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4" firstSheet="0" activeTab="3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Bahamut - Haswell EP" sheetId="4" state="visible" r:id="rId5"/>
    <sheet name="notes" sheetId="5" state="visible" r:id="rId6"/>
    <sheet name="scratch" sheetId="6" state="visible" r:id="rId7"/>
    <sheet name="Sheet6" sheetId="7" state="visible" r:id="rId8"/>
    <sheet name="Sheet7" sheetId="8" state="visible" r:id="rId9"/>
  </sheets>
  <definedNames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0" name="_xlnm._FilterDatabase" vbProcedure="false">'Keystone - Haswell'!$A$1:$V$135</definedName>
    <definedName function="false" hidden="false" localSheetId="0" name="_xlnm._FilterDatabase_0" vbProcedure="false">'Keystone - Haswell'!$A$1:$V$126</definedName>
    <definedName function="false" hidden="false" localSheetId="0" name="_xlnm._FilterDatabase_0_0" vbProcedure="false">'Keystone - Haswell'!$A$1:$V$135</definedName>
    <definedName function="false" hidden="false" localSheetId="1" name="_xlnm.Print_Area" vbProcedure="false">'Grayskull - Haswell-EP'!$I$1:$J$9,'Grayskull - Haswell-EP'!$N$1:$N$9</definedName>
    <definedName function="false" hidden="false" localSheetId="1" name="_xlnm.Print_Area_0" vbProcedure="false">'Grayskull - Haswell-EP'!$A$1:$A$9,'Grayskull - Haswell-EP'!$I$1:$J$9,'Grayskull - Haswell-EP'!$N$1:$N$9</definedName>
    <definedName function="false" hidden="false" localSheetId="1" name="_xlnm.Print_Area_0_0" vbProcedure="false">'Grayskull - Haswell-EP'!$I$1:$J$9,'Grayskull - Haswell-EP'!$N$1:$N$9</definedName>
    <definedName function="false" hidden="false" localSheetId="1" name="_xlnm.Print_Area_0_0_0" vbProcedure="false">'Grayskull - Haswell-EP'!$A$1:$A$9,'Grayskull - Haswell-EP'!$I$1:$J$9,'Grayskull - Haswell-EP'!$N$1:$N$9</definedName>
    <definedName function="false" hidden="false" localSheetId="1" name="_xlnm.Print_Area_0_0_0_0" vbProcedure="false">'Headgasket - Sandy Bridge-EP'!$A$1:$A$9,'Grayskull - Haswell-EP'!$I$1:$J$9,'Grayskull - Haswell-EP'!$N$1:$N$9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<sst xmlns="http://schemas.openxmlformats.org/spreadsheetml/2006/main" count="1699" uniqueCount="162">
  <si>
    <t>application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</si>
  <si>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</si>
  <si>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</si>
  <si>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</si>
  <si>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</si>
  <si>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</si>
  <si>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</si>
  <si>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</si>
  <si>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</si>
  <si>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</si>
  <si>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</si>
  <si>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</si>
  <si>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</si>
  <si>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</si>
  <si>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</si>
  <si>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</si>
  <si>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</si>
  <si>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</si>
  <si>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</si>
  <si>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</si>
  <si>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static energy per core, package</t>
  </si>
  <si>
    <t>dynamic energy, package</t>
  </si>
  <si>
    <t>package energy efficiency</t>
  </si>
  <si>
    <t>modeled E_s w/o gating, package</t>
  </si>
  <si>
    <t>percent error without gating, package</t>
  </si>
  <si>
    <t>static energy per core, pp0</t>
  </si>
  <si>
    <t>dynamic energy, pp0</t>
  </si>
  <si>
    <t>pp0 energy efficiency</t>
  </si>
  <si>
    <t>modeled E_s w/o gating, pp0</t>
  </si>
  <si>
    <t>percent error without gating, pp0</t>
  </si>
  <si>
    <t>pp0 static energy per core, measured</t>
  </si>
  <si>
    <t>modeled E_s w gating, pp0</t>
  </si>
  <si>
    <t>measured speedup w gating, pp0</t>
  </si>
  <si>
    <t>percent error, pp0</t>
  </si>
  <si>
    <t>compute</t>
  </si>
  <si>
    <t>HPCCG.x</t>
  </si>
  <si>
    <t>miniFE.x</t>
  </si>
  <si>
    <t>lulesh2.0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</si>
  <si>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</si>
  <si>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</si>
  <si>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</si>
  <si>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</si>
  <si>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</si>
  <si>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</si>
  <si>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</si>
  <si>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</si>
  <si>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</si>
  <si>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sp.A</t>
  </si>
  <si>
    <t>ua.A</t>
  </si>
  <si>
    <t>avg package power</t>
  </si>
  <si>
    <t>avg pp0 power</t>
  </si>
  <si>
    <t>idle</t>
  </si>
  <si>
    <t>Cpulatency=0</t>
  </si>
  <si>
    <t>ie poll</t>
  </si>
  <si>
    <t>perf stat</t>
  </si>
  <si>
    <t>sleeping for 10 seconds and measuring elapsed joules with perf</t>
  </si>
  <si>
    <t>pkg power</t>
  </si>
  <si>
    <t>pp0 power</t>
  </si>
  <si>
    <t>Total package energy (joules)</t>
  </si>
  <si>
    <t>Total dram energy (joules)</t>
  </si>
  <si>
    <t>Total package power (W)</t>
  </si>
  <si>
    <t>Total dram power (W)</t>
  </si>
  <si>
    <t>Total power (W)</t>
  </si>
  <si>
    <t>average package power</t>
  </si>
  <si>
    <t>average total power</t>
  </si>
  <si>
    <t>stdev package power</t>
  </si>
  <si>
    <t>stdev total power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</si>
  <si>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</si>
  <si>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</si>
  <si>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</si>
  <si>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</si>
  <si>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</si>
  <si>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</si>
  <si>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PAPI_LD_INS</t>
  </si>
  <si>
    <t>PAPI_SR_INS</t>
  </si>
  <si>
    <t>rapl:::PACKAGE_ENERGY:PACKAGE1</t>
  </si>
  <si>
    <t>rapl:::DRAM_ENERGY:PACKAGE1</t>
  </si>
  <si>
    <t>Total package energy speedup</t>
  </si>
  <si>
    <t>Total dram energy speedup</t>
  </si>
  <si>
    <t>total energy speedup</t>
  </si>
  <si>
    <t>Time efficiency</t>
  </si>
  <si>
    <t>eta_e, package</t>
  </si>
  <si>
    <t>dynamic energy for p, package</t>
  </si>
  <si>
    <t>modeled E_s w/o gating for p, package</t>
  </si>
  <si>
    <t>percent error w/o gating for p, package</t>
  </si>
  <si>
    <t>Total static energy per core, measured</t>
  </si>
  <si>
    <t>modeled E_s w gating, package</t>
  </si>
  <si>
    <t>measured speedup w gating, package</t>
  </si>
  <si>
    <t>percent error, package</t>
  </si>
  <si>
    <t>static energy per core, total</t>
  </si>
  <si>
    <t>dynamic energy, total</t>
  </si>
  <si>
    <t>measured dynamic energy, total</t>
  </si>
  <si>
    <t>total energy efficiency</t>
  </si>
  <si>
    <t>modeled E_s w/o gating, total</t>
  </si>
  <si>
    <t>percent error without gating, total</t>
  </si>
  <si>
    <t>modeled E_s w/o gating for p, total</t>
  </si>
  <si>
    <t>percent error w/o gating for p, total</t>
  </si>
  <si>
    <t>Total static energy per core, measured, total</t>
  </si>
  <si>
    <t>modeled E_s w gating, total</t>
  </si>
  <si>
    <t>measured speedup w gating, total</t>
  </si>
  <si>
    <t>percent error, total</t>
  </si>
  <si>
    <t>modeled energy efficiency w gating, package</t>
  </si>
  <si>
    <t>modeled energy efficiency w/o gating, package</t>
  </si>
  <si>
    <t>modeled energy efficiency w gating, total</t>
  </si>
  <si>
    <t>modeled energy efficiency w/o gating, total</t>
  </si>
  <si>
    <t>estimated package efficiency w/o gating</t>
  </si>
  <si>
    <t>estimated package efficiency w gating</t>
  </si>
  <si>
    <t>TCM</t>
  </si>
  <si>
    <t>Total Ints</t>
  </si>
  <si>
    <t>dynamic energy for p, total</t>
  </si>
  <si>
    <t>avg total power</t>
  </si>
  <si>
    <t>this means that the cores never go into an idle mode, always polling for more work to do. This is the LEAST energy-efficient mode.</t>
  </si>
  <si>
    <t>Pcm-power</t>
  </si>
  <si>
    <t>Pcm-power is run without any other applications running to get an estimate of “idle” power consumption.</t>
  </si>
  <si>
    <t>socket1 power</t>
  </si>
  <si>
    <t>socket2 power</t>
  </si>
  <si>
    <t>total socket power</t>
  </si>
  <si>
    <t>Dram1 power</t>
  </si>
  <si>
    <t>dram2 power</t>
  </si>
  <si>
    <t>total dram power</t>
  </si>
  <si>
    <t>total system power</t>
  </si>
  <si>
    <t>idle c0</t>
  </si>
  <si>
    <t>idle c1</t>
  </si>
  <si>
    <t>idle c1e</t>
  </si>
  <si>
    <t>Idle c7 (unrestricted)</t>
  </si>
  <si>
    <t>poll</t>
  </si>
  <si>
    <t>c1</t>
  </si>
  <si>
    <t>c1e</t>
  </si>
  <si>
    <t>c3</t>
  </si>
  <si>
    <t>c6</t>
  </si>
  <si>
    <t>c7</t>
  </si>
  <si>
    <t>E_s, sequential, package</t>
  </si>
  <si>
    <t>E_d, sequential, package</t>
  </si>
  <si>
    <t>E_s, sequential, total</t>
  </si>
  <si>
    <t>E_d, sequential, total</t>
  </si>
  <si>
    <t>eta_e, total</t>
  </si>
  <si>
    <t>LLC Misses</t>
  </si>
  <si>
    <t>Total Instructions</t>
  </si>
  <si>
    <t>Average idle power, package</t>
  </si>
  <si>
    <t>average idle power, total</t>
  </si>
  <si>
    <t>idle 0</t>
  </si>
  <si>
    <t>idle 2</t>
  </si>
  <si>
    <t>idle 10</t>
  </si>
  <si>
    <t>idle 33</t>
  </si>
  <si>
    <t>idle 133</t>
  </si>
  <si>
    <t>Haswell-EP DRAM energy unit is 15.3uJ, see Intel Xeon Processor E5-1600 / 2400 / 2600 / 4600 v3 Product Families Datasheet – Volume 2, section 5.3.2</t>
  </si>
  <si>
    <t>grayskull</t>
  </si>
  <si>
    <t>keystone</t>
  </si>
  <si>
    <t>Compute microkernel</t>
  </si>
  <si>
    <t>hpccg</t>
  </si>
  <si>
    <t>cg</t>
  </si>
  <si>
    <t>graph500</t>
  </si>
  <si>
    <t>Lulesh2.0</t>
  </si>
  <si>
    <t>time</t>
  </si>
  <si>
    <t>total package energy</t>
  </si>
  <si>
    <t>total dram energy</t>
  </si>
  <si>
    <t>total energy</t>
  </si>
  <si>
    <t>Measured – Package</t>
  </si>
  <si>
    <t>Measured – Package + Memory</t>
  </si>
  <si>
    <t>Modeled – Package</t>
  </si>
  <si>
    <t>Modeled – Package + Memory</t>
  </si>
  <si>
    <t>L3 Misses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</si>
</sst>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Bridge-EP'!$V$26:$V$26</c:f>
              <c:strCache>
                <c:ptCount val="1"/>
                <c:pt idx="0">
                  <c:v>Total package energy speedup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Bridge-EP'!$V$27:$V$50</c:f>
              <c:numCache>
                <c:formatCode>General</c:formatCode>
                <c:ptCount val="24"/>
                <c:pt idx="0">
                  <c:v>1</c:v>
                </c:pt>
                <c:pt idx="1">
                  <c:v>1.74709903859623</c:v>
                </c:pt>
                <c:pt idx="2">
                  <c:v>2.29723167979762</c:v>
                </c:pt>
                <c:pt idx="3">
                  <c:v>2.69094551545168</c:v>
                </c:pt>
                <c:pt idx="4">
                  <c:v>2.85174351030161</c:v>
                </c:pt>
                <c:pt idx="5">
                  <c:v>2.82548139031045</c:v>
                </c:pt>
                <c:pt idx="6">
                  <c:v>3.08746179181738</c:v>
                </c:pt>
                <c:pt idx="7">
                  <c:v>2.84487149941674</c:v>
                </c:pt>
                <c:pt idx="8">
                  <c:v>2.73036141250104</c:v>
                </c:pt>
                <c:pt idx="9">
                  <c:v>2.56636616042673</c:v>
                </c:pt>
                <c:pt idx="10">
                  <c:v>2.42011873240753</c:v>
                </c:pt>
                <c:pt idx="11">
                  <c:v>2.2974939747213</c:v>
                </c:pt>
                <c:pt idx="12">
                  <c:v>2.30603501323577</c:v>
                </c:pt>
                <c:pt idx="13">
                  <c:v>2.35619424425475</c:v>
                </c:pt>
                <c:pt idx="14">
                  <c:v>2.37464490776981</c:v>
                </c:pt>
                <c:pt idx="15">
                  <c:v>2.40893986864327</c:v>
                </c:pt>
                <c:pt idx="16">
                  <c:v>2.44764078774249</c:v>
                </c:pt>
                <c:pt idx="17">
                  <c:v>2.4813629686195</c:v>
                </c:pt>
                <c:pt idx="18">
                  <c:v>2.32180553786354</c:v>
                </c:pt>
                <c:pt idx="19">
                  <c:v>2.33353156718055</c:v>
                </c:pt>
                <c:pt idx="20">
                  <c:v>2.29879729219678</c:v>
                </c:pt>
                <c:pt idx="21">
                  <c:v>2.26791338314129</c:v>
                </c:pt>
                <c:pt idx="22">
                  <c:v>2.22102062853302</c:v>
                </c:pt>
                <c:pt idx="23">
                  <c:v>2.16936995982997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Bridge-EP'!$X$26:$X$26</c:f>
              <c:strCache>
                <c:ptCount val="1"/>
                <c:pt idx="0">
                  <c:v>total energy speedup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Bridge-EP'!$X$27:$X$50</c:f>
              <c:numCache>
                <c:formatCode>General</c:formatCode>
                <c:ptCount val="24"/>
                <c:pt idx="0">
                  <c:v>1</c:v>
                </c:pt>
                <c:pt idx="1">
                  <c:v>1.71562310880214</c:v>
                </c:pt>
                <c:pt idx="2">
                  <c:v>2.24506892173741</c:v>
                </c:pt>
                <c:pt idx="3">
                  <c:v>2.63224486062943</c:v>
                </c:pt>
                <c:pt idx="4">
                  <c:v>2.75787156438093</c:v>
                </c:pt>
                <c:pt idx="5">
                  <c:v>2.73942380851775</c:v>
                </c:pt>
                <c:pt idx="6">
                  <c:v>3.03587612354286</c:v>
                </c:pt>
                <c:pt idx="7">
                  <c:v>2.76730576926453</c:v>
                </c:pt>
                <c:pt idx="8">
                  <c:v>2.69372965012449</c:v>
                </c:pt>
                <c:pt idx="9">
                  <c:v>2.56570666009496</c:v>
                </c:pt>
                <c:pt idx="10">
                  <c:v>2.43811503828251</c:v>
                </c:pt>
                <c:pt idx="11">
                  <c:v>2.3421134470175</c:v>
                </c:pt>
                <c:pt idx="12">
                  <c:v>2.34234463258423</c:v>
                </c:pt>
                <c:pt idx="13">
                  <c:v>2.38991902595045</c:v>
                </c:pt>
                <c:pt idx="14">
                  <c:v>2.39622483428947</c:v>
                </c:pt>
                <c:pt idx="15">
                  <c:v>2.41570066946535</c:v>
                </c:pt>
                <c:pt idx="16">
                  <c:v>2.45765840534919</c:v>
                </c:pt>
                <c:pt idx="17">
                  <c:v>2.49312962726086</c:v>
                </c:pt>
                <c:pt idx="18">
                  <c:v>2.33070974651162</c:v>
                </c:pt>
                <c:pt idx="19">
                  <c:v>2.33997763886025</c:v>
                </c:pt>
                <c:pt idx="20">
                  <c:v>2.31738386489589</c:v>
                </c:pt>
                <c:pt idx="21">
                  <c:v>2.29203637458479</c:v>
                </c:pt>
                <c:pt idx="22">
                  <c:v>2.25173864296289</c:v>
                </c:pt>
                <c:pt idx="23">
                  <c:v>2.20341328473237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Bridge-EP'!$AE$26:$AE$26</c:f>
              <c:strCache>
                <c:ptCount val="1"/>
                <c:pt idx="0">
                  <c:v>modeled E_s w/o gating, package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Bridge-EP'!$AE$27:$AE$50</c:f>
              <c:numCache>
                <c:formatCode>General</c:formatCode>
                <c:ptCount val="24"/>
                <c:pt idx="0">
                  <c:v>1</c:v>
                </c:pt>
                <c:pt idx="1">
                  <c:v>1.70503395759191</c:v>
                </c:pt>
                <c:pt idx="2">
                  <c:v>2.20949004151874</c:v>
                </c:pt>
                <c:pt idx="3">
                  <c:v>2.54310513365441</c:v>
                </c:pt>
                <c:pt idx="4">
                  <c:v>2.71309051507149</c:v>
                </c:pt>
                <c:pt idx="5">
                  <c:v>2.76661752052259</c:v>
                </c:pt>
                <c:pt idx="6">
                  <c:v>2.97296197728379</c:v>
                </c:pt>
                <c:pt idx="7">
                  <c:v>2.90094960480705</c:v>
                </c:pt>
                <c:pt idx="8">
                  <c:v>2.87439322989866</c:v>
                </c:pt>
                <c:pt idx="9">
                  <c:v>2.81826091002872</c:v>
                </c:pt>
                <c:pt idx="10">
                  <c:v>2.76659382559547</c:v>
                </c:pt>
                <c:pt idx="11">
                  <c:v>2.71963095586933</c:v>
                </c:pt>
                <c:pt idx="12">
                  <c:v>2.73551713535779</c:v>
                </c:pt>
                <c:pt idx="13">
                  <c:v>2.77991352753553</c:v>
                </c:pt>
                <c:pt idx="14">
                  <c:v>2.79998024019748</c:v>
                </c:pt>
                <c:pt idx="15">
                  <c:v>2.8270635033702</c:v>
                </c:pt>
                <c:pt idx="16">
                  <c:v>2.85694529434167</c:v>
                </c:pt>
                <c:pt idx="17">
                  <c:v>2.88351907357969</c:v>
                </c:pt>
                <c:pt idx="18">
                  <c:v>2.76674653335761</c:v>
                </c:pt>
                <c:pt idx="19">
                  <c:v>2.7801288550724</c:v>
                </c:pt>
                <c:pt idx="20">
                  <c:v>2.75637714427805</c:v>
                </c:pt>
                <c:pt idx="21">
                  <c:v>2.73255517528465</c:v>
                </c:pt>
                <c:pt idx="22">
                  <c:v>2.69753058126979</c:v>
                </c:pt>
                <c:pt idx="23">
                  <c:v>2.65978861436559</c:v>
                </c:pt>
              </c:numCache>
            </c:numRef>
          </c:val>
        </c:ser>
        <c:ser>
          <c:idx val="3"/>
          <c:order val="3"/>
          <c:tx>
            <c:strRef>
              <c:f>'Headgasket - Sandy Bridge-EP'!$AQ$26:$AQ$26</c:f>
              <c:strCache>
                <c:ptCount val="1"/>
                <c:pt idx="0">
                  <c:v>modeled E_s w/o gating, total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Bridge-EP'!$AQ$27:$AQ$50</c:f>
              <c:numCache>
                <c:formatCode>General</c:formatCode>
                <c:ptCount val="24"/>
                <c:pt idx="0">
                  <c:v>1</c:v>
                </c:pt>
                <c:pt idx="1">
                  <c:v>1.60041611983611</c:v>
                </c:pt>
                <c:pt idx="2">
                  <c:v>1.98669926109742</c:v>
                </c:pt>
                <c:pt idx="3">
                  <c:v>2.22479638587265</c:v>
                </c:pt>
                <c:pt idx="4">
                  <c:v>2.34122474496899</c:v>
                </c:pt>
                <c:pt idx="5">
                  <c:v>2.37723424145031</c:v>
                </c:pt>
                <c:pt idx="6">
                  <c:v>2.51322192302202</c:v>
                </c:pt>
                <c:pt idx="7">
                  <c:v>2.46626595994186</c:v>
                </c:pt>
                <c:pt idx="8">
                  <c:v>2.44881494359325</c:v>
                </c:pt>
                <c:pt idx="9">
                  <c:v>2.41168665892504</c:v>
                </c:pt>
                <c:pt idx="10">
                  <c:v>2.37721836898707</c:v>
                </c:pt>
                <c:pt idx="11">
                  <c:v>2.34564126172572</c:v>
                </c:pt>
                <c:pt idx="12">
                  <c:v>2.35634939465426</c:v>
                </c:pt>
                <c:pt idx="13">
                  <c:v>2.38613136407824</c:v>
                </c:pt>
                <c:pt idx="14">
                  <c:v>2.39952355926911</c:v>
                </c:pt>
                <c:pt idx="15">
                  <c:v>2.4175309147681</c:v>
                </c:pt>
                <c:pt idx="16">
                  <c:v>2.43730945655698</c:v>
                </c:pt>
                <c:pt idx="17">
                  <c:v>2.45482006886846</c:v>
                </c:pt>
                <c:pt idx="18">
                  <c:v>2.37732066191314</c:v>
                </c:pt>
                <c:pt idx="19">
                  <c:v>2.38627529717827</c:v>
                </c:pt>
                <c:pt idx="20">
                  <c:v>2.37036895752589</c:v>
                </c:pt>
                <c:pt idx="21">
                  <c:v>2.35435493677639</c:v>
                </c:pt>
                <c:pt idx="22">
                  <c:v>2.33069909743556</c:v>
                </c:pt>
                <c:pt idx="23">
                  <c:v>2.30505888105877</c:v>
                </c:pt>
              </c:numCache>
            </c:numRef>
          </c:val>
        </c:ser>
        <c:marker val="1"/>
        <c:axId val="43485023"/>
        <c:axId val="61909835"/>
      </c:lineChart>
      <c:catAx>
        <c:axId val="43485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09835"/>
        <c:crosses val="autoZero"/>
        <c:auto val="1"/>
        <c:lblAlgn val="ctr"/>
        <c:lblOffset val="100"/>
      </c:catAx>
      <c:valAx>
        <c:axId val="61909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4850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Bridge-EP'!$C$26</c:f>
              <c:strCache>
                <c:ptCount val="1"/>
                <c:pt idx="0">
                  <c:v>TCM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Bridge-EP'!$C$27:$C$50</c:f>
              <c:numCache>
                <c:formatCode>General</c:formatCode>
                <c:ptCount val="24"/>
                <c:pt idx="0">
                  <c:v>1</c:v>
                </c:pt>
                <c:pt idx="1">
                  <c:v>1.02163157058867</c:v>
                </c:pt>
                <c:pt idx="2">
                  <c:v>1.06223291102084</c:v>
                </c:pt>
                <c:pt idx="3">
                  <c:v>1.12036249253018</c:v>
                </c:pt>
                <c:pt idx="4">
                  <c:v>1.23777300675832</c:v>
                </c:pt>
                <c:pt idx="5">
                  <c:v>1.32965202354691</c:v>
                </c:pt>
                <c:pt idx="6">
                  <c:v>1.17866475992271</c:v>
                </c:pt>
                <c:pt idx="7">
                  <c:v>1.4426234834851</c:v>
                </c:pt>
                <c:pt idx="8">
                  <c:v>1.51994332370602</c:v>
                </c:pt>
                <c:pt idx="9">
                  <c:v>1.54174422053034</c:v>
                </c:pt>
                <c:pt idx="10">
                  <c:v>1.54867762113341</c:v>
                </c:pt>
                <c:pt idx="11">
                  <c:v>1.54837755661378</c:v>
                </c:pt>
                <c:pt idx="12">
                  <c:v>1.54307689671661</c:v>
                </c:pt>
                <c:pt idx="13">
                  <c:v>1.55729934061158</c:v>
                </c:pt>
                <c:pt idx="14">
                  <c:v>1.58394715293629</c:v>
                </c:pt>
                <c:pt idx="15">
                  <c:v>1.65003314772241</c:v>
                </c:pt>
                <c:pt idx="16">
                  <c:v>1.76548935498079</c:v>
                </c:pt>
                <c:pt idx="17">
                  <c:v>1.87344438120308</c:v>
                </c:pt>
                <c:pt idx="18">
                  <c:v>1.86330179728184</c:v>
                </c:pt>
                <c:pt idx="19">
                  <c:v>1.83588155399441</c:v>
                </c:pt>
                <c:pt idx="20">
                  <c:v>1.85628685323365</c:v>
                </c:pt>
                <c:pt idx="21">
                  <c:v>1.86269941247924</c:v>
                </c:pt>
                <c:pt idx="22">
                  <c:v>1.86277596444802</c:v>
                </c:pt>
                <c:pt idx="23">
                  <c:v>1.84300055112618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Bridge-EP'!$E$26</c:f>
              <c:strCache>
                <c:ptCount val="1"/>
                <c:pt idx="0">
                  <c:v>Total Ints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Bridge-EP'!$E$27:$E$50</c:f>
              <c:numCache>
                <c:formatCode>General</c:formatCode>
                <c:ptCount val="24"/>
                <c:pt idx="0">
                  <c:v>1</c:v>
                </c:pt>
                <c:pt idx="1">
                  <c:v>1.00141126936067</c:v>
                </c:pt>
                <c:pt idx="2">
                  <c:v>1.00303298816323</c:v>
                </c:pt>
                <c:pt idx="3">
                  <c:v>1.00362738587901</c:v>
                </c:pt>
                <c:pt idx="4">
                  <c:v>1.00551102684823</c:v>
                </c:pt>
                <c:pt idx="5">
                  <c:v>1.00650637746854</c:v>
                </c:pt>
                <c:pt idx="6">
                  <c:v>1.02104556301114</c:v>
                </c:pt>
                <c:pt idx="7">
                  <c:v>1.01770123035901</c:v>
                </c:pt>
                <c:pt idx="8">
                  <c:v>1.02937998087096</c:v>
                </c:pt>
                <c:pt idx="9">
                  <c:v>1.0632731902772</c:v>
                </c:pt>
                <c:pt idx="10">
                  <c:v>1.09732520316104</c:v>
                </c:pt>
                <c:pt idx="11">
                  <c:v>1.12625210760468</c:v>
                </c:pt>
                <c:pt idx="12">
                  <c:v>1.13079187091532</c:v>
                </c:pt>
                <c:pt idx="13">
                  <c:v>1.12329793871439</c:v>
                </c:pt>
                <c:pt idx="14">
                  <c:v>1.11538430136166</c:v>
                </c:pt>
                <c:pt idx="15">
                  <c:v>1.10016999045795</c:v>
                </c:pt>
                <c:pt idx="16">
                  <c:v>1.075338745325</c:v>
                </c:pt>
                <c:pt idx="17">
                  <c:v>1.04748840995579</c:v>
                </c:pt>
                <c:pt idx="18">
                  <c:v>1.12516737042922</c:v>
                </c:pt>
                <c:pt idx="19">
                  <c:v>1.13727303316363</c:v>
                </c:pt>
                <c:pt idx="20">
                  <c:v>1.1629065983693</c:v>
                </c:pt>
                <c:pt idx="21">
                  <c:v>1.18578058165029</c:v>
                </c:pt>
                <c:pt idx="22">
                  <c:v>1.21391572224326</c:v>
                </c:pt>
                <c:pt idx="23">
                  <c:v>1.23916450736253</c:v>
                </c:pt>
              </c:numCache>
            </c:numRef>
          </c:val>
        </c:ser>
        <c:marker val="1"/>
        <c:axId val="70290208"/>
        <c:axId val="25449422"/>
      </c:lineChart>
      <c:catAx>
        <c:axId val="7029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49422"/>
        <c:crosses val="autoZero"/>
        <c:auto val="1"/>
        <c:lblAlgn val="ctr"/>
        <c:lblOffset val="100"/>
      </c:catAx>
      <c:valAx>
        <c:axId val="25449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2902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Bridge-EP'!$AS$1:$AS$1</c:f>
              <c:strCache>
                <c:ptCount val="1"/>
                <c:pt idx="0">
                  <c:v>modeled E_s w/o gating for p, 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Bridge-EP'!$AS$2:$AS$25</c:f>
              <c:numCache>
                <c:formatCode>General</c:formatCode>
                <c:ptCount val="24"/>
                <c:pt idx="0">
                  <c:v>1</c:v>
                </c:pt>
                <c:pt idx="1">
                  <c:v>1.90855908087486</c:v>
                </c:pt>
                <c:pt idx="2">
                  <c:v>2.85043586258314</c:v>
                </c:pt>
                <c:pt idx="3">
                  <c:v>3.3406896307364</c:v>
                </c:pt>
                <c:pt idx="4">
                  <c:v>4.00493864180092</c:v>
                </c:pt>
                <c:pt idx="5">
                  <c:v>4.70429814613732</c:v>
                </c:pt>
                <c:pt idx="6">
                  <c:v>5.21736979627326</c:v>
                </c:pt>
                <c:pt idx="7">
                  <c:v>5.72724767145722</c:v>
                </c:pt>
                <c:pt idx="8">
                  <c:v>6.17899477568563</c:v>
                </c:pt>
                <c:pt idx="9">
                  <c:v>6.59630391299599</c:v>
                </c:pt>
                <c:pt idx="10">
                  <c:v>6.98157795491254</c:v>
                </c:pt>
                <c:pt idx="11">
                  <c:v>7.34319660732982</c:v>
                </c:pt>
                <c:pt idx="12">
                  <c:v>6.47124271032391</c:v>
                </c:pt>
                <c:pt idx="13">
                  <c:v>6.19094888986508</c:v>
                </c:pt>
                <c:pt idx="14">
                  <c:v>6.38840138378165</c:v>
                </c:pt>
                <c:pt idx="15">
                  <c:v>6.69360352107633</c:v>
                </c:pt>
                <c:pt idx="16">
                  <c:v>6.97982221597655</c:v>
                </c:pt>
                <c:pt idx="17">
                  <c:v>7.40823416947429</c:v>
                </c:pt>
                <c:pt idx="18">
                  <c:v>7.56546172169518</c:v>
                </c:pt>
                <c:pt idx="19">
                  <c:v>7.83870903813132</c:v>
                </c:pt>
                <c:pt idx="20">
                  <c:v>8.09226200448825</c:v>
                </c:pt>
                <c:pt idx="21">
                  <c:v>8.30699680558219</c:v>
                </c:pt>
                <c:pt idx="22">
                  <c:v>8.57907848807057</c:v>
                </c:pt>
                <c:pt idx="23">
                  <c:v>8.82986314422512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Bridge-EP'!$AT$1:$AT$1</c:f>
              <c:strCache>
                <c:ptCount val="1"/>
                <c:pt idx="0">
                  <c:v>percent error w/o gating for p, total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Bridge-EP'!$AT$2:$AT$25</c:f>
              <c:numCache>
                <c:formatCode>General</c:formatCode>
                <c:ptCount val="24"/>
                <c:pt idx="0">
                  <c:v>0</c:v>
                </c:pt>
                <c:pt idx="1">
                  <c:v>7.17002974375476</c:v>
                </c:pt>
                <c:pt idx="2">
                  <c:v>9.23009386666235</c:v>
                </c:pt>
                <c:pt idx="3">
                  <c:v>5.37031125466096</c:v>
                </c:pt>
                <c:pt idx="4">
                  <c:v>5.74626880249603</c:v>
                </c:pt>
                <c:pt idx="5">
                  <c:v>6.48196605885971</c:v>
                </c:pt>
                <c:pt idx="6">
                  <c:v>6.29638290187077</c:v>
                </c:pt>
                <c:pt idx="7">
                  <c:v>6.31628355369151</c:v>
                </c:pt>
                <c:pt idx="8">
                  <c:v>6.27327033818144</c:v>
                </c:pt>
                <c:pt idx="9">
                  <c:v>6.24635136997163</c:v>
                </c:pt>
                <c:pt idx="10">
                  <c:v>6.2227283283717</c:v>
                </c:pt>
                <c:pt idx="11">
                  <c:v>6.22209461253979</c:v>
                </c:pt>
                <c:pt idx="12">
                  <c:v>6.74541845262681</c:v>
                </c:pt>
                <c:pt idx="13">
                  <c:v>6.92812137651841</c:v>
                </c:pt>
                <c:pt idx="14">
                  <c:v>6.65586709927371</c:v>
                </c:pt>
                <c:pt idx="15">
                  <c:v>6.73054555367521</c:v>
                </c:pt>
                <c:pt idx="16">
                  <c:v>6.77594167638451</c:v>
                </c:pt>
                <c:pt idx="17">
                  <c:v>7.12878056269131</c:v>
                </c:pt>
                <c:pt idx="18">
                  <c:v>6.9416821716736</c:v>
                </c:pt>
                <c:pt idx="19">
                  <c:v>6.99319217970521</c:v>
                </c:pt>
                <c:pt idx="20">
                  <c:v>7.02498957405879</c:v>
                </c:pt>
                <c:pt idx="21">
                  <c:v>7.00370532326086</c:v>
                </c:pt>
                <c:pt idx="22">
                  <c:v>7.08219073727726</c:v>
                </c:pt>
                <c:pt idx="23">
                  <c:v>7.13178096568951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Bridge-EP'!$AU$1:$AU$1</c:f>
              <c:strCache>
                <c:ptCount val="1"/>
                <c:pt idx="0">
                  <c:v>Total static energy per core, measured, 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Bridge-EP'!$AU$2:$AU$25</c:f>
              <c:numCache>
                <c:formatCode>General</c:formatCode>
                <c:ptCount val="24"/>
                <c:pt idx="0">
                  <c:v>33.8258180719119</c:v>
                </c:pt>
                <c:pt idx="1">
                  <c:v>16.9201162567168</c:v>
                </c:pt>
                <c:pt idx="2">
                  <c:v>11.2833180958072</c:v>
                </c:pt>
                <c:pt idx="3">
                  <c:v>8.46095384236629</c:v>
                </c:pt>
                <c:pt idx="4">
                  <c:v>6.77155420612829</c:v>
                </c:pt>
                <c:pt idx="5">
                  <c:v>5.65471244106706</c:v>
                </c:pt>
                <c:pt idx="6">
                  <c:v>4.849456809319</c:v>
                </c:pt>
                <c:pt idx="7">
                  <c:v>4.24406337341471</c:v>
                </c:pt>
                <c:pt idx="8">
                  <c:v>3.77276924783007</c:v>
                </c:pt>
                <c:pt idx="9">
                  <c:v>3.39691891145472</c:v>
                </c:pt>
                <c:pt idx="10">
                  <c:v>3.08912099299434</c:v>
                </c:pt>
                <c:pt idx="11">
                  <c:v>2.83586113427167</c:v>
                </c:pt>
                <c:pt idx="12">
                  <c:v>3.66341786014737</c:v>
                </c:pt>
                <c:pt idx="13">
                  <c:v>3.97161775757713</c:v>
                </c:pt>
                <c:pt idx="14">
                  <c:v>3.70601015355572</c:v>
                </c:pt>
                <c:pt idx="15">
                  <c:v>3.47544025992021</c:v>
                </c:pt>
                <c:pt idx="16">
                  <c:v>3.27172867851091</c:v>
                </c:pt>
                <c:pt idx="17">
                  <c:v>3.09300970258948</c:v>
                </c:pt>
                <c:pt idx="18">
                  <c:v>2.93122627542173</c:v>
                </c:pt>
                <c:pt idx="19">
                  <c:v>2.78438597950722</c:v>
                </c:pt>
                <c:pt idx="20">
                  <c:v>2.65282525376597</c:v>
                </c:pt>
                <c:pt idx="21">
                  <c:v>2.53204368147553</c:v>
                </c:pt>
                <c:pt idx="22">
                  <c:v>2.42274472583231</c:v>
                </c:pt>
                <c:pt idx="23">
                  <c:v>2.32188732854619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3784970"/>
        <c:axId val="55774090"/>
      </c:lineChart>
      <c:catAx>
        <c:axId val="93784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774090"/>
        <c:crosses val="autoZero"/>
        <c:auto val="1"/>
        <c:lblAlgn val="ctr"/>
        <c:lblOffset val="100"/>
      </c:catAx>
      <c:valAx>
        <c:axId val="5577409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78497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Bridge-EP'!$AS$26:$AS$26</c:f>
              <c:strCache>
                <c:ptCount val="1"/>
                <c:pt idx="0">
                  <c:v>modeled E_s w/o gating for p, 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Bridge-EP'!$AS$27:$AS$50</c:f>
              <c:numCache>
                <c:formatCode>General</c:formatCode>
                <c:ptCount val="24"/>
                <c:pt idx="0">
                  <c:v>1</c:v>
                </c:pt>
                <c:pt idx="1">
                  <c:v>1.643637462358</c:v>
                </c:pt>
                <c:pt idx="2">
                  <c:v>2.11501921280599</c:v>
                </c:pt>
                <c:pt idx="3">
                  <c:v>2.44910519115493</c:v>
                </c:pt>
                <c:pt idx="4">
                  <c:v>2.57991051202691</c:v>
                </c:pt>
                <c:pt idx="5">
                  <c:v>2.58706626597854</c:v>
                </c:pt>
                <c:pt idx="6">
                  <c:v>2.82791430539495</c:v>
                </c:pt>
                <c:pt idx="7">
                  <c:v>2.64524277435145</c:v>
                </c:pt>
                <c:pt idx="8">
                  <c:v>2.5937160875758</c:v>
                </c:pt>
                <c:pt idx="9">
                  <c:v>2.5018426416911</c:v>
                </c:pt>
                <c:pt idx="10">
                  <c:v>2.41249826277299</c:v>
                </c:pt>
                <c:pt idx="11">
                  <c:v>2.34361743433465</c:v>
                </c:pt>
                <c:pt idx="12">
                  <c:v>2.34828804747075</c:v>
                </c:pt>
                <c:pt idx="13">
                  <c:v>2.38833166075789</c:v>
                </c:pt>
                <c:pt idx="14">
                  <c:v>2.39759957594054</c:v>
                </c:pt>
                <c:pt idx="15">
                  <c:v>2.41645774160518</c:v>
                </c:pt>
                <c:pt idx="16">
                  <c:v>2.44930946601469</c:v>
                </c:pt>
                <c:pt idx="17">
                  <c:v>2.47752377537859</c:v>
                </c:pt>
                <c:pt idx="18">
                  <c:v>2.35031623719177</c:v>
                </c:pt>
                <c:pt idx="19">
                  <c:v>2.35937928056218</c:v>
                </c:pt>
                <c:pt idx="20">
                  <c:v>2.3397369641726</c:v>
                </c:pt>
                <c:pt idx="21">
                  <c:v>2.31850585937578</c:v>
                </c:pt>
                <c:pt idx="22">
                  <c:v>2.28561708508334</c:v>
                </c:pt>
                <c:pt idx="23">
                  <c:v>2.24751003087697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Bridge-EP'!$AT$26:$AT$26</c:f>
              <c:strCache>
                <c:ptCount val="1"/>
                <c:pt idx="0">
                  <c:v>percent error w/o gating for p, total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Bridge-EP'!$AT$27:$AT$50</c:f>
              <c:numCache>
                <c:formatCode>General</c:formatCode>
                <c:ptCount val="24"/>
                <c:pt idx="0">
                  <c:v>0</c:v>
                </c:pt>
                <c:pt idx="1">
                  <c:v>4.195889299626</c:v>
                </c:pt>
                <c:pt idx="2">
                  <c:v>5.79268225007459</c:v>
                </c:pt>
                <c:pt idx="3">
                  <c:v>6.95754685339969</c:v>
                </c:pt>
                <c:pt idx="4">
                  <c:v>6.45284046771639</c:v>
                </c:pt>
                <c:pt idx="5">
                  <c:v>5.56166380920998</c:v>
                </c:pt>
                <c:pt idx="6">
                  <c:v>6.85014176089697</c:v>
                </c:pt>
                <c:pt idx="7">
                  <c:v>4.41089655753913</c:v>
                </c:pt>
                <c:pt idx="8">
                  <c:v>3.71282851432673</c:v>
                </c:pt>
                <c:pt idx="9">
                  <c:v>2.48913951844729</c:v>
                </c:pt>
                <c:pt idx="10">
                  <c:v>1.05067952525977</c:v>
                </c:pt>
                <c:pt idx="11">
                  <c:v>-0.0642149644402083</c:v>
                </c:pt>
                <c:pt idx="12">
                  <c:v>-0.253737848984236</c:v>
                </c:pt>
                <c:pt idx="13">
                  <c:v>0.0664192039697442</c:v>
                </c:pt>
                <c:pt idx="14">
                  <c:v>-0.0573711461208322</c:v>
                </c:pt>
                <c:pt idx="15">
                  <c:v>-0.0313396502058808</c:v>
                </c:pt>
                <c:pt idx="16">
                  <c:v>0.339711137899879</c:v>
                </c:pt>
                <c:pt idx="17">
                  <c:v>0.625954291009824</c:v>
                </c:pt>
                <c:pt idx="18">
                  <c:v>-0.841224039565164</c:v>
                </c:pt>
                <c:pt idx="19">
                  <c:v>-0.829137910539262</c:v>
                </c:pt>
                <c:pt idx="20">
                  <c:v>-0.964583365549095</c:v>
                </c:pt>
                <c:pt idx="21">
                  <c:v>-1.15484575569987</c:v>
                </c:pt>
                <c:pt idx="22">
                  <c:v>-1.50454593060047</c:v>
                </c:pt>
                <c:pt idx="23">
                  <c:v>-2.00129256050801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Bridge-EP'!$AU$26:$AU$26</c:f>
              <c:strCache>
                <c:ptCount val="1"/>
                <c:pt idx="0">
                  <c:v>Total static energy per core, measured, 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Bridge-EP'!$AU$27:$AU$50</c:f>
              <c:numCache>
                <c:formatCode>General</c:formatCode>
                <c:ptCount val="24"/>
                <c:pt idx="0">
                  <c:v>10.8716697844734</c:v>
                </c:pt>
                <c:pt idx="1">
                  <c:v>5.61907176222709</c:v>
                </c:pt>
                <c:pt idx="2">
                  <c:v>3.91810649194601</c:v>
                </c:pt>
                <c:pt idx="3">
                  <c:v>3.16390655864652</c:v>
                </c:pt>
                <c:pt idx="4">
                  <c:v>2.85095282297011</c:v>
                </c:pt>
                <c:pt idx="5">
                  <c:v>2.76036773608644</c:v>
                </c:pt>
                <c:pt idx="6">
                  <c:v>2.44169016943291</c:v>
                </c:pt>
                <c:pt idx="7">
                  <c:v>2.54775581597455</c:v>
                </c:pt>
                <c:pt idx="8">
                  <c:v>2.58821150377389</c:v>
                </c:pt>
                <c:pt idx="9">
                  <c:v>2.67623179005942</c:v>
                </c:pt>
                <c:pt idx="10">
                  <c:v>2.76040706011605</c:v>
                </c:pt>
                <c:pt idx="11">
                  <c:v>2.8396930424907</c:v>
                </c:pt>
                <c:pt idx="12">
                  <c:v>2.81256820073043</c:v>
                </c:pt>
                <c:pt idx="13">
                  <c:v>2.73840745021545</c:v>
                </c:pt>
                <c:pt idx="14">
                  <c:v>2.70565927222041</c:v>
                </c:pt>
                <c:pt idx="15">
                  <c:v>2.66219748082392</c:v>
                </c:pt>
                <c:pt idx="16">
                  <c:v>2.61520089609882</c:v>
                </c:pt>
                <c:pt idx="17">
                  <c:v>2.57422525724125</c:v>
                </c:pt>
                <c:pt idx="18">
                  <c:v>2.76015363859187</c:v>
                </c:pt>
                <c:pt idx="19">
                  <c:v>2.73805353394892</c:v>
                </c:pt>
                <c:pt idx="20">
                  <c:v>2.77742562626557</c:v>
                </c:pt>
                <c:pt idx="21">
                  <c:v>2.817601676521</c:v>
                </c:pt>
                <c:pt idx="22">
                  <c:v>2.87795969264154</c:v>
                </c:pt>
                <c:pt idx="23">
                  <c:v>2.94477995762861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3305767"/>
        <c:axId val="47210951"/>
      </c:lineChart>
      <c:catAx>
        <c:axId val="9330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210951"/>
        <c:crosses val="autoZero"/>
        <c:auto val="1"/>
        <c:lblAlgn val="ctr"/>
        <c:lblOffset val="100"/>
      </c:catAx>
      <c:valAx>
        <c:axId val="4721095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0576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Bridge-EP'!$AS$101:$AS$101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Bridge-EP'!$AS$102:$AS$125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Bridge-EP'!$AT$101:$AT$101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Bridge-EP'!$AT$102:$AT$125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Bridge-EP'!$AU$101:$AU$101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Bridge-EP'!$AU$102:$AU$125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7370113"/>
        <c:axId val="21297318"/>
      </c:lineChart>
      <c:catAx>
        <c:axId val="37370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97318"/>
        <c:crosses val="autoZero"/>
        <c:auto val="1"/>
        <c:lblAlgn val="ctr"/>
        <c:lblOffset val="100"/>
      </c:catAx>
      <c:valAx>
        <c:axId val="2129731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3701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scratch!$A$132:$A$132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scratch!$A$133:$A$140</c:f>
              <c:numCache>
                <c:formatCode>General</c:formatCode>
                <c:ptCount val="8"/>
                <c:pt idx="0">
                  <c:v/>
                </c:pt>
                <c:pt idx="1">
                  <c:v>0.146803247534732</c:v>
                </c:pt>
                <c:pt idx="2">
                  <c:v>0.0780645708517313</c:v>
                </c:pt>
                <c:pt idx="3">
                  <c:v>0.0619148167313816</c:v>
                </c:pt>
                <c:pt idx="4">
                  <c:v>0.100658657108139</c:v>
                </c:pt>
                <c:pt idx="5">
                  <c:v>0.102653830193526</c:v>
                </c:pt>
                <c:pt idx="6">
                  <c:v>0.103568579618574</c:v>
                </c:pt>
                <c:pt idx="7">
                  <c:v>0.0966189575518675</c:v>
                </c:pt>
              </c:numCache>
            </c:numRef>
          </c:val>
        </c:ser>
        <c:ser>
          <c:idx val="1"/>
          <c:order val="1"/>
          <c:tx>
            <c:strRef>
              <c:f>scratch!$B$132:$B$132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scratch!$B$133:$B$140</c:f>
              <c:numCache>
                <c:formatCode>General</c:formatCode>
                <c:ptCount val="8"/>
                <c:pt idx="0">
                  <c:v/>
                </c:pt>
                <c:pt idx="1">
                  <c:v>-0.242867839413445</c:v>
                </c:pt>
                <c:pt idx="2">
                  <c:v>-0.434993085261201</c:v>
                </c:pt>
                <c:pt idx="3">
                  <c:v>-0.558661831829412</c:v>
                </c:pt>
                <c:pt idx="4">
                  <c:v>-0.627752488166439</c:v>
                </c:pt>
                <c:pt idx="5">
                  <c:v>-0.614791027320014</c:v>
                </c:pt>
                <c:pt idx="6">
                  <c:v>-0.698308991039351</c:v>
                </c:pt>
                <c:pt idx="7">
                  <c:v>-0.626855403175048</c:v>
                </c:pt>
              </c:numCache>
            </c:numRef>
          </c:val>
        </c:ser>
        <c:ser>
          <c:idx val="2"/>
          <c:order val="2"/>
          <c:tx>
            <c:strRef>
              <c:f>scratch!$C$132:$C$132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scratch!$C$133:$C$140</c:f>
              <c:numCache>
                <c:formatCode>General</c:formatCode>
                <c:ptCount val="8"/>
                <c:pt idx="0">
                  <c:v/>
                </c:pt>
                <c:pt idx="1">
                  <c:v>-0.307352392797782</c:v>
                </c:pt>
                <c:pt idx="2">
                  <c:v>-0.549473290174497</c:v>
                </c:pt>
                <c:pt idx="3">
                  <c:v>-0.535223647654966</c:v>
                </c:pt>
                <c:pt idx="4">
                  <c:v>-0.677665398051417</c:v>
                </c:pt>
                <c:pt idx="5">
                  <c:v>-0.601981901431908</c:v>
                </c:pt>
                <c:pt idx="6">
                  <c:v>-0.548342796814577</c:v>
                </c:pt>
                <c:pt idx="7">
                  <c:v>-0.540483115555438</c:v>
                </c:pt>
              </c:numCache>
            </c:numRef>
          </c:val>
        </c:ser>
        <c:ser>
          <c:idx val="3"/>
          <c:order val="3"/>
          <c:tx>
            <c:strRef>
              <c:f>scratch!$D$132:$D$132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scratch!$D$133:$D$140</c:f>
              <c:numCache>
                <c:formatCode>General</c:formatCode>
                <c:ptCount val="8"/>
                <c:pt idx="0">
                  <c:v/>
                </c:pt>
                <c:pt idx="1">
                  <c:v>-0.0897529971830862</c:v>
                </c:pt>
                <c:pt idx="2">
                  <c:v>-0.0652947141126194</c:v>
                </c:pt>
                <c:pt idx="3">
                  <c:v>-0.0792387145089535</c:v>
                </c:pt>
                <c:pt idx="4">
                  <c:v>-0.298683419413109</c:v>
                </c:pt>
                <c:pt idx="5">
                  <c:v>-0.203216458737043</c:v>
                </c:pt>
                <c:pt idx="6">
                  <c:v>-0.140009908540101</c:v>
                </c:pt>
                <c:pt idx="7">
                  <c:v>-0.119175715642004</c:v>
                </c:pt>
              </c:numCache>
            </c:numRef>
          </c:val>
        </c:ser>
        <c:ser>
          <c:idx val="4"/>
          <c:order val="4"/>
          <c:tx>
            <c:strRef>
              <c:f>scratch!$E$132:$E$132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scratch!$E$133:$E$140</c:f>
              <c:numCache>
                <c:formatCode>General</c:formatCode>
                <c:ptCount val="8"/>
                <c:pt idx="0">
                  <c:v/>
                </c:pt>
                <c:pt idx="1">
                  <c:v>-0.160195294731009</c:v>
                </c:pt>
                <c:pt idx="2">
                  <c:v>-0.0852417398299561</c:v>
                </c:pt>
                <c:pt idx="3">
                  <c:v>-0.0640988620636378</c:v>
                </c:pt>
                <c:pt idx="4">
                  <c:v>-0.00970254912047699</c:v>
                </c:pt>
                <c:pt idx="5">
                  <c:v>0.0109896500262208</c:v>
                </c:pt>
                <c:pt idx="6">
                  <c:v>0.0284440111647917</c:v>
                </c:pt>
                <c:pt idx="7">
                  <c:v>0.0352587809365756</c:v>
                </c:pt>
              </c:numCache>
            </c:numRef>
          </c:val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9"/>
          <c:order val="9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1297931"/>
        <c:axId val="61090463"/>
      </c:lineChart>
      <c:catAx>
        <c:axId val="1129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090463"/>
        <c:crosses val="autoZero"/>
        <c:auto val="1"/>
        <c:lblAlgn val="ctr"/>
        <c:lblOffset val="100"/>
      </c:catAx>
      <c:valAx>
        <c:axId val="61090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29793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Bridge-EP'!$AS$151:$AS$151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Bridge-EP'!$AS$152:$AS$175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Bridge-EP'!$AT$151:$AT$151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Bridge-EP'!$AT$152:$AT$175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Bridge-EP'!$AU$151:$AU$151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Bridge-EP'!$AU$152:$AU$175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'Headgasket - Sandy Bridge-EP'!$BB$151:$BB$151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Bridge-EP'!$BB$152:$BB$175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2133023"/>
        <c:axId val="93449217"/>
      </c:lineChart>
      <c:catAx>
        <c:axId val="2213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449217"/>
        <c:crosses val="autoZero"/>
        <c:auto val="1"/>
        <c:lblAlgn val="ctr"/>
        <c:lblOffset val="100"/>
      </c:catAx>
      <c:valAx>
        <c:axId val="93449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 or byte/op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330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HPCCG: Model Validation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Sheet7!$S$11:$S$11</c:f>
              <c:strCache>
                <c:ptCount val="1"/>
                <c:pt idx="0">
                  <c:v>Measured –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Bridge-EP'!$V$27:$V$50</c:f>
              <c:numCache>
                <c:formatCode>General</c:formatCode>
                <c:ptCount val="24"/>
                <c:pt idx="0">
                  <c:v>1</c:v>
                </c:pt>
                <c:pt idx="1">
                  <c:v>1.74709903859623</c:v>
                </c:pt>
                <c:pt idx="2">
                  <c:v>2.29723167979762</c:v>
                </c:pt>
                <c:pt idx="3">
                  <c:v>2.69094551545168</c:v>
                </c:pt>
                <c:pt idx="4">
                  <c:v>2.85174351030161</c:v>
                </c:pt>
                <c:pt idx="5">
                  <c:v>2.82548139031045</c:v>
                </c:pt>
                <c:pt idx="6">
                  <c:v>3.08746179181738</c:v>
                </c:pt>
                <c:pt idx="7">
                  <c:v>2.84487149941674</c:v>
                </c:pt>
                <c:pt idx="8">
                  <c:v>2.73036141250104</c:v>
                </c:pt>
                <c:pt idx="9">
                  <c:v>2.56636616042673</c:v>
                </c:pt>
                <c:pt idx="10">
                  <c:v>2.42011873240753</c:v>
                </c:pt>
                <c:pt idx="11">
                  <c:v>2.2974939747213</c:v>
                </c:pt>
                <c:pt idx="12">
                  <c:v>2.30603501323577</c:v>
                </c:pt>
                <c:pt idx="13">
                  <c:v>2.35619424425475</c:v>
                </c:pt>
                <c:pt idx="14">
                  <c:v>2.37464490776981</c:v>
                </c:pt>
                <c:pt idx="15">
                  <c:v>2.40893986864327</c:v>
                </c:pt>
                <c:pt idx="16">
                  <c:v>2.44764078774249</c:v>
                </c:pt>
                <c:pt idx="17">
                  <c:v>2.4813629686195</c:v>
                </c:pt>
                <c:pt idx="18">
                  <c:v>2.32180553786354</c:v>
                </c:pt>
                <c:pt idx="19">
                  <c:v>2.33353156718055</c:v>
                </c:pt>
                <c:pt idx="20">
                  <c:v>2.29879729219678</c:v>
                </c:pt>
                <c:pt idx="21">
                  <c:v>2.26791338314129</c:v>
                </c:pt>
                <c:pt idx="22">
                  <c:v>2.22102062853302</c:v>
                </c:pt>
                <c:pt idx="23">
                  <c:v>2.16936995982997</c:v>
                </c:pt>
              </c:numCache>
            </c:numRef>
          </c:val>
        </c:ser>
        <c:ser>
          <c:idx val="1"/>
          <c:order val="1"/>
          <c:tx>
            <c:strRef>
              <c:f>Sheet7!$S$13:$S$13</c:f>
              <c:strCache>
                <c:ptCount val="1"/>
                <c:pt idx="0">
                  <c:v>Modeled – Package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Bridge-EP'!$AE$27:$AE$50</c:f>
              <c:numCache>
                <c:formatCode>General</c:formatCode>
                <c:ptCount val="24"/>
                <c:pt idx="0">
                  <c:v>1</c:v>
                </c:pt>
                <c:pt idx="1">
                  <c:v>1.70503395759191</c:v>
                </c:pt>
                <c:pt idx="2">
                  <c:v>2.20949004151874</c:v>
                </c:pt>
                <c:pt idx="3">
                  <c:v>2.54310513365441</c:v>
                </c:pt>
                <c:pt idx="4">
                  <c:v>2.71309051507149</c:v>
                </c:pt>
                <c:pt idx="5">
                  <c:v>2.76661752052259</c:v>
                </c:pt>
                <c:pt idx="6">
                  <c:v>2.97296197728379</c:v>
                </c:pt>
                <c:pt idx="7">
                  <c:v>2.90094960480705</c:v>
                </c:pt>
                <c:pt idx="8">
                  <c:v>2.87439322989866</c:v>
                </c:pt>
                <c:pt idx="9">
                  <c:v>2.81826091002872</c:v>
                </c:pt>
                <c:pt idx="10">
                  <c:v>2.76659382559547</c:v>
                </c:pt>
                <c:pt idx="11">
                  <c:v>2.71963095586933</c:v>
                </c:pt>
                <c:pt idx="12">
                  <c:v>2.73551713535779</c:v>
                </c:pt>
                <c:pt idx="13">
                  <c:v>2.77991352753553</c:v>
                </c:pt>
                <c:pt idx="14">
                  <c:v>2.79998024019748</c:v>
                </c:pt>
                <c:pt idx="15">
                  <c:v>2.8270635033702</c:v>
                </c:pt>
                <c:pt idx="16">
                  <c:v>2.85694529434167</c:v>
                </c:pt>
                <c:pt idx="17">
                  <c:v>2.88351907357969</c:v>
                </c:pt>
                <c:pt idx="18">
                  <c:v>2.76674653335761</c:v>
                </c:pt>
                <c:pt idx="19">
                  <c:v>2.7801288550724</c:v>
                </c:pt>
                <c:pt idx="20">
                  <c:v>2.75637714427805</c:v>
                </c:pt>
                <c:pt idx="21">
                  <c:v>2.73255517528465</c:v>
                </c:pt>
                <c:pt idx="22">
                  <c:v>2.69753058126979</c:v>
                </c:pt>
                <c:pt idx="23">
                  <c:v>2.65978861436559</c:v>
                </c:pt>
              </c:numCache>
            </c:numRef>
          </c:val>
        </c:ser>
        <c:ser>
          <c:idx val="2"/>
          <c:order val="2"/>
          <c:tx>
            <c:strRef>
              <c:f>Sheet7!$S$12:$S$12</c:f>
              <c:strCache>
                <c:ptCount val="1"/>
                <c:pt idx="0">
                  <c:v>Measured – Package + Memory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Bridge-EP'!$X$27:$X$50</c:f>
              <c:numCache>
                <c:formatCode>General</c:formatCode>
                <c:ptCount val="24"/>
                <c:pt idx="0">
                  <c:v>1</c:v>
                </c:pt>
                <c:pt idx="1">
                  <c:v>1.71562310880214</c:v>
                </c:pt>
                <c:pt idx="2">
                  <c:v>2.24506892173741</c:v>
                </c:pt>
                <c:pt idx="3">
                  <c:v>2.63224486062943</c:v>
                </c:pt>
                <c:pt idx="4">
                  <c:v>2.75787156438093</c:v>
                </c:pt>
                <c:pt idx="5">
                  <c:v>2.73942380851775</c:v>
                </c:pt>
                <c:pt idx="6">
                  <c:v>3.03587612354286</c:v>
                </c:pt>
                <c:pt idx="7">
                  <c:v>2.76730576926453</c:v>
                </c:pt>
                <c:pt idx="8">
                  <c:v>2.69372965012449</c:v>
                </c:pt>
                <c:pt idx="9">
                  <c:v>2.56570666009496</c:v>
                </c:pt>
                <c:pt idx="10">
                  <c:v>2.43811503828251</c:v>
                </c:pt>
                <c:pt idx="11">
                  <c:v>2.3421134470175</c:v>
                </c:pt>
                <c:pt idx="12">
                  <c:v>2.34234463258423</c:v>
                </c:pt>
                <c:pt idx="13">
                  <c:v>2.38991902595045</c:v>
                </c:pt>
                <c:pt idx="14">
                  <c:v>2.39622483428947</c:v>
                </c:pt>
                <c:pt idx="15">
                  <c:v>2.41570066946535</c:v>
                </c:pt>
                <c:pt idx="16">
                  <c:v>2.45765840534919</c:v>
                </c:pt>
                <c:pt idx="17">
                  <c:v>2.49312962726086</c:v>
                </c:pt>
                <c:pt idx="18">
                  <c:v>2.33070974651162</c:v>
                </c:pt>
                <c:pt idx="19">
                  <c:v>2.33997763886025</c:v>
                </c:pt>
                <c:pt idx="20">
                  <c:v>2.31738386489589</c:v>
                </c:pt>
                <c:pt idx="21">
                  <c:v>2.29203637458479</c:v>
                </c:pt>
                <c:pt idx="22">
                  <c:v>2.25173864296289</c:v>
                </c:pt>
                <c:pt idx="23">
                  <c:v>2.20341328473237</c:v>
                </c:pt>
              </c:numCache>
            </c:numRef>
          </c:val>
        </c:ser>
        <c:ser>
          <c:idx val="3"/>
          <c:order val="3"/>
          <c:tx>
            <c:strRef>
              <c:f>Sheet7!$S$14:$S$14</c:f>
              <c:strCache>
                <c:ptCount val="1"/>
                <c:pt idx="0">
                  <c:v>Modeled – Package + Memory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Bridge-EP'!$AQ$27:$AQ$50</c:f>
              <c:numCache>
                <c:formatCode>General</c:formatCode>
                <c:ptCount val="24"/>
                <c:pt idx="0">
                  <c:v>1</c:v>
                </c:pt>
                <c:pt idx="1">
                  <c:v>1.60041611983611</c:v>
                </c:pt>
                <c:pt idx="2">
                  <c:v>1.98669926109742</c:v>
                </c:pt>
                <c:pt idx="3">
                  <c:v>2.22479638587265</c:v>
                </c:pt>
                <c:pt idx="4">
                  <c:v>2.34122474496899</c:v>
                </c:pt>
                <c:pt idx="5">
                  <c:v>2.37723424145031</c:v>
                </c:pt>
                <c:pt idx="6">
                  <c:v>2.51322192302202</c:v>
                </c:pt>
                <c:pt idx="7">
                  <c:v>2.46626595994186</c:v>
                </c:pt>
                <c:pt idx="8">
                  <c:v>2.44881494359325</c:v>
                </c:pt>
                <c:pt idx="9">
                  <c:v>2.41168665892504</c:v>
                </c:pt>
                <c:pt idx="10">
                  <c:v>2.37721836898707</c:v>
                </c:pt>
                <c:pt idx="11">
                  <c:v>2.34564126172572</c:v>
                </c:pt>
                <c:pt idx="12">
                  <c:v>2.35634939465426</c:v>
                </c:pt>
                <c:pt idx="13">
                  <c:v>2.38613136407824</c:v>
                </c:pt>
                <c:pt idx="14">
                  <c:v>2.39952355926911</c:v>
                </c:pt>
                <c:pt idx="15">
                  <c:v>2.4175309147681</c:v>
                </c:pt>
                <c:pt idx="16">
                  <c:v>2.43730945655698</c:v>
                </c:pt>
                <c:pt idx="17">
                  <c:v>2.45482006886846</c:v>
                </c:pt>
                <c:pt idx="18">
                  <c:v>2.37732066191314</c:v>
                </c:pt>
                <c:pt idx="19">
                  <c:v>2.38627529717827</c:v>
                </c:pt>
                <c:pt idx="20">
                  <c:v>2.37036895752589</c:v>
                </c:pt>
                <c:pt idx="21">
                  <c:v>2.35435493677639</c:v>
                </c:pt>
                <c:pt idx="22">
                  <c:v>2.33069909743556</c:v>
                </c:pt>
                <c:pt idx="23">
                  <c:v>2.30505888105877</c:v>
                </c:pt>
              </c:numCache>
            </c:numRef>
          </c:val>
        </c:ser>
        <c:marker val="1"/>
        <c:axId val="38006681"/>
        <c:axId val="76622679"/>
      </c:lineChart>
      <c:catAx>
        <c:axId val="3800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622679"/>
        <c:crossesAt val="0"/>
        <c:auto val="1"/>
        <c:lblAlgn val="ctr"/>
        <c:lblOffset val="100"/>
      </c:catAx>
      <c:valAx>
        <c:axId val="76622679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006681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solidFill>
          <a:srgbClr val="ffffff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HPCCG: Normalized Increase in Workload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Sheet7!$K$21:$K$21</c:f>
              <c:strCache>
                <c:ptCount val="1"/>
                <c:pt idx="0">
                  <c:v>L3 Misses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Bridge-EP'!$C$27:$C$50</c:f>
              <c:numCache>
                <c:formatCode>General</c:formatCode>
                <c:ptCount val="24"/>
                <c:pt idx="0">
                  <c:v>1</c:v>
                </c:pt>
                <c:pt idx="1">
                  <c:v>1.02163157058867</c:v>
                </c:pt>
                <c:pt idx="2">
                  <c:v>1.06223291102084</c:v>
                </c:pt>
                <c:pt idx="3">
                  <c:v>1.12036249253018</c:v>
                </c:pt>
                <c:pt idx="4">
                  <c:v>1.23777300675832</c:v>
                </c:pt>
                <c:pt idx="5">
                  <c:v>1.32965202354691</c:v>
                </c:pt>
                <c:pt idx="6">
                  <c:v>1.17866475992271</c:v>
                </c:pt>
                <c:pt idx="7">
                  <c:v>1.4426234834851</c:v>
                </c:pt>
                <c:pt idx="8">
                  <c:v>1.51994332370602</c:v>
                </c:pt>
                <c:pt idx="9">
                  <c:v>1.54174422053034</c:v>
                </c:pt>
                <c:pt idx="10">
                  <c:v>1.54867762113341</c:v>
                </c:pt>
                <c:pt idx="11">
                  <c:v>1.54837755661378</c:v>
                </c:pt>
                <c:pt idx="12">
                  <c:v>1.54307689671661</c:v>
                </c:pt>
                <c:pt idx="13">
                  <c:v>1.55729934061158</c:v>
                </c:pt>
                <c:pt idx="14">
                  <c:v>1.58394715293629</c:v>
                </c:pt>
                <c:pt idx="15">
                  <c:v>1.65003314772241</c:v>
                </c:pt>
                <c:pt idx="16">
                  <c:v>1.76548935498079</c:v>
                </c:pt>
                <c:pt idx="17">
                  <c:v>1.87344438120308</c:v>
                </c:pt>
                <c:pt idx="18">
                  <c:v>1.86330179728184</c:v>
                </c:pt>
                <c:pt idx="19">
                  <c:v>1.83588155399441</c:v>
                </c:pt>
                <c:pt idx="20">
                  <c:v>1.85628685323365</c:v>
                </c:pt>
                <c:pt idx="21">
                  <c:v>1.86269941247924</c:v>
                </c:pt>
                <c:pt idx="22">
                  <c:v>1.86277596444802</c:v>
                </c:pt>
                <c:pt idx="23">
                  <c:v>1.84300055112618</c:v>
                </c:pt>
              </c:numCache>
            </c:numRef>
          </c:val>
        </c:ser>
        <c:ser>
          <c:idx val="1"/>
          <c:order val="1"/>
          <c:tx>
            <c:strRef>
              <c:f>Sheet7!$K$22:$K$22</c:f>
              <c:strCache>
                <c:ptCount val="1"/>
                <c:pt idx="0">
                  <c:v>Total Instructions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Bridge-EP'!$E$27:$E$50</c:f>
              <c:numCache>
                <c:formatCode>General</c:formatCode>
                <c:ptCount val="24"/>
                <c:pt idx="0">
                  <c:v>1</c:v>
                </c:pt>
                <c:pt idx="1">
                  <c:v>1.00141126936067</c:v>
                </c:pt>
                <c:pt idx="2">
                  <c:v>1.00303298816323</c:v>
                </c:pt>
                <c:pt idx="3">
                  <c:v>1.00362738587901</c:v>
                </c:pt>
                <c:pt idx="4">
                  <c:v>1.00551102684823</c:v>
                </c:pt>
                <c:pt idx="5">
                  <c:v>1.00650637746854</c:v>
                </c:pt>
                <c:pt idx="6">
                  <c:v>1.02104556301114</c:v>
                </c:pt>
                <c:pt idx="7">
                  <c:v>1.01770123035901</c:v>
                </c:pt>
                <c:pt idx="8">
                  <c:v>1.02937998087096</c:v>
                </c:pt>
                <c:pt idx="9">
                  <c:v>1.0632731902772</c:v>
                </c:pt>
                <c:pt idx="10">
                  <c:v>1.09732520316104</c:v>
                </c:pt>
                <c:pt idx="11">
                  <c:v>1.12625210760468</c:v>
                </c:pt>
                <c:pt idx="12">
                  <c:v>1.13079187091532</c:v>
                </c:pt>
                <c:pt idx="13">
                  <c:v>1.12329793871439</c:v>
                </c:pt>
                <c:pt idx="14">
                  <c:v>1.11538430136166</c:v>
                </c:pt>
                <c:pt idx="15">
                  <c:v>1.10016999045795</c:v>
                </c:pt>
                <c:pt idx="16">
                  <c:v>1.075338745325</c:v>
                </c:pt>
                <c:pt idx="17">
                  <c:v>1.04748840995579</c:v>
                </c:pt>
                <c:pt idx="18">
                  <c:v>1.12516737042922</c:v>
                </c:pt>
                <c:pt idx="19">
                  <c:v>1.13727303316363</c:v>
                </c:pt>
                <c:pt idx="20">
                  <c:v>1.1629065983693</c:v>
                </c:pt>
                <c:pt idx="21">
                  <c:v>1.18578058165029</c:v>
                </c:pt>
                <c:pt idx="22">
                  <c:v>1.21391572224326</c:v>
                </c:pt>
                <c:pt idx="23">
                  <c:v>1.23916450736253</c:v>
                </c:pt>
              </c:numCache>
            </c:numRef>
          </c:val>
        </c:ser>
        <c:marker val="1"/>
        <c:axId val="29093798"/>
        <c:axId val="71205062"/>
      </c:lineChart>
      <c:catAx>
        <c:axId val="2909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205062"/>
        <c:crossesAt val="0"/>
        <c:auto val="1"/>
        <c:lblAlgn val="ctr"/>
        <c:lblOffset val="100"/>
      </c:catAx>
      <c:valAx>
        <c:axId val="7120506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Normalized Increase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93798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solidFill>
          <a:srgbClr val="ffffff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1104120</xdr:colOff>
      <xdr:row>25</xdr:row>
      <xdr:rowOff>36000</xdr:rowOff>
    </xdr:from>
    <xdr:to>
      <xdr:col>43</xdr:col>
      <xdr:colOff>1678320</xdr:colOff>
      <xdr:row>60</xdr:row>
      <xdr:rowOff>153000</xdr:rowOff>
    </xdr:to>
    <xdr:graphicFrame>
      <xdr:nvGraphicFramePr>
        <xdr:cNvPr id="0" name=""/>
        <xdr:cNvGraphicFramePr/>
      </xdr:nvGraphicFramePr>
      <xdr:xfrm>
        <a:off x="53745480" y="4099680"/>
        <a:ext cx="13361040" cy="58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1114920</xdr:colOff>
      <xdr:row>60</xdr:row>
      <xdr:rowOff>55080</xdr:rowOff>
    </xdr:from>
    <xdr:to>
      <xdr:col>43</xdr:col>
      <xdr:colOff>270000</xdr:colOff>
      <xdr:row>80</xdr:row>
      <xdr:rowOff>43560</xdr:rowOff>
    </xdr:to>
    <xdr:graphicFrame>
      <xdr:nvGraphicFramePr>
        <xdr:cNvPr id="1" name=""/>
        <xdr:cNvGraphicFramePr/>
      </xdr:nvGraphicFramePr>
      <xdr:xfrm>
        <a:off x="53756280" y="9808560"/>
        <a:ext cx="11941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154800</xdr:colOff>
      <xdr:row>12</xdr:row>
      <xdr:rowOff>89280</xdr:rowOff>
    </xdr:from>
    <xdr:to>
      <xdr:col>10</xdr:col>
      <xdr:colOff>54000</xdr:colOff>
      <xdr:row>34</xdr:row>
      <xdr:rowOff>1440</xdr:rowOff>
    </xdr:to>
    <xdr:graphicFrame>
      <xdr:nvGraphicFramePr>
        <xdr:cNvPr id="2" name=""/>
        <xdr:cNvGraphicFramePr/>
      </xdr:nvGraphicFramePr>
      <xdr:xfrm>
        <a:off x="154800" y="2039760"/>
        <a:ext cx="8026920" cy="348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135000</xdr:colOff>
      <xdr:row>37</xdr:row>
      <xdr:rowOff>12960</xdr:rowOff>
    </xdr:from>
    <xdr:to>
      <xdr:col>10</xdr:col>
      <xdr:colOff>14400</xdr:colOff>
      <xdr:row>55</xdr:row>
      <xdr:rowOff>58680</xdr:rowOff>
    </xdr:to>
    <xdr:graphicFrame>
      <xdr:nvGraphicFramePr>
        <xdr:cNvPr id="3" name=""/>
        <xdr:cNvGraphicFramePr/>
      </xdr:nvGraphicFramePr>
      <xdr:xfrm>
        <a:off x="135000" y="6027480"/>
        <a:ext cx="800712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246960</xdr:colOff>
      <xdr:row>92</xdr:row>
      <xdr:rowOff>137520</xdr:rowOff>
    </xdr:from>
    <xdr:to>
      <xdr:col>10</xdr:col>
      <xdr:colOff>185760</xdr:colOff>
      <xdr:row>117</xdr:row>
      <xdr:rowOff>4320</xdr:rowOff>
    </xdr:to>
    <xdr:graphicFrame>
      <xdr:nvGraphicFramePr>
        <xdr:cNvPr id="4" name=""/>
        <xdr:cNvGraphicFramePr/>
      </xdr:nvGraphicFramePr>
      <xdr:xfrm>
        <a:off x="246960" y="15093000"/>
        <a:ext cx="8066520" cy="393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353160</xdr:colOff>
      <xdr:row>130</xdr:row>
      <xdr:rowOff>67320</xdr:rowOff>
    </xdr:from>
    <xdr:to>
      <xdr:col>14</xdr:col>
      <xdr:colOff>569520</xdr:colOff>
      <xdr:row>152</xdr:row>
      <xdr:rowOff>58680</xdr:rowOff>
    </xdr:to>
    <xdr:graphicFrame>
      <xdr:nvGraphicFramePr>
        <xdr:cNvPr id="5" name=""/>
        <xdr:cNvGraphicFramePr/>
      </xdr:nvGraphicFramePr>
      <xdr:xfrm>
        <a:off x="4416840" y="21200040"/>
        <a:ext cx="7531560" cy="35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108000</xdr:colOff>
      <xdr:row>59</xdr:row>
      <xdr:rowOff>50760</xdr:rowOff>
    </xdr:from>
    <xdr:to>
      <xdr:col>10</xdr:col>
      <xdr:colOff>447480</xdr:colOff>
      <xdr:row>83</xdr:row>
      <xdr:rowOff>77760</xdr:rowOff>
    </xdr:to>
    <xdr:graphicFrame>
      <xdr:nvGraphicFramePr>
        <xdr:cNvPr id="6" name=""/>
        <xdr:cNvGraphicFramePr/>
      </xdr:nvGraphicFramePr>
      <xdr:xfrm>
        <a:off x="108000" y="9641520"/>
        <a:ext cx="8467200" cy="39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694080</xdr:colOff>
      <xdr:row>19</xdr:row>
      <xdr:rowOff>133920</xdr:rowOff>
    </xdr:to>
    <xdr:graphicFrame>
      <xdr:nvGraphicFramePr>
        <xdr:cNvPr id="7" name=""/>
        <xdr:cNvGraphicFramePr/>
      </xdr:nvGraphicFramePr>
      <xdr:xfrm>
        <a:off x="0" y="0"/>
        <a:ext cx="5570640" cy="32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144000</xdr:rowOff>
    </xdr:from>
    <xdr:to>
      <xdr:col>6</xdr:col>
      <xdr:colOff>694080</xdr:colOff>
      <xdr:row>38</xdr:row>
      <xdr:rowOff>153000</xdr:rowOff>
    </xdr:to>
    <xdr:graphicFrame>
      <xdr:nvGraphicFramePr>
        <xdr:cNvPr id="8" name=""/>
        <xdr:cNvGraphicFramePr/>
      </xdr:nvGraphicFramePr>
      <xdr:xfrm>
        <a:off x="0" y="3232440"/>
        <a:ext cx="5570640" cy="30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26"/>
  <sheetViews>
    <sheetView windowProtection="false" showFormulas="false" showGridLines="true" showRowColHeaders="true" showZeros="true" rightToLeft="false" tabSelected="false" showOutlineSymbols="true" defaultGridColor="true" view="normal" topLeftCell="J139" colorId="64" zoomScale="100" zoomScaleNormal="100" zoomScalePageLayoutView="100" workbookViewId="0">
      <selection pane="topLeft" activeCell="U172" activeCellId="0" sqref="U172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4" min="3" style="0" width="17.2704081632653"/>
    <col collapsed="false" hidden="false" max="6" min="5" style="0" width="17.1326530612245"/>
    <col collapsed="false" hidden="false" max="7" min="7" style="0" width="16.2959183673469"/>
    <col collapsed="false" hidden="false" max="8" min="8" style="0" width="36.7244897959184"/>
    <col collapsed="false" hidden="false" max="9" min="9" style="0" width="31.4438775510204"/>
    <col collapsed="false" hidden="false" max="10" min="10" style="0" width="16.2959183673469"/>
    <col collapsed="false" hidden="false" max="11" min="11" style="0" width="10.6020408163265"/>
    <col collapsed="false" hidden="false" max="12" min="12" style="0" width="11.1581632653061"/>
    <col collapsed="false" hidden="false" max="13" min="13" style="0" width="23.8010204081633"/>
    <col collapsed="false" hidden="false" max="14" min="14" style="0" width="19.9081632653061"/>
    <col collapsed="false" hidden="false" max="15" min="15" style="0" width="22.4081632653061"/>
    <col collapsed="false" hidden="false" max="16" min="16" style="0" width="20.0510204081633"/>
    <col collapsed="false" hidden="false" max="17" min="17" style="0" width="16.1632653061224"/>
    <col collapsed="false" hidden="false" max="18" min="18" style="0" width="18.6581632653061"/>
    <col collapsed="false" hidden="false" max="19" min="19" style="0" width="15.4591836734694"/>
    <col collapsed="false" hidden="false" max="20" min="20" style="0" width="24.7755102040816"/>
    <col collapsed="false" hidden="false" max="21" min="21" style="0" width="20.8775510204082"/>
    <col collapsed="false" hidden="false" max="22" min="22" style="0" width="23.3826530612245"/>
    <col collapsed="false" hidden="false" max="23" min="23" style="0" width="27"/>
    <col collapsed="false" hidden="false" max="24" min="24" style="0" width="22.1275510204082"/>
    <col collapsed="false" hidden="false" max="25" min="25" style="0" width="22.5510204081633"/>
    <col collapsed="false" hidden="false" max="26" min="26" style="0" width="28.7959183673469"/>
    <col collapsed="false" hidden="false" max="27" min="27" style="0" width="31.3010204081633"/>
    <col collapsed="false" hidden="false" max="28" min="28" style="0" width="23.1020408163265"/>
    <col collapsed="false" hidden="false" max="29" min="29" style="0" width="18.2397959183673"/>
    <col collapsed="false" hidden="false" max="30" min="30" style="0" width="18.6581632653061"/>
    <col collapsed="false" hidden="false" max="31" min="31" style="0" width="24.9081632653061"/>
    <col collapsed="false" hidden="false" max="32" min="32" style="0" width="27.4132653061224"/>
    <col collapsed="false" hidden="false" max="33" min="33" style="0" width="32.4183673469388"/>
    <col collapsed="false" hidden="false" max="34" min="34" style="0" width="27.2755102040816"/>
    <col collapsed="false" hidden="false" max="35" min="35" style="0" width="32"/>
    <col collapsed="false" hidden="false" max="36" min="36" style="0" width="19.4948979591837"/>
    <col collapsed="false" hidden="false" max="1025" min="37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0" t="s">
        <v>20</v>
      </c>
      <c r="X1" s="0" t="s">
        <v>21</v>
      </c>
      <c r="Y1" s="1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1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</row>
    <row r="2" customFormat="false" ht="12.8" hidden="false" customHeight="false" outlineLevel="0" collapsed="false">
      <c r="A2" s="0" t="s">
        <v>34</v>
      </c>
      <c r="B2" s="0" t="n">
        <v>66641</v>
      </c>
      <c r="D2" s="0" t="n">
        <v>56115121435</v>
      </c>
      <c r="F2" s="0" t="n">
        <v>25625432122</v>
      </c>
      <c r="G2" s="0" t="n">
        <v>5253707103</v>
      </c>
      <c r="H2" s="0" t="n">
        <v>163039428710</v>
      </c>
      <c r="I2" s="0" t="n">
        <v>78599426269</v>
      </c>
      <c r="J2" s="0" t="n">
        <v>10743683</v>
      </c>
      <c r="K2" s="0" t="n">
        <v>1</v>
      </c>
      <c r="L2" s="0" t="n">
        <f aca="false">J2/1000000</f>
        <v>10.743683</v>
      </c>
      <c r="M2" s="0" t="n">
        <f aca="false">H2/1000000000</f>
        <v>163.03942871</v>
      </c>
      <c r="N2" s="0" t="n">
        <f aca="false">I2/1000000000</f>
        <v>78.599426269</v>
      </c>
      <c r="O2" s="0" t="n">
        <f aca="false">M2-N2</f>
        <v>84.440002441</v>
      </c>
      <c r="P2" s="0" t="n">
        <f aca="false">M2/$L2</f>
        <v>15.1753759590636</v>
      </c>
      <c r="Q2" s="0" t="n">
        <f aca="false">N2/$L2</f>
        <v>7.31587354811195</v>
      </c>
      <c r="R2" s="0" t="n">
        <f aca="false">O2/$L2</f>
        <v>7.85950241095163</v>
      </c>
      <c r="S2" s="0" t="n">
        <f aca="false">L$2/L2</f>
        <v>1</v>
      </c>
      <c r="T2" s="0" t="n">
        <f aca="false">M$2/M2</f>
        <v>1</v>
      </c>
      <c r="U2" s="0" t="n">
        <f aca="false">N$2/N2</f>
        <v>1</v>
      </c>
      <c r="V2" s="0" t="n">
        <f aca="false">O$2/O2</f>
        <v>1</v>
      </c>
      <c r="W2" s="0" t="n">
        <f aca="false">$S$137*L$2/8</f>
        <v>3.04433745272712</v>
      </c>
      <c r="X2" s="0" t="n">
        <f aca="false">M$2-$S$137*L$2</f>
        <v>138.684729088183</v>
      </c>
      <c r="Y2" s="0" t="n">
        <f aca="false">$X2/($W2*8+$X2)</f>
        <v>0.850620798818322</v>
      </c>
      <c r="Z2" s="1" t="n">
        <f aca="false">(W2*8+X2)/(W2*8/S2+X2)</f>
        <v>1</v>
      </c>
      <c r="AA2" s="0" t="n">
        <f aca="false">(T2-Z2)/T2*100</f>
        <v>0</v>
      </c>
      <c r="AB2" s="0" t="n">
        <f aca="false">$T$137*L$2/8</f>
        <v>0.334800447567065</v>
      </c>
      <c r="AC2" s="0" t="n">
        <f aca="false">N$2-$T$137*L$2</f>
        <v>75.9210226884635</v>
      </c>
      <c r="AD2" s="0" t="n">
        <f aca="false">$AC2/($AB2*8+$AC2)</f>
        <v>0.965923369830081</v>
      </c>
      <c r="AE2" s="1" t="n">
        <f aca="false">(AB2*8+AC2)/(AB2*8/S2+AC2)</f>
        <v>1</v>
      </c>
      <c r="AF2" s="0" t="n">
        <f aca="false">(U2-AE2)/U2*100</f>
        <v>0</v>
      </c>
      <c r="AG2" s="0" t="n">
        <f aca="false">$T$137*L2/8</f>
        <v>0.334800447567065</v>
      </c>
      <c r="AH2" s="0" t="n">
        <f aca="false">($AG$2+$AC$2)/($AG$2*K2/S2+$AC$2)</f>
        <v>1</v>
      </c>
      <c r="AI2" s="0" t="n">
        <f aca="false">($N$2-7*$AG$2)/(N2-(8-K2)*AG2)</f>
        <v>1</v>
      </c>
      <c r="AJ2" s="0" t="n">
        <f aca="false">ABS(AI2-AH2)/AI2*100</f>
        <v>0</v>
      </c>
    </row>
    <row r="3" customFormat="false" ht="12.8" hidden="false" customHeight="false" outlineLevel="0" collapsed="false">
      <c r="B3" s="0" t="n">
        <v>51775</v>
      </c>
      <c r="D3" s="0" t="n">
        <v>55568298099</v>
      </c>
      <c r="F3" s="0" t="n">
        <v>25317517221</v>
      </c>
      <c r="G3" s="0" t="n">
        <v>5129357701</v>
      </c>
      <c r="H3" s="0" t="n">
        <v>116039794921</v>
      </c>
      <c r="I3" s="0" t="n">
        <v>74731140136</v>
      </c>
      <c r="J3" s="0" t="n">
        <v>5372389</v>
      </c>
      <c r="K3" s="0" t="n">
        <v>2</v>
      </c>
      <c r="L3" s="0" t="n">
        <f aca="false">J3/1000000</f>
        <v>5.372389</v>
      </c>
      <c r="M3" s="0" t="n">
        <f aca="false">H3/1000000000</f>
        <v>116.039794921</v>
      </c>
      <c r="N3" s="0" t="n">
        <f aca="false">I3/1000000000</f>
        <v>74.731140136</v>
      </c>
      <c r="O3" s="0" t="n">
        <f aca="false">M3-N3</f>
        <v>41.308654785</v>
      </c>
      <c r="P3" s="0" t="n">
        <f aca="false">M3/$L3</f>
        <v>21.5992912875445</v>
      </c>
      <c r="Q3" s="0" t="n">
        <f aca="false">N3/$L3</f>
        <v>13.9102250667254</v>
      </c>
      <c r="R3" s="0" t="n">
        <f aca="false">O3/$L3</f>
        <v>7.68906622081908</v>
      </c>
      <c r="S3" s="0" t="n">
        <f aca="false">L$2/L3</f>
        <v>1.99979618006068</v>
      </c>
      <c r="T3" s="0" t="n">
        <f aca="false">M$2/M3</f>
        <v>1.4050303072407</v>
      </c>
      <c r="U3" s="0" t="n">
        <f aca="false">N$2/N3</f>
        <v>1.05176270729926</v>
      </c>
      <c r="V3" s="0" t="n">
        <f aca="false">O$2/O3</f>
        <v>2.04412375277013</v>
      </c>
      <c r="W3" s="0" t="n">
        <f aca="false">$S$137*L$2/8</f>
        <v>3.04433745272712</v>
      </c>
      <c r="X3" s="0" t="n">
        <f aca="false">M$2-$S$137*L$2</f>
        <v>138.684729088183</v>
      </c>
      <c r="Y3" s="0" t="n">
        <f aca="false">$X3/($W3*8+$X3)</f>
        <v>0.850620798818322</v>
      </c>
      <c r="Z3" s="1" t="n">
        <f aca="false">(W3*8+X3)/(W3*8/S3+X3)</f>
        <v>1.08070953688112</v>
      </c>
      <c r="AA3" s="0" t="n">
        <f aca="false">(T3-Z3)/T3*100</f>
        <v>23.082830931704</v>
      </c>
      <c r="AB3" s="0" t="n">
        <f aca="false">$T$137*L$2/8</f>
        <v>0.334800447567065</v>
      </c>
      <c r="AC3" s="0" t="n">
        <f aca="false">N$2-$T$137*L$2</f>
        <v>75.9210226884635</v>
      </c>
      <c r="AD3" s="0" t="n">
        <f aca="false">$AC3/($AB3*8+$AC3)</f>
        <v>0.965923369830081</v>
      </c>
      <c r="AE3" s="1" t="n">
        <f aca="false">(AB3*8+AC3)/(AB3*8/S3+AC3)</f>
        <v>1.01733185402607</v>
      </c>
      <c r="AF3" s="0" t="n">
        <f aca="false">(U3-AE3)/U3*100</f>
        <v>3.27363320968183</v>
      </c>
      <c r="AG3" s="0" t="n">
        <f aca="false">$T$137*L3/8</f>
        <v>0.167417285273995</v>
      </c>
      <c r="AH3" s="0" t="n">
        <f aca="false">($AG$2+$AC$2)/($AG$2*K3/S3+$AC$2)</f>
        <v>0.99999955251987</v>
      </c>
      <c r="AI3" s="0" t="n">
        <f aca="false">($N$2-7*$AG$2)/(N3-(8-K3)*AG3)</f>
        <v>1.03430492471021</v>
      </c>
      <c r="AJ3" s="0" t="n">
        <f aca="false">ABS(AI3-AH3)/AI3*100</f>
        <v>3.31675614905843</v>
      </c>
    </row>
    <row r="4" customFormat="false" ht="12.8" hidden="false" customHeight="false" outlineLevel="0" collapsed="false">
      <c r="B4" s="0" t="n">
        <v>41882</v>
      </c>
      <c r="D4" s="0" t="n">
        <v>55371694320</v>
      </c>
      <c r="F4" s="0" t="n">
        <v>25208327373</v>
      </c>
      <c r="G4" s="0" t="n">
        <v>5084529803</v>
      </c>
      <c r="H4" s="0" t="n">
        <v>103376831054</v>
      </c>
      <c r="I4" s="0" t="n">
        <v>75408386230</v>
      </c>
      <c r="J4" s="0" t="n">
        <v>3581963</v>
      </c>
      <c r="K4" s="0" t="n">
        <v>3</v>
      </c>
      <c r="L4" s="0" t="n">
        <f aca="false">J4/1000000</f>
        <v>3.581963</v>
      </c>
      <c r="M4" s="0" t="n">
        <f aca="false">H4/1000000000</f>
        <v>103.376831054</v>
      </c>
      <c r="N4" s="0" t="n">
        <f aca="false">I4/1000000000</f>
        <v>75.40838623</v>
      </c>
      <c r="O4" s="0" t="n">
        <f aca="false">M4-N4</f>
        <v>27.968444824</v>
      </c>
      <c r="P4" s="0" t="n">
        <f aca="false">M4/$L4</f>
        <v>28.8603849492583</v>
      </c>
      <c r="Q4" s="0" t="n">
        <f aca="false">N4/$L4</f>
        <v>21.0522515810465</v>
      </c>
      <c r="R4" s="0" t="n">
        <f aca="false">O4/$L4</f>
        <v>7.80813336821178</v>
      </c>
      <c r="S4" s="0" t="n">
        <f aca="false">L$2/L4</f>
        <v>2.99938413657539</v>
      </c>
      <c r="T4" s="0" t="n">
        <f aca="false">M$2/M4</f>
        <v>1.57713703397268</v>
      </c>
      <c r="U4" s="0" t="n">
        <f aca="false">N$2/N4</f>
        <v>1.04231677932037</v>
      </c>
      <c r="V4" s="0" t="n">
        <f aca="false">O$2/O4</f>
        <v>3.01911682871052</v>
      </c>
      <c r="W4" s="0" t="n">
        <f aca="false">$S$137*L$2/8</f>
        <v>3.04433745272712</v>
      </c>
      <c r="X4" s="0" t="n">
        <f aca="false">M$2-$S$137*L$2</f>
        <v>138.684729088183</v>
      </c>
      <c r="Y4" s="0" t="n">
        <f aca="false">$X4/($W4*8+$X4)</f>
        <v>0.850620798818322</v>
      </c>
      <c r="Z4" s="1" t="n">
        <f aca="false">(W4*8+X4)/(W4*8/S4+X4)</f>
        <v>1.11058778994364</v>
      </c>
      <c r="AA4" s="0" t="n">
        <f aca="false">(T4-Z4)/T4*100</f>
        <v>29.5820359283454</v>
      </c>
      <c r="AB4" s="0" t="n">
        <f aca="false">$T$137*L$2/8</f>
        <v>0.334800447567065</v>
      </c>
      <c r="AC4" s="0" t="n">
        <f aca="false">N$2-$T$137*L$2</f>
        <v>75.9210226884635</v>
      </c>
      <c r="AD4" s="0" t="n">
        <f aca="false">$AC4/($AB4*8+$AC4)</f>
        <v>0.965923369830081</v>
      </c>
      <c r="AE4" s="1" t="n">
        <f aca="false">(AB4*8+AC4)/(AB4*8/S4+AC4)</f>
        <v>1.02324340485875</v>
      </c>
      <c r="AF4" s="0" t="n">
        <f aca="false">(U4-AE4)/U4*100</f>
        <v>1.8299018916359</v>
      </c>
      <c r="AG4" s="0" t="n">
        <f aca="false">$T$137*L4/8</f>
        <v>0.111623064043184</v>
      </c>
      <c r="AH4" s="0" t="n">
        <f aca="false">($AG$2+$AC$2)/($AG$2*K4/S4+$AC$2)</f>
        <v>0.999999098501627</v>
      </c>
      <c r="AI4" s="0" t="n">
        <f aca="false">($N$2-7*$AG$2)/(N4-(8-K4)*AG4)</f>
        <v>1.01877818489048</v>
      </c>
      <c r="AJ4" s="0" t="n">
        <f aca="false">ABS(AI4-AH4)/AI4*100</f>
        <v>1.84329490632669</v>
      </c>
    </row>
    <row r="5" customFormat="false" ht="12.8" hidden="false" customHeight="false" outlineLevel="0" collapsed="false">
      <c r="B5" s="0" t="n">
        <v>43784</v>
      </c>
      <c r="D5" s="0" t="n">
        <v>55222921293</v>
      </c>
      <c r="F5" s="0" t="n">
        <v>25120180298</v>
      </c>
      <c r="G5" s="0" t="n">
        <v>5051200358</v>
      </c>
      <c r="H5" s="0" t="n">
        <v>96252990722</v>
      </c>
      <c r="I5" s="0" t="n">
        <v>75100769042</v>
      </c>
      <c r="J5" s="0" t="n">
        <v>2696012</v>
      </c>
      <c r="K5" s="0" t="n">
        <v>4</v>
      </c>
      <c r="L5" s="0" t="n">
        <f aca="false">J5/1000000</f>
        <v>2.696012</v>
      </c>
      <c r="M5" s="0" t="n">
        <f aca="false">H5/1000000000</f>
        <v>96.252990722</v>
      </c>
      <c r="N5" s="0" t="n">
        <f aca="false">I5/1000000000</f>
        <v>75.100769042</v>
      </c>
      <c r="O5" s="0" t="n">
        <f aca="false">M5-N5</f>
        <v>21.15222168</v>
      </c>
      <c r="P5" s="0" t="n">
        <f aca="false">M5/$L5</f>
        <v>35.7019889829867</v>
      </c>
      <c r="Q5" s="0" t="n">
        <f aca="false">N5/$L5</f>
        <v>27.8562443498026</v>
      </c>
      <c r="R5" s="0" t="n">
        <f aca="false">O5/$L5</f>
        <v>7.84574463318413</v>
      </c>
      <c r="S5" s="0" t="n">
        <f aca="false">L$2/L5</f>
        <v>3.98502788563256</v>
      </c>
      <c r="T5" s="0" t="n">
        <f aca="false">M$2/M5</f>
        <v>1.69386350997544</v>
      </c>
      <c r="U5" s="0" t="n">
        <f aca="false">N$2/N5</f>
        <v>1.04658617044312</v>
      </c>
      <c r="V5" s="0" t="n">
        <f aca="false">O$2/O5</f>
        <v>3.99201576640246</v>
      </c>
      <c r="W5" s="0" t="n">
        <f aca="false">$S$137*L$2/8</f>
        <v>3.04433745272712</v>
      </c>
      <c r="X5" s="0" t="n">
        <f aca="false">M$2-$S$137*L$2</f>
        <v>138.684729088183</v>
      </c>
      <c r="Y5" s="0" t="n">
        <f aca="false">$X5/($W5*8+$X5)</f>
        <v>0.850620798818322</v>
      </c>
      <c r="Z5" s="1" t="n">
        <f aca="false">(W5*8+X5)/(W5*8/S5+X5)</f>
        <v>1.12599183518512</v>
      </c>
      <c r="AA5" s="0" t="n">
        <f aca="false">(T5-Z5)/T5*100</f>
        <v>33.5252321952762</v>
      </c>
      <c r="AB5" s="0" t="n">
        <f aca="false">$T$137*L$2/8</f>
        <v>0.334800447567065</v>
      </c>
      <c r="AC5" s="0" t="n">
        <f aca="false">N$2-$T$137*L$2</f>
        <v>75.9210226884635</v>
      </c>
      <c r="AD5" s="0" t="n">
        <f aca="false">$AC5/($AB5*8+$AC5)</f>
        <v>0.965923369830081</v>
      </c>
      <c r="AE5" s="1" t="n">
        <f aca="false">(AB5*8+AC5)/(AB5*8/S5+AC5)</f>
        <v>1.02619408149325</v>
      </c>
      <c r="AF5" s="0" t="n">
        <f aca="false">(U5-AE5)/U5*100</f>
        <v>1.94843860216869</v>
      </c>
      <c r="AG5" s="0" t="n">
        <f aca="false">$T$137*L5/8</f>
        <v>0.0840145808700962</v>
      </c>
      <c r="AH5" s="0" t="n">
        <f aca="false">($AG$2+$AC$2)/($AG$2*K5/S5+$AC$2)</f>
        <v>0.999983504798549</v>
      </c>
      <c r="AI5" s="0" t="n">
        <f aca="false">($N$2-7*$AG$2)/(N5-(8-K5)*AG5)</f>
        <v>1.01994406723681</v>
      </c>
      <c r="AJ5" s="0" t="n">
        <f aca="false">ABS(AI5-AH5)/AI5*100</f>
        <v>1.95702520162097</v>
      </c>
    </row>
    <row r="6" customFormat="false" ht="12.8" hidden="false" customHeight="false" outlineLevel="0" collapsed="false">
      <c r="B6" s="0" t="n">
        <v>52003</v>
      </c>
      <c r="D6" s="0" t="n">
        <v>55276476189</v>
      </c>
      <c r="F6" s="0" t="n">
        <v>25144013526</v>
      </c>
      <c r="G6" s="0" t="n">
        <v>5063568558</v>
      </c>
      <c r="H6" s="0" t="n">
        <v>90093627929</v>
      </c>
      <c r="I6" s="0" t="n">
        <v>68169433593</v>
      </c>
      <c r="J6" s="0" t="n">
        <v>2731140</v>
      </c>
      <c r="K6" s="0" t="n">
        <v>5</v>
      </c>
      <c r="L6" s="0" t="n">
        <f aca="false">J6/1000000</f>
        <v>2.73114</v>
      </c>
      <c r="M6" s="0" t="n">
        <f aca="false">H6/1000000000</f>
        <v>90.093627929</v>
      </c>
      <c r="N6" s="0" t="n">
        <f aca="false">I6/1000000000</f>
        <v>68.169433593</v>
      </c>
      <c r="O6" s="0" t="n">
        <f aca="false">M6-N6</f>
        <v>21.924194336</v>
      </c>
      <c r="P6" s="0" t="n">
        <f aca="false">M6/$L6</f>
        <v>32.9875538892184</v>
      </c>
      <c r="Q6" s="0" t="n">
        <f aca="false">N6/$L6</f>
        <v>24.9600656110635</v>
      </c>
      <c r="R6" s="0" t="n">
        <f aca="false">O6/$L6</f>
        <v>8.02748827815491</v>
      </c>
      <c r="S6" s="0" t="n">
        <f aca="false">L$2/L6</f>
        <v>3.93377234414933</v>
      </c>
      <c r="T6" s="0" t="n">
        <f aca="false">M$2/M6</f>
        <v>1.80966659305236</v>
      </c>
      <c r="U6" s="0" t="n">
        <f aca="false">N$2/N6</f>
        <v>1.15300101711672</v>
      </c>
      <c r="V6" s="0" t="n">
        <f aca="false">O$2/O6</f>
        <v>3.85145292670334</v>
      </c>
      <c r="W6" s="0" t="n">
        <f aca="false">$S$137*L$2/8</f>
        <v>3.04433745272712</v>
      </c>
      <c r="X6" s="0" t="n">
        <f aca="false">M$2-$S$137*L$2</f>
        <v>138.684729088183</v>
      </c>
      <c r="Y6" s="0" t="n">
        <f aca="false">$X6/($W6*8+$X6)</f>
        <v>0.850620798818322</v>
      </c>
      <c r="Z6" s="1" t="n">
        <f aca="false">(W6*8+X6)/(W6*8/S6+X6)</f>
        <v>1.12537293291183</v>
      </c>
      <c r="AA6" s="0" t="n">
        <f aca="false">(T6-Z6)/T6*100</f>
        <v>37.8132448688423</v>
      </c>
      <c r="AB6" s="0" t="n">
        <f aca="false">$T$137*L$2/8</f>
        <v>0.334800447567065</v>
      </c>
      <c r="AC6" s="0" t="n">
        <f aca="false">N$2-$T$137*L$2</f>
        <v>75.9210226884635</v>
      </c>
      <c r="AD6" s="0" t="n">
        <f aca="false">$AC6/($AB6*8+$AC6)</f>
        <v>0.965923369830081</v>
      </c>
      <c r="AE6" s="1" t="n">
        <f aca="false">(AB6*8+AC6)/(AB6*8/S6+AC6)</f>
        <v>1.0260767630646</v>
      </c>
      <c r="AF6" s="0" t="n">
        <f aca="false">(U6-AE6)/U6*100</f>
        <v>11.0081649684505</v>
      </c>
      <c r="AG6" s="0" t="n">
        <f aca="false">$T$137*L6/8</f>
        <v>0.0851092585632239</v>
      </c>
      <c r="AH6" s="0" t="n">
        <f aca="false">($AG$2+$AC$2)/($AG$2*K6/S6+$AC$2)</f>
        <v>0.998811395895586</v>
      </c>
      <c r="AI6" s="0" t="n">
        <f aca="false">($N$2-7*$AG$2)/(N6-(8-K6)*AG6)</f>
        <v>1.1228274629892</v>
      </c>
      <c r="AJ6" s="0" t="n">
        <f aca="false">ABS(AI6-AH6)/AI6*100</f>
        <v>11.0449798550043</v>
      </c>
    </row>
    <row r="7" customFormat="false" ht="12.8" hidden="false" customHeight="false" outlineLevel="0" collapsed="false">
      <c r="B7" s="0" t="n">
        <v>40057</v>
      </c>
      <c r="D7" s="0" t="n">
        <v>55265938134</v>
      </c>
      <c r="F7" s="0" t="n">
        <v>25139285014</v>
      </c>
      <c r="G7" s="0" t="n">
        <v>5061732110</v>
      </c>
      <c r="H7" s="0" t="n">
        <v>89931091308</v>
      </c>
      <c r="I7" s="0" t="n">
        <v>67132263183</v>
      </c>
      <c r="J7" s="0" t="n">
        <v>2754907</v>
      </c>
      <c r="K7" s="0" t="n">
        <v>6</v>
      </c>
      <c r="L7" s="0" t="n">
        <f aca="false">J7/1000000</f>
        <v>2.754907</v>
      </c>
      <c r="M7" s="0" t="n">
        <f aca="false">H7/1000000000</f>
        <v>89.931091308</v>
      </c>
      <c r="N7" s="0" t="n">
        <f aca="false">I7/1000000000</f>
        <v>67.132263183</v>
      </c>
      <c r="O7" s="0" t="n">
        <f aca="false">M7-N7</f>
        <v>22.798828125</v>
      </c>
      <c r="P7" s="0" t="n">
        <f aca="false">M7/$L7</f>
        <v>32.6439663146524</v>
      </c>
      <c r="Q7" s="0" t="n">
        <f aca="false">N7/$L7</f>
        <v>24.368250246923</v>
      </c>
      <c r="R7" s="0" t="n">
        <f aca="false">O7/$L7</f>
        <v>8.27571606772933</v>
      </c>
      <c r="S7" s="0" t="n">
        <f aca="false">L$2/L7</f>
        <v>3.89983509425182</v>
      </c>
      <c r="T7" s="0" t="n">
        <f aca="false">M$2/M7</f>
        <v>1.81293728719043</v>
      </c>
      <c r="U7" s="0" t="n">
        <f aca="false">N$2/N7</f>
        <v>1.17081448683982</v>
      </c>
      <c r="V7" s="0" t="n">
        <f aca="false">O$2/O7</f>
        <v>3.70369924182233</v>
      </c>
      <c r="W7" s="0" t="n">
        <f aca="false">$S$137*L$2/8</f>
        <v>3.04433745272712</v>
      </c>
      <c r="X7" s="0" t="n">
        <f aca="false">M$2-$S$137*L$2</f>
        <v>138.684729088183</v>
      </c>
      <c r="Y7" s="0" t="n">
        <f aca="false">$X7/($W7*8+$X7)</f>
        <v>0.850620798818322</v>
      </c>
      <c r="Z7" s="1" t="n">
        <f aca="false">(W7*8+X7)/(W7*8/S7+X7)</f>
        <v>1.12495458002824</v>
      </c>
      <c r="AA7" s="0" t="n">
        <f aca="false">(T7-Z7)/T7*100</f>
        <v>37.9485110722376</v>
      </c>
      <c r="AB7" s="0" t="n">
        <f aca="false">$T$137*L$2/8</f>
        <v>0.334800447567065</v>
      </c>
      <c r="AC7" s="0" t="n">
        <f aca="false">N$2-$T$137*L$2</f>
        <v>75.9210226884635</v>
      </c>
      <c r="AD7" s="0" t="n">
        <f aca="false">$AC7/($AB7*8+$AC7)</f>
        <v>0.965923369830081</v>
      </c>
      <c r="AE7" s="1" t="n">
        <f aca="false">(AB7*8+AC7)/(AB7*8/S7+AC7)</f>
        <v>1.02599740264868</v>
      </c>
      <c r="AF7" s="0" t="n">
        <f aca="false">(U7-AE7)/U7*100</f>
        <v>12.3689180326105</v>
      </c>
      <c r="AG7" s="0" t="n">
        <f aca="false">$T$137*L7/8</f>
        <v>0.0858498986432902</v>
      </c>
      <c r="AH7" s="0" t="n">
        <f aca="false">($AG$2+$AC$2)/($AG$2*K7/S7+$AC$2)</f>
        <v>0.99764118142855</v>
      </c>
      <c r="AI7" s="0" t="n">
        <f aca="false">($N$2-7*$AG$2)/(N7-(8-K7)*AG7)</f>
        <v>1.13881692865655</v>
      </c>
      <c r="AJ7" s="0" t="n">
        <f aca="false">ABS(AI7-AH7)/AI7*100</f>
        <v>12.3967025494208</v>
      </c>
    </row>
    <row r="8" customFormat="false" ht="12.8" hidden="false" customHeight="false" outlineLevel="0" collapsed="false">
      <c r="B8" s="0" t="n">
        <v>33239</v>
      </c>
      <c r="D8" s="0" t="n">
        <v>55227383995</v>
      </c>
      <c r="F8" s="0" t="n">
        <v>25119638013</v>
      </c>
      <c r="G8" s="0" t="n">
        <v>5052658656</v>
      </c>
      <c r="H8" s="0" t="n">
        <v>83301086425</v>
      </c>
      <c r="I8" s="0" t="n">
        <v>64147033691</v>
      </c>
      <c r="J8" s="0" t="n">
        <v>2367118</v>
      </c>
      <c r="K8" s="0" t="n">
        <v>7</v>
      </c>
      <c r="L8" s="0" t="n">
        <f aca="false">J8/1000000</f>
        <v>2.367118</v>
      </c>
      <c r="M8" s="0" t="n">
        <f aca="false">H8/1000000000</f>
        <v>83.301086425</v>
      </c>
      <c r="N8" s="0" t="n">
        <f aca="false">I8/1000000000</f>
        <v>64.147033691</v>
      </c>
      <c r="O8" s="0" t="n">
        <f aca="false">M8-N8</f>
        <v>19.154052734</v>
      </c>
      <c r="P8" s="0" t="n">
        <f aca="false">M8/$L8</f>
        <v>35.1909310921551</v>
      </c>
      <c r="Q8" s="0" t="n">
        <f aca="false">N8/$L8</f>
        <v>27.0992124984897</v>
      </c>
      <c r="R8" s="0" t="n">
        <f aca="false">O8/$L8</f>
        <v>8.09171859366537</v>
      </c>
      <c r="S8" s="0" t="n">
        <f aca="false">L$2/L8</f>
        <v>4.53871881334179</v>
      </c>
      <c r="T8" s="0" t="n">
        <f aca="false">M$2/M8</f>
        <v>1.95723052011803</v>
      </c>
      <c r="U8" s="0" t="n">
        <f aca="false">N$2/N8</f>
        <v>1.22530102713117</v>
      </c>
      <c r="V8" s="0" t="n">
        <f aca="false">O$2/O8</f>
        <v>4.40846663699073</v>
      </c>
      <c r="W8" s="0" t="n">
        <f aca="false">$S$137*L$2/8</f>
        <v>3.04433745272712</v>
      </c>
      <c r="X8" s="0" t="n">
        <f aca="false">M$2-$S$137*L$2</f>
        <v>138.684729088183</v>
      </c>
      <c r="Y8" s="0" t="n">
        <f aca="false">$X8/($W8*8+$X8)</f>
        <v>0.850620798818322</v>
      </c>
      <c r="Z8" s="1" t="n">
        <f aca="false">(W8*8+X8)/(W8*8/S8+X8)</f>
        <v>1.13181964494982</v>
      </c>
      <c r="AA8" s="0" t="n">
        <f aca="false">(T8-Z8)/T8*100</f>
        <v>42.1723893370739</v>
      </c>
      <c r="AB8" s="0" t="n">
        <f aca="false">$T$137*L$2/8</f>
        <v>0.334800447567065</v>
      </c>
      <c r="AC8" s="0" t="n">
        <f aca="false">N$2-$T$137*L$2</f>
        <v>75.9210226884635</v>
      </c>
      <c r="AD8" s="0" t="n">
        <f aca="false">$AC8/($AB8*8+$AC8)</f>
        <v>0.965923369830081</v>
      </c>
      <c r="AE8" s="1" t="n">
        <f aca="false">(AB8*8+AC8)/(AB8*8/S8+AC8)</f>
        <v>1.02729380518363</v>
      </c>
      <c r="AF8" s="0" t="n">
        <f aca="false">(U8-AE8)/U8*100</f>
        <v>16.1598837806522</v>
      </c>
      <c r="AG8" s="0" t="n">
        <f aca="false">$T$137*L8/8</f>
        <v>0.0737654085516163</v>
      </c>
      <c r="AH8" s="0" t="n">
        <f aca="false">($AG$2+$AC$2)/($AG$2*K8/S8+$AC$2)</f>
        <v>0.997624756225398</v>
      </c>
      <c r="AI8" s="0" t="n">
        <f aca="false">($N$2-7*$AG$2)/(N8-(8-K8)*AG8)</f>
        <v>1.1901347501095</v>
      </c>
      <c r="AJ8" s="0" t="n">
        <f aca="false">ABS(AI8-AH8)/AI8*100</f>
        <v>16.1754787738437</v>
      </c>
    </row>
    <row r="9" customFormat="false" ht="12.8" hidden="false" customHeight="false" outlineLevel="0" collapsed="false">
      <c r="B9" s="0" t="n">
        <v>29594</v>
      </c>
      <c r="D9" s="0" t="n">
        <v>55198945123</v>
      </c>
      <c r="F9" s="0" t="n">
        <v>25099909188</v>
      </c>
      <c r="G9" s="0" t="n">
        <v>5046745508</v>
      </c>
      <c r="H9" s="0" t="n">
        <v>79101318359</v>
      </c>
      <c r="I9" s="0" t="n">
        <v>62448608398</v>
      </c>
      <c r="J9" s="0" t="n">
        <v>2068227</v>
      </c>
      <c r="K9" s="0" t="n">
        <v>8</v>
      </c>
      <c r="L9" s="0" t="n">
        <f aca="false">J9/1000000</f>
        <v>2.068227</v>
      </c>
      <c r="M9" s="0" t="n">
        <f aca="false">H9/1000000000</f>
        <v>79.101318359</v>
      </c>
      <c r="N9" s="0" t="n">
        <f aca="false">I9/1000000000</f>
        <v>62.448608398</v>
      </c>
      <c r="O9" s="0" t="n">
        <f aca="false">M9-N9</f>
        <v>16.652709961</v>
      </c>
      <c r="P9" s="0" t="n">
        <f aca="false">M9/$L9</f>
        <v>38.2459557674279</v>
      </c>
      <c r="Q9" s="0" t="n">
        <f aca="false">N9/$L9</f>
        <v>30.1942719043896</v>
      </c>
      <c r="R9" s="0" t="n">
        <f aca="false">O9/$L9</f>
        <v>8.05168386303825</v>
      </c>
      <c r="S9" s="0" t="n">
        <f aca="false">L$2/L9</f>
        <v>5.19463434139483</v>
      </c>
      <c r="T9" s="0" t="n">
        <f aca="false">M$2/M9</f>
        <v>2.06114679366086</v>
      </c>
      <c r="U9" s="0" t="n">
        <f aca="false">N$2/N9</f>
        <v>1.25862574499766</v>
      </c>
      <c r="V9" s="0" t="n">
        <f aca="false">O$2/O9</f>
        <v>5.07064631755163</v>
      </c>
      <c r="W9" s="0" t="n">
        <f aca="false">$S$137*L$2/8</f>
        <v>3.04433745272712</v>
      </c>
      <c r="X9" s="0" t="n">
        <f aca="false">M$2-$S$137*L$2</f>
        <v>138.684729088183</v>
      </c>
      <c r="Y9" s="0" t="n">
        <f aca="false">$X9/($W9*8+$X9)</f>
        <v>0.850620798818322</v>
      </c>
      <c r="Z9" s="1" t="n">
        <f aca="false">(W9*8+X9)/(W9*8/S9+X9)</f>
        <v>1.13716838869106</v>
      </c>
      <c r="AA9" s="0" t="n">
        <f aca="false">(T9-Z9)/T9*100</f>
        <v>44.8283648603551</v>
      </c>
      <c r="AB9" s="0" t="n">
        <f aca="false">$T$137*L$2/8</f>
        <v>0.334800447567065</v>
      </c>
      <c r="AC9" s="0" t="n">
        <f aca="false">N$2-$T$137*L$2</f>
        <v>75.9210226884635</v>
      </c>
      <c r="AD9" s="0" t="n">
        <f aca="false">$AC9/($AB9*8+$AC9)</f>
        <v>0.965923369830081</v>
      </c>
      <c r="AE9" s="1" t="n">
        <f aca="false">(AB9*8+AC9)/(AB9*8/S9+AC9)</f>
        <v>1.02829525408383</v>
      </c>
      <c r="AF9" s="0" t="n">
        <f aca="false">(U9-AE9)/U9*100</f>
        <v>18.3001572810079</v>
      </c>
      <c r="AG9" s="0" t="n">
        <f aca="false">$T$137*L9/8</f>
        <v>0.0644512059105139</v>
      </c>
      <c r="AH9" s="0" t="n">
        <f aca="false">($AG$2+$AC$2)/($AG$2*K9/S9+$AC$2)</f>
        <v>0.997634521639797</v>
      </c>
      <c r="AI9" s="0" t="n">
        <f aca="false">($N$2-7*$AG$2)/(N9-(8-K9)*AG9)</f>
        <v>1.22109723646737</v>
      </c>
      <c r="AJ9" s="0" t="n">
        <f aca="false">ABS(AI9-AH9)/AI9*100</f>
        <v>18.300157281008</v>
      </c>
    </row>
    <row r="10" customFormat="false" ht="12.8" hidden="false" customHeight="false" outlineLevel="0" collapsed="false">
      <c r="A10" s="0" t="s">
        <v>0</v>
      </c>
      <c r="B10" s="0" t="s">
        <v>1</v>
      </c>
      <c r="D10" s="0" t="s">
        <v>2</v>
      </c>
      <c r="F10" s="0" t="s">
        <v>3</v>
      </c>
      <c r="G10" s="0" t="s">
        <v>4</v>
      </c>
      <c r="H10" s="0" t="s">
        <v>5</v>
      </c>
      <c r="I10" s="0" t="s">
        <v>6</v>
      </c>
      <c r="J10" s="0" t="s">
        <v>7</v>
      </c>
      <c r="K10" s="0" t="s">
        <v>8</v>
      </c>
      <c r="L10" s="0" t="s">
        <v>9</v>
      </c>
      <c r="M10" s="0" t="s">
        <v>10</v>
      </c>
      <c r="N10" s="0" t="s">
        <v>11</v>
      </c>
      <c r="O10" s="0" t="s">
        <v>12</v>
      </c>
      <c r="P10" s="0" t="s">
        <v>13</v>
      </c>
      <c r="Q10" s="0" t="s">
        <v>14</v>
      </c>
      <c r="R10" s="0" t="s">
        <v>15</v>
      </c>
      <c r="S10" s="0" t="s">
        <v>16</v>
      </c>
      <c r="T10" s="0" t="s">
        <v>17</v>
      </c>
      <c r="U10" s="0" t="s">
        <v>18</v>
      </c>
      <c r="V10" s="0" t="s">
        <v>19</v>
      </c>
      <c r="W10" s="0" t="s">
        <v>20</v>
      </c>
      <c r="X10" s="0" t="s">
        <v>21</v>
      </c>
      <c r="Y10" s="1" t="s">
        <v>22</v>
      </c>
      <c r="Z10" s="0" t="s">
        <v>23</v>
      </c>
      <c r="AA10" s="0" t="s">
        <v>24</v>
      </c>
      <c r="AB10" s="0" t="s">
        <v>25</v>
      </c>
      <c r="AC10" s="0" t="s">
        <v>26</v>
      </c>
      <c r="AD10" s="1" t="s">
        <v>27</v>
      </c>
      <c r="AE10" s="0" t="s">
        <v>28</v>
      </c>
      <c r="AF10" s="0" t="s">
        <v>29</v>
      </c>
      <c r="AG10" s="0" t="s">
        <v>30</v>
      </c>
      <c r="AH10" s="0" t="s">
        <v>31</v>
      </c>
      <c r="AI10" s="0" t="s">
        <v>32</v>
      </c>
      <c r="AJ10" s="0" t="s">
        <v>33</v>
      </c>
    </row>
    <row r="11" customFormat="false" ht="12.8" hidden="false" customHeight="false" outlineLevel="0" collapsed="false">
      <c r="A11" s="0" t="s">
        <v>35</v>
      </c>
      <c r="B11" s="0" t="n">
        <v>15786853</v>
      </c>
      <c r="C11" s="0" t="n">
        <f aca="false">B11/B$11</f>
        <v>1</v>
      </c>
      <c r="D11" s="0" t="n">
        <v>9208651487</v>
      </c>
      <c r="E11" s="0" t="n">
        <f aca="false">D11/D$11</f>
        <v>1</v>
      </c>
      <c r="F11" s="0" t="n">
        <v>3817939841</v>
      </c>
      <c r="G11" s="0" t="n">
        <v>1359913789</v>
      </c>
      <c r="H11" s="0" t="n">
        <v>25940490722</v>
      </c>
      <c r="I11" s="0" t="n">
        <v>13551635742</v>
      </c>
      <c r="J11" s="0" t="n">
        <v>1340312</v>
      </c>
      <c r="K11" s="0" t="n">
        <v>1</v>
      </c>
      <c r="L11" s="0" t="n">
        <f aca="false">J11/1000000</f>
        <v>1.340312</v>
      </c>
      <c r="M11" s="0" t="n">
        <f aca="false">H11/1000000000</f>
        <v>25.940490722</v>
      </c>
      <c r="N11" s="0" t="n">
        <f aca="false">I11/1000000000</f>
        <v>13.551635742</v>
      </c>
      <c r="O11" s="0" t="n">
        <f aca="false">M11-N11</f>
        <v>12.38885498</v>
      </c>
      <c r="P11" s="0" t="n">
        <f aca="false">M11/$L11</f>
        <v>19.3540688451644</v>
      </c>
      <c r="Q11" s="0" t="n">
        <f aca="false">N11/$L11</f>
        <v>10.1108068434812</v>
      </c>
      <c r="R11" s="0" t="n">
        <f aca="false">O11/$L11</f>
        <v>9.24326200168319</v>
      </c>
      <c r="S11" s="0" t="n">
        <f aca="false">L$11/L11</f>
        <v>1</v>
      </c>
      <c r="T11" s="0" t="n">
        <f aca="false">M$11/M11</f>
        <v>1</v>
      </c>
      <c r="U11" s="0" t="n">
        <f aca="false">N$11/N11</f>
        <v>1</v>
      </c>
      <c r="V11" s="0" t="n">
        <f aca="false">O$11/O11</f>
        <v>1</v>
      </c>
      <c r="W11" s="0" t="n">
        <f aca="false">$S$137*L$11/12</f>
        <v>0.253194490811614</v>
      </c>
      <c r="X11" s="0" t="n">
        <f aca="false">M$11-$S$137*L$11</f>
        <v>22.9021568322606</v>
      </c>
      <c r="Y11" s="0" t="n">
        <f aca="false">$X11/($W11*12+$X11)</f>
        <v>0.882872921630485</v>
      </c>
      <c r="Z11" s="1" t="n">
        <f aca="false">(W11*12+X11)/(W11*12/S11+X11)</f>
        <v>1</v>
      </c>
      <c r="AA11" s="0" t="n">
        <f aca="false">(T11-Z11)/T11*100</f>
        <v>0</v>
      </c>
      <c r="AB11" s="0" t="n">
        <f aca="false">$T$137*L$11/8</f>
        <v>0.0417675258549147</v>
      </c>
      <c r="AC11" s="0" t="n">
        <f aca="false">N$11-$T$137*L$11</f>
        <v>13.2174955351607</v>
      </c>
      <c r="AD11" s="0" t="n">
        <f aca="false">$AC11/($AB11*8+$AC11)</f>
        <v>0.975343182682831</v>
      </c>
      <c r="AE11" s="1" t="n">
        <f aca="false">(AB11*8+AC11)/(AB11*8/S11+AC11)</f>
        <v>1</v>
      </c>
      <c r="AF11" s="0" t="n">
        <f aca="false">(U11-AE11)/U11*100</f>
        <v>0</v>
      </c>
      <c r="AG11" s="0" t="n">
        <f aca="false">$T$137*L11/8</f>
        <v>0.0417675258549147</v>
      </c>
      <c r="AH11" s="0" t="n">
        <f aca="false">($AG$11+$AC$11)/($AG$11*K11/S11+$AC$11)</f>
        <v>1</v>
      </c>
      <c r="AI11" s="0" t="n">
        <f aca="false">($N$11-7*$AG$11)/(N11-(8-K11)*AG11)</f>
        <v>1</v>
      </c>
      <c r="AJ11" s="0" t="n">
        <f aca="false">ABS(AI11-AH11)/AI11*100</f>
        <v>0</v>
      </c>
    </row>
    <row r="12" customFormat="false" ht="12.8" hidden="false" customHeight="false" outlineLevel="0" collapsed="false">
      <c r="B12" s="0" t="n">
        <v>33674626</v>
      </c>
      <c r="C12" s="0" t="n">
        <f aca="false">B12/B$11</f>
        <v>2.13308035490037</v>
      </c>
      <c r="D12" s="0" t="n">
        <v>9204759531</v>
      </c>
      <c r="E12" s="0" t="n">
        <f aca="false">D12/D$11</f>
        <v>0.999577358747315</v>
      </c>
      <c r="F12" s="0" t="n">
        <v>3801939618</v>
      </c>
      <c r="G12" s="0" t="n">
        <v>1360993457</v>
      </c>
      <c r="H12" s="0" t="n">
        <v>25641418457</v>
      </c>
      <c r="I12" s="0" t="n">
        <v>16877746582</v>
      </c>
      <c r="J12" s="0" t="n">
        <v>873653</v>
      </c>
      <c r="K12" s="0" t="n">
        <v>2</v>
      </c>
      <c r="L12" s="0" t="n">
        <f aca="false">J12/1000000</f>
        <v>0.873653</v>
      </c>
      <c r="M12" s="0" t="n">
        <f aca="false">H12/1000000000</f>
        <v>25.641418457</v>
      </c>
      <c r="N12" s="0" t="n">
        <f aca="false">I12/1000000000</f>
        <v>16.877746582</v>
      </c>
      <c r="O12" s="0" t="n">
        <f aca="false">M12-N12</f>
        <v>8.763671875</v>
      </c>
      <c r="P12" s="0" t="n">
        <f aca="false">M12/$L12</f>
        <v>29.3496599416473</v>
      </c>
      <c r="Q12" s="0" t="n">
        <f aca="false">N12/$L12</f>
        <v>19.3185928303342</v>
      </c>
      <c r="R12" s="0" t="n">
        <f aca="false">O12/$L12</f>
        <v>10.0310671113131</v>
      </c>
      <c r="S12" s="0" t="n">
        <f aca="false">L$11/L12</f>
        <v>1.53414685235442</v>
      </c>
      <c r="T12" s="0" t="n">
        <f aca="false">M$11/M12</f>
        <v>1.01166363965011</v>
      </c>
      <c r="U12" s="0" t="n">
        <f aca="false">N$11/N12</f>
        <v>0.802929210730817</v>
      </c>
      <c r="V12" s="0" t="n">
        <f aca="false">O$11/O12</f>
        <v>1.41366029635837</v>
      </c>
      <c r="W12" s="0" t="n">
        <f aca="false">$S$137*L$11/12</f>
        <v>0.253194490811614</v>
      </c>
      <c r="X12" s="0" t="n">
        <f aca="false">M$11-$S$137*L$11</f>
        <v>22.9021568322606</v>
      </c>
      <c r="Y12" s="0" t="n">
        <f aca="false">$X12/($W12*12+$X12)</f>
        <v>0.882872921630485</v>
      </c>
      <c r="Z12" s="1" t="n">
        <f aca="false">(W12*12+X12)/(W12*12/S12+X12)</f>
        <v>1.04251409982337</v>
      </c>
      <c r="AA12" s="0" t="n">
        <f aca="false">(T12-Z12)/T12*100</f>
        <v>-3.04947800475763</v>
      </c>
      <c r="AB12" s="0" t="n">
        <f aca="false">$T$137*L$11/8</f>
        <v>0.0417675258549147</v>
      </c>
      <c r="AC12" s="0" t="n">
        <f aca="false">N$11-$T$137*L$11</f>
        <v>13.2174955351607</v>
      </c>
      <c r="AD12" s="0" t="n">
        <f aca="false">$AC12/($AB12*8+$AC12)</f>
        <v>0.975343182682831</v>
      </c>
      <c r="AE12" s="1" t="n">
        <f aca="false">(AB12*8+AC12)/(AB12*8/S12+AC12)</f>
        <v>1.00865914853847</v>
      </c>
      <c r="AF12" s="0" t="n">
        <f aca="false">(U12-AE12)/U12*100</f>
        <v>-25.6224253717705</v>
      </c>
      <c r="AG12" s="0" t="n">
        <f aca="false">$T$137*L12/8</f>
        <v>0.0272252462603661</v>
      </c>
      <c r="AH12" s="0" t="n">
        <f aca="false">($AG$11+$AC$11)/($AG$11*K12/S12+$AC$11)</f>
        <v>0.999044377769517</v>
      </c>
      <c r="AI12" s="0" t="n">
        <f aca="false">($N$11-7*$AG$11)/(N12-(8-K12)*AG12)</f>
        <v>0.793284051152719</v>
      </c>
      <c r="AJ12" s="0" t="n">
        <f aca="false">ABS(AI12-AH12)/AI12*100</f>
        <v>25.9377868895522</v>
      </c>
    </row>
    <row r="13" customFormat="false" ht="12.8" hidden="false" customHeight="false" outlineLevel="0" collapsed="false">
      <c r="B13" s="0" t="n">
        <v>47592502</v>
      </c>
      <c r="C13" s="0" t="n">
        <f aca="false">B13/B$11</f>
        <v>3.01469216188939</v>
      </c>
      <c r="D13" s="0" t="n">
        <v>9650279790</v>
      </c>
      <c r="E13" s="0" t="n">
        <f aca="false">D13/D$11</f>
        <v>1.04795797773685</v>
      </c>
      <c r="F13" s="0" t="n">
        <v>3871867352</v>
      </c>
      <c r="G13" s="0" t="n">
        <v>1487274776</v>
      </c>
      <c r="H13" s="0" t="n">
        <v>28274291992</v>
      </c>
      <c r="I13" s="0" t="n">
        <v>20040832519</v>
      </c>
      <c r="J13" s="0" t="n">
        <v>883032</v>
      </c>
      <c r="K13" s="0" t="n">
        <v>3</v>
      </c>
      <c r="L13" s="0" t="n">
        <f aca="false">J13/1000000</f>
        <v>0.883032</v>
      </c>
      <c r="M13" s="0" t="n">
        <f aca="false">H13/1000000000</f>
        <v>28.274291992</v>
      </c>
      <c r="N13" s="0" t="n">
        <f aca="false">I13/1000000000</f>
        <v>20.040832519</v>
      </c>
      <c r="O13" s="0" t="n">
        <f aca="false">M13-N13</f>
        <v>8.233459473</v>
      </c>
      <c r="P13" s="0" t="n">
        <f aca="false">M13/$L13</f>
        <v>32.0195553411428</v>
      </c>
      <c r="Q13" s="0" t="n">
        <f aca="false">N13/$L13</f>
        <v>22.6954770823707</v>
      </c>
      <c r="R13" s="0" t="n">
        <f aca="false">O13/$L13</f>
        <v>9.32407825877205</v>
      </c>
      <c r="S13" s="0" t="n">
        <f aca="false">L$11/L13</f>
        <v>1.51785212766921</v>
      </c>
      <c r="T13" s="0" t="n">
        <f aca="false">M$11/M13</f>
        <v>0.917458542528303</v>
      </c>
      <c r="U13" s="0" t="n">
        <f aca="false">N$11/N13</f>
        <v>0.6762012371069</v>
      </c>
      <c r="V13" s="0" t="n">
        <f aca="false">O$11/O13</f>
        <v>1.50469617548089</v>
      </c>
      <c r="W13" s="0" t="n">
        <f aca="false">$S$137*L$11/12</f>
        <v>0.253194490811614</v>
      </c>
      <c r="X13" s="0" t="n">
        <f aca="false">M$11-$S$137*L$11</f>
        <v>22.9021568322606</v>
      </c>
      <c r="Y13" s="0" t="n">
        <f aca="false">$X13/($W13*12+$X13)</f>
        <v>0.882872921630485</v>
      </c>
      <c r="Z13" s="1" t="n">
        <f aca="false">(W13*12+X13)/(W13*12/S13+X13)</f>
        <v>1.04162407752403</v>
      </c>
      <c r="AA13" s="0" t="n">
        <f aca="false">(T13-Z13)/T13*100</f>
        <v>-13.5336398583802</v>
      </c>
      <c r="AB13" s="0" t="n">
        <f aca="false">$T$137*L$11/8</f>
        <v>0.0417675258549147</v>
      </c>
      <c r="AC13" s="0" t="n">
        <f aca="false">N$11-$T$137*L$11</f>
        <v>13.2174955351607</v>
      </c>
      <c r="AD13" s="0" t="n">
        <f aca="false">$AC13/($AB13*8+$AC13)</f>
        <v>0.975343182682831</v>
      </c>
      <c r="AE13" s="1" t="n">
        <f aca="false">(AB13*8+AC13)/(AB13*8/S13+AC13)</f>
        <v>1.00848363891431</v>
      </c>
      <c r="AF13" s="0" t="n">
        <f aca="false">(U13-AE13)/U13*100</f>
        <v>-49.1395731881625</v>
      </c>
      <c r="AG13" s="0" t="n">
        <f aca="false">$T$137*L13/8</f>
        <v>0.0275175197198242</v>
      </c>
      <c r="AH13" s="0" t="n">
        <f aca="false">($AG$11+$AC$11)/($AG$11*K13/S13+$AC$11)</f>
        <v>0.996933467231447</v>
      </c>
      <c r="AI13" s="0" t="n">
        <f aca="false">($N$11-7*$AG$11)/(N13-(8-K13)*AG13)</f>
        <v>0.666185997009202</v>
      </c>
      <c r="AJ13" s="0" t="n">
        <f aca="false">ABS(AI13-AH13)/AI13*100</f>
        <v>49.647916904155</v>
      </c>
    </row>
    <row r="14" customFormat="false" ht="12.8" hidden="false" customHeight="false" outlineLevel="0" collapsed="false">
      <c r="B14" s="0" t="n">
        <v>81087307</v>
      </c>
      <c r="C14" s="0" t="n">
        <f aca="false">B14/B$11</f>
        <v>5.13638196289026</v>
      </c>
      <c r="D14" s="0" t="n">
        <v>9274315081</v>
      </c>
      <c r="E14" s="0" t="n">
        <f aca="false">D14/D$11</f>
        <v>1.00713064166808</v>
      </c>
      <c r="F14" s="0" t="n">
        <v>3811865230</v>
      </c>
      <c r="G14" s="0" t="n">
        <v>1380782774</v>
      </c>
      <c r="H14" s="0" t="n">
        <v>29804565429</v>
      </c>
      <c r="I14" s="0" t="n">
        <v>22278686523</v>
      </c>
      <c r="J14" s="0" t="n">
        <v>797533</v>
      </c>
      <c r="K14" s="0" t="n">
        <v>4</v>
      </c>
      <c r="L14" s="0" t="n">
        <f aca="false">J14/1000000</f>
        <v>0.797533</v>
      </c>
      <c r="M14" s="0" t="n">
        <f aca="false">H14/1000000000</f>
        <v>29.804565429</v>
      </c>
      <c r="N14" s="0" t="n">
        <f aca="false">I14/1000000000</f>
        <v>22.278686523</v>
      </c>
      <c r="O14" s="0" t="n">
        <f aca="false">M14-N14</f>
        <v>7.525878906</v>
      </c>
      <c r="P14" s="0" t="n">
        <f aca="false">M14/$L14</f>
        <v>37.3709494516214</v>
      </c>
      <c r="Q14" s="0" t="n">
        <f aca="false">N14/$L14</f>
        <v>27.9345011717383</v>
      </c>
      <c r="R14" s="0" t="n">
        <f aca="false">O14/$L14</f>
        <v>9.43644827988309</v>
      </c>
      <c r="S14" s="0" t="n">
        <f aca="false">L$11/L14</f>
        <v>1.68057246533999</v>
      </c>
      <c r="T14" s="0" t="n">
        <f aca="false">M$11/M14</f>
        <v>0.870352925755454</v>
      </c>
      <c r="U14" s="0" t="n">
        <f aca="false">N$11/N14</f>
        <v>0.608278038654101</v>
      </c>
      <c r="V14" s="0" t="n">
        <f aca="false">O$11/O14</f>
        <v>1.64616719651481</v>
      </c>
      <c r="W14" s="0" t="n">
        <f aca="false">$S$137*L$11/12</f>
        <v>0.253194490811614</v>
      </c>
      <c r="X14" s="0" t="n">
        <f aca="false">M$11-$S$137*L$11</f>
        <v>22.9021568322606</v>
      </c>
      <c r="Y14" s="0" t="n">
        <f aca="false">$X14/($W14*12+$X14)</f>
        <v>0.882872921630485</v>
      </c>
      <c r="Z14" s="1" t="n">
        <f aca="false">(W14*12+X14)/(W14*12/S14+X14)</f>
        <v>1.04979418202439</v>
      </c>
      <c r="AA14" s="0" t="n">
        <f aca="false">(T14-Z14)/T14*100</f>
        <v>-20.6170681983044</v>
      </c>
      <c r="AB14" s="0" t="n">
        <f aca="false">$T$137*L$11/8</f>
        <v>0.0417675258549147</v>
      </c>
      <c r="AC14" s="0" t="n">
        <f aca="false">N$11-$T$137*L$11</f>
        <v>13.2174955351607</v>
      </c>
      <c r="AD14" s="0" t="n">
        <f aca="false">$AC14/($AB14*8+$AC14)</f>
        <v>0.975343182682831</v>
      </c>
      <c r="AE14" s="1" t="n">
        <f aca="false">(AB14*8+AC14)/(AB14*8/S14+AC14)</f>
        <v>1.01008584836902</v>
      </c>
      <c r="AF14" s="0" t="n">
        <f aca="false">(U14-AE14)/U14*100</f>
        <v>-66.0566030961723</v>
      </c>
      <c r="AG14" s="0" t="n">
        <f aca="false">$T$137*L14/8</f>
        <v>0.0248531537415525</v>
      </c>
      <c r="AH14" s="0" t="n">
        <f aca="false">($AG$11+$AC$11)/($AG$11*K14/S14+$AC$11)</f>
        <v>0.995671285822397</v>
      </c>
      <c r="AI14" s="0" t="n">
        <f aca="false">($N$11-7*$AG$11)/(N14-(8-K14)*AG14)</f>
        <v>0.597822233315439</v>
      </c>
      <c r="AJ14" s="0" t="n">
        <f aca="false">ABS(AI14-AH14)/AI14*100</f>
        <v>66.5497250412623</v>
      </c>
    </row>
    <row r="15" customFormat="false" ht="12.8" hidden="false" customHeight="false" outlineLevel="0" collapsed="false">
      <c r="B15" s="0" t="n">
        <v>75788401</v>
      </c>
      <c r="C15" s="0" t="n">
        <f aca="false">B15/B$11</f>
        <v>4.80072887230913</v>
      </c>
      <c r="D15" s="0" t="n">
        <v>9795904340</v>
      </c>
      <c r="E15" s="0" t="n">
        <f aca="false">D15/D$11</f>
        <v>1.06377186212651</v>
      </c>
      <c r="F15" s="0" t="n">
        <v>3888540844</v>
      </c>
      <c r="G15" s="0" t="n">
        <v>1529541960</v>
      </c>
      <c r="H15" s="0" t="n">
        <v>31194702148</v>
      </c>
      <c r="I15" s="0" t="n">
        <v>23411315917</v>
      </c>
      <c r="J15" s="0" t="n">
        <v>838771</v>
      </c>
      <c r="K15" s="0" t="n">
        <v>5</v>
      </c>
      <c r="L15" s="0" t="n">
        <f aca="false">J15/1000000</f>
        <v>0.838771</v>
      </c>
      <c r="M15" s="0" t="n">
        <f aca="false">H15/1000000000</f>
        <v>31.194702148</v>
      </c>
      <c r="N15" s="0" t="n">
        <f aca="false">I15/1000000000</f>
        <v>23.411315917</v>
      </c>
      <c r="O15" s="0" t="n">
        <f aca="false">M15-N15</f>
        <v>7.783386231</v>
      </c>
      <c r="P15" s="0" t="n">
        <f aca="false">M15/$L15</f>
        <v>37.1909640986634</v>
      </c>
      <c r="Q15" s="0" t="n">
        <f aca="false">N15/$L15</f>
        <v>27.9114512983878</v>
      </c>
      <c r="R15" s="0" t="n">
        <f aca="false">O15/$L15</f>
        <v>9.27951280027564</v>
      </c>
      <c r="S15" s="0" t="n">
        <f aca="false">L$11/L15</f>
        <v>1.59794747314821</v>
      </c>
      <c r="T15" s="0" t="n">
        <f aca="false">M$11/M15</f>
        <v>0.831567187239938</v>
      </c>
      <c r="U15" s="0" t="n">
        <f aca="false">N$11/N15</f>
        <v>0.57884980878668</v>
      </c>
      <c r="V15" s="0" t="n">
        <f aca="false">O$11/O15</f>
        <v>1.59170502559119</v>
      </c>
      <c r="W15" s="0" t="n">
        <f aca="false">$S$137*L$11/12</f>
        <v>0.253194490811614</v>
      </c>
      <c r="X15" s="0" t="n">
        <f aca="false">M$11-$S$137*L$11</f>
        <v>22.9021568322606</v>
      </c>
      <c r="Y15" s="0" t="n">
        <f aca="false">$X15/($W15*12+$X15)</f>
        <v>0.882872921630485</v>
      </c>
      <c r="Z15" s="1" t="n">
        <f aca="false">(W15*12+X15)/(W15*12/S15+X15)</f>
        <v>1.04583762506547</v>
      </c>
      <c r="AA15" s="0" t="n">
        <f aca="false">(T15-Z15)/T15*100</f>
        <v>-25.7670626154356</v>
      </c>
      <c r="AB15" s="0" t="n">
        <f aca="false">$T$137*L$11/8</f>
        <v>0.0417675258549147</v>
      </c>
      <c r="AC15" s="0" t="n">
        <f aca="false">N$11-$T$137*L$11</f>
        <v>13.2174955351607</v>
      </c>
      <c r="AD15" s="0" t="n">
        <f aca="false">$AC15/($AB15*8+$AC15)</f>
        <v>0.975343182682831</v>
      </c>
      <c r="AE15" s="1" t="n">
        <f aca="false">(AB15*8+AC15)/(AB15*8/S15+AC15)</f>
        <v>1.00931243332475</v>
      </c>
      <c r="AF15" s="0" t="n">
        <f aca="false">(U15-AE15)/U15*100</f>
        <v>-74.3651665775553</v>
      </c>
      <c r="AG15" s="0" t="n">
        <f aca="false">$T$137*L15/8</f>
        <v>0.0261382345519944</v>
      </c>
      <c r="AH15" s="0" t="n">
        <f aca="false">($AG$11+$AC$11)/($AG$11*K15/S15+$AC$11)</f>
        <v>0.993338147806077</v>
      </c>
      <c r="AI15" s="0" t="n">
        <f aca="false">($N$11-7*$AG$11)/(N15-(8-K15)*AG15)</f>
        <v>0.568264655122813</v>
      </c>
      <c r="AJ15" s="0" t="n">
        <f aca="false">ABS(AI15-AH15)/AI15*100</f>
        <v>74.802029098818</v>
      </c>
    </row>
    <row r="16" customFormat="false" ht="12.8" hidden="false" customHeight="false" outlineLevel="0" collapsed="false">
      <c r="B16" s="0" t="n">
        <v>94812286</v>
      </c>
      <c r="C16" s="0" t="n">
        <f aca="false">B16/B$11</f>
        <v>6.00577493183727</v>
      </c>
      <c r="D16" s="0" t="n">
        <v>9741409047</v>
      </c>
      <c r="E16" s="0" t="n">
        <f aca="false">D16/D$11</f>
        <v>1.05785402572267</v>
      </c>
      <c r="F16" s="0" t="n">
        <v>3882286183</v>
      </c>
      <c r="G16" s="0" t="n">
        <v>1513663783</v>
      </c>
      <c r="H16" s="0" t="n">
        <v>31858337402</v>
      </c>
      <c r="I16" s="0" t="n">
        <v>23859924316</v>
      </c>
      <c r="J16" s="0" t="n">
        <v>850785</v>
      </c>
      <c r="K16" s="0" t="n">
        <v>6</v>
      </c>
      <c r="L16" s="0" t="n">
        <f aca="false">J16/1000000</f>
        <v>0.850785</v>
      </c>
      <c r="M16" s="0" t="n">
        <f aca="false">H16/1000000000</f>
        <v>31.858337402</v>
      </c>
      <c r="N16" s="0" t="n">
        <f aca="false">I16/1000000000</f>
        <v>23.859924316</v>
      </c>
      <c r="O16" s="0" t="n">
        <f aca="false">M16-N16</f>
        <v>7.998413086</v>
      </c>
      <c r="P16" s="0" t="n">
        <f aca="false">M16/$L16</f>
        <v>37.4458146323689</v>
      </c>
      <c r="Q16" s="0" t="n">
        <f aca="false">N16/$L16</f>
        <v>28.0445991831074</v>
      </c>
      <c r="R16" s="0" t="n">
        <f aca="false">O16/$L16</f>
        <v>9.40121544926156</v>
      </c>
      <c r="S16" s="0" t="n">
        <f aca="false">L$11/L16</f>
        <v>1.57538273476848</v>
      </c>
      <c r="T16" s="0" t="n">
        <f aca="false">M$11/M16</f>
        <v>0.814244961834434</v>
      </c>
      <c r="U16" s="0" t="n">
        <f aca="false">N$11/N16</f>
        <v>0.567966417769085</v>
      </c>
      <c r="V16" s="0" t="n">
        <f aca="false">O$11/O16</f>
        <v>1.54891412168806</v>
      </c>
      <c r="W16" s="0" t="n">
        <f aca="false">$S$137*L$11/12</f>
        <v>0.253194490811614</v>
      </c>
      <c r="X16" s="0" t="n">
        <f aca="false">M$11-$S$137*L$11</f>
        <v>22.9021568322606</v>
      </c>
      <c r="Y16" s="0" t="n">
        <f aca="false">$X16/($W16*12+$X16)</f>
        <v>0.882872921630485</v>
      </c>
      <c r="Z16" s="1" t="n">
        <f aca="false">(W16*12+X16)/(W16*12/S16+X16)</f>
        <v>1.0446905523196</v>
      </c>
      <c r="AA16" s="0" t="n">
        <f aca="false">(T16-Z16)/T16*100</f>
        <v>-28.3017520877247</v>
      </c>
      <c r="AB16" s="0" t="n">
        <f aca="false">$T$137*L$11/8</f>
        <v>0.0417675258549147</v>
      </c>
      <c r="AC16" s="0" t="n">
        <f aca="false">N$11-$T$137*L$11</f>
        <v>13.2174955351607</v>
      </c>
      <c r="AD16" s="0" t="n">
        <f aca="false">$AC16/($AB16*8+$AC16)</f>
        <v>0.975343182682831</v>
      </c>
      <c r="AE16" s="1" t="n">
        <f aca="false">(AB16*8+AC16)/(AB16*8/S16+AC16)</f>
        <v>1.00908733455699</v>
      </c>
      <c r="AF16" s="0" t="n">
        <f aca="false">(U16-AE16)/U16*100</f>
        <v>-77.6667251772713</v>
      </c>
      <c r="AG16" s="0" t="n">
        <f aca="false">$T$137*L16/8</f>
        <v>0.0265126213034529</v>
      </c>
      <c r="AH16" s="0" t="n">
        <f aca="false">($AG$11+$AC$11)/($AG$11*K16/S16+$AC$11)</f>
        <v>0.991230323551563</v>
      </c>
      <c r="AI16" s="0" t="n">
        <f aca="false">($N$11-7*$AG$11)/(N16-(8-K16)*AG16)</f>
        <v>0.556950446176937</v>
      </c>
      <c r="AJ16" s="0" t="n">
        <f aca="false">ABS(AI16-AH16)/AI16*100</f>
        <v>77.9745990609477</v>
      </c>
    </row>
    <row r="17" customFormat="false" ht="12.8" hidden="false" customHeight="false" outlineLevel="0" collapsed="false">
      <c r="B17" s="0" t="n">
        <v>89154740</v>
      </c>
      <c r="C17" s="0" t="n">
        <f aca="false">B17/B$11</f>
        <v>5.64740420399177</v>
      </c>
      <c r="D17" s="0" t="n">
        <v>9726224545</v>
      </c>
      <c r="E17" s="0" t="n">
        <f aca="false">D17/D$11</f>
        <v>1.05620508700222</v>
      </c>
      <c r="F17" s="0" t="n">
        <v>3878053321</v>
      </c>
      <c r="G17" s="0" t="n">
        <v>1509632335</v>
      </c>
      <c r="H17" s="0" t="n">
        <v>30951965332</v>
      </c>
      <c r="I17" s="0" t="n">
        <v>23257263183</v>
      </c>
      <c r="J17" s="0" t="n">
        <v>819241</v>
      </c>
      <c r="K17" s="0" t="n">
        <v>7</v>
      </c>
      <c r="L17" s="0" t="n">
        <f aca="false">J17/1000000</f>
        <v>0.819241</v>
      </c>
      <c r="M17" s="0" t="n">
        <f aca="false">H17/1000000000</f>
        <v>30.951965332</v>
      </c>
      <c r="N17" s="0" t="n">
        <f aca="false">I17/1000000000</f>
        <v>23.257263183</v>
      </c>
      <c r="O17" s="0" t="n">
        <f aca="false">M17-N17</f>
        <v>7.694702149</v>
      </c>
      <c r="P17" s="0" t="n">
        <f aca="false">M17/$L17</f>
        <v>37.7812698973806</v>
      </c>
      <c r="Q17" s="0" t="n">
        <f aca="false">N17/$L17</f>
        <v>28.388793020613</v>
      </c>
      <c r="R17" s="0" t="n">
        <f aca="false">O17/$L17</f>
        <v>9.39247687676764</v>
      </c>
      <c r="S17" s="0" t="n">
        <f aca="false">L$11/L17</f>
        <v>1.63604116493193</v>
      </c>
      <c r="T17" s="0" t="n">
        <f aca="false">M$11/M17</f>
        <v>0.838088646189493</v>
      </c>
      <c r="U17" s="0" t="n">
        <f aca="false">N$11/N17</f>
        <v>0.582684025861892</v>
      </c>
      <c r="V17" s="0" t="n">
        <f aca="false">O$11/O17</f>
        <v>1.61004997205903</v>
      </c>
      <c r="W17" s="0" t="n">
        <f aca="false">$S$137*L$11/12</f>
        <v>0.253194490811614</v>
      </c>
      <c r="X17" s="0" t="n">
        <f aca="false">M$11-$S$137*L$11</f>
        <v>22.9021568322606</v>
      </c>
      <c r="Y17" s="0" t="n">
        <f aca="false">$X17/($W17*12+$X17)</f>
        <v>0.882872921630485</v>
      </c>
      <c r="Z17" s="1" t="n">
        <f aca="false">(W17*12+X17)/(W17*12/S17+X17)</f>
        <v>1.04770769584236</v>
      </c>
      <c r="AA17" s="0" t="n">
        <f aca="false">(T17-Z17)/T17*100</f>
        <v>-25.0115606035149</v>
      </c>
      <c r="AB17" s="0" t="n">
        <f aca="false">$T$137*L$11/8</f>
        <v>0.0417675258549147</v>
      </c>
      <c r="AC17" s="0" t="n">
        <f aca="false">N$11-$T$137*L$11</f>
        <v>13.2174955351607</v>
      </c>
      <c r="AD17" s="0" t="n">
        <f aca="false">$AC17/($AB17*8+$AC17)</f>
        <v>0.975343182682831</v>
      </c>
      <c r="AE17" s="1" t="n">
        <f aca="false">(AB17*8+AC17)/(AB17*8/S17+AC17)</f>
        <v>1.00967856905808</v>
      </c>
      <c r="AF17" s="0" t="n">
        <f aca="false">(U17-AE17)/U17*100</f>
        <v>-73.2806331123616</v>
      </c>
      <c r="AG17" s="0" t="n">
        <f aca="false">$T$137*L17/8</f>
        <v>0.0255296301524617</v>
      </c>
      <c r="AH17" s="0" t="n">
        <f aca="false">($AG$11+$AC$11)/($AG$11*K17/S17+$AC$11)</f>
        <v>0.989777708970072</v>
      </c>
      <c r="AI17" s="0" t="n">
        <f aca="false">($N$11-7*$AG$11)/(N17-(8-K17)*AG17)</f>
        <v>0.570739287744216</v>
      </c>
      <c r="AJ17" s="0" t="n">
        <f aca="false">ABS(AI17-AH17)/AI17*100</f>
        <v>73.4202866745095</v>
      </c>
    </row>
    <row r="18" customFormat="false" ht="12.8" hidden="false" customHeight="false" outlineLevel="0" collapsed="false">
      <c r="B18" s="0" t="n">
        <v>95238508</v>
      </c>
      <c r="C18" s="0" t="n">
        <f aca="false">B18/B$11</f>
        <v>6.03277347296513</v>
      </c>
      <c r="D18" s="0" t="n">
        <v>9635630282</v>
      </c>
      <c r="E18" s="0" t="n">
        <f aca="false">D18/D$11</f>
        <v>1.04636713590505</v>
      </c>
      <c r="F18" s="0" t="n">
        <v>3866788906</v>
      </c>
      <c r="G18" s="0" t="n">
        <v>1483501323</v>
      </c>
      <c r="H18" s="0" t="n">
        <v>31796813964</v>
      </c>
      <c r="I18" s="0" t="n">
        <v>23874206542</v>
      </c>
      <c r="J18" s="0" t="n">
        <v>836998</v>
      </c>
      <c r="K18" s="0" t="n">
        <v>8</v>
      </c>
      <c r="L18" s="0" t="n">
        <f aca="false">J18/1000000</f>
        <v>0.836998</v>
      </c>
      <c r="M18" s="0" t="n">
        <f aca="false">H18/1000000000</f>
        <v>31.796813964</v>
      </c>
      <c r="N18" s="0" t="n">
        <f aca="false">I18/1000000000</f>
        <v>23.874206542</v>
      </c>
      <c r="O18" s="0" t="n">
        <f aca="false">M18-N18</f>
        <v>7.922607422</v>
      </c>
      <c r="P18" s="0" t="n">
        <f aca="false">M18/$L18</f>
        <v>37.9891158210653</v>
      </c>
      <c r="Q18" s="0" t="n">
        <f aca="false">N18/$L18</f>
        <v>28.523612412455</v>
      </c>
      <c r="R18" s="0" t="n">
        <f aca="false">O18/$L18</f>
        <v>9.46550340861029</v>
      </c>
      <c r="S18" s="0" t="n">
        <f aca="false">L$11/L18</f>
        <v>1.60133238072253</v>
      </c>
      <c r="T18" s="0" t="n">
        <f aca="false">M$11/M18</f>
        <v>0.815820438845525</v>
      </c>
      <c r="U18" s="0" t="n">
        <f aca="false">N$11/N18</f>
        <v>0.56762664418437</v>
      </c>
      <c r="V18" s="0" t="n">
        <f aca="false">O$11/O18</f>
        <v>1.56373455355087</v>
      </c>
      <c r="W18" s="0" t="n">
        <f aca="false">$S$137*L$11/12</f>
        <v>0.253194490811614</v>
      </c>
      <c r="X18" s="0" t="n">
        <f aca="false">M$11-$S$137*L$11</f>
        <v>22.9021568322606</v>
      </c>
      <c r="Y18" s="0" t="n">
        <f aca="false">$X18/($W18*12+$X18)</f>
        <v>0.882872921630485</v>
      </c>
      <c r="Z18" s="1" t="n">
        <f aca="false">(W18*12+X18)/(W18*12/S18+X18)</f>
        <v>1.04600712090526</v>
      </c>
      <c r="AA18" s="0" t="n">
        <f aca="false">(T18-Z18)/T18*100</f>
        <v>-28.2153610156508</v>
      </c>
      <c r="AB18" s="0" t="n">
        <f aca="false">$T$137*L$11/8</f>
        <v>0.0417675258549147</v>
      </c>
      <c r="AC18" s="0" t="n">
        <f aca="false">N$11-$T$137*L$11</f>
        <v>13.2174955351607</v>
      </c>
      <c r="AD18" s="0" t="n">
        <f aca="false">$AC18/($AB18*8+$AC18)</f>
        <v>0.975343182682831</v>
      </c>
      <c r="AE18" s="1" t="n">
        <f aca="false">(AB18*8+AC18)/(AB18*8/S18+AC18)</f>
        <v>1.00934566141574</v>
      </c>
      <c r="AF18" s="0" t="n">
        <f aca="false">(U18-AE18)/U18*100</f>
        <v>-77.8185840564406</v>
      </c>
      <c r="AG18" s="0" t="n">
        <f aca="false">$T$137*L18/8</f>
        <v>0.0260829833691796</v>
      </c>
      <c r="AH18" s="0" t="n">
        <f aca="false">($AG$11+$AC$11)/($AG$11*K18/S18+$AC$11)</f>
        <v>0.987569316280258</v>
      </c>
      <c r="AI18" s="0" t="n">
        <f aca="false">($N$11-7*$AG$11)/(N18-(8-K18)*AG18)</f>
        <v>0.55538026102311</v>
      </c>
      <c r="AJ18" s="0" t="n">
        <f aca="false">ABS(AI18-AH18)/AI18*100</f>
        <v>77.8185840564406</v>
      </c>
    </row>
    <row r="19" customFormat="false" ht="12.8" hidden="false" customHeight="false" outlineLevel="0" collapsed="false">
      <c r="A19" s="0" t="s">
        <v>0</v>
      </c>
      <c r="B19" s="0" t="s">
        <v>1</v>
      </c>
      <c r="D19" s="0" t="s">
        <v>2</v>
      </c>
      <c r="F19" s="0" t="s">
        <v>3</v>
      </c>
      <c r="G19" s="0" t="s">
        <v>4</v>
      </c>
      <c r="H19" s="0" t="s">
        <v>5</v>
      </c>
      <c r="I19" s="0" t="s">
        <v>6</v>
      </c>
      <c r="J19" s="0" t="s">
        <v>7</v>
      </c>
      <c r="K19" s="0" t="s">
        <v>8</v>
      </c>
      <c r="L19" s="0" t="s">
        <v>9</v>
      </c>
      <c r="M19" s="0" t="s">
        <v>10</v>
      </c>
      <c r="N19" s="0" t="s">
        <v>11</v>
      </c>
      <c r="O19" s="0" t="s">
        <v>12</v>
      </c>
      <c r="P19" s="0" t="s">
        <v>13</v>
      </c>
      <c r="Q19" s="0" t="s">
        <v>14</v>
      </c>
      <c r="R19" s="0" t="s">
        <v>15</v>
      </c>
      <c r="S19" s="0" t="s">
        <v>16</v>
      </c>
      <c r="T19" s="0" t="s">
        <v>17</v>
      </c>
      <c r="U19" s="0" t="s">
        <v>18</v>
      </c>
      <c r="V19" s="0" t="s">
        <v>19</v>
      </c>
    </row>
    <row r="20" customFormat="false" ht="12.8" hidden="false" customHeight="false" outlineLevel="0" collapsed="false">
      <c r="A20" s="0" t="s">
        <v>36</v>
      </c>
      <c r="B20" s="0" t="n">
        <v>125783217</v>
      </c>
      <c r="D20" s="0" t="n">
        <v>76613545832</v>
      </c>
      <c r="F20" s="0" t="n">
        <v>27754771490</v>
      </c>
      <c r="G20" s="0" t="n">
        <v>11809658619</v>
      </c>
      <c r="H20" s="0" t="n">
        <v>182768493652</v>
      </c>
      <c r="I20" s="0" t="n">
        <v>99445190429</v>
      </c>
      <c r="J20" s="0" t="n">
        <v>8947724</v>
      </c>
      <c r="K20" s="0" t="n">
        <v>1</v>
      </c>
      <c r="L20" s="0" t="n">
        <f aca="false">J20/1000000</f>
        <v>8.947724</v>
      </c>
      <c r="M20" s="0" t="n">
        <f aca="false">H20/1000000000</f>
        <v>182.768493652</v>
      </c>
      <c r="N20" s="0" t="n">
        <f aca="false">I20/1000000000</f>
        <v>99.445190429</v>
      </c>
      <c r="O20" s="0" t="n">
        <f aca="false">M20-N20</f>
        <v>83.323303223</v>
      </c>
      <c r="P20" s="0" t="n">
        <f aca="false">M20/$L20</f>
        <v>20.426255174165</v>
      </c>
      <c r="Q20" s="0" t="n">
        <f aca="false">N20/$L20</f>
        <v>11.1140207754508</v>
      </c>
      <c r="R20" s="0" t="n">
        <f aca="false">O20/$L20</f>
        <v>9.31223439871413</v>
      </c>
      <c r="S20" s="0" t="n">
        <f aca="false">L$20/L20</f>
        <v>1</v>
      </c>
      <c r="T20" s="0" t="n">
        <f aca="false">M$20/M20</f>
        <v>1</v>
      </c>
      <c r="U20" s="0" t="n">
        <f aca="false">N$20/N20</f>
        <v>1</v>
      </c>
      <c r="V20" s="0" t="n">
        <f aca="false">O$20/O20</f>
        <v>1</v>
      </c>
    </row>
    <row r="21" customFormat="false" ht="12.8" hidden="false" customHeight="false" outlineLevel="0" collapsed="false">
      <c r="B21" s="0" t="n">
        <v>255716870</v>
      </c>
      <c r="D21" s="0" t="n">
        <v>76449161015</v>
      </c>
      <c r="F21" s="0" t="n">
        <v>27612873043</v>
      </c>
      <c r="G21" s="0" t="n">
        <v>11779014565</v>
      </c>
      <c r="H21" s="0" t="n">
        <v>173877563476</v>
      </c>
      <c r="I21" s="0" t="n">
        <v>114579711914</v>
      </c>
      <c r="J21" s="0" t="n">
        <v>6258207</v>
      </c>
      <c r="K21" s="0" t="n">
        <v>2</v>
      </c>
      <c r="L21" s="0" t="n">
        <f aca="false">J21/1000000</f>
        <v>6.258207</v>
      </c>
      <c r="M21" s="0" t="n">
        <f aca="false">H21/1000000000</f>
        <v>173.877563476</v>
      </c>
      <c r="N21" s="0" t="n">
        <f aca="false">I21/1000000000</f>
        <v>114.579711914</v>
      </c>
      <c r="O21" s="0" t="n">
        <f aca="false">M21-N21</f>
        <v>59.297851562</v>
      </c>
      <c r="P21" s="0" t="n">
        <f aca="false">M21/$L21</f>
        <v>27.7839265265594</v>
      </c>
      <c r="Q21" s="0" t="n">
        <f aca="false">N21/$L21</f>
        <v>18.3087123698529</v>
      </c>
      <c r="R21" s="0" t="n">
        <f aca="false">O21/$L21</f>
        <v>9.47521415670655</v>
      </c>
      <c r="S21" s="0" t="n">
        <f aca="false">L$20/L21</f>
        <v>1.4297583956555</v>
      </c>
      <c r="T21" s="0" t="n">
        <f aca="false">M$20/M21</f>
        <v>1.05113328021316</v>
      </c>
      <c r="U21" s="0" t="n">
        <f aca="false">N$20/N21</f>
        <v>0.867912728770347</v>
      </c>
      <c r="V21" s="0" t="n">
        <f aca="false">O$20/O21</f>
        <v>1.40516563464158</v>
      </c>
    </row>
    <row r="22" customFormat="false" ht="12.8" hidden="false" customHeight="false" outlineLevel="0" collapsed="false">
      <c r="B22" s="0" t="n">
        <v>284452198</v>
      </c>
      <c r="D22" s="0" t="n">
        <v>77078263584</v>
      </c>
      <c r="F22" s="0" t="n">
        <v>27697106035</v>
      </c>
      <c r="G22" s="0" t="n">
        <v>11959544742</v>
      </c>
      <c r="H22" s="0" t="n">
        <v>194184326171</v>
      </c>
      <c r="I22" s="0" t="n">
        <v>138674377441</v>
      </c>
      <c r="J22" s="0" t="n">
        <v>5906739</v>
      </c>
      <c r="K22" s="0" t="n">
        <v>3</v>
      </c>
      <c r="L22" s="0" t="n">
        <f aca="false">J22/1000000</f>
        <v>5.906739</v>
      </c>
      <c r="M22" s="0" t="n">
        <f aca="false">H22/1000000000</f>
        <v>194.184326171</v>
      </c>
      <c r="N22" s="0" t="n">
        <f aca="false">I22/1000000000</f>
        <v>138.674377441</v>
      </c>
      <c r="O22" s="0" t="n">
        <f aca="false">M22-N22</f>
        <v>55.50994873</v>
      </c>
      <c r="P22" s="0" t="n">
        <f aca="false">M22/$L22</f>
        <v>32.8750476652176</v>
      </c>
      <c r="Q22" s="0" t="n">
        <f aca="false">N22/$L22</f>
        <v>23.4773158998561</v>
      </c>
      <c r="R22" s="0" t="n">
        <f aca="false">O22/$L22</f>
        <v>9.39773176536157</v>
      </c>
      <c r="S22" s="0" t="n">
        <f aca="false">L$20/L22</f>
        <v>1.51483314228037</v>
      </c>
      <c r="T22" s="0" t="n">
        <f aca="false">M$20/M22</f>
        <v>0.941211359618453</v>
      </c>
      <c r="U22" s="0" t="n">
        <f aca="false">N$20/N22</f>
        <v>0.717112939420331</v>
      </c>
      <c r="V22" s="0" t="n">
        <f aca="false">O$20/O22</f>
        <v>1.50105170567323</v>
      </c>
    </row>
    <row r="23" customFormat="false" ht="12.8" hidden="false" customHeight="false" outlineLevel="0" collapsed="false">
      <c r="B23" s="0" t="n">
        <v>498050204</v>
      </c>
      <c r="D23" s="0" t="n">
        <v>76652453011</v>
      </c>
      <c r="F23" s="0" t="n">
        <v>27572407729</v>
      </c>
      <c r="G23" s="0" t="n">
        <v>11846695940</v>
      </c>
      <c r="H23" s="0" t="n">
        <v>205704406738</v>
      </c>
      <c r="I23" s="0" t="n">
        <v>154837097167</v>
      </c>
      <c r="J23" s="0" t="n">
        <v>5363059</v>
      </c>
      <c r="K23" s="0" t="n">
        <v>4</v>
      </c>
      <c r="L23" s="0" t="n">
        <f aca="false">J23/1000000</f>
        <v>5.363059</v>
      </c>
      <c r="M23" s="0" t="n">
        <f aca="false">H23/1000000000</f>
        <v>205.704406738</v>
      </c>
      <c r="N23" s="0" t="n">
        <f aca="false">I23/1000000000</f>
        <v>154.837097167</v>
      </c>
      <c r="O23" s="0" t="n">
        <f aca="false">M23-N23</f>
        <v>50.867309571</v>
      </c>
      <c r="P23" s="0" t="n">
        <f aca="false">M23/$L23</f>
        <v>38.3557978269491</v>
      </c>
      <c r="Q23" s="0" t="n">
        <f aca="false">N23/$L23</f>
        <v>28.8710411664313</v>
      </c>
      <c r="R23" s="0" t="n">
        <f aca="false">O23/$L23</f>
        <v>9.48475666051781</v>
      </c>
      <c r="S23" s="0" t="n">
        <f aca="false">L$20/L23</f>
        <v>1.6683993221033</v>
      </c>
      <c r="T23" s="0" t="n">
        <f aca="false">M$20/M23</f>
        <v>0.888500623541756</v>
      </c>
      <c r="U23" s="0" t="n">
        <f aca="false">N$20/N23</f>
        <v>0.642256876733766</v>
      </c>
      <c r="V23" s="0" t="n">
        <f aca="false">O$20/O23</f>
        <v>1.63805209919149</v>
      </c>
    </row>
    <row r="24" customFormat="false" ht="12.8" hidden="false" customHeight="false" outlineLevel="0" collapsed="false">
      <c r="B24" s="0" t="n">
        <v>472435732</v>
      </c>
      <c r="D24" s="0" t="n">
        <v>77916604947</v>
      </c>
      <c r="F24" s="0" t="n">
        <v>27774252627</v>
      </c>
      <c r="G24" s="0" t="n">
        <v>12204943095</v>
      </c>
      <c r="H24" s="0" t="n">
        <v>210256408691</v>
      </c>
      <c r="I24" s="0" t="n">
        <v>156544189453</v>
      </c>
      <c r="J24" s="0" t="n">
        <v>5816857</v>
      </c>
      <c r="K24" s="0" t="n">
        <v>5</v>
      </c>
      <c r="L24" s="0" t="n">
        <f aca="false">J24/1000000</f>
        <v>5.816857</v>
      </c>
      <c r="M24" s="0" t="n">
        <f aca="false">H24/1000000000</f>
        <v>210.256408691</v>
      </c>
      <c r="N24" s="0" t="n">
        <f aca="false">I24/1000000000</f>
        <v>156.544189453</v>
      </c>
      <c r="O24" s="0" t="n">
        <f aca="false">M24-N24</f>
        <v>53.712219238</v>
      </c>
      <c r="P24" s="0" t="n">
        <f aca="false">M24/$L24</f>
        <v>36.146050812492</v>
      </c>
      <c r="Q24" s="0" t="n">
        <f aca="false">N24/$L24</f>
        <v>26.912160545291</v>
      </c>
      <c r="R24" s="0" t="n">
        <f aca="false">O24/$L24</f>
        <v>9.233890267201</v>
      </c>
      <c r="S24" s="0" t="n">
        <f aca="false">L$20/L24</f>
        <v>1.53824032462892</v>
      </c>
      <c r="T24" s="0" t="n">
        <f aca="false">M$20/M24</f>
        <v>0.869264793353352</v>
      </c>
      <c r="U24" s="0" t="n">
        <f aca="false">N$20/N24</f>
        <v>0.63525315616302</v>
      </c>
      <c r="V24" s="0" t="n">
        <f aca="false">O$20/O24</f>
        <v>1.55129138965182</v>
      </c>
    </row>
    <row r="25" customFormat="false" ht="12.8" hidden="false" customHeight="false" outlineLevel="0" collapsed="false">
      <c r="B25" s="0" t="n">
        <v>519014987</v>
      </c>
      <c r="D25" s="0" t="n">
        <v>78144774811</v>
      </c>
      <c r="F25" s="0" t="n">
        <v>27795364638</v>
      </c>
      <c r="G25" s="0" t="n">
        <v>12271658726</v>
      </c>
      <c r="H25" s="0" t="n">
        <v>208550903320</v>
      </c>
      <c r="I25" s="0" t="n">
        <v>156842712402</v>
      </c>
      <c r="J25" s="0" t="n">
        <v>5564787</v>
      </c>
      <c r="K25" s="0" t="n">
        <v>6</v>
      </c>
      <c r="L25" s="0" t="n">
        <f aca="false">J25/1000000</f>
        <v>5.564787</v>
      </c>
      <c r="M25" s="0" t="n">
        <f aca="false">H25/1000000000</f>
        <v>208.55090332</v>
      </c>
      <c r="N25" s="0" t="n">
        <f aca="false">I25/1000000000</f>
        <v>156.842712402</v>
      </c>
      <c r="O25" s="0" t="n">
        <f aca="false">M25-N25</f>
        <v>51.708190918</v>
      </c>
      <c r="P25" s="0" t="n">
        <f aca="false">M25/$L25</f>
        <v>37.4768887506386</v>
      </c>
      <c r="Q25" s="0" t="n">
        <f aca="false">N25/$L25</f>
        <v>28.1848545868872</v>
      </c>
      <c r="R25" s="0" t="n">
        <f aca="false">O25/$L25</f>
        <v>9.29203416375146</v>
      </c>
      <c r="S25" s="0" t="n">
        <f aca="false">L$20/L25</f>
        <v>1.6079185061351</v>
      </c>
      <c r="T25" s="0" t="n">
        <f aca="false">M$20/M25</f>
        <v>0.87637354114722</v>
      </c>
      <c r="U25" s="0" t="n">
        <f aca="false">N$20/N25</f>
        <v>0.63404406176115</v>
      </c>
      <c r="V25" s="0" t="n">
        <f aca="false">O$20/O25</f>
        <v>1.61141400895529</v>
      </c>
    </row>
    <row r="26" customFormat="false" ht="12.8" hidden="false" customHeight="false" outlineLevel="0" collapsed="false">
      <c r="B26" s="0" t="n">
        <v>533600157</v>
      </c>
      <c r="D26" s="0" t="n">
        <v>77607629548</v>
      </c>
      <c r="F26" s="0" t="n">
        <v>27715873888</v>
      </c>
      <c r="G26" s="0" t="n">
        <v>12118031834</v>
      </c>
      <c r="H26" s="0" t="n">
        <v>207286987304</v>
      </c>
      <c r="I26" s="0" t="n">
        <v>157008789062</v>
      </c>
      <c r="J26" s="0" t="n">
        <v>5362387</v>
      </c>
      <c r="K26" s="0" t="n">
        <v>7</v>
      </c>
      <c r="L26" s="0" t="n">
        <f aca="false">J26/1000000</f>
        <v>5.362387</v>
      </c>
      <c r="M26" s="0" t="n">
        <f aca="false">H26/1000000000</f>
        <v>207.286987304</v>
      </c>
      <c r="N26" s="0" t="n">
        <f aca="false">I26/1000000000</f>
        <v>157.008789062</v>
      </c>
      <c r="O26" s="0" t="n">
        <f aca="false">M26-N26</f>
        <v>50.278198242</v>
      </c>
      <c r="P26" s="0" t="n">
        <f aca="false">M26/$L26</f>
        <v>38.6557306110133</v>
      </c>
      <c r="Q26" s="0" t="n">
        <f aca="false">N26/$L26</f>
        <v>29.2796452516389</v>
      </c>
      <c r="R26" s="0" t="n">
        <f aca="false">O26/$L26</f>
        <v>9.37608535937447</v>
      </c>
      <c r="S26" s="0" t="n">
        <f aca="false">L$20/L26</f>
        <v>1.6686084014451</v>
      </c>
      <c r="T26" s="0" t="n">
        <f aca="false">M$20/M26</f>
        <v>0.881717159524143</v>
      </c>
      <c r="U26" s="0" t="n">
        <f aca="false">N$20/N26</f>
        <v>0.633373399177869</v>
      </c>
      <c r="V26" s="0" t="n">
        <f aca="false">O$20/O26</f>
        <v>1.6572452103782</v>
      </c>
    </row>
    <row r="27" customFormat="false" ht="12.8" hidden="false" customHeight="false" outlineLevel="0" collapsed="false">
      <c r="B27" s="0" t="n">
        <v>525845588</v>
      </c>
      <c r="D27" s="0" t="n">
        <v>77509614292</v>
      </c>
      <c r="F27" s="0" t="n">
        <v>27690512873</v>
      </c>
      <c r="G27" s="0" t="n">
        <v>12092128056</v>
      </c>
      <c r="H27" s="0" t="n">
        <v>209508728027</v>
      </c>
      <c r="I27" s="0" t="n">
        <v>159661193847</v>
      </c>
      <c r="J27" s="0" t="n">
        <v>5270190</v>
      </c>
      <c r="K27" s="0" t="n">
        <v>8</v>
      </c>
      <c r="L27" s="0" t="n">
        <f aca="false">J27/1000000</f>
        <v>5.27019</v>
      </c>
      <c r="M27" s="0" t="n">
        <f aca="false">H27/1000000000</f>
        <v>209.508728027</v>
      </c>
      <c r="N27" s="0" t="n">
        <f aca="false">I27/1000000000</f>
        <v>159.661193847</v>
      </c>
      <c r="O27" s="0" t="n">
        <f aca="false">M27-N27</f>
        <v>49.84753418</v>
      </c>
      <c r="P27" s="0" t="n">
        <f aca="false">M27/$L27</f>
        <v>39.7535436155053</v>
      </c>
      <c r="Q27" s="0" t="n">
        <f aca="false">N27/$L27</f>
        <v>30.2951494817075</v>
      </c>
      <c r="R27" s="0" t="n">
        <f aca="false">O27/$L27</f>
        <v>9.45839413379783</v>
      </c>
      <c r="S27" s="0" t="n">
        <f aca="false">L$20/L27</f>
        <v>1.69779913058163</v>
      </c>
      <c r="T27" s="0" t="n">
        <f aca="false">M$20/M27</f>
        <v>0.872366967110058</v>
      </c>
      <c r="U27" s="0" t="n">
        <f aca="false">N$20/N27</f>
        <v>0.622851351871365</v>
      </c>
      <c r="V27" s="0" t="n">
        <f aca="false">O$20/O27</f>
        <v>1.6715631895074</v>
      </c>
    </row>
    <row r="28" customFormat="false" ht="12.8" hidden="false" customHeight="false" outlineLevel="0" collapsed="false">
      <c r="A28" s="0" t="s">
        <v>0</v>
      </c>
      <c r="B28" s="0" t="s">
        <v>1</v>
      </c>
      <c r="D28" s="0" t="s">
        <v>2</v>
      </c>
      <c r="F28" s="0" t="s">
        <v>3</v>
      </c>
      <c r="G28" s="0" t="s">
        <v>4</v>
      </c>
      <c r="H28" s="0" t="s">
        <v>5</v>
      </c>
      <c r="I28" s="0" t="s">
        <v>6</v>
      </c>
      <c r="J28" s="0" t="s">
        <v>7</v>
      </c>
      <c r="K28" s="0" t="s">
        <v>8</v>
      </c>
      <c r="L28" s="0" t="s">
        <v>9</v>
      </c>
      <c r="M28" s="0" t="s">
        <v>10</v>
      </c>
      <c r="N28" s="0" t="s">
        <v>11</v>
      </c>
      <c r="O28" s="0" t="s">
        <v>12</v>
      </c>
      <c r="P28" s="0" t="s">
        <v>13</v>
      </c>
      <c r="Q28" s="0" t="s">
        <v>14</v>
      </c>
      <c r="R28" s="0" t="s">
        <v>15</v>
      </c>
      <c r="S28" s="0" t="s">
        <v>16</v>
      </c>
      <c r="T28" s="0" t="s">
        <v>17</v>
      </c>
      <c r="U28" s="0" t="s">
        <v>18</v>
      </c>
      <c r="V28" s="0" t="s">
        <v>19</v>
      </c>
    </row>
    <row r="29" customFormat="false" ht="12.8" hidden="false" customHeight="false" outlineLevel="0" collapsed="false">
      <c r="A29" s="0" t="s">
        <v>37</v>
      </c>
      <c r="B29" s="0" t="n">
        <v>27748214</v>
      </c>
      <c r="D29" s="0" t="n">
        <v>179373751906</v>
      </c>
      <c r="F29" s="0" t="n">
        <v>81012383539</v>
      </c>
      <c r="G29" s="0" t="n">
        <v>7473696871</v>
      </c>
      <c r="H29" s="0" t="n">
        <v>470400573730</v>
      </c>
      <c r="I29" s="0" t="n">
        <v>260203613281</v>
      </c>
      <c r="J29" s="0" t="n">
        <v>26258896</v>
      </c>
      <c r="K29" s="0" t="n">
        <v>1</v>
      </c>
      <c r="L29" s="0" t="n">
        <f aca="false">J29/1000000</f>
        <v>26.258896</v>
      </c>
      <c r="M29" s="0" t="n">
        <f aca="false">H29/1000000000</f>
        <v>470.40057373</v>
      </c>
      <c r="N29" s="0" t="n">
        <f aca="false">I29/1000000000</f>
        <v>260.203613281</v>
      </c>
      <c r="O29" s="0" t="n">
        <f aca="false">M29-N29</f>
        <v>210.196960449</v>
      </c>
      <c r="P29" s="0" t="n">
        <f aca="false">M29/$L29</f>
        <v>17.9139509037242</v>
      </c>
      <c r="Q29" s="0" t="n">
        <f aca="false">N29/$L29</f>
        <v>9.90916043389638</v>
      </c>
      <c r="R29" s="0" t="n">
        <f aca="false">O29/$L29</f>
        <v>8.00479046982783</v>
      </c>
      <c r="S29" s="0" t="n">
        <f aca="false">L$29/L29</f>
        <v>1</v>
      </c>
      <c r="T29" s="0" t="n">
        <f aca="false">M$29/M29</f>
        <v>1</v>
      </c>
      <c r="U29" s="0" t="n">
        <f aca="false">N$29/N29</f>
        <v>1</v>
      </c>
      <c r="V29" s="0" t="n">
        <f aca="false">O$29/O29</f>
        <v>1</v>
      </c>
    </row>
    <row r="30" customFormat="false" ht="12.8" hidden="false" customHeight="false" outlineLevel="0" collapsed="false">
      <c r="B30" s="0" t="n">
        <v>54153016</v>
      </c>
      <c r="D30" s="0" t="n">
        <v>180193816092</v>
      </c>
      <c r="F30" s="0" t="n">
        <v>80415164172</v>
      </c>
      <c r="G30" s="0" t="n">
        <v>8335951893</v>
      </c>
      <c r="H30" s="0" t="n">
        <v>399318542480</v>
      </c>
      <c r="I30" s="0" t="n">
        <v>278090270996</v>
      </c>
      <c r="J30" s="0" t="n">
        <v>15296779</v>
      </c>
      <c r="K30" s="0" t="n">
        <v>2</v>
      </c>
      <c r="L30" s="0" t="n">
        <f aca="false">J30/1000000</f>
        <v>15.296779</v>
      </c>
      <c r="M30" s="0" t="n">
        <f aca="false">H30/1000000000</f>
        <v>399.31854248</v>
      </c>
      <c r="N30" s="0" t="n">
        <f aca="false">I30/1000000000</f>
        <v>278.090270996</v>
      </c>
      <c r="O30" s="0" t="n">
        <f aca="false">M30-N30</f>
        <v>121.228271484</v>
      </c>
      <c r="P30" s="0" t="n">
        <f aca="false">M30/$L30</f>
        <v>26.1047467888501</v>
      </c>
      <c r="Q30" s="0" t="n">
        <f aca="false">N30/$L30</f>
        <v>18.179661940334</v>
      </c>
      <c r="R30" s="0" t="n">
        <f aca="false">O30/$L30</f>
        <v>7.92508484851615</v>
      </c>
      <c r="S30" s="0" t="n">
        <f aca="false">L$29/L30</f>
        <v>1.71662910211359</v>
      </c>
      <c r="T30" s="0" t="n">
        <f aca="false">M$29/M30</f>
        <v>1.17800834093138</v>
      </c>
      <c r="U30" s="0" t="n">
        <f aca="false">N$29/N30</f>
        <v>0.935680390216681</v>
      </c>
      <c r="V30" s="0" t="n">
        <f aca="false">O$29/O30</f>
        <v>1.73389390012661</v>
      </c>
    </row>
    <row r="31" customFormat="false" ht="12.8" hidden="false" customHeight="false" outlineLevel="0" collapsed="false">
      <c r="B31" s="0" t="n">
        <v>68667213</v>
      </c>
      <c r="D31" s="0" t="n">
        <v>182082675446</v>
      </c>
      <c r="F31" s="0" t="n">
        <v>80567700487</v>
      </c>
      <c r="G31" s="0" t="n">
        <v>8879992021</v>
      </c>
      <c r="H31" s="0" t="n">
        <v>373138549804</v>
      </c>
      <c r="I31" s="0" t="n">
        <v>286177673339</v>
      </c>
      <c r="J31" s="0" t="n">
        <v>10986820</v>
      </c>
      <c r="K31" s="0" t="n">
        <v>3</v>
      </c>
      <c r="L31" s="0" t="n">
        <f aca="false">J31/1000000</f>
        <v>10.98682</v>
      </c>
      <c r="M31" s="0" t="n">
        <f aca="false">H31/1000000000</f>
        <v>373.138549804</v>
      </c>
      <c r="N31" s="0" t="n">
        <f aca="false">I31/1000000000</f>
        <v>286.177673339</v>
      </c>
      <c r="O31" s="0" t="n">
        <f aca="false">M31-N31</f>
        <v>86.960876465</v>
      </c>
      <c r="P31" s="0" t="n">
        <f aca="false">M31/$L31</f>
        <v>33.962379451379</v>
      </c>
      <c r="Q31" s="0" t="n">
        <f aca="false">N31/$L31</f>
        <v>26.0473615968042</v>
      </c>
      <c r="R31" s="0" t="n">
        <f aca="false">O31/$L31</f>
        <v>7.91501785457484</v>
      </c>
      <c r="S31" s="0" t="n">
        <f aca="false">L$29/L31</f>
        <v>2.39003606138992</v>
      </c>
      <c r="T31" s="0" t="n">
        <f aca="false">M$29/M31</f>
        <v>1.26065927515956</v>
      </c>
      <c r="U31" s="0" t="n">
        <f aca="false">N$29/N31</f>
        <v>0.909237992765314</v>
      </c>
      <c r="V31" s="0" t="n">
        <f aca="false">O$29/O31</f>
        <v>2.41714399616936</v>
      </c>
    </row>
    <row r="32" customFormat="false" ht="12.8" hidden="false" customHeight="false" outlineLevel="0" collapsed="false">
      <c r="B32" s="0" t="n">
        <v>121481351</v>
      </c>
      <c r="D32" s="0" t="n">
        <v>185217504964</v>
      </c>
      <c r="F32" s="0" t="n">
        <v>80913932345</v>
      </c>
      <c r="G32" s="0" t="n">
        <v>9780652043</v>
      </c>
      <c r="H32" s="0" t="n">
        <v>378110961914</v>
      </c>
      <c r="I32" s="0" t="n">
        <v>304058288574</v>
      </c>
      <c r="J32" s="0" t="n">
        <v>9310970</v>
      </c>
      <c r="K32" s="0" t="n">
        <v>4</v>
      </c>
      <c r="L32" s="0" t="n">
        <f aca="false">J32/1000000</f>
        <v>9.31097</v>
      </c>
      <c r="M32" s="0" t="n">
        <f aca="false">H32/1000000000</f>
        <v>378.110961914</v>
      </c>
      <c r="N32" s="0" t="n">
        <f aca="false">I32/1000000000</f>
        <v>304.058288574</v>
      </c>
      <c r="O32" s="0" t="n">
        <f aca="false">M32-N32</f>
        <v>74.05267334</v>
      </c>
      <c r="P32" s="0" t="n">
        <f aca="false">M32/$L32</f>
        <v>40.6091912995102</v>
      </c>
      <c r="Q32" s="0" t="n">
        <f aca="false">N32/$L32</f>
        <v>32.6559196919333</v>
      </c>
      <c r="R32" s="0" t="n">
        <f aca="false">O32/$L32</f>
        <v>7.95327160757687</v>
      </c>
      <c r="S32" s="0" t="n">
        <f aca="false">L$29/L32</f>
        <v>2.82021056882366</v>
      </c>
      <c r="T32" s="0" t="n">
        <f aca="false">M$29/M32</f>
        <v>1.24408076229483</v>
      </c>
      <c r="U32" s="0" t="n">
        <f aca="false">N$29/N32</f>
        <v>0.855768854390802</v>
      </c>
      <c r="V32" s="0" t="n">
        <f aca="false">O$29/O32</f>
        <v>2.83847903078282</v>
      </c>
    </row>
    <row r="33" customFormat="false" ht="12.8" hidden="false" customHeight="false" outlineLevel="0" collapsed="false">
      <c r="B33" s="0" t="n">
        <v>221031388</v>
      </c>
      <c r="D33" s="0" t="n">
        <v>208272273457</v>
      </c>
      <c r="F33" s="0" t="n">
        <v>84348407997</v>
      </c>
      <c r="G33" s="0" t="n">
        <v>16340326580</v>
      </c>
      <c r="H33" s="0" t="n">
        <v>485175781250</v>
      </c>
      <c r="I33" s="0" t="n">
        <v>387702514648</v>
      </c>
      <c r="J33" s="0" t="n">
        <v>12498143</v>
      </c>
      <c r="K33" s="0" t="n">
        <v>5</v>
      </c>
      <c r="L33" s="0" t="n">
        <f aca="false">J33/1000000</f>
        <v>12.498143</v>
      </c>
      <c r="M33" s="0" t="n">
        <f aca="false">H33/1000000000</f>
        <v>485.17578125</v>
      </c>
      <c r="N33" s="0" t="n">
        <f aca="false">I33/1000000000</f>
        <v>387.702514648</v>
      </c>
      <c r="O33" s="0" t="n">
        <f aca="false">M33-N33</f>
        <v>97.473266602</v>
      </c>
      <c r="P33" s="0" t="n">
        <f aca="false">M33/$L33</f>
        <v>38.8198295738815</v>
      </c>
      <c r="Q33" s="0" t="n">
        <f aca="false">N33/$L33</f>
        <v>31.0208096233176</v>
      </c>
      <c r="R33" s="0" t="n">
        <f aca="false">O33/$L33</f>
        <v>7.79901995056386</v>
      </c>
      <c r="S33" s="0" t="n">
        <f aca="false">L$29/L33</f>
        <v>2.10102380809693</v>
      </c>
      <c r="T33" s="0" t="n">
        <f aca="false">M$29/M33</f>
        <v>0.969546691959905</v>
      </c>
      <c r="U33" s="0" t="n">
        <f aca="false">N$29/N33</f>
        <v>0.671142444142366</v>
      </c>
      <c r="V33" s="0" t="n">
        <f aca="false">O$29/O33</f>
        <v>2.15645753729861</v>
      </c>
    </row>
    <row r="34" customFormat="false" ht="12.8" hidden="false" customHeight="false" outlineLevel="0" collapsed="false">
      <c r="B34" s="0" t="n">
        <v>264014586</v>
      </c>
      <c r="D34" s="0" t="n">
        <v>202654553793</v>
      </c>
      <c r="F34" s="0" t="n">
        <v>83554031717</v>
      </c>
      <c r="G34" s="0" t="n">
        <v>14723976451</v>
      </c>
      <c r="H34" s="0" t="n">
        <v>447481994628</v>
      </c>
      <c r="I34" s="0" t="n">
        <v>361801513671</v>
      </c>
      <c r="J34" s="0" t="n">
        <v>11024660</v>
      </c>
      <c r="K34" s="0" t="n">
        <v>6</v>
      </c>
      <c r="L34" s="0" t="n">
        <f aca="false">J34/1000000</f>
        <v>11.02466</v>
      </c>
      <c r="M34" s="0" t="n">
        <f aca="false">H34/1000000000</f>
        <v>447.481994628</v>
      </c>
      <c r="N34" s="0" t="n">
        <f aca="false">I34/1000000000</f>
        <v>361.801513671</v>
      </c>
      <c r="O34" s="0" t="n">
        <f aca="false">M34-N34</f>
        <v>85.680480957</v>
      </c>
      <c r="P34" s="0" t="n">
        <f aca="false">M34/$L34</f>
        <v>40.5891877507334</v>
      </c>
      <c r="Q34" s="0" t="n">
        <f aca="false">N34/$L34</f>
        <v>32.8174758832472</v>
      </c>
      <c r="R34" s="0" t="n">
        <f aca="false">O34/$L34</f>
        <v>7.77171186748616</v>
      </c>
      <c r="S34" s="0" t="n">
        <f aca="false">L$29/L34</f>
        <v>2.38183272772131</v>
      </c>
      <c r="T34" s="0" t="n">
        <f aca="false">M$29/M34</f>
        <v>1.05121676263433</v>
      </c>
      <c r="U34" s="0" t="n">
        <f aca="false">N$29/N34</f>
        <v>0.719188846505527</v>
      </c>
      <c r="V34" s="0" t="n">
        <f aca="false">O$29/O34</f>
        <v>2.45326541239294</v>
      </c>
    </row>
    <row r="35" customFormat="false" ht="12.8" hidden="false" customHeight="false" outlineLevel="0" collapsed="false">
      <c r="B35" s="0" t="n">
        <v>294481256</v>
      </c>
      <c r="D35" s="0" t="n">
        <v>196245454168</v>
      </c>
      <c r="F35" s="0" t="n">
        <v>82661085181</v>
      </c>
      <c r="G35" s="0" t="n">
        <v>12879291643</v>
      </c>
      <c r="H35" s="0" t="n">
        <v>416048400878</v>
      </c>
      <c r="I35" s="0" t="n">
        <v>339307128906</v>
      </c>
      <c r="J35" s="0" t="n">
        <v>9852822</v>
      </c>
      <c r="K35" s="0" t="n">
        <v>7</v>
      </c>
      <c r="L35" s="0" t="n">
        <f aca="false">J35/1000000</f>
        <v>9.852822</v>
      </c>
      <c r="M35" s="0" t="n">
        <f aca="false">H35/1000000000</f>
        <v>416.048400878</v>
      </c>
      <c r="N35" s="0" t="n">
        <f aca="false">I35/1000000000</f>
        <v>339.307128906</v>
      </c>
      <c r="O35" s="0" t="n">
        <f aca="false">M35-N35</f>
        <v>76.741271972</v>
      </c>
      <c r="P35" s="0" t="n">
        <f aca="false">M35/$L35</f>
        <v>42.2263185996865</v>
      </c>
      <c r="Q35" s="0" t="n">
        <f aca="false">N35/$L35</f>
        <v>34.4375579814595</v>
      </c>
      <c r="R35" s="0" t="n">
        <f aca="false">O35/$L35</f>
        <v>7.78876061822694</v>
      </c>
      <c r="S35" s="0" t="n">
        <f aca="false">L$29/L35</f>
        <v>2.66511421803824</v>
      </c>
      <c r="T35" s="0" t="n">
        <f aca="false">M$29/M35</f>
        <v>1.13063906203533</v>
      </c>
      <c r="U35" s="0" t="n">
        <f aca="false">N$29/N35</f>
        <v>0.766867510623644</v>
      </c>
      <c r="V35" s="0" t="n">
        <f aca="false">O$29/O35</f>
        <v>2.73903409531305</v>
      </c>
    </row>
    <row r="36" customFormat="false" ht="12.8" hidden="false" customHeight="false" outlineLevel="0" collapsed="false">
      <c r="B36" s="0" t="n">
        <v>318741824</v>
      </c>
      <c r="D36" s="0" t="n">
        <v>195153344500</v>
      </c>
      <c r="F36" s="0" t="n">
        <v>82527578162</v>
      </c>
      <c r="G36" s="0" t="n">
        <v>12558518611</v>
      </c>
      <c r="H36" s="0" t="n">
        <v>404387207031</v>
      </c>
      <c r="I36" s="0" t="n">
        <v>331568176269</v>
      </c>
      <c r="J36" s="0" t="n">
        <v>9358065</v>
      </c>
      <c r="K36" s="0" t="n">
        <v>8</v>
      </c>
      <c r="L36" s="0" t="n">
        <f aca="false">J36/1000000</f>
        <v>9.358065</v>
      </c>
      <c r="M36" s="0" t="n">
        <f aca="false">H36/1000000000</f>
        <v>404.387207031</v>
      </c>
      <c r="N36" s="0" t="n">
        <f aca="false">I36/1000000000</f>
        <v>331.568176269</v>
      </c>
      <c r="O36" s="0" t="n">
        <f aca="false">M36-N36</f>
        <v>72.819030762</v>
      </c>
      <c r="P36" s="0" t="n">
        <f aca="false">M36/$L36</f>
        <v>43.2126948285783</v>
      </c>
      <c r="Q36" s="0" t="n">
        <f aca="false">N36/$L36</f>
        <v>35.4312751908648</v>
      </c>
      <c r="R36" s="0" t="n">
        <f aca="false">O36/$L36</f>
        <v>7.78141963771357</v>
      </c>
      <c r="S36" s="0" t="n">
        <f aca="false">L$29/L36</f>
        <v>2.80601769703459</v>
      </c>
      <c r="T36" s="0" t="n">
        <f aca="false">M$29/M36</f>
        <v>1.16324296503756</v>
      </c>
      <c r="U36" s="0" t="n">
        <f aca="false">N$29/N36</f>
        <v>0.784766548493779</v>
      </c>
      <c r="V36" s="0" t="n">
        <f aca="false">O$29/O36</f>
        <v>2.8865663034709</v>
      </c>
    </row>
    <row r="37" customFormat="false" ht="12.8" hidden="false" customHeight="false" outlineLevel="0" collapsed="false">
      <c r="A37" s="0" t="s">
        <v>0</v>
      </c>
      <c r="B37" s="0" t="s">
        <v>1</v>
      </c>
      <c r="D37" s="0" t="s">
        <v>2</v>
      </c>
      <c r="F37" s="0" t="s">
        <v>3</v>
      </c>
      <c r="G37" s="0" t="s">
        <v>4</v>
      </c>
      <c r="H37" s="0" t="s">
        <v>5</v>
      </c>
      <c r="I37" s="0" t="s">
        <v>6</v>
      </c>
      <c r="J37" s="0" t="s">
        <v>7</v>
      </c>
      <c r="K37" s="0" t="s">
        <v>8</v>
      </c>
      <c r="L37" s="0" t="s">
        <v>9</v>
      </c>
      <c r="M37" s="0" t="s">
        <v>10</v>
      </c>
      <c r="N37" s="0" t="s">
        <v>11</v>
      </c>
      <c r="O37" s="0" t="s">
        <v>12</v>
      </c>
      <c r="P37" s="0" t="s">
        <v>13</v>
      </c>
      <c r="Q37" s="0" t="s">
        <v>14</v>
      </c>
      <c r="R37" s="0" t="s">
        <v>15</v>
      </c>
      <c r="S37" s="0" t="s">
        <v>16</v>
      </c>
      <c r="T37" s="0" t="s">
        <v>17</v>
      </c>
      <c r="U37" s="0" t="s">
        <v>18</v>
      </c>
      <c r="V37" s="0" t="s">
        <v>19</v>
      </c>
    </row>
    <row r="38" customFormat="false" ht="12.8" hidden="false" customHeight="false" outlineLevel="0" collapsed="false">
      <c r="A38" s="0" t="s">
        <v>38</v>
      </c>
      <c r="B38" s="0" t="n">
        <v>1388306352</v>
      </c>
      <c r="D38" s="0" t="n">
        <v>137161828151</v>
      </c>
      <c r="F38" s="0" t="n">
        <v>35498451730</v>
      </c>
      <c r="G38" s="0" t="n">
        <v>28796292126</v>
      </c>
      <c r="H38" s="0" t="n">
        <v>763352478027</v>
      </c>
      <c r="I38" s="0" t="n">
        <v>359207092285</v>
      </c>
      <c r="J38" s="0" t="n">
        <v>46206009</v>
      </c>
      <c r="K38" s="0" t="n">
        <v>1</v>
      </c>
      <c r="L38" s="0" t="n">
        <f aca="false">J38/1000000</f>
        <v>46.206009</v>
      </c>
      <c r="M38" s="0" t="n">
        <f aca="false">H38/1000000000</f>
        <v>763.352478027</v>
      </c>
      <c r="N38" s="0" t="n">
        <f aca="false">I38/1000000000</f>
        <v>359.207092285</v>
      </c>
      <c r="O38" s="0" t="n">
        <f aca="false">M38-N38</f>
        <v>404.145385742</v>
      </c>
      <c r="P38" s="0" t="n">
        <f aca="false">M38/$L38</f>
        <v>16.5206321547269</v>
      </c>
      <c r="Q38" s="0" t="n">
        <f aca="false">N38/$L38</f>
        <v>7.77403415830612</v>
      </c>
      <c r="R38" s="0" t="n">
        <f aca="false">O38/$L38</f>
        <v>8.74659799642077</v>
      </c>
      <c r="S38" s="0" t="n">
        <f aca="false">L$38/L38</f>
        <v>1</v>
      </c>
      <c r="T38" s="0" t="n">
        <f aca="false">M$38/M38</f>
        <v>1</v>
      </c>
      <c r="U38" s="0" t="n">
        <f aca="false">N$38/N38</f>
        <v>1</v>
      </c>
      <c r="V38" s="0" t="n">
        <f aca="false">O$38/O38</f>
        <v>1</v>
      </c>
    </row>
    <row r="39" customFormat="false" ht="12.8" hidden="false" customHeight="false" outlineLevel="0" collapsed="false">
      <c r="B39" s="0" t="n">
        <v>1351004930</v>
      </c>
      <c r="D39" s="0" t="n">
        <v>136266986435</v>
      </c>
      <c r="F39" s="0" t="n">
        <v>34748741859</v>
      </c>
      <c r="G39" s="0" t="n">
        <v>28625343918</v>
      </c>
      <c r="H39" s="0" t="n">
        <v>658356872558</v>
      </c>
      <c r="I39" s="0" t="n">
        <v>389483337402</v>
      </c>
      <c r="J39" s="0" t="n">
        <v>31109971</v>
      </c>
      <c r="K39" s="0" t="n">
        <v>2</v>
      </c>
      <c r="L39" s="0" t="n">
        <f aca="false">J39/1000000</f>
        <v>31.109971</v>
      </c>
      <c r="M39" s="0" t="n">
        <f aca="false">H39/1000000000</f>
        <v>658.356872558</v>
      </c>
      <c r="N39" s="0" t="n">
        <f aca="false">I39/1000000000</f>
        <v>389.483337402</v>
      </c>
      <c r="O39" s="0" t="n">
        <f aca="false">M39-N39</f>
        <v>268.873535156</v>
      </c>
      <c r="P39" s="0" t="n">
        <f aca="false">M39/$L39</f>
        <v>21.162246424402</v>
      </c>
      <c r="Q39" s="0" t="n">
        <f aca="false">N39/$L39</f>
        <v>12.5195660710195</v>
      </c>
      <c r="R39" s="0" t="n">
        <f aca="false">O39/$L39</f>
        <v>8.64268035338252</v>
      </c>
      <c r="S39" s="0" t="n">
        <f aca="false">L$38/L39</f>
        <v>1.48524757544776</v>
      </c>
      <c r="T39" s="0" t="n">
        <f aca="false">M$38/M39</f>
        <v>1.15948129327039</v>
      </c>
      <c r="U39" s="0" t="n">
        <f aca="false">N$38/N39</f>
        <v>0.922265621633639</v>
      </c>
      <c r="V39" s="0" t="n">
        <f aca="false">O$38/O39</f>
        <v>1.5031058579548</v>
      </c>
    </row>
    <row r="40" customFormat="false" ht="12.8" hidden="false" customHeight="false" outlineLevel="0" collapsed="false">
      <c r="B40" s="0" t="n">
        <v>1375194697</v>
      </c>
      <c r="D40" s="0" t="n">
        <v>135961347601</v>
      </c>
      <c r="F40" s="0" t="n">
        <v>34373198495</v>
      </c>
      <c r="G40" s="0" t="n">
        <v>28583907131</v>
      </c>
      <c r="H40" s="0" t="n">
        <v>593461364746</v>
      </c>
      <c r="I40" s="0" t="n">
        <v>392056152343</v>
      </c>
      <c r="J40" s="0" t="n">
        <v>23301892</v>
      </c>
      <c r="K40" s="0" t="n">
        <v>3</v>
      </c>
      <c r="L40" s="0" t="n">
        <f aca="false">J40/1000000</f>
        <v>23.301892</v>
      </c>
      <c r="M40" s="0" t="n">
        <f aca="false">H40/1000000000</f>
        <v>593.461364746</v>
      </c>
      <c r="N40" s="0" t="n">
        <f aca="false">I40/1000000000</f>
        <v>392.056152343</v>
      </c>
      <c r="O40" s="0" t="n">
        <f aca="false">M40-N40</f>
        <v>201.405212403</v>
      </c>
      <c r="P40" s="0" t="n">
        <f aca="false">M40/$L40</f>
        <v>25.4683767629684</v>
      </c>
      <c r="Q40" s="0" t="n">
        <f aca="false">N40/$L40</f>
        <v>16.8250780813421</v>
      </c>
      <c r="R40" s="0" t="n">
        <f aca="false">O40/$L40</f>
        <v>8.64329868162637</v>
      </c>
      <c r="S40" s="0" t="n">
        <f aca="false">L$38/L40</f>
        <v>1.98292949774207</v>
      </c>
      <c r="T40" s="0" t="n">
        <f aca="false">M$38/M40</f>
        <v>1.28627156437338</v>
      </c>
      <c r="U40" s="0" t="n">
        <f aca="false">N$38/N40</f>
        <v>0.916213379482281</v>
      </c>
      <c r="V40" s="0" t="n">
        <f aca="false">O$38/O40</f>
        <v>2.0066282342948</v>
      </c>
    </row>
    <row r="41" customFormat="false" ht="12.8" hidden="false" customHeight="false" outlineLevel="0" collapsed="false">
      <c r="B41" s="0" t="n">
        <v>1418234506</v>
      </c>
      <c r="D41" s="0" t="n">
        <v>136052239425</v>
      </c>
      <c r="F41" s="0" t="n">
        <v>34131919974</v>
      </c>
      <c r="G41" s="0" t="n">
        <v>28644511604</v>
      </c>
      <c r="H41" s="0" t="n">
        <v>561434753417</v>
      </c>
      <c r="I41" s="0" t="n">
        <v>394868225097</v>
      </c>
      <c r="J41" s="0" t="n">
        <v>19181051</v>
      </c>
      <c r="K41" s="0" t="n">
        <v>4</v>
      </c>
      <c r="L41" s="0" t="n">
        <f aca="false">J41/1000000</f>
        <v>19.181051</v>
      </c>
      <c r="M41" s="0" t="n">
        <f aca="false">H41/1000000000</f>
        <v>561.434753417</v>
      </c>
      <c r="N41" s="0" t="n">
        <f aca="false">I41/1000000000</f>
        <v>394.868225097</v>
      </c>
      <c r="O41" s="0" t="n">
        <f aca="false">M41-N41</f>
        <v>166.56652832</v>
      </c>
      <c r="P41" s="0" t="n">
        <f aca="false">M41/$L41</f>
        <v>29.2702810402308</v>
      </c>
      <c r="Q41" s="0" t="n">
        <f aca="false">N41/$L41</f>
        <v>20.5863706371981</v>
      </c>
      <c r="R41" s="0" t="n">
        <f aca="false">O41/$L41</f>
        <v>8.68391040303266</v>
      </c>
      <c r="S41" s="0" t="n">
        <f aca="false">L$38/L41</f>
        <v>2.40894041728996</v>
      </c>
      <c r="T41" s="0" t="n">
        <f aca="false">M$38/M41</f>
        <v>1.35964593103845</v>
      </c>
      <c r="U41" s="0" t="n">
        <f aca="false">N$38/N41</f>
        <v>0.909688522536247</v>
      </c>
      <c r="V41" s="0" t="n">
        <f aca="false">O$38/O41</f>
        <v>2.42633012657606</v>
      </c>
    </row>
    <row r="42" customFormat="false" ht="12.8" hidden="false" customHeight="false" outlineLevel="0" collapsed="false">
      <c r="B42" s="0" t="n">
        <v>1534355875</v>
      </c>
      <c r="D42" s="0" t="n">
        <v>136713700303</v>
      </c>
      <c r="F42" s="0" t="n">
        <v>34181135035</v>
      </c>
      <c r="G42" s="0" t="n">
        <v>28839161657</v>
      </c>
      <c r="H42" s="0" t="n">
        <v>520207702636</v>
      </c>
      <c r="I42" s="0" t="n">
        <v>364824340820</v>
      </c>
      <c r="J42" s="0" t="n">
        <v>17861425</v>
      </c>
      <c r="K42" s="0" t="n">
        <v>5</v>
      </c>
      <c r="L42" s="0" t="n">
        <f aca="false">J42/1000000</f>
        <v>17.861425</v>
      </c>
      <c r="M42" s="0" t="n">
        <f aca="false">H42/1000000000</f>
        <v>520.207702636</v>
      </c>
      <c r="N42" s="0" t="n">
        <f aca="false">I42/1000000000</f>
        <v>364.82434082</v>
      </c>
      <c r="O42" s="0" t="n">
        <f aca="false">M42-N42</f>
        <v>155.383361816</v>
      </c>
      <c r="P42" s="0" t="n">
        <f aca="false">M42/$L42</f>
        <v>29.1246472572037</v>
      </c>
      <c r="Q42" s="0" t="n">
        <f aca="false">N42/$L42</f>
        <v>20.4252651073473</v>
      </c>
      <c r="R42" s="0" t="n">
        <f aca="false">O42/$L42</f>
        <v>8.69938214985647</v>
      </c>
      <c r="S42" s="0" t="n">
        <f aca="false">L$38/L42</f>
        <v>2.58691616150447</v>
      </c>
      <c r="T42" s="0" t="n">
        <f aca="false">M$38/M42</f>
        <v>1.46739941403969</v>
      </c>
      <c r="U42" s="0" t="n">
        <f aca="false">N$38/N42</f>
        <v>0.984602867992924</v>
      </c>
      <c r="V42" s="0" t="n">
        <f aca="false">O$38/O42</f>
        <v>2.60095663408658</v>
      </c>
    </row>
    <row r="43" customFormat="false" ht="12.8" hidden="false" customHeight="false" outlineLevel="0" collapsed="false">
      <c r="B43" s="0" t="n">
        <v>1597522233</v>
      </c>
      <c r="D43" s="0" t="n">
        <v>136732791220</v>
      </c>
      <c r="F43" s="0" t="n">
        <v>34095841128</v>
      </c>
      <c r="G43" s="0" t="n">
        <v>28857427549</v>
      </c>
      <c r="H43" s="0" t="n">
        <v>488530334472</v>
      </c>
      <c r="I43" s="0" t="n">
        <v>351707092285</v>
      </c>
      <c r="J43" s="0" t="n">
        <v>15714072</v>
      </c>
      <c r="K43" s="0" t="n">
        <v>6</v>
      </c>
      <c r="L43" s="0" t="n">
        <f aca="false">J43/1000000</f>
        <v>15.714072</v>
      </c>
      <c r="M43" s="0" t="n">
        <f aca="false">H43/1000000000</f>
        <v>488.530334472</v>
      </c>
      <c r="N43" s="0" t="n">
        <f aca="false">I43/1000000000</f>
        <v>351.707092285</v>
      </c>
      <c r="O43" s="0" t="n">
        <f aca="false">M43-N43</f>
        <v>136.823242187</v>
      </c>
      <c r="P43" s="0" t="n">
        <f aca="false">M43/$L43</f>
        <v>31.0887168184033</v>
      </c>
      <c r="Q43" s="0" t="n">
        <f aca="false">N43/$L43</f>
        <v>22.3816648087778</v>
      </c>
      <c r="R43" s="0" t="n">
        <f aca="false">O43/$L43</f>
        <v>8.70705200962551</v>
      </c>
      <c r="S43" s="0" t="n">
        <f aca="false">L$38/L43</f>
        <v>2.94042238065347</v>
      </c>
      <c r="T43" s="0" t="n">
        <f aca="false">M$38/M43</f>
        <v>1.5625487798051</v>
      </c>
      <c r="U43" s="0" t="n">
        <f aca="false">N$38/N43</f>
        <v>1.02132456286643</v>
      </c>
      <c r="V43" s="0" t="n">
        <f aca="false">O$38/O43</f>
        <v>2.95377729165081</v>
      </c>
    </row>
    <row r="44" customFormat="false" ht="12.8" hidden="false" customHeight="false" outlineLevel="0" collapsed="false">
      <c r="B44" s="0" t="n">
        <v>1594690927</v>
      </c>
      <c r="D44" s="0" t="n">
        <v>136770481958</v>
      </c>
      <c r="F44" s="0" t="n">
        <v>34021143968</v>
      </c>
      <c r="G44" s="0" t="n">
        <v>28879134257</v>
      </c>
      <c r="H44" s="0" t="n">
        <v>455437194824</v>
      </c>
      <c r="I44" s="0" t="n">
        <v>336324279785</v>
      </c>
      <c r="J44" s="0" t="n">
        <v>13622073</v>
      </c>
      <c r="K44" s="0" t="n">
        <v>7</v>
      </c>
      <c r="L44" s="0" t="n">
        <f aca="false">J44/1000000</f>
        <v>13.622073</v>
      </c>
      <c r="M44" s="0" t="n">
        <f aca="false">H44/1000000000</f>
        <v>455.437194824</v>
      </c>
      <c r="N44" s="0" t="n">
        <f aca="false">I44/1000000000</f>
        <v>336.324279785</v>
      </c>
      <c r="O44" s="0" t="n">
        <f aca="false">M44-N44</f>
        <v>119.112915039</v>
      </c>
      <c r="P44" s="0" t="n">
        <f aca="false">M44/$L44</f>
        <v>33.4337655380352</v>
      </c>
      <c r="Q44" s="0" t="n">
        <f aca="false">N44/$L44</f>
        <v>24.6896547819851</v>
      </c>
      <c r="R44" s="0" t="n">
        <f aca="false">O44/$L44</f>
        <v>8.74411075605013</v>
      </c>
      <c r="S44" s="0" t="n">
        <f aca="false">L$38/L44</f>
        <v>3.3919954033428</v>
      </c>
      <c r="T44" s="0" t="n">
        <f aca="false">M$38/M44</f>
        <v>1.67608725572357</v>
      </c>
      <c r="U44" s="0" t="n">
        <f aca="false">N$38/N44</f>
        <v>1.06803794395881</v>
      </c>
      <c r="V44" s="0" t="n">
        <f aca="false">O$38/O44</f>
        <v>3.39296024792672</v>
      </c>
    </row>
    <row r="45" customFormat="false" ht="12.8" hidden="false" customHeight="false" outlineLevel="0" collapsed="false">
      <c r="B45" s="0" t="n">
        <v>1635221016</v>
      </c>
      <c r="D45" s="0" t="n">
        <v>137716010488</v>
      </c>
      <c r="F45" s="0" t="n">
        <v>34138535957</v>
      </c>
      <c r="G45" s="0" t="n">
        <v>29151780941</v>
      </c>
      <c r="H45" s="0" t="n">
        <v>449269104003</v>
      </c>
      <c r="I45" s="0" t="n">
        <v>330932617187</v>
      </c>
      <c r="J45" s="0" t="n">
        <v>13497934</v>
      </c>
      <c r="K45" s="0" t="n">
        <v>8</v>
      </c>
      <c r="L45" s="0" t="n">
        <f aca="false">J45/1000000</f>
        <v>13.497934</v>
      </c>
      <c r="M45" s="0" t="n">
        <f aca="false">H45/1000000000</f>
        <v>449.269104003</v>
      </c>
      <c r="N45" s="0" t="n">
        <f aca="false">I45/1000000000</f>
        <v>330.932617187</v>
      </c>
      <c r="O45" s="0" t="n">
        <f aca="false">M45-N45</f>
        <v>118.336486816</v>
      </c>
      <c r="P45" s="0" t="n">
        <f aca="false">M45/$L45</f>
        <v>33.284286617715</v>
      </c>
      <c r="Q45" s="0" t="n">
        <f aca="false">N45/$L45</f>
        <v>24.5172792508098</v>
      </c>
      <c r="R45" s="0" t="n">
        <f aca="false">O45/$L45</f>
        <v>8.76700736690519</v>
      </c>
      <c r="S45" s="0" t="n">
        <f aca="false">L$38/L45</f>
        <v>3.42319120837307</v>
      </c>
      <c r="T45" s="0" t="n">
        <f aca="false">M$38/M45</f>
        <v>1.69909853854963</v>
      </c>
      <c r="U45" s="0" t="n">
        <f aca="false">N$38/N45</f>
        <v>1.08543876798346</v>
      </c>
      <c r="V45" s="0" t="n">
        <f aca="false">O$38/O45</f>
        <v>3.41522210618269</v>
      </c>
    </row>
    <row r="46" customFormat="false" ht="12.8" hidden="false" customHeight="false" outlineLevel="0" collapsed="false">
      <c r="A46" s="0" t="s">
        <v>0</v>
      </c>
      <c r="B46" s="0" t="s">
        <v>1</v>
      </c>
      <c r="D46" s="0" t="s">
        <v>2</v>
      </c>
      <c r="F46" s="0" t="s">
        <v>3</v>
      </c>
      <c r="G46" s="0" t="s">
        <v>4</v>
      </c>
      <c r="H46" s="0" t="s">
        <v>5</v>
      </c>
      <c r="I46" s="0" t="s">
        <v>6</v>
      </c>
      <c r="J46" s="0" t="s">
        <v>7</v>
      </c>
      <c r="K46" s="0" t="s">
        <v>8</v>
      </c>
      <c r="L46" s="0" t="s">
        <v>9</v>
      </c>
      <c r="M46" s="0" t="s">
        <v>10</v>
      </c>
      <c r="N46" s="0" t="s">
        <v>11</v>
      </c>
      <c r="O46" s="0" t="s">
        <v>12</v>
      </c>
      <c r="P46" s="0" t="s">
        <v>13</v>
      </c>
      <c r="Q46" s="0" t="s">
        <v>14</v>
      </c>
      <c r="R46" s="0" t="s">
        <v>15</v>
      </c>
      <c r="S46" s="0" t="s">
        <v>16</v>
      </c>
      <c r="T46" s="0" t="s">
        <v>17</v>
      </c>
      <c r="U46" s="0" t="s">
        <v>18</v>
      </c>
      <c r="V46" s="0" t="s">
        <v>19</v>
      </c>
    </row>
    <row r="47" customFormat="false" ht="12.8" hidden="false" customHeight="false" outlineLevel="0" collapsed="false">
      <c r="A47" s="0" t="s">
        <v>39</v>
      </c>
      <c r="B47" s="0" t="n">
        <v>206588170</v>
      </c>
      <c r="D47" s="0" t="n">
        <v>405179256550</v>
      </c>
      <c r="F47" s="0" t="n">
        <v>186962637656</v>
      </c>
      <c r="G47" s="0" t="n">
        <v>3583164628</v>
      </c>
      <c r="H47" s="0" t="n">
        <v>905618530273</v>
      </c>
      <c r="I47" s="0" t="n">
        <v>529552795410</v>
      </c>
      <c r="J47" s="0" t="n">
        <v>48026144</v>
      </c>
      <c r="K47" s="0" t="n">
        <v>1</v>
      </c>
      <c r="L47" s="0" t="n">
        <f aca="false">J47/1000000</f>
        <v>48.026144</v>
      </c>
      <c r="M47" s="0" t="n">
        <f aca="false">H47/1000000000</f>
        <v>905.618530273</v>
      </c>
      <c r="N47" s="0" t="n">
        <f aca="false">I47/1000000000</f>
        <v>529.55279541</v>
      </c>
      <c r="O47" s="0" t="n">
        <f aca="false">M47-N47</f>
        <v>376.065734863</v>
      </c>
      <c r="P47" s="0" t="n">
        <f aca="false">M47/$L47</f>
        <v>18.8567820533958</v>
      </c>
      <c r="Q47" s="0" t="n">
        <f aca="false">N47/$L47</f>
        <v>11.026344222222</v>
      </c>
      <c r="R47" s="0" t="n">
        <f aca="false">O47/$L47</f>
        <v>7.83043783117379</v>
      </c>
      <c r="S47" s="0" t="n">
        <f aca="false">L$47/L47</f>
        <v>1</v>
      </c>
      <c r="T47" s="0" t="n">
        <f aca="false">M$47/M47</f>
        <v>1</v>
      </c>
      <c r="U47" s="0" t="n">
        <f aca="false">N$47/N47</f>
        <v>1</v>
      </c>
      <c r="V47" s="0" t="n">
        <f aca="false">O$47/O47</f>
        <v>1</v>
      </c>
    </row>
    <row r="48" customFormat="false" ht="12.8" hidden="false" customHeight="false" outlineLevel="0" collapsed="false">
      <c r="B48" s="0" t="n">
        <v>242659234</v>
      </c>
      <c r="D48" s="0" t="n">
        <v>402929351626</v>
      </c>
      <c r="F48" s="0" t="n">
        <v>185638183341</v>
      </c>
      <c r="G48" s="0" t="n">
        <v>3077538720</v>
      </c>
      <c r="H48" s="0" t="n">
        <v>688196655273</v>
      </c>
      <c r="I48" s="0" t="n">
        <v>500623657226</v>
      </c>
      <c r="J48" s="0" t="n">
        <v>24577176</v>
      </c>
      <c r="K48" s="0" t="n">
        <v>2</v>
      </c>
      <c r="L48" s="0" t="n">
        <f aca="false">J48/1000000</f>
        <v>24.577176</v>
      </c>
      <c r="M48" s="0" t="n">
        <f aca="false">H48/1000000000</f>
        <v>688.196655273</v>
      </c>
      <c r="N48" s="0" t="n">
        <f aca="false">I48/1000000000</f>
        <v>500.623657226</v>
      </c>
      <c r="O48" s="0" t="n">
        <f aca="false">M48-N48</f>
        <v>187.572998047</v>
      </c>
      <c r="P48" s="0" t="n">
        <f aca="false">M48/$L48</f>
        <v>28.0014536768992</v>
      </c>
      <c r="Q48" s="0" t="n">
        <f aca="false">N48/$L48</f>
        <v>20.36945405062</v>
      </c>
      <c r="R48" s="0" t="n">
        <f aca="false">O48/$L48</f>
        <v>7.63199962627928</v>
      </c>
      <c r="S48" s="0" t="n">
        <f aca="false">L$47/L48</f>
        <v>1.95409529557017</v>
      </c>
      <c r="T48" s="0" t="n">
        <f aca="false">M$47/M48</f>
        <v>1.31592986297463</v>
      </c>
      <c r="U48" s="0" t="n">
        <f aca="false">N$47/N48</f>
        <v>1.0577861988071</v>
      </c>
      <c r="V48" s="0" t="n">
        <f aca="false">O$47/O48</f>
        <v>2.00490336444252</v>
      </c>
    </row>
    <row r="49" customFormat="false" ht="12.8" hidden="false" customHeight="false" outlineLevel="0" collapsed="false">
      <c r="B49" s="0" t="n">
        <v>286687206</v>
      </c>
      <c r="D49" s="0" t="n">
        <v>404033148071</v>
      </c>
      <c r="F49" s="0" t="n">
        <v>185532813292</v>
      </c>
      <c r="G49" s="0" t="n">
        <v>3430053089</v>
      </c>
      <c r="H49" s="0" t="n">
        <v>655716491699</v>
      </c>
      <c r="I49" s="0" t="n">
        <v>516676818847</v>
      </c>
      <c r="J49" s="0" t="n">
        <v>18189084</v>
      </c>
      <c r="K49" s="0" t="n">
        <v>3</v>
      </c>
      <c r="L49" s="0" t="n">
        <f aca="false">J49/1000000</f>
        <v>18.189084</v>
      </c>
      <c r="M49" s="0" t="n">
        <f aca="false">H49/1000000000</f>
        <v>655.716491699</v>
      </c>
      <c r="N49" s="0" t="n">
        <f aca="false">I49/1000000000</f>
        <v>516.676818847</v>
      </c>
      <c r="O49" s="0" t="n">
        <f aca="false">M49-N49</f>
        <v>139.039672852</v>
      </c>
      <c r="P49" s="0" t="n">
        <f aca="false">M49/$L49</f>
        <v>36.0500007421484</v>
      </c>
      <c r="Q49" s="0" t="n">
        <f aca="false">N49/$L49</f>
        <v>28.4058734814244</v>
      </c>
      <c r="R49" s="0" t="n">
        <f aca="false">O49/$L49</f>
        <v>7.64412726072407</v>
      </c>
      <c r="S49" s="0" t="n">
        <f aca="false">L$47/L49</f>
        <v>2.64038277023736</v>
      </c>
      <c r="T49" s="0" t="n">
        <f aca="false">M$47/M49</f>
        <v>1.3811129378895</v>
      </c>
      <c r="U49" s="0" t="n">
        <f aca="false">N$47/N49</f>
        <v>1.02492075528322</v>
      </c>
      <c r="V49" s="0" t="n">
        <f aca="false">O$47/O49</f>
        <v>2.70473690817225</v>
      </c>
    </row>
    <row r="50" customFormat="false" ht="12.8" hidden="false" customHeight="false" outlineLevel="0" collapsed="false">
      <c r="B50" s="0" t="n">
        <v>311874695</v>
      </c>
      <c r="D50" s="0" t="n">
        <v>404577324528</v>
      </c>
      <c r="F50" s="0" t="n">
        <v>185318715792</v>
      </c>
      <c r="G50" s="0" t="n">
        <v>3626172803</v>
      </c>
      <c r="H50" s="0" t="n">
        <v>636844055175</v>
      </c>
      <c r="I50" s="0" t="n">
        <v>524556640625</v>
      </c>
      <c r="J50" s="0" t="n">
        <v>14621634</v>
      </c>
      <c r="K50" s="0" t="n">
        <v>4</v>
      </c>
      <c r="L50" s="0" t="n">
        <f aca="false">J50/1000000</f>
        <v>14.621634</v>
      </c>
      <c r="M50" s="0" t="n">
        <f aca="false">H50/1000000000</f>
        <v>636.844055175</v>
      </c>
      <c r="N50" s="0" t="n">
        <f aca="false">I50/1000000000</f>
        <v>524.556640625</v>
      </c>
      <c r="O50" s="0" t="n">
        <f aca="false">M50-N50</f>
        <v>112.28741455</v>
      </c>
      <c r="P50" s="0" t="n">
        <f aca="false">M50/$L50</f>
        <v>43.5549169932034</v>
      </c>
      <c r="Q50" s="0" t="n">
        <f aca="false">N50/$L50</f>
        <v>35.8753775826286</v>
      </c>
      <c r="R50" s="0" t="n">
        <f aca="false">O50/$L50</f>
        <v>7.67953941057477</v>
      </c>
      <c r="S50" s="0" t="n">
        <f aca="false">L$47/L50</f>
        <v>3.28459486812486</v>
      </c>
      <c r="T50" s="0" t="n">
        <f aca="false">M$47/M50</f>
        <v>1.4220412719785</v>
      </c>
      <c r="U50" s="0" t="n">
        <f aca="false">N$47/N50</f>
        <v>1.00952452871257</v>
      </c>
      <c r="V50" s="0" t="n">
        <f aca="false">O$47/O50</f>
        <v>3.34913522027478</v>
      </c>
    </row>
    <row r="51" customFormat="false" ht="12.8" hidden="false" customHeight="false" outlineLevel="0" collapsed="false">
      <c r="B51" s="0" t="n">
        <v>336737145</v>
      </c>
      <c r="D51" s="0" t="n">
        <v>410273501392</v>
      </c>
      <c r="F51" s="0" t="n">
        <v>186323999186</v>
      </c>
      <c r="G51" s="0" t="n">
        <v>5227290739</v>
      </c>
      <c r="H51" s="0" t="n">
        <v>703262329101</v>
      </c>
      <c r="I51" s="0" t="n">
        <v>556682617187</v>
      </c>
      <c r="J51" s="0" t="n">
        <v>19271205</v>
      </c>
      <c r="K51" s="0" t="n">
        <v>5</v>
      </c>
      <c r="L51" s="0" t="n">
        <f aca="false">J51/1000000</f>
        <v>19.271205</v>
      </c>
      <c r="M51" s="0" t="n">
        <f aca="false">H51/1000000000</f>
        <v>703.262329101</v>
      </c>
      <c r="N51" s="0" t="n">
        <f aca="false">I51/1000000000</f>
        <v>556.682617187</v>
      </c>
      <c r="O51" s="0" t="n">
        <f aca="false">M51-N51</f>
        <v>146.579711914</v>
      </c>
      <c r="P51" s="0" t="n">
        <f aca="false">M51/$L51</f>
        <v>36.4929089333542</v>
      </c>
      <c r="Q51" s="0" t="n">
        <f aca="false">N51/$L51</f>
        <v>28.8867570651135</v>
      </c>
      <c r="R51" s="0" t="n">
        <f aca="false">O51/$L51</f>
        <v>7.60615186824072</v>
      </c>
      <c r="S51" s="0" t="n">
        <f aca="false">L$47/L51</f>
        <v>2.49211940820514</v>
      </c>
      <c r="T51" s="0" t="n">
        <f aca="false">M$47/M51</f>
        <v>1.28773928703202</v>
      </c>
      <c r="U51" s="0" t="n">
        <f aca="false">N$47/N51</f>
        <v>0.951265189644162</v>
      </c>
      <c r="V51" s="0" t="n">
        <f aca="false">O$47/O51</f>
        <v>2.5656056349984</v>
      </c>
    </row>
    <row r="52" customFormat="false" ht="12.8" hidden="false" customHeight="false" outlineLevel="0" collapsed="false">
      <c r="B52" s="0" t="n">
        <v>395357225</v>
      </c>
      <c r="D52" s="0" t="n">
        <v>409442942027</v>
      </c>
      <c r="F52" s="0" t="n">
        <v>186128512835</v>
      </c>
      <c r="G52" s="0" t="n">
        <v>5000533236</v>
      </c>
      <c r="H52" s="0" t="n">
        <v>680296325683</v>
      </c>
      <c r="I52" s="0" t="n">
        <v>553109069824</v>
      </c>
      <c r="J52" s="0" t="n">
        <v>16767328</v>
      </c>
      <c r="K52" s="0" t="n">
        <v>6</v>
      </c>
      <c r="L52" s="0" t="n">
        <f aca="false">J52/1000000</f>
        <v>16.767328</v>
      </c>
      <c r="M52" s="0" t="n">
        <f aca="false">H52/1000000000</f>
        <v>680.296325683</v>
      </c>
      <c r="N52" s="0" t="n">
        <f aca="false">I52/1000000000</f>
        <v>553.109069824</v>
      </c>
      <c r="O52" s="0" t="n">
        <f aca="false">M52-N52</f>
        <v>127.187255859</v>
      </c>
      <c r="P52" s="0" t="n">
        <f aca="false">M52/$L52</f>
        <v>40.5727332156322</v>
      </c>
      <c r="Q52" s="0" t="n">
        <f aca="false">N52/$L52</f>
        <v>32.9873113846166</v>
      </c>
      <c r="R52" s="0" t="n">
        <f aca="false">O52/$L52</f>
        <v>7.58542183101565</v>
      </c>
      <c r="S52" s="0" t="n">
        <f aca="false">L$47/L52</f>
        <v>2.86426936957397</v>
      </c>
      <c r="T52" s="0" t="n">
        <f aca="false">M$47/M52</f>
        <v>1.33121185001813</v>
      </c>
      <c r="U52" s="0" t="n">
        <f aca="false">N$47/N52</f>
        <v>0.957411158668044</v>
      </c>
      <c r="V52" s="0" t="n">
        <f aca="false">O$47/O52</f>
        <v>2.95678786623015</v>
      </c>
    </row>
    <row r="53" customFormat="false" ht="12.8" hidden="false" customHeight="false" outlineLevel="0" collapsed="false">
      <c r="B53" s="0" t="n">
        <v>439496475</v>
      </c>
      <c r="D53" s="0" t="n">
        <v>406770796782</v>
      </c>
      <c r="F53" s="0" t="n">
        <v>185666128036</v>
      </c>
      <c r="G53" s="0" t="n">
        <v>4247311940</v>
      </c>
      <c r="H53" s="0" t="n">
        <v>657353454589</v>
      </c>
      <c r="I53" s="0" t="n">
        <v>546531555175</v>
      </c>
      <c r="J53" s="0" t="n">
        <v>14492053</v>
      </c>
      <c r="K53" s="0" t="n">
        <v>7</v>
      </c>
      <c r="L53" s="0" t="n">
        <f aca="false">J53/1000000</f>
        <v>14.492053</v>
      </c>
      <c r="M53" s="0" t="n">
        <f aca="false">H53/1000000000</f>
        <v>657.353454589</v>
      </c>
      <c r="N53" s="0" t="n">
        <f aca="false">I53/1000000000</f>
        <v>546.531555175</v>
      </c>
      <c r="O53" s="0" t="n">
        <f aca="false">M53-N53</f>
        <v>110.821899414</v>
      </c>
      <c r="P53" s="0" t="n">
        <f aca="false">M53/$L53</f>
        <v>45.3595811848742</v>
      </c>
      <c r="Q53" s="0" t="n">
        <f aca="false">N53/$L53</f>
        <v>37.7125004424839</v>
      </c>
      <c r="R53" s="0" t="n">
        <f aca="false">O53/$L53</f>
        <v>7.64708074239033</v>
      </c>
      <c r="S53" s="0" t="n">
        <f aca="false">L$47/L53</f>
        <v>3.31396414296856</v>
      </c>
      <c r="T53" s="0" t="n">
        <f aca="false">M$47/M53</f>
        <v>1.37767364566331</v>
      </c>
      <c r="U53" s="0" t="n">
        <f aca="false">N$47/N53</f>
        <v>0.968933614895185</v>
      </c>
      <c r="V53" s="0" t="n">
        <f aca="false">O$47/O53</f>
        <v>3.39342437597214</v>
      </c>
    </row>
    <row r="54" customFormat="false" ht="12.8" hidden="false" customHeight="false" outlineLevel="0" collapsed="false">
      <c r="B54" s="0" t="n">
        <v>485884433</v>
      </c>
      <c r="D54" s="0" t="n">
        <v>407660839277</v>
      </c>
      <c r="F54" s="0" t="n">
        <v>185736412799</v>
      </c>
      <c r="G54" s="0" t="n">
        <v>4510168515</v>
      </c>
      <c r="H54" s="0" t="n">
        <v>653643371582</v>
      </c>
      <c r="I54" s="0" t="n">
        <v>549958557128</v>
      </c>
      <c r="J54" s="0" t="n">
        <v>13439208</v>
      </c>
      <c r="K54" s="0" t="n">
        <v>8</v>
      </c>
      <c r="L54" s="0" t="n">
        <f aca="false">J54/1000000</f>
        <v>13.439208</v>
      </c>
      <c r="M54" s="0" t="n">
        <f aca="false">H54/1000000000</f>
        <v>653.643371582</v>
      </c>
      <c r="N54" s="0" t="n">
        <f aca="false">I54/1000000000</f>
        <v>549.958557128</v>
      </c>
      <c r="O54" s="0" t="n">
        <f aca="false">M54-N54</f>
        <v>103.684814454</v>
      </c>
      <c r="P54" s="0" t="n">
        <f aca="false">M54/$L54</f>
        <v>48.637045544797</v>
      </c>
      <c r="Q54" s="0" t="n">
        <f aca="false">N54/$L54</f>
        <v>40.9219469724704</v>
      </c>
      <c r="R54" s="0" t="n">
        <f aca="false">O54/$L54</f>
        <v>7.71509857232658</v>
      </c>
      <c r="S54" s="0" t="n">
        <f aca="false">L$47/L54</f>
        <v>3.57358439574713</v>
      </c>
      <c r="T54" s="0" t="n">
        <f aca="false">M$47/M54</f>
        <v>1.38549332808371</v>
      </c>
      <c r="U54" s="0" t="n">
        <f aca="false">N$47/N54</f>
        <v>0.962895819233065</v>
      </c>
      <c r="V54" s="0" t="n">
        <f aca="false">O$47/O54</f>
        <v>3.62700880397334</v>
      </c>
    </row>
    <row r="55" customFormat="false" ht="12.8" hidden="false" customHeight="false" outlineLevel="0" collapsed="false">
      <c r="A55" s="0" t="s">
        <v>0</v>
      </c>
      <c r="B55" s="0" t="s">
        <v>1</v>
      </c>
      <c r="D55" s="0" t="s">
        <v>2</v>
      </c>
      <c r="F55" s="0" t="s">
        <v>3</v>
      </c>
      <c r="G55" s="0" t="s">
        <v>4</v>
      </c>
      <c r="H55" s="0" t="s">
        <v>5</v>
      </c>
      <c r="I55" s="0" t="s">
        <v>6</v>
      </c>
      <c r="J55" s="0" t="s">
        <v>7</v>
      </c>
      <c r="K55" s="0" t="s">
        <v>8</v>
      </c>
      <c r="L55" s="0" t="s">
        <v>9</v>
      </c>
      <c r="M55" s="0" t="s">
        <v>10</v>
      </c>
      <c r="N55" s="0" t="s">
        <v>11</v>
      </c>
      <c r="O55" s="0" t="s">
        <v>12</v>
      </c>
      <c r="P55" s="0" t="s">
        <v>13</v>
      </c>
      <c r="Q55" s="0" t="s">
        <v>14</v>
      </c>
      <c r="R55" s="0" t="s">
        <v>15</v>
      </c>
      <c r="S55" s="0" t="s">
        <v>16</v>
      </c>
      <c r="T55" s="0" t="s">
        <v>17</v>
      </c>
      <c r="U55" s="0" t="s">
        <v>18</v>
      </c>
      <c r="V55" s="0" t="s">
        <v>19</v>
      </c>
    </row>
    <row r="56" customFormat="false" ht="12.8" hidden="false" customHeight="false" outlineLevel="0" collapsed="false">
      <c r="A56" s="0" t="s">
        <v>40</v>
      </c>
      <c r="B56" s="0" t="n">
        <v>8940006</v>
      </c>
      <c r="D56" s="0" t="n">
        <v>8354035019</v>
      </c>
      <c r="F56" s="0" t="n">
        <v>2978416500</v>
      </c>
      <c r="G56" s="0" t="n">
        <v>1563360669</v>
      </c>
      <c r="H56" s="0" t="n">
        <v>23264831542</v>
      </c>
      <c r="I56" s="0" t="n">
        <v>13139465332</v>
      </c>
      <c r="J56" s="0" t="n">
        <v>1127364</v>
      </c>
      <c r="K56" s="0" t="n">
        <v>1</v>
      </c>
      <c r="L56" s="0" t="n">
        <f aca="false">J56/1000000</f>
        <v>1.127364</v>
      </c>
      <c r="M56" s="0" t="n">
        <f aca="false">H56/1000000000</f>
        <v>23.264831542</v>
      </c>
      <c r="N56" s="0" t="n">
        <f aca="false">I56/1000000000</f>
        <v>13.139465332</v>
      </c>
      <c r="O56" s="0" t="n">
        <f aca="false">M56-N56</f>
        <v>10.12536621</v>
      </c>
      <c r="P56" s="0" t="n">
        <f aca="false">M56/$L56</f>
        <v>20.6364861233816</v>
      </c>
      <c r="Q56" s="0" t="n">
        <f aca="false">N56/$L56</f>
        <v>11.65503362889</v>
      </c>
      <c r="R56" s="0" t="n">
        <f aca="false">O56/$L56</f>
        <v>8.98145249449157</v>
      </c>
      <c r="S56" s="0" t="n">
        <f aca="false">L$56/L56</f>
        <v>1</v>
      </c>
      <c r="T56" s="0" t="n">
        <f aca="false">M$56/M56</f>
        <v>1</v>
      </c>
      <c r="U56" s="0" t="n">
        <f aca="false">N$56/N56</f>
        <v>1</v>
      </c>
      <c r="V56" s="0" t="n">
        <f aca="false">O$56/O56</f>
        <v>1</v>
      </c>
    </row>
    <row r="57" customFormat="false" ht="12.8" hidden="false" customHeight="false" outlineLevel="0" collapsed="false">
      <c r="B57" s="0" t="n">
        <v>13806888</v>
      </c>
      <c r="D57" s="0" t="n">
        <v>8327198831</v>
      </c>
      <c r="F57" s="0" t="n">
        <v>2956467416</v>
      </c>
      <c r="G57" s="0" t="n">
        <v>1558214379</v>
      </c>
      <c r="H57" s="0" t="n">
        <v>19718261718</v>
      </c>
      <c r="I57" s="0" t="n">
        <v>13661010742</v>
      </c>
      <c r="J57" s="0" t="n">
        <v>646087</v>
      </c>
      <c r="K57" s="0" t="n">
        <v>2</v>
      </c>
      <c r="L57" s="0" t="n">
        <f aca="false">J57/1000000</f>
        <v>0.646087</v>
      </c>
      <c r="M57" s="0" t="n">
        <f aca="false">H57/1000000000</f>
        <v>19.718261718</v>
      </c>
      <c r="N57" s="0" t="n">
        <f aca="false">I57/1000000000</f>
        <v>13.661010742</v>
      </c>
      <c r="O57" s="0" t="n">
        <f aca="false">M57-N57</f>
        <v>6.057250976</v>
      </c>
      <c r="P57" s="0" t="n">
        <f aca="false">M57/$L57</f>
        <v>30.5195147371794</v>
      </c>
      <c r="Q57" s="0" t="n">
        <f aca="false">N57/$L57</f>
        <v>21.1442278547626</v>
      </c>
      <c r="R57" s="0" t="n">
        <f aca="false">O57/$L57</f>
        <v>9.37528688241677</v>
      </c>
      <c r="S57" s="0" t="n">
        <f aca="false">L$56/L57</f>
        <v>1.74491051514734</v>
      </c>
      <c r="T57" s="0" t="n">
        <f aca="false">M$56/M57</f>
        <v>1.17986219448353</v>
      </c>
      <c r="U57" s="0" t="n">
        <f aca="false">N$56/N57</f>
        <v>0.961822340978289</v>
      </c>
      <c r="V57" s="0" t="n">
        <f aca="false">O$56/O57</f>
        <v>1.6716108099398</v>
      </c>
    </row>
    <row r="58" customFormat="false" ht="12.8" hidden="false" customHeight="false" outlineLevel="0" collapsed="false">
      <c r="B58" s="0" t="n">
        <v>21156301</v>
      </c>
      <c r="D58" s="0" t="n">
        <v>8376227774</v>
      </c>
      <c r="F58" s="0" t="n">
        <v>2959907060</v>
      </c>
      <c r="G58" s="0" t="n">
        <v>1572734332</v>
      </c>
      <c r="H58" s="0" t="n">
        <v>19004821777</v>
      </c>
      <c r="I58" s="0" t="n">
        <v>14369445800</v>
      </c>
      <c r="J58" s="0" t="n">
        <v>497221</v>
      </c>
      <c r="K58" s="0" t="n">
        <v>3</v>
      </c>
      <c r="L58" s="0" t="n">
        <f aca="false">J58/1000000</f>
        <v>0.497221</v>
      </c>
      <c r="M58" s="0" t="n">
        <f aca="false">H58/1000000000</f>
        <v>19.004821777</v>
      </c>
      <c r="N58" s="0" t="n">
        <f aca="false">I58/1000000000</f>
        <v>14.3694458</v>
      </c>
      <c r="O58" s="0" t="n">
        <f aca="false">M58-N58</f>
        <v>4.635375977</v>
      </c>
      <c r="P58" s="0" t="n">
        <f aca="false">M58/$L58</f>
        <v>38.2220818851175</v>
      </c>
      <c r="Q58" s="0" t="n">
        <f aca="false">N58/$L58</f>
        <v>28.8995151049533</v>
      </c>
      <c r="R58" s="0" t="n">
        <f aca="false">O58/$L58</f>
        <v>9.32256678016415</v>
      </c>
      <c r="S58" s="0" t="n">
        <f aca="false">L$56/L58</f>
        <v>2.26732981913475</v>
      </c>
      <c r="T58" s="0" t="n">
        <f aca="false">M$56/M58</f>
        <v>1.22415415492902</v>
      </c>
      <c r="U58" s="0" t="n">
        <f aca="false">N$56/N58</f>
        <v>0.914403068488557</v>
      </c>
      <c r="V58" s="0" t="n">
        <f aca="false">O$56/O58</f>
        <v>2.18436783989917</v>
      </c>
    </row>
    <row r="59" customFormat="false" ht="12.8" hidden="false" customHeight="false" outlineLevel="0" collapsed="false">
      <c r="B59" s="0" t="n">
        <v>28882364</v>
      </c>
      <c r="D59" s="0" t="n">
        <v>8479633026</v>
      </c>
      <c r="F59" s="0" t="n">
        <v>2971480247</v>
      </c>
      <c r="G59" s="0" t="n">
        <v>1602749821</v>
      </c>
      <c r="H59" s="0" t="n">
        <v>20468017578</v>
      </c>
      <c r="I59" s="0" t="n">
        <v>16112060546</v>
      </c>
      <c r="J59" s="0" t="n">
        <v>470393</v>
      </c>
      <c r="K59" s="0" t="n">
        <v>4</v>
      </c>
      <c r="L59" s="0" t="n">
        <f aca="false">J59/1000000</f>
        <v>0.470393</v>
      </c>
      <c r="M59" s="0" t="n">
        <f aca="false">H59/1000000000</f>
        <v>20.468017578</v>
      </c>
      <c r="N59" s="0" t="n">
        <f aca="false">I59/1000000000</f>
        <v>16.112060546</v>
      </c>
      <c r="O59" s="0" t="n">
        <f aca="false">M59-N59</f>
        <v>4.355957032</v>
      </c>
      <c r="P59" s="0" t="n">
        <f aca="false">M59/$L59</f>
        <v>43.5125896388764</v>
      </c>
      <c r="Q59" s="0" t="n">
        <f aca="false">N59/$L59</f>
        <v>34.2523390994339</v>
      </c>
      <c r="R59" s="0" t="n">
        <f aca="false">O59/$L59</f>
        <v>9.26025053944256</v>
      </c>
      <c r="S59" s="0" t="n">
        <f aca="false">L$56/L59</f>
        <v>2.39664280718463</v>
      </c>
      <c r="T59" s="0" t="n">
        <f aca="false">M$56/M59</f>
        <v>1.13664312888837</v>
      </c>
      <c r="U59" s="0" t="n">
        <f aca="false">N$56/N59</f>
        <v>0.815504962539507</v>
      </c>
      <c r="V59" s="0" t="n">
        <f aca="false">O$56/O59</f>
        <v>2.32448716450057</v>
      </c>
    </row>
    <row r="60" customFormat="false" ht="12.8" hidden="false" customHeight="false" outlineLevel="0" collapsed="false">
      <c r="B60" s="0" t="n">
        <v>32307791</v>
      </c>
      <c r="D60" s="0" t="n">
        <v>8807705660</v>
      </c>
      <c r="F60" s="0" t="n">
        <v>3022689445</v>
      </c>
      <c r="G60" s="0" t="n">
        <v>1695907395</v>
      </c>
      <c r="H60" s="0" t="n">
        <v>21655273437</v>
      </c>
      <c r="I60" s="0" t="n">
        <v>16931030273</v>
      </c>
      <c r="J60" s="0" t="n">
        <v>514800</v>
      </c>
      <c r="K60" s="0" t="n">
        <v>5</v>
      </c>
      <c r="L60" s="0" t="n">
        <f aca="false">J60/1000000</f>
        <v>0.5148</v>
      </c>
      <c r="M60" s="0" t="n">
        <f aca="false">H60/1000000000</f>
        <v>21.655273437</v>
      </c>
      <c r="N60" s="0" t="n">
        <f aca="false">I60/1000000000</f>
        <v>16.931030273</v>
      </c>
      <c r="O60" s="0" t="n">
        <f aca="false">M60-N60</f>
        <v>4.724243164</v>
      </c>
      <c r="P60" s="0" t="n">
        <f aca="false">M60/$L60</f>
        <v>42.0654107167832</v>
      </c>
      <c r="Q60" s="0" t="n">
        <f aca="false">N60/$L60</f>
        <v>32.8885591938617</v>
      </c>
      <c r="R60" s="0" t="n">
        <f aca="false">O60/$L60</f>
        <v>9.17685152292152</v>
      </c>
      <c r="S60" s="0" t="n">
        <f aca="false">L$56/L60</f>
        <v>2.18990675990676</v>
      </c>
      <c r="T60" s="0" t="n">
        <f aca="false">M$56/M60</f>
        <v>1.07432638103982</v>
      </c>
      <c r="U60" s="0" t="n">
        <f aca="false">N$56/N60</f>
        <v>0.776058226825899</v>
      </c>
      <c r="V60" s="0" t="n">
        <f aca="false">O$56/O60</f>
        <v>2.14327795130403</v>
      </c>
    </row>
    <row r="61" customFormat="false" ht="12.8" hidden="false" customHeight="false" outlineLevel="0" collapsed="false">
      <c r="B61" s="0" t="n">
        <v>37395616</v>
      </c>
      <c r="D61" s="0" t="n">
        <v>8703341687</v>
      </c>
      <c r="F61" s="0" t="n">
        <v>3009315435</v>
      </c>
      <c r="G61" s="0" t="n">
        <v>1665910100</v>
      </c>
      <c r="H61" s="0" t="n">
        <v>21345214843</v>
      </c>
      <c r="I61" s="0" t="n">
        <v>16750854492</v>
      </c>
      <c r="J61" s="0" t="n">
        <v>493380</v>
      </c>
      <c r="K61" s="0" t="n">
        <v>6</v>
      </c>
      <c r="L61" s="0" t="n">
        <f aca="false">J61/1000000</f>
        <v>0.49338</v>
      </c>
      <c r="M61" s="0" t="n">
        <f aca="false">H61/1000000000</f>
        <v>21.345214843</v>
      </c>
      <c r="N61" s="0" t="n">
        <f aca="false">I61/1000000000</f>
        <v>16.750854492</v>
      </c>
      <c r="O61" s="0" t="n">
        <f aca="false">M61-N61</f>
        <v>4.594360351</v>
      </c>
      <c r="P61" s="0" t="n">
        <f aca="false">M61/$L61</f>
        <v>43.2632349162917</v>
      </c>
      <c r="Q61" s="0" t="n">
        <f aca="false">N61/$L61</f>
        <v>33.9512231788885</v>
      </c>
      <c r="R61" s="0" t="n">
        <f aca="false">O61/$L61</f>
        <v>9.31201173740322</v>
      </c>
      <c r="S61" s="0" t="n">
        <f aca="false">L$56/L61</f>
        <v>2.28498115043172</v>
      </c>
      <c r="T61" s="0" t="n">
        <f aca="false">M$56/M61</f>
        <v>1.08993194554936</v>
      </c>
      <c r="U61" s="0" t="n">
        <f aca="false">N$56/N61</f>
        <v>0.784405675440333</v>
      </c>
      <c r="V61" s="0" t="n">
        <f aca="false">O$56/O61</f>
        <v>2.2038685336896</v>
      </c>
    </row>
    <row r="62" customFormat="false" ht="12.8" hidden="false" customHeight="false" outlineLevel="0" collapsed="false">
      <c r="B62" s="0" t="n">
        <v>38848579</v>
      </c>
      <c r="D62" s="0" t="n">
        <v>8593518863</v>
      </c>
      <c r="F62" s="0" t="n">
        <v>2995131402</v>
      </c>
      <c r="G62" s="0" t="n">
        <v>1634347368</v>
      </c>
      <c r="H62" s="0" t="n">
        <v>20350097656</v>
      </c>
      <c r="I62" s="0" t="n">
        <v>16052734375</v>
      </c>
      <c r="J62" s="0" t="n">
        <v>461354</v>
      </c>
      <c r="K62" s="0" t="n">
        <v>7</v>
      </c>
      <c r="L62" s="0" t="n">
        <f aca="false">J62/1000000</f>
        <v>0.461354</v>
      </c>
      <c r="M62" s="0" t="n">
        <f aca="false">H62/1000000000</f>
        <v>20.350097656</v>
      </c>
      <c r="N62" s="0" t="n">
        <f aca="false">I62/1000000000</f>
        <v>16.052734375</v>
      </c>
      <c r="O62" s="0" t="n">
        <f aca="false">M62-N62</f>
        <v>4.297363281</v>
      </c>
      <c r="P62" s="0" t="n">
        <f aca="false">M62/$L62</f>
        <v>44.1095073544393</v>
      </c>
      <c r="Q62" s="0" t="n">
        <f aca="false">N62/$L62</f>
        <v>34.794830813215</v>
      </c>
      <c r="R62" s="0" t="n">
        <f aca="false">O62/$L62</f>
        <v>9.31467654122431</v>
      </c>
      <c r="S62" s="0" t="n">
        <f aca="false">L$56/L62</f>
        <v>2.44359862491709</v>
      </c>
      <c r="T62" s="0" t="n">
        <f aca="false">M$56/M62</f>
        <v>1.14322947905563</v>
      </c>
      <c r="U62" s="0" t="n">
        <f aca="false">N$56/N62</f>
        <v>0.818518828322667</v>
      </c>
      <c r="V62" s="0" t="n">
        <f aca="false">O$56/O62</f>
        <v>2.35618111570121</v>
      </c>
    </row>
    <row r="63" customFormat="false" ht="12.8" hidden="false" customHeight="false" outlineLevel="0" collapsed="false">
      <c r="B63" s="0" t="n">
        <v>42433210</v>
      </c>
      <c r="D63" s="0" t="n">
        <v>8616296031</v>
      </c>
      <c r="F63" s="0" t="n">
        <v>3000092971</v>
      </c>
      <c r="G63" s="0" t="n">
        <v>1640655272</v>
      </c>
      <c r="H63" s="0" t="n">
        <v>20706481933</v>
      </c>
      <c r="I63" s="0" t="n">
        <v>16316040039</v>
      </c>
      <c r="J63" s="0" t="n">
        <v>469779</v>
      </c>
      <c r="K63" s="0" t="n">
        <v>8</v>
      </c>
      <c r="L63" s="0" t="n">
        <f aca="false">J63/1000000</f>
        <v>0.469779</v>
      </c>
      <c r="M63" s="0" t="n">
        <f aca="false">H63/1000000000</f>
        <v>20.706481933</v>
      </c>
      <c r="N63" s="0" t="n">
        <f aca="false">I63/1000000000</f>
        <v>16.316040039</v>
      </c>
      <c r="O63" s="0" t="n">
        <f aca="false">M63-N63</f>
        <v>4.390441894</v>
      </c>
      <c r="P63" s="0" t="n">
        <f aca="false">M63/$L63</f>
        <v>44.0770701393634</v>
      </c>
      <c r="Q63" s="0" t="n">
        <f aca="false">N63/$L63</f>
        <v>34.7313099116819</v>
      </c>
      <c r="R63" s="0" t="n">
        <f aca="false">O63/$L63</f>
        <v>9.34576022768152</v>
      </c>
      <c r="S63" s="0" t="n">
        <f aca="false">L$56/L63</f>
        <v>2.39977521345143</v>
      </c>
      <c r="T63" s="0" t="n">
        <f aca="false">M$56/M63</f>
        <v>1.12355307952737</v>
      </c>
      <c r="U63" s="0" t="n">
        <f aca="false">N$56/N63</f>
        <v>0.805309701409957</v>
      </c>
      <c r="V63" s="0" t="n">
        <f aca="false">O$56/O63</f>
        <v>2.30622940798679</v>
      </c>
    </row>
    <row r="64" customFormat="false" ht="12.8" hidden="false" customHeight="false" outlineLevel="0" collapsed="false">
      <c r="A64" s="0" t="s">
        <v>0</v>
      </c>
      <c r="B64" s="0" t="s">
        <v>1</v>
      </c>
      <c r="D64" s="0" t="s">
        <v>2</v>
      </c>
      <c r="F64" s="0" t="s">
        <v>3</v>
      </c>
      <c r="G64" s="0" t="s">
        <v>4</v>
      </c>
      <c r="H64" s="0" t="s">
        <v>5</v>
      </c>
      <c r="I64" s="0" t="s">
        <v>6</v>
      </c>
      <c r="J64" s="0" t="s">
        <v>7</v>
      </c>
      <c r="K64" s="0" t="s">
        <v>8</v>
      </c>
      <c r="L64" s="0" t="s">
        <v>9</v>
      </c>
      <c r="M64" s="0" t="s">
        <v>10</v>
      </c>
      <c r="N64" s="0" t="s">
        <v>11</v>
      </c>
      <c r="O64" s="0" t="s">
        <v>12</v>
      </c>
      <c r="P64" s="0" t="s">
        <v>13</v>
      </c>
      <c r="Q64" s="0" t="s">
        <v>14</v>
      </c>
      <c r="R64" s="0" t="s">
        <v>15</v>
      </c>
      <c r="S64" s="0" t="s">
        <v>16</v>
      </c>
      <c r="T64" s="0" t="s">
        <v>17</v>
      </c>
      <c r="U64" s="0" t="s">
        <v>18</v>
      </c>
      <c r="V64" s="0" t="s">
        <v>19</v>
      </c>
    </row>
    <row r="65" customFormat="false" ht="12.8" hidden="false" customHeight="false" outlineLevel="0" collapsed="false">
      <c r="A65" s="0" t="s">
        <v>41</v>
      </c>
      <c r="B65" s="0" t="n">
        <v>895889430</v>
      </c>
      <c r="D65" s="0" t="n">
        <v>989532122330</v>
      </c>
      <c r="F65" s="0" t="n">
        <v>323328347816</v>
      </c>
      <c r="G65" s="0" t="n">
        <v>236008908497</v>
      </c>
      <c r="H65" s="0" t="n">
        <v>3241372253417</v>
      </c>
      <c r="I65" s="0" t="n">
        <v>1460252136230</v>
      </c>
      <c r="J65" s="0" t="n">
        <v>215816796</v>
      </c>
      <c r="K65" s="0" t="n">
        <v>1</v>
      </c>
      <c r="L65" s="0" t="n">
        <f aca="false">J65/1000000</f>
        <v>215.816796</v>
      </c>
      <c r="M65" s="0" t="n">
        <f aca="false">H65/1000000000</f>
        <v>3241.372253417</v>
      </c>
      <c r="N65" s="0" t="n">
        <f aca="false">I65/1000000000</f>
        <v>1460.25213623</v>
      </c>
      <c r="O65" s="0" t="n">
        <f aca="false">M65-N65</f>
        <v>1781.120117187</v>
      </c>
      <c r="P65" s="0" t="n">
        <f aca="false">M65/$L65</f>
        <v>15.0190917180376</v>
      </c>
      <c r="Q65" s="0" t="n">
        <f aca="false">N65/$L65</f>
        <v>6.7661653925675</v>
      </c>
      <c r="R65" s="0" t="n">
        <f aca="false">O65/$L65</f>
        <v>8.25292632547005</v>
      </c>
      <c r="S65" s="0" t="n">
        <f aca="false">L$65/L65</f>
        <v>1</v>
      </c>
      <c r="T65" s="0" t="n">
        <f aca="false">M$65/M65</f>
        <v>1</v>
      </c>
      <c r="U65" s="0" t="n">
        <f aca="false">N$65/N65</f>
        <v>1</v>
      </c>
      <c r="V65" s="0" t="n">
        <f aca="false">O$65/O65</f>
        <v>1</v>
      </c>
    </row>
    <row r="66" customFormat="false" ht="12.8" hidden="false" customHeight="false" outlineLevel="0" collapsed="false">
      <c r="B66" s="0" t="n">
        <v>1816882799</v>
      </c>
      <c r="D66" s="0" t="n">
        <v>938519632115</v>
      </c>
      <c r="F66" s="0" t="n">
        <v>307388133511</v>
      </c>
      <c r="G66" s="0" t="n">
        <v>224702577013</v>
      </c>
      <c r="H66" s="0" t="n">
        <v>2735341735839</v>
      </c>
      <c r="I66" s="0" t="n">
        <v>1541742309570</v>
      </c>
      <c r="J66" s="0" t="n">
        <v>145147162</v>
      </c>
      <c r="K66" s="0" t="n">
        <v>2</v>
      </c>
      <c r="L66" s="0" t="n">
        <f aca="false">J66/1000000</f>
        <v>145.147162</v>
      </c>
      <c r="M66" s="0" t="n">
        <f aca="false">H66/1000000000</f>
        <v>2735.341735839</v>
      </c>
      <c r="N66" s="0" t="n">
        <f aca="false">I66/1000000000</f>
        <v>1541.74230957</v>
      </c>
      <c r="O66" s="0" t="n">
        <f aca="false">M66-N66</f>
        <v>1193.599426269</v>
      </c>
      <c r="P66" s="0" t="n">
        <f aca="false">M66/$L66</f>
        <v>18.8452994750183</v>
      </c>
      <c r="Q66" s="0" t="n">
        <f aca="false">N66/$L66</f>
        <v>10.6219252813913</v>
      </c>
      <c r="R66" s="0" t="n">
        <f aca="false">O66/$L66</f>
        <v>8.22337419362702</v>
      </c>
      <c r="S66" s="0" t="n">
        <f aca="false">L$65/L66</f>
        <v>1.48688264397481</v>
      </c>
      <c r="T66" s="0" t="n">
        <f aca="false">M$65/M66</f>
        <v>1.18499718369661</v>
      </c>
      <c r="U66" s="0" t="n">
        <f aca="false">N$65/N66</f>
        <v>0.947144102594727</v>
      </c>
      <c r="V66" s="0" t="n">
        <f aca="false">O$65/O66</f>
        <v>1.49222601652423</v>
      </c>
    </row>
    <row r="67" customFormat="false" ht="12.8" hidden="false" customHeight="false" outlineLevel="0" collapsed="false">
      <c r="B67" s="0" t="n">
        <v>3240158075</v>
      </c>
      <c r="D67" s="0" t="n">
        <v>896011401531</v>
      </c>
      <c r="F67" s="0" t="n">
        <v>295864426252</v>
      </c>
      <c r="G67" s="0" t="n">
        <v>213951351292</v>
      </c>
      <c r="H67" s="0" t="n">
        <v>2789672851562</v>
      </c>
      <c r="I67" s="0" t="n">
        <v>1692251159667</v>
      </c>
      <c r="J67" s="0" t="n">
        <v>138588658</v>
      </c>
      <c r="K67" s="0" t="n">
        <v>3</v>
      </c>
      <c r="L67" s="0" t="n">
        <f aca="false">J67/1000000</f>
        <v>138.588658</v>
      </c>
      <c r="M67" s="0" t="n">
        <f aca="false">H67/1000000000</f>
        <v>2789.672851562</v>
      </c>
      <c r="N67" s="0" t="n">
        <f aca="false">I67/1000000000</f>
        <v>1692.251159667</v>
      </c>
      <c r="O67" s="0" t="n">
        <f aca="false">M67-N67</f>
        <v>1097.421691895</v>
      </c>
      <c r="P67" s="0" t="n">
        <f aca="false">M67/$L67</f>
        <v>20.1291569730187</v>
      </c>
      <c r="Q67" s="0" t="n">
        <f aca="false">N67/$L67</f>
        <v>12.2106035521825</v>
      </c>
      <c r="R67" s="0" t="n">
        <f aca="false">O67/$L67</f>
        <v>7.91855342083621</v>
      </c>
      <c r="S67" s="0" t="n">
        <f aca="false">L$65/L67</f>
        <v>1.55724717386325</v>
      </c>
      <c r="T67" s="0" t="n">
        <f aca="false">M$65/M67</f>
        <v>1.16191841333728</v>
      </c>
      <c r="U67" s="0" t="n">
        <f aca="false">N$65/N67</f>
        <v>0.862905088224225</v>
      </c>
      <c r="V67" s="0" t="n">
        <f aca="false">O$65/O67</f>
        <v>1.6230042930092</v>
      </c>
    </row>
    <row r="68" customFormat="false" ht="12.8" hidden="false" customHeight="false" outlineLevel="0" collapsed="false">
      <c r="B68" s="0" t="n">
        <v>3512508018</v>
      </c>
      <c r="D68" s="0" t="n">
        <v>899089732425</v>
      </c>
      <c r="F68" s="0" t="n">
        <v>296064354960</v>
      </c>
      <c r="G68" s="0" t="n">
        <v>214753405863</v>
      </c>
      <c r="H68" s="0" t="n">
        <v>2650423339843</v>
      </c>
      <c r="I68" s="0" t="n">
        <v>1686697143554</v>
      </c>
      <c r="J68" s="0" t="n">
        <v>126722988</v>
      </c>
      <c r="K68" s="0" t="n">
        <v>4</v>
      </c>
      <c r="L68" s="0" t="n">
        <f aca="false">J68/1000000</f>
        <v>126.722988</v>
      </c>
      <c r="M68" s="0" t="n">
        <f aca="false">H68/1000000000</f>
        <v>2650.423339843</v>
      </c>
      <c r="N68" s="0" t="n">
        <f aca="false">I68/1000000000</f>
        <v>1686.697143554</v>
      </c>
      <c r="O68" s="0" t="n">
        <f aca="false">M68-N68</f>
        <v>963.726196289</v>
      </c>
      <c r="P68" s="0" t="n">
        <f aca="false">M68/$L68</f>
        <v>20.9150950563366</v>
      </c>
      <c r="Q68" s="0" t="n">
        <f aca="false">N68/$L68</f>
        <v>13.3101118445376</v>
      </c>
      <c r="R68" s="0" t="n">
        <f aca="false">O68/$L68</f>
        <v>7.60498321179895</v>
      </c>
      <c r="S68" s="0" t="n">
        <f aca="false">L$65/L68</f>
        <v>1.70305955853882</v>
      </c>
      <c r="T68" s="0" t="n">
        <f aca="false">M$65/M68</f>
        <v>1.22296397133637</v>
      </c>
      <c r="U68" s="0" t="n">
        <f aca="false">N$65/N68</f>
        <v>0.865746492670959</v>
      </c>
      <c r="V68" s="0" t="n">
        <f aca="false">O$65/O68</f>
        <v>1.84815990687554</v>
      </c>
    </row>
    <row r="69" customFormat="false" ht="12.8" hidden="false" customHeight="false" outlineLevel="0" collapsed="false">
      <c r="B69" s="0" t="n">
        <v>4956169554</v>
      </c>
      <c r="D69" s="0" t="n">
        <v>864637181567</v>
      </c>
      <c r="F69" s="0" t="n">
        <v>286645184029</v>
      </c>
      <c r="G69" s="0" t="n">
        <v>206530319496</v>
      </c>
      <c r="H69" s="0" t="n">
        <v>2771416015625</v>
      </c>
      <c r="I69" s="0" t="n">
        <v>1818109069824</v>
      </c>
      <c r="J69" s="0" t="n">
        <v>123746758</v>
      </c>
      <c r="K69" s="0" t="n">
        <v>5</v>
      </c>
      <c r="L69" s="0" t="n">
        <f aca="false">J69/1000000</f>
        <v>123.746758</v>
      </c>
      <c r="M69" s="0" t="n">
        <f aca="false">H69/1000000000</f>
        <v>2771.416015625</v>
      </c>
      <c r="N69" s="0" t="n">
        <f aca="false">I69/1000000000</f>
        <v>1818.109069824</v>
      </c>
      <c r="O69" s="0" t="n">
        <f aca="false">M69-N69</f>
        <v>953.306945801</v>
      </c>
      <c r="P69" s="0" t="n">
        <f aca="false">M69/$L69</f>
        <v>22.395867660832</v>
      </c>
      <c r="Q69" s="0" t="n">
        <f aca="false">N69/$L69</f>
        <v>14.6921753685377</v>
      </c>
      <c r="R69" s="0" t="n">
        <f aca="false">O69/$L69</f>
        <v>7.70369229229424</v>
      </c>
      <c r="S69" s="0" t="n">
        <f aca="false">L$65/L69</f>
        <v>1.74401979888637</v>
      </c>
      <c r="T69" s="0" t="n">
        <f aca="false">M$65/M69</f>
        <v>1.16957260661785</v>
      </c>
      <c r="U69" s="0" t="n">
        <f aca="false">N$65/N69</f>
        <v>0.803170811073154</v>
      </c>
      <c r="V69" s="0" t="n">
        <f aca="false">O$65/O69</f>
        <v>1.86835952998375</v>
      </c>
    </row>
    <row r="70" customFormat="false" ht="12.8" hidden="false" customHeight="false" outlineLevel="0" collapsed="false">
      <c r="B70" s="0" t="n">
        <v>5462423817</v>
      </c>
      <c r="D70" s="0" t="n">
        <v>860768906605</v>
      </c>
      <c r="F70" s="0" t="n">
        <v>286077546850</v>
      </c>
      <c r="G70" s="0" t="n">
        <v>205198332043</v>
      </c>
      <c r="H70" s="0" t="n">
        <v>2803298828125</v>
      </c>
      <c r="I70" s="0" t="n">
        <v>1818298034667</v>
      </c>
      <c r="J70" s="0" t="n">
        <v>126516759</v>
      </c>
      <c r="K70" s="0" t="n">
        <v>6</v>
      </c>
      <c r="L70" s="0" t="n">
        <f aca="false">J70/1000000</f>
        <v>126.516759</v>
      </c>
      <c r="M70" s="0" t="n">
        <f aca="false">H70/1000000000</f>
        <v>2803.298828125</v>
      </c>
      <c r="N70" s="0" t="n">
        <f aca="false">I70/1000000000</f>
        <v>1818.298034667</v>
      </c>
      <c r="O70" s="0" t="n">
        <f aca="false">M70-N70</f>
        <v>985.000793458</v>
      </c>
      <c r="P70" s="0" t="n">
        <f aca="false">M70/$L70</f>
        <v>22.1575295659052</v>
      </c>
      <c r="Q70" s="0" t="n">
        <f aca="false">N70/$L70</f>
        <v>14.3719934737421</v>
      </c>
      <c r="R70" s="0" t="n">
        <f aca="false">O70/$L70</f>
        <v>7.7855360921631</v>
      </c>
      <c r="S70" s="0" t="n">
        <f aca="false">L$65/L70</f>
        <v>1.70583563557773</v>
      </c>
      <c r="T70" s="0" t="n">
        <f aca="false">M$65/M70</f>
        <v>1.15627068398734</v>
      </c>
      <c r="U70" s="0" t="n">
        <f aca="false">N$65/N70</f>
        <v>0.803087342332979</v>
      </c>
      <c r="V70" s="0" t="n">
        <f aca="false">O$65/O70</f>
        <v>1.80824231718037</v>
      </c>
    </row>
    <row r="71" customFormat="false" ht="12.8" hidden="false" customHeight="false" outlineLevel="0" collapsed="false">
      <c r="B71" s="0" t="n">
        <v>6021351095</v>
      </c>
      <c r="D71" s="0" t="n">
        <v>852194212969</v>
      </c>
      <c r="F71" s="0" t="n">
        <v>283606819639</v>
      </c>
      <c r="G71" s="0" t="n">
        <v>203354362127</v>
      </c>
      <c r="H71" s="0" t="n">
        <v>2879839782714</v>
      </c>
      <c r="I71" s="0" t="n">
        <v>1857726440429</v>
      </c>
      <c r="J71" s="0" t="n">
        <v>133684184</v>
      </c>
      <c r="K71" s="0" t="n">
        <v>7</v>
      </c>
      <c r="L71" s="0" t="n">
        <f aca="false">J71/1000000</f>
        <v>133.684184</v>
      </c>
      <c r="M71" s="0" t="n">
        <f aca="false">H71/1000000000</f>
        <v>2879.839782714</v>
      </c>
      <c r="N71" s="0" t="n">
        <f aca="false">I71/1000000000</f>
        <v>1857.726440429</v>
      </c>
      <c r="O71" s="0" t="n">
        <f aca="false">M71-N71</f>
        <v>1022.113342285</v>
      </c>
      <c r="P71" s="0" t="n">
        <f aca="false">M71/$L71</f>
        <v>21.5421128853507</v>
      </c>
      <c r="Q71" s="0" t="n">
        <f aca="false">N71/$L71</f>
        <v>13.8963816424911</v>
      </c>
      <c r="R71" s="0" t="n">
        <f aca="false">O71/$L71</f>
        <v>7.64573124285967</v>
      </c>
      <c r="S71" s="0" t="n">
        <f aca="false">L$65/L71</f>
        <v>1.61437792820727</v>
      </c>
      <c r="T71" s="0" t="n">
        <f aca="false">M$65/M71</f>
        <v>1.12553909174846</v>
      </c>
      <c r="U71" s="0" t="n">
        <f aca="false">N$65/N71</f>
        <v>0.786042608024025</v>
      </c>
      <c r="V71" s="0" t="n">
        <f aca="false">O$65/O71</f>
        <v>1.74258572264128</v>
      </c>
    </row>
    <row r="72" customFormat="false" ht="12.8" hidden="false" customHeight="false" outlineLevel="0" collapsed="false">
      <c r="B72" s="0" t="n">
        <v>5596014447</v>
      </c>
      <c r="D72" s="0" t="n">
        <v>847757207218</v>
      </c>
      <c r="F72" s="0" t="n">
        <v>282571085767</v>
      </c>
      <c r="G72" s="0" t="n">
        <v>202080815221</v>
      </c>
      <c r="H72" s="0" t="n">
        <v>2777385498046</v>
      </c>
      <c r="I72" s="0" t="n">
        <v>1796818115234</v>
      </c>
      <c r="J72" s="0" t="n">
        <v>127712698</v>
      </c>
      <c r="K72" s="0" t="n">
        <v>8</v>
      </c>
      <c r="L72" s="0" t="n">
        <f aca="false">J72/1000000</f>
        <v>127.712698</v>
      </c>
      <c r="M72" s="0" t="n">
        <f aca="false">H72/1000000000</f>
        <v>2777.385498046</v>
      </c>
      <c r="N72" s="0" t="n">
        <f aca="false">I72/1000000000</f>
        <v>1796.818115234</v>
      </c>
      <c r="O72" s="0" t="n">
        <f aca="false">M72-N72</f>
        <v>980.567382812</v>
      </c>
      <c r="P72" s="0" t="n">
        <f aca="false">M72/$L72</f>
        <v>21.7471366711398</v>
      </c>
      <c r="Q72" s="0" t="n">
        <f aca="false">N72/$L72</f>
        <v>14.0692205502855</v>
      </c>
      <c r="R72" s="0" t="n">
        <f aca="false">O72/$L72</f>
        <v>7.67791612085433</v>
      </c>
      <c r="S72" s="0" t="n">
        <f aca="false">L$65/L72</f>
        <v>1.68986169253115</v>
      </c>
      <c r="T72" s="0" t="n">
        <f aca="false">M$65/M72</f>
        <v>1.16705882409822</v>
      </c>
      <c r="U72" s="0" t="n">
        <f aca="false">N$65/N72</f>
        <v>0.812687786175748</v>
      </c>
      <c r="V72" s="0" t="n">
        <f aca="false">O$65/O72</f>
        <v>1.81641787031426</v>
      </c>
    </row>
    <row r="73" customFormat="false" ht="12.8" hidden="false" customHeight="false" outlineLevel="0" collapsed="false">
      <c r="A73" s="0" t="s">
        <v>0</v>
      </c>
      <c r="B73" s="0" t="s">
        <v>1</v>
      </c>
      <c r="D73" s="0" t="s">
        <v>2</v>
      </c>
      <c r="F73" s="0" t="s">
        <v>3</v>
      </c>
      <c r="G73" s="0" t="s">
        <v>4</v>
      </c>
      <c r="H73" s="0" t="s">
        <v>5</v>
      </c>
      <c r="I73" s="0" t="s">
        <v>6</v>
      </c>
      <c r="J73" s="0" t="s">
        <v>7</v>
      </c>
      <c r="K73" s="0" t="s">
        <v>8</v>
      </c>
      <c r="L73" s="0" t="s">
        <v>9</v>
      </c>
      <c r="M73" s="0" t="s">
        <v>10</v>
      </c>
      <c r="N73" s="0" t="s">
        <v>11</v>
      </c>
      <c r="O73" s="0" t="s">
        <v>12</v>
      </c>
      <c r="P73" s="0" t="s">
        <v>13</v>
      </c>
      <c r="Q73" s="0" t="s">
        <v>14</v>
      </c>
      <c r="R73" s="0" t="s">
        <v>15</v>
      </c>
      <c r="S73" s="0" t="s">
        <v>16</v>
      </c>
      <c r="T73" s="0" t="s">
        <v>17</v>
      </c>
      <c r="U73" s="0" t="s">
        <v>18</v>
      </c>
      <c r="V73" s="0" t="s">
        <v>19</v>
      </c>
    </row>
    <row r="74" customFormat="false" ht="12.8" hidden="false" customHeight="false" outlineLevel="0" collapsed="false">
      <c r="A74" s="0" t="s">
        <v>42</v>
      </c>
      <c r="B74" s="0" t="n">
        <v>62184</v>
      </c>
      <c r="D74" s="0" t="n">
        <v>51368610428</v>
      </c>
      <c r="F74" s="0" t="n">
        <v>13958278980</v>
      </c>
      <c r="G74" s="0" t="n">
        <v>6925993678</v>
      </c>
      <c r="H74" s="0" t="n">
        <v>217836303710</v>
      </c>
      <c r="I74" s="0" t="n">
        <v>114037719726</v>
      </c>
      <c r="J74" s="0" t="n">
        <v>12535354</v>
      </c>
      <c r="K74" s="0" t="n">
        <v>1</v>
      </c>
      <c r="L74" s="0" t="n">
        <f aca="false">J74/1000000</f>
        <v>12.535354</v>
      </c>
      <c r="M74" s="0" t="n">
        <f aca="false">H74/1000000000</f>
        <v>217.83630371</v>
      </c>
      <c r="N74" s="0" t="n">
        <f aca="false">I74/1000000000</f>
        <v>114.037719726</v>
      </c>
      <c r="O74" s="0" t="n">
        <f aca="false">M74-N74</f>
        <v>103.798583984</v>
      </c>
      <c r="P74" s="0" t="n">
        <f aca="false">M74/$L74</f>
        <v>17.3777544463443</v>
      </c>
      <c r="Q74" s="0" t="n">
        <f aca="false">N74/$L74</f>
        <v>9.09728753779111</v>
      </c>
      <c r="R74" s="0" t="n">
        <f aca="false">O74/$L74</f>
        <v>8.2804669085532</v>
      </c>
      <c r="S74" s="0" t="n">
        <f aca="false">L$74/L74</f>
        <v>1</v>
      </c>
      <c r="T74" s="0" t="n">
        <f aca="false">M$74/M74</f>
        <v>1</v>
      </c>
      <c r="U74" s="0" t="n">
        <f aca="false">N$74/N74</f>
        <v>1</v>
      </c>
      <c r="V74" s="0" t="n">
        <f aca="false">O$74/O74</f>
        <v>1</v>
      </c>
    </row>
    <row r="75" customFormat="false" ht="12.8" hidden="false" customHeight="false" outlineLevel="0" collapsed="false">
      <c r="B75" s="0" t="n">
        <v>15953</v>
      </c>
      <c r="D75" s="0" t="n">
        <v>50706471141</v>
      </c>
      <c r="F75" s="0" t="n">
        <v>13582389870</v>
      </c>
      <c r="G75" s="0" t="n">
        <v>6777113059</v>
      </c>
      <c r="H75" s="0" t="n">
        <v>150112792968</v>
      </c>
      <c r="I75" s="0" t="n">
        <v>102550598144</v>
      </c>
      <c r="J75" s="0" t="n">
        <v>5946841</v>
      </c>
      <c r="K75" s="0" t="n">
        <v>2</v>
      </c>
      <c r="L75" s="0" t="n">
        <f aca="false">J75/1000000</f>
        <v>5.946841</v>
      </c>
      <c r="M75" s="0" t="n">
        <f aca="false">H75/1000000000</f>
        <v>150.112792968</v>
      </c>
      <c r="N75" s="0" t="n">
        <f aca="false">I75/1000000000</f>
        <v>102.550598144</v>
      </c>
      <c r="O75" s="0" t="n">
        <f aca="false">M75-N75</f>
        <v>47.562194824</v>
      </c>
      <c r="P75" s="0" t="n">
        <f aca="false">M75/$L75</f>
        <v>25.2424426629197</v>
      </c>
      <c r="Q75" s="0" t="n">
        <f aca="false">N75/$L75</f>
        <v>17.2445501979959</v>
      </c>
      <c r="R75" s="0" t="n">
        <f aca="false">O75/$L75</f>
        <v>7.99789246492381</v>
      </c>
      <c r="S75" s="0" t="n">
        <f aca="false">L$74/L75</f>
        <v>2.10790132105432</v>
      </c>
      <c r="T75" s="0" t="n">
        <f aca="false">M$74/M75</f>
        <v>1.45115082734112</v>
      </c>
      <c r="U75" s="0" t="n">
        <f aca="false">N$74/N75</f>
        <v>1.11201418411885</v>
      </c>
      <c r="V75" s="0" t="n">
        <f aca="false">O$74/O75</f>
        <v>2.18237582113479</v>
      </c>
    </row>
    <row r="76" customFormat="false" ht="12.8" hidden="false" customHeight="false" outlineLevel="0" collapsed="false">
      <c r="B76" s="0" t="n">
        <v>17572</v>
      </c>
      <c r="D76" s="0" t="n">
        <v>50516626809</v>
      </c>
      <c r="F76" s="0" t="n">
        <v>13472383696</v>
      </c>
      <c r="G76" s="0" t="n">
        <v>6734286493</v>
      </c>
      <c r="H76" s="0" t="n">
        <v>134065185546</v>
      </c>
      <c r="I76" s="0" t="n">
        <v>102233581542</v>
      </c>
      <c r="J76" s="0" t="n">
        <v>3972028</v>
      </c>
      <c r="K76" s="0" t="n">
        <v>3</v>
      </c>
      <c r="L76" s="0" t="n">
        <f aca="false">J76/1000000</f>
        <v>3.972028</v>
      </c>
      <c r="M76" s="0" t="n">
        <f aca="false">H76/1000000000</f>
        <v>134.065185546</v>
      </c>
      <c r="N76" s="0" t="n">
        <f aca="false">I76/1000000000</f>
        <v>102.233581542</v>
      </c>
      <c r="O76" s="0" t="n">
        <f aca="false">M76-N76</f>
        <v>31.831604004</v>
      </c>
      <c r="P76" s="0" t="n">
        <f aca="false">M76/$L76</f>
        <v>33.7523264050505</v>
      </c>
      <c r="Q76" s="0" t="n">
        <f aca="false">N76/$L76</f>
        <v>25.7383839041417</v>
      </c>
      <c r="R76" s="0" t="n">
        <f aca="false">O76/$L76</f>
        <v>8.01394250090886</v>
      </c>
      <c r="S76" s="0" t="n">
        <f aca="false">L$74/L76</f>
        <v>3.15590776298656</v>
      </c>
      <c r="T76" s="0" t="n">
        <f aca="false">M$74/M76</f>
        <v>1.62485363237913</v>
      </c>
      <c r="U76" s="0" t="n">
        <f aca="false">N$74/N76</f>
        <v>1.11546243422129</v>
      </c>
      <c r="V76" s="0" t="n">
        <f aca="false">O$74/O76</f>
        <v>3.26086564695127</v>
      </c>
    </row>
    <row r="77" customFormat="false" ht="12.8" hidden="false" customHeight="false" outlineLevel="0" collapsed="false">
      <c r="B77" s="0" t="n">
        <v>32153</v>
      </c>
      <c r="D77" s="0" t="n">
        <v>50350911974</v>
      </c>
      <c r="F77" s="0" t="n">
        <v>13375535548</v>
      </c>
      <c r="G77" s="0" t="n">
        <v>6696971352</v>
      </c>
      <c r="H77" s="0" t="n">
        <v>123701965332</v>
      </c>
      <c r="I77" s="0" t="n">
        <v>99941040039</v>
      </c>
      <c r="J77" s="0" t="n">
        <v>3001365</v>
      </c>
      <c r="K77" s="0" t="n">
        <v>4</v>
      </c>
      <c r="L77" s="0" t="n">
        <f aca="false">J77/1000000</f>
        <v>3.001365</v>
      </c>
      <c r="M77" s="0" t="n">
        <f aca="false">H77/1000000000</f>
        <v>123.701965332</v>
      </c>
      <c r="N77" s="0" t="n">
        <f aca="false">I77/1000000000</f>
        <v>99.941040039</v>
      </c>
      <c r="O77" s="0" t="n">
        <f aca="false">M77-N77</f>
        <v>23.760925293</v>
      </c>
      <c r="P77" s="0" t="n">
        <f aca="false">M77/$L77</f>
        <v>41.2152355118421</v>
      </c>
      <c r="Q77" s="0" t="n">
        <f aca="false">N77/$L77</f>
        <v>33.2985291822221</v>
      </c>
      <c r="R77" s="0" t="n">
        <f aca="false">O77/$L77</f>
        <v>7.91670632962002</v>
      </c>
      <c r="S77" s="0" t="n">
        <f aca="false">L$74/L77</f>
        <v>4.17655100262714</v>
      </c>
      <c r="T77" s="0" t="n">
        <f aca="false">M$74/M77</f>
        <v>1.76097690222913</v>
      </c>
      <c r="U77" s="0" t="n">
        <f aca="false">N$74/N77</f>
        <v>1.14104995987133</v>
      </c>
      <c r="V77" s="0" t="n">
        <f aca="false">O$74/O77</f>
        <v>4.36845714988125</v>
      </c>
    </row>
    <row r="78" customFormat="false" ht="12.8" hidden="false" customHeight="false" outlineLevel="0" collapsed="false">
      <c r="B78" s="0" t="n">
        <v>99452</v>
      </c>
      <c r="D78" s="0" t="n">
        <v>50414173346</v>
      </c>
      <c r="F78" s="0" t="n">
        <v>13402988112</v>
      </c>
      <c r="G78" s="0" t="n">
        <v>6711794889</v>
      </c>
      <c r="H78" s="0" t="n">
        <v>114988830566</v>
      </c>
      <c r="I78" s="0" t="n">
        <v>90960083007</v>
      </c>
      <c r="J78" s="0" t="n">
        <v>3106519</v>
      </c>
      <c r="K78" s="0" t="n">
        <v>5</v>
      </c>
      <c r="L78" s="0" t="n">
        <f aca="false">J78/1000000</f>
        <v>3.106519</v>
      </c>
      <c r="M78" s="0" t="n">
        <f aca="false">H78/1000000000</f>
        <v>114.988830566</v>
      </c>
      <c r="N78" s="0" t="n">
        <f aca="false">I78/1000000000</f>
        <v>90.960083007</v>
      </c>
      <c r="O78" s="0" t="n">
        <f aca="false">M78-N78</f>
        <v>24.028747559</v>
      </c>
      <c r="P78" s="0" t="n">
        <f aca="false">M78/$L78</f>
        <v>37.0153314903273</v>
      </c>
      <c r="Q78" s="0" t="n">
        <f aca="false">N78/$L78</f>
        <v>29.2803884370255</v>
      </c>
      <c r="R78" s="0" t="n">
        <f aca="false">O78/$L78</f>
        <v>7.73494305330179</v>
      </c>
      <c r="S78" s="0" t="n">
        <f aca="false">L$74/L78</f>
        <v>4.03517699392793</v>
      </c>
      <c r="T78" s="0" t="n">
        <f aca="false">M$74/M78</f>
        <v>1.89441272372075</v>
      </c>
      <c r="U78" s="0" t="n">
        <f aca="false">N$74/N78</f>
        <v>1.25371169370221</v>
      </c>
      <c r="V78" s="0" t="n">
        <f aca="false">O$74/O78</f>
        <v>4.31976671814183</v>
      </c>
    </row>
    <row r="79" customFormat="false" ht="12.8" hidden="false" customHeight="false" outlineLevel="0" collapsed="false">
      <c r="B79" s="0" t="n">
        <v>121106</v>
      </c>
      <c r="D79" s="0" t="n">
        <v>50347844791</v>
      </c>
      <c r="F79" s="0" t="n">
        <v>13366856621</v>
      </c>
      <c r="G79" s="0" t="n">
        <v>6697262094</v>
      </c>
      <c r="H79" s="0" t="n">
        <v>101776611328</v>
      </c>
      <c r="I79" s="0" t="n">
        <v>82546936035</v>
      </c>
      <c r="J79" s="0" t="n">
        <v>2587533</v>
      </c>
      <c r="K79" s="0" t="n">
        <v>6</v>
      </c>
      <c r="L79" s="0" t="n">
        <f aca="false">J79/1000000</f>
        <v>2.587533</v>
      </c>
      <c r="M79" s="0" t="n">
        <f aca="false">H79/1000000000</f>
        <v>101.776611328</v>
      </c>
      <c r="N79" s="0" t="n">
        <f aca="false">I79/1000000000</f>
        <v>82.546936035</v>
      </c>
      <c r="O79" s="0" t="n">
        <f aca="false">M79-N79</f>
        <v>19.229675293</v>
      </c>
      <c r="P79" s="0" t="n">
        <f aca="false">M79/$L79</f>
        <v>39.3334544247358</v>
      </c>
      <c r="Q79" s="0" t="n">
        <f aca="false">N79/$L79</f>
        <v>31.9017906380324</v>
      </c>
      <c r="R79" s="0" t="n">
        <f aca="false">O79/$L79</f>
        <v>7.4316637867034</v>
      </c>
      <c r="S79" s="0" t="n">
        <f aca="false">L$74/L79</f>
        <v>4.84451947086279</v>
      </c>
      <c r="T79" s="0" t="n">
        <f aca="false">M$74/M79</f>
        <v>2.14033755759434</v>
      </c>
      <c r="U79" s="0" t="n">
        <f aca="false">N$74/N79</f>
        <v>1.38148943139026</v>
      </c>
      <c r="V79" s="0" t="n">
        <f aca="false">O$74/O79</f>
        <v>5.3978334216483</v>
      </c>
    </row>
    <row r="80" customFormat="false" ht="12.8" hidden="false" customHeight="false" outlineLevel="0" collapsed="false">
      <c r="B80" s="0" t="n">
        <v>491246</v>
      </c>
      <c r="D80" s="0" t="n">
        <v>50323493801</v>
      </c>
      <c r="F80" s="0" t="n">
        <v>13354657628</v>
      </c>
      <c r="G80" s="0" t="n">
        <v>6691506815</v>
      </c>
      <c r="H80" s="0" t="n">
        <v>94725463867</v>
      </c>
      <c r="I80" s="0" t="n">
        <v>77848754882</v>
      </c>
      <c r="J80" s="0" t="n">
        <v>2288790</v>
      </c>
      <c r="K80" s="0" t="n">
        <v>7</v>
      </c>
      <c r="L80" s="0" t="n">
        <f aca="false">J80/1000000</f>
        <v>2.28879</v>
      </c>
      <c r="M80" s="0" t="n">
        <f aca="false">H80/1000000000</f>
        <v>94.725463867</v>
      </c>
      <c r="N80" s="0" t="n">
        <f aca="false">I80/1000000000</f>
        <v>77.848754882</v>
      </c>
      <c r="O80" s="0" t="n">
        <f aca="false">M80-N80</f>
        <v>16.876708985</v>
      </c>
      <c r="P80" s="0" t="n">
        <f aca="false">M80/$L80</f>
        <v>41.3866994643458</v>
      </c>
      <c r="Q80" s="0" t="n">
        <f aca="false">N80/$L80</f>
        <v>34.0130614350814</v>
      </c>
      <c r="R80" s="0" t="n">
        <f aca="false">O80/$L80</f>
        <v>7.37363802926437</v>
      </c>
      <c r="S80" s="0" t="n">
        <f aca="false">L$74/L80</f>
        <v>5.47684759195907</v>
      </c>
      <c r="T80" s="0" t="n">
        <f aca="false">M$74/M80</f>
        <v>2.29965940326093</v>
      </c>
      <c r="U80" s="0" t="n">
        <f aca="false">N$74/N80</f>
        <v>1.46486247466454</v>
      </c>
      <c r="V80" s="0" t="n">
        <f aca="false">O$74/O80</f>
        <v>6.15040432801538</v>
      </c>
    </row>
    <row r="81" customFormat="false" ht="12.8" hidden="false" customHeight="false" outlineLevel="0" collapsed="false">
      <c r="B81" s="0" t="n">
        <v>1656189</v>
      </c>
      <c r="D81" s="0" t="n">
        <v>50300028318</v>
      </c>
      <c r="F81" s="0" t="n">
        <v>13337266512</v>
      </c>
      <c r="G81" s="0" t="n">
        <v>6686741909</v>
      </c>
      <c r="H81" s="0" t="n">
        <v>88836791992</v>
      </c>
      <c r="I81" s="0" t="n">
        <v>73788879394</v>
      </c>
      <c r="J81" s="0" t="n">
        <v>2046975</v>
      </c>
      <c r="K81" s="0" t="n">
        <v>8</v>
      </c>
      <c r="L81" s="0" t="n">
        <f aca="false">J81/1000000</f>
        <v>2.046975</v>
      </c>
      <c r="M81" s="0" t="n">
        <f aca="false">H81/1000000000</f>
        <v>88.836791992</v>
      </c>
      <c r="N81" s="0" t="n">
        <f aca="false">I81/1000000000</f>
        <v>73.788879394</v>
      </c>
      <c r="O81" s="0" t="n">
        <f aca="false">M81-N81</f>
        <v>15.047912598</v>
      </c>
      <c r="P81" s="0" t="n">
        <f aca="false">M81/$L81</f>
        <v>43.3990605610718</v>
      </c>
      <c r="Q81" s="0" t="n">
        <f aca="false">N81/$L81</f>
        <v>36.0477677519266</v>
      </c>
      <c r="R81" s="0" t="n">
        <f aca="false">O81/$L81</f>
        <v>7.3512928091452</v>
      </c>
      <c r="S81" s="0" t="n">
        <f aca="false">L$74/L81</f>
        <v>6.12384323208637</v>
      </c>
      <c r="T81" s="0" t="n">
        <f aca="false">M$74/M81</f>
        <v>2.45209556564826</v>
      </c>
      <c r="U81" s="0" t="n">
        <f aca="false">N$74/N81</f>
        <v>1.54545943321742</v>
      </c>
      <c r="V81" s="0" t="n">
        <f aca="false">O$74/O81</f>
        <v>6.89787259914015</v>
      </c>
    </row>
    <row r="82" customFormat="false" ht="12.8" hidden="false" customHeight="false" outlineLevel="0" collapsed="false">
      <c r="A82" s="0" t="s">
        <v>0</v>
      </c>
      <c r="B82" s="0" t="s">
        <v>1</v>
      </c>
      <c r="D82" s="0" t="s">
        <v>2</v>
      </c>
      <c r="F82" s="0" t="s">
        <v>3</v>
      </c>
      <c r="G82" s="0" t="s">
        <v>4</v>
      </c>
      <c r="H82" s="0" t="s">
        <v>5</v>
      </c>
      <c r="I82" s="0" t="s">
        <v>6</v>
      </c>
      <c r="J82" s="0" t="s">
        <v>7</v>
      </c>
      <c r="K82" s="0" t="s">
        <v>8</v>
      </c>
      <c r="L82" s="0" t="s">
        <v>9</v>
      </c>
      <c r="M82" s="0" t="s">
        <v>10</v>
      </c>
      <c r="N82" s="0" t="s">
        <v>11</v>
      </c>
      <c r="O82" s="0" t="s">
        <v>12</v>
      </c>
      <c r="P82" s="0" t="s">
        <v>13</v>
      </c>
      <c r="Q82" s="0" t="s">
        <v>14</v>
      </c>
      <c r="R82" s="0" t="s">
        <v>15</v>
      </c>
      <c r="S82" s="0" t="s">
        <v>16</v>
      </c>
      <c r="T82" s="0" t="s">
        <v>17</v>
      </c>
      <c r="U82" s="0" t="s">
        <v>18</v>
      </c>
      <c r="V82" s="0" t="s">
        <v>19</v>
      </c>
    </row>
    <row r="83" customFormat="false" ht="12.8" hidden="false" customHeight="false" outlineLevel="0" collapsed="false">
      <c r="A83" s="0" t="s">
        <v>43</v>
      </c>
      <c r="B83" s="0" t="n">
        <v>19096675</v>
      </c>
      <c r="D83" s="0" t="n">
        <v>28447673707</v>
      </c>
      <c r="F83" s="0" t="n">
        <v>8647086110</v>
      </c>
      <c r="G83" s="0" t="n">
        <v>1538700488</v>
      </c>
      <c r="H83" s="0" t="n">
        <v>69586975097</v>
      </c>
      <c r="I83" s="0" t="n">
        <v>39428955078</v>
      </c>
      <c r="J83" s="0" t="n">
        <v>3687632</v>
      </c>
      <c r="K83" s="0" t="n">
        <v>1</v>
      </c>
      <c r="L83" s="0" t="n">
        <f aca="false">J83/1000000</f>
        <v>3.687632</v>
      </c>
      <c r="M83" s="0" t="n">
        <f aca="false">H83/1000000000</f>
        <v>69.586975097</v>
      </c>
      <c r="N83" s="0" t="n">
        <f aca="false">I83/1000000000</f>
        <v>39.428955078</v>
      </c>
      <c r="O83" s="0" t="n">
        <f aca="false">M83-N83</f>
        <v>30.158020019</v>
      </c>
      <c r="P83" s="0" t="n">
        <f aca="false">M83/$L83</f>
        <v>18.8703685988732</v>
      </c>
      <c r="Q83" s="0" t="n">
        <f aca="false">N83/$L83</f>
        <v>10.6922152421934</v>
      </c>
      <c r="R83" s="0" t="n">
        <f aca="false">O83/$L83</f>
        <v>8.17815335667985</v>
      </c>
      <c r="S83" s="0" t="n">
        <f aca="false">L$83/L83</f>
        <v>1</v>
      </c>
      <c r="T83" s="0" t="n">
        <f aca="false">M$83/M83</f>
        <v>1</v>
      </c>
      <c r="U83" s="0" t="n">
        <f aca="false">N$83/N83</f>
        <v>1</v>
      </c>
      <c r="V83" s="0" t="n">
        <f aca="false">O$83/O83</f>
        <v>1</v>
      </c>
    </row>
    <row r="84" customFormat="false" ht="12.8" hidden="false" customHeight="false" outlineLevel="0" collapsed="false">
      <c r="B84" s="0" t="n">
        <v>25290850</v>
      </c>
      <c r="D84" s="0" t="n">
        <v>28313727743</v>
      </c>
      <c r="F84" s="0" t="n">
        <v>8553300417</v>
      </c>
      <c r="G84" s="0" t="n">
        <v>1510711785</v>
      </c>
      <c r="H84" s="0" t="n">
        <v>54395141601</v>
      </c>
      <c r="I84" s="0" t="n">
        <v>38565002441</v>
      </c>
      <c r="J84" s="0" t="n">
        <v>1927283</v>
      </c>
      <c r="K84" s="0" t="n">
        <v>2</v>
      </c>
      <c r="L84" s="0" t="n">
        <f aca="false">J84/1000000</f>
        <v>1.927283</v>
      </c>
      <c r="M84" s="0" t="n">
        <f aca="false">H84/1000000000</f>
        <v>54.395141601</v>
      </c>
      <c r="N84" s="0" t="n">
        <f aca="false">I84/1000000000</f>
        <v>38.565002441</v>
      </c>
      <c r="O84" s="0" t="n">
        <f aca="false">M84-N84</f>
        <v>15.83013916</v>
      </c>
      <c r="P84" s="0" t="n">
        <f aca="false">M84/$L84</f>
        <v>28.2237437890543</v>
      </c>
      <c r="Q84" s="0" t="n">
        <f aca="false">N84/$L84</f>
        <v>20.0100361187226</v>
      </c>
      <c r="R84" s="0" t="n">
        <f aca="false">O84/$L84</f>
        <v>8.21370767033176</v>
      </c>
      <c r="S84" s="0" t="n">
        <f aca="false">L$83/L84</f>
        <v>1.91338376356768</v>
      </c>
      <c r="T84" s="0" t="n">
        <f aca="false">M$83/M84</f>
        <v>1.27928658789852</v>
      </c>
      <c r="U84" s="0" t="n">
        <f aca="false">N$83/N84</f>
        <v>1.02240250440336</v>
      </c>
      <c r="V84" s="0" t="n">
        <f aca="false">O$83/O84</f>
        <v>1.90510138377078</v>
      </c>
    </row>
    <row r="85" customFormat="false" ht="12.8" hidden="false" customHeight="false" outlineLevel="0" collapsed="false">
      <c r="B85" s="0" t="n">
        <v>31844093</v>
      </c>
      <c r="D85" s="0" t="n">
        <v>28324258023</v>
      </c>
      <c r="F85" s="0" t="n">
        <v>8532492798</v>
      </c>
      <c r="G85" s="0" t="n">
        <v>1516793678</v>
      </c>
      <c r="H85" s="0" t="n">
        <v>51465270996</v>
      </c>
      <c r="I85" s="0" t="n">
        <v>39791137695</v>
      </c>
      <c r="J85" s="0" t="n">
        <v>1401753</v>
      </c>
      <c r="K85" s="0" t="n">
        <v>3</v>
      </c>
      <c r="L85" s="0" t="n">
        <f aca="false">J85/1000000</f>
        <v>1.401753</v>
      </c>
      <c r="M85" s="0" t="n">
        <f aca="false">H85/1000000000</f>
        <v>51.465270996</v>
      </c>
      <c r="N85" s="0" t="n">
        <f aca="false">I85/1000000000</f>
        <v>39.791137695</v>
      </c>
      <c r="O85" s="0" t="n">
        <f aca="false">M85-N85</f>
        <v>11.674133301</v>
      </c>
      <c r="P85" s="0" t="n">
        <f aca="false">M85/$L85</f>
        <v>36.7149355100364</v>
      </c>
      <c r="Q85" s="0" t="n">
        <f aca="false">N85/$L85</f>
        <v>28.3866970108143</v>
      </c>
      <c r="R85" s="0" t="n">
        <f aca="false">O85/$L85</f>
        <v>8.32823849922204</v>
      </c>
      <c r="S85" s="0" t="n">
        <f aca="false">L$83/L85</f>
        <v>2.63072880885577</v>
      </c>
      <c r="T85" s="0" t="n">
        <f aca="false">M$83/M85</f>
        <v>1.35211519827436</v>
      </c>
      <c r="U85" s="0" t="n">
        <f aca="false">N$83/N85</f>
        <v>0.990897907474369</v>
      </c>
      <c r="V85" s="0" t="n">
        <f aca="false">O$83/O85</f>
        <v>2.58331982695595</v>
      </c>
    </row>
    <row r="86" customFormat="false" ht="12.8" hidden="false" customHeight="false" outlineLevel="0" collapsed="false">
      <c r="B86" s="0" t="n">
        <v>36372643</v>
      </c>
      <c r="D86" s="0" t="n">
        <v>28282701239</v>
      </c>
      <c r="F86" s="0" t="n">
        <v>8507187455</v>
      </c>
      <c r="G86" s="0" t="n">
        <v>1507586448</v>
      </c>
      <c r="H86" s="0" t="n">
        <v>49650390625</v>
      </c>
      <c r="I86" s="0" t="n">
        <v>40263305664</v>
      </c>
      <c r="J86" s="0" t="n">
        <v>1116070</v>
      </c>
      <c r="K86" s="0" t="n">
        <v>4</v>
      </c>
      <c r="L86" s="0" t="n">
        <f aca="false">J86/1000000</f>
        <v>1.11607</v>
      </c>
      <c r="M86" s="0" t="n">
        <f aca="false">H86/1000000000</f>
        <v>49.650390625</v>
      </c>
      <c r="N86" s="0" t="n">
        <f aca="false">I86/1000000000</f>
        <v>40.263305664</v>
      </c>
      <c r="O86" s="0" t="n">
        <f aca="false">M86-N86</f>
        <v>9.387084961</v>
      </c>
      <c r="P86" s="0" t="n">
        <f aca="false">M86/$L86</f>
        <v>44.4868069431129</v>
      </c>
      <c r="Q86" s="0" t="n">
        <f aca="false">N86/$L86</f>
        <v>36.0759680521831</v>
      </c>
      <c r="R86" s="0" t="n">
        <f aca="false">O86/$L86</f>
        <v>8.41083889092978</v>
      </c>
      <c r="S86" s="0" t="n">
        <f aca="false">L$83/L86</f>
        <v>3.3041225012768</v>
      </c>
      <c r="T86" s="0" t="n">
        <f aca="false">M$83/M86</f>
        <v>1.40153932770796</v>
      </c>
      <c r="U86" s="0" t="n">
        <f aca="false">N$83/N86</f>
        <v>0.979277643197935</v>
      </c>
      <c r="V86" s="0" t="n">
        <f aca="false">O$83/O86</f>
        <v>3.2127140794289</v>
      </c>
    </row>
    <row r="87" customFormat="false" ht="12.8" hidden="false" customHeight="false" outlineLevel="0" collapsed="false">
      <c r="B87" s="0" t="n">
        <v>36098938</v>
      </c>
      <c r="D87" s="0" t="n">
        <v>28459718371</v>
      </c>
      <c r="F87" s="0" t="n">
        <v>8542985291</v>
      </c>
      <c r="G87" s="0" t="n">
        <v>1556707535</v>
      </c>
      <c r="H87" s="0" t="n">
        <v>52429138183</v>
      </c>
      <c r="I87" s="0" t="n">
        <v>40948303222</v>
      </c>
      <c r="J87" s="0" t="n">
        <v>1373196</v>
      </c>
      <c r="K87" s="0" t="n">
        <v>5</v>
      </c>
      <c r="L87" s="0" t="n">
        <f aca="false">J87/1000000</f>
        <v>1.373196</v>
      </c>
      <c r="M87" s="0" t="n">
        <f aca="false">H87/1000000000</f>
        <v>52.429138183</v>
      </c>
      <c r="N87" s="0" t="n">
        <f aca="false">I87/1000000000</f>
        <v>40.948303222</v>
      </c>
      <c r="O87" s="0" t="n">
        <f aca="false">M87-N87</f>
        <v>11.480834961</v>
      </c>
      <c r="P87" s="0" t="n">
        <f aca="false">M87/$L87</f>
        <v>38.1803749668656</v>
      </c>
      <c r="Q87" s="0" t="n">
        <f aca="false">N87/$L87</f>
        <v>29.8197076178492</v>
      </c>
      <c r="R87" s="0" t="n">
        <f aca="false">O87/$L87</f>
        <v>8.36066734901645</v>
      </c>
      <c r="S87" s="0" t="n">
        <f aca="false">L$83/L87</f>
        <v>2.68543747578641</v>
      </c>
      <c r="T87" s="0" t="n">
        <f aca="false">M$83/M87</f>
        <v>1.32725765687988</v>
      </c>
      <c r="U87" s="0" t="n">
        <f aca="false">N$83/N87</f>
        <v>0.962895943801068</v>
      </c>
      <c r="V87" s="0" t="n">
        <f aca="false">O$83/O87</f>
        <v>2.6268141752273</v>
      </c>
    </row>
    <row r="88" customFormat="false" ht="12.8" hidden="false" customHeight="false" outlineLevel="0" collapsed="false">
      <c r="B88" s="0" t="n">
        <v>38238832</v>
      </c>
      <c r="D88" s="0" t="n">
        <v>28434513801</v>
      </c>
      <c r="F88" s="0" t="n">
        <v>8533842491</v>
      </c>
      <c r="G88" s="0" t="n">
        <v>1550270127</v>
      </c>
      <c r="H88" s="0" t="n">
        <v>51119628906</v>
      </c>
      <c r="I88" s="0" t="n">
        <v>40981018066</v>
      </c>
      <c r="J88" s="0" t="n">
        <v>1205422</v>
      </c>
      <c r="K88" s="0" t="n">
        <v>6</v>
      </c>
      <c r="L88" s="0" t="n">
        <f aca="false">J88/1000000</f>
        <v>1.205422</v>
      </c>
      <c r="M88" s="0" t="n">
        <f aca="false">H88/1000000000</f>
        <v>51.119628906</v>
      </c>
      <c r="N88" s="0" t="n">
        <f aca="false">I88/1000000000</f>
        <v>40.981018066</v>
      </c>
      <c r="O88" s="0" t="n">
        <f aca="false">M88-N88</f>
        <v>10.13861084</v>
      </c>
      <c r="P88" s="0" t="n">
        <f aca="false">M88/$L88</f>
        <v>42.4080769274163</v>
      </c>
      <c r="Q88" s="0" t="n">
        <f aca="false">N88/$L88</f>
        <v>33.9972375367299</v>
      </c>
      <c r="R88" s="0" t="n">
        <f aca="false">O88/$L88</f>
        <v>8.41083939068642</v>
      </c>
      <c r="S88" s="0" t="n">
        <f aca="false">L$83/L88</f>
        <v>3.05920416252565</v>
      </c>
      <c r="T88" s="0" t="n">
        <f aca="false">M$83/M88</f>
        <v>1.361257438409</v>
      </c>
      <c r="U88" s="0" t="n">
        <f aca="false">N$83/N88</f>
        <v>0.962127271081934</v>
      </c>
      <c r="V88" s="0" t="n">
        <f aca="false">O$83/O88</f>
        <v>2.97457122035073</v>
      </c>
    </row>
    <row r="89" customFormat="false" ht="12.8" hidden="false" customHeight="false" outlineLevel="0" collapsed="false">
      <c r="B89" s="0" t="n">
        <v>39832158</v>
      </c>
      <c r="D89" s="0" t="n">
        <v>28449903793</v>
      </c>
      <c r="F89" s="0" t="n">
        <v>8532684993</v>
      </c>
      <c r="G89" s="0" t="n">
        <v>1555134888</v>
      </c>
      <c r="H89" s="0" t="n">
        <v>50356018066</v>
      </c>
      <c r="I89" s="0" t="n">
        <v>41101806640</v>
      </c>
      <c r="J89" s="0" t="n">
        <v>1088792</v>
      </c>
      <c r="K89" s="0" t="n">
        <v>7</v>
      </c>
      <c r="L89" s="0" t="n">
        <f aca="false">J89/1000000</f>
        <v>1.088792</v>
      </c>
      <c r="M89" s="0" t="n">
        <f aca="false">H89/1000000000</f>
        <v>50.356018066</v>
      </c>
      <c r="N89" s="0" t="n">
        <f aca="false">I89/1000000000</f>
        <v>41.10180664</v>
      </c>
      <c r="O89" s="0" t="n">
        <f aca="false">M89-N89</f>
        <v>9.254211426</v>
      </c>
      <c r="P89" s="0" t="n">
        <f aca="false">M89/$L89</f>
        <v>46.2494379697867</v>
      </c>
      <c r="Q89" s="0" t="n">
        <f aca="false">N89/$L89</f>
        <v>37.749916090493</v>
      </c>
      <c r="R89" s="0" t="n">
        <f aca="false">O89/$L89</f>
        <v>8.49952187929375</v>
      </c>
      <c r="S89" s="0" t="n">
        <f aca="false">L$83/L89</f>
        <v>3.38690218150023</v>
      </c>
      <c r="T89" s="0" t="n">
        <f aca="false">M$83/M89</f>
        <v>1.38189987551825</v>
      </c>
      <c r="U89" s="0" t="n">
        <f aca="false">N$83/N89</f>
        <v>0.959299804588833</v>
      </c>
      <c r="V89" s="0" t="n">
        <f aca="false">O$83/O89</f>
        <v>3.25884277230474</v>
      </c>
    </row>
    <row r="90" customFormat="false" ht="12.8" hidden="false" customHeight="false" outlineLevel="0" collapsed="false">
      <c r="B90" s="0" t="n">
        <v>41799138</v>
      </c>
      <c r="D90" s="0" t="n">
        <v>28468779498</v>
      </c>
      <c r="F90" s="0" t="n">
        <v>8529823480</v>
      </c>
      <c r="G90" s="0" t="n">
        <v>1561292022</v>
      </c>
      <c r="H90" s="0" t="n">
        <v>50296936035</v>
      </c>
      <c r="I90" s="0" t="n">
        <v>41633544921</v>
      </c>
      <c r="J90" s="0" t="n">
        <v>1008683</v>
      </c>
      <c r="K90" s="0" t="n">
        <v>8</v>
      </c>
      <c r="L90" s="0" t="n">
        <f aca="false">J90/1000000</f>
        <v>1.008683</v>
      </c>
      <c r="M90" s="0" t="n">
        <f aca="false">H90/1000000000</f>
        <v>50.296936035</v>
      </c>
      <c r="N90" s="0" t="n">
        <f aca="false">I90/1000000000</f>
        <v>41.633544921</v>
      </c>
      <c r="O90" s="0" t="n">
        <f aca="false">M90-N90</f>
        <v>8.663391114</v>
      </c>
      <c r="P90" s="0" t="n">
        <f aca="false">M90/$L90</f>
        <v>49.8639672077352</v>
      </c>
      <c r="Q90" s="0" t="n">
        <f aca="false">N90/$L90</f>
        <v>41.2751527695024</v>
      </c>
      <c r="R90" s="0" t="n">
        <f aca="false">O90/$L90</f>
        <v>8.58881443823282</v>
      </c>
      <c r="S90" s="0" t="n">
        <f aca="false">L$83/L90</f>
        <v>3.65588792514596</v>
      </c>
      <c r="T90" s="0" t="n">
        <f aca="false">M$83/M90</f>
        <v>1.3835231444034</v>
      </c>
      <c r="U90" s="0" t="n">
        <f aca="false">N$83/N90</f>
        <v>0.947047750865721</v>
      </c>
      <c r="V90" s="0" t="n">
        <f aca="false">O$83/O90</f>
        <v>3.48108721194231</v>
      </c>
    </row>
    <row r="91" customFormat="false" ht="12.8" hidden="false" customHeight="false" outlineLevel="0" collapsed="false">
      <c r="A91" s="0" t="s">
        <v>0</v>
      </c>
      <c r="B91" s="0" t="s">
        <v>1</v>
      </c>
      <c r="D91" s="0" t="s">
        <v>2</v>
      </c>
      <c r="F91" s="0" t="s">
        <v>3</v>
      </c>
      <c r="G91" s="0" t="s">
        <v>4</v>
      </c>
      <c r="H91" s="0" t="s">
        <v>5</v>
      </c>
      <c r="I91" s="0" t="s">
        <v>6</v>
      </c>
      <c r="J91" s="0" t="s">
        <v>7</v>
      </c>
      <c r="K91" s="0" t="s">
        <v>8</v>
      </c>
      <c r="L91" s="0" t="s">
        <v>9</v>
      </c>
      <c r="M91" s="0" t="s">
        <v>10</v>
      </c>
      <c r="N91" s="0" t="s">
        <v>11</v>
      </c>
      <c r="O91" s="0" t="s">
        <v>12</v>
      </c>
      <c r="P91" s="0" t="s">
        <v>13</v>
      </c>
      <c r="Q91" s="0" t="s">
        <v>14</v>
      </c>
      <c r="R91" s="0" t="s">
        <v>15</v>
      </c>
      <c r="S91" s="0" t="s">
        <v>16</v>
      </c>
      <c r="T91" s="0" t="s">
        <v>17</v>
      </c>
      <c r="U91" s="0" t="s">
        <v>18</v>
      </c>
      <c r="V91" s="0" t="s">
        <v>19</v>
      </c>
    </row>
    <row r="92" customFormat="false" ht="12.8" hidden="false" customHeight="false" outlineLevel="0" collapsed="false">
      <c r="A92" s="0" t="s">
        <v>44</v>
      </c>
      <c r="B92" s="0" t="n">
        <v>8966117</v>
      </c>
      <c r="D92" s="0" t="n">
        <v>4690961061</v>
      </c>
      <c r="F92" s="0" t="n">
        <v>1656101169</v>
      </c>
      <c r="G92" s="0" t="n">
        <v>471827369</v>
      </c>
      <c r="H92" s="0" t="n">
        <v>21588989257</v>
      </c>
      <c r="I92" s="0" t="n">
        <v>10370727539</v>
      </c>
      <c r="J92" s="0" t="n">
        <v>1322843</v>
      </c>
      <c r="K92" s="0" t="n">
        <v>1</v>
      </c>
      <c r="L92" s="0" t="n">
        <f aca="false">J92/1000000</f>
        <v>1.322843</v>
      </c>
      <c r="M92" s="0" t="n">
        <f aca="false">H92/1000000000</f>
        <v>21.588989257</v>
      </c>
      <c r="N92" s="0" t="n">
        <f aca="false">I92/1000000000</f>
        <v>10.370727539</v>
      </c>
      <c r="O92" s="0" t="n">
        <f aca="false">M92-N92</f>
        <v>11.218261718</v>
      </c>
      <c r="P92" s="0" t="n">
        <f aca="false">M92/$L92</f>
        <v>16.3201447616989</v>
      </c>
      <c r="Q92" s="0" t="n">
        <f aca="false">N92/$L92</f>
        <v>7.83972666370839</v>
      </c>
      <c r="R92" s="0" t="n">
        <f aca="false">O92/$L92</f>
        <v>8.48041809799047</v>
      </c>
      <c r="S92" s="0" t="n">
        <f aca="false">L$92/L92</f>
        <v>1</v>
      </c>
      <c r="T92" s="0" t="n">
        <f aca="false">M$92/M92</f>
        <v>1</v>
      </c>
      <c r="U92" s="0" t="n">
        <f aca="false">N$92/N92</f>
        <v>1</v>
      </c>
      <c r="V92" s="0" t="n">
        <f aca="false">O$92/O92</f>
        <v>1</v>
      </c>
    </row>
    <row r="93" customFormat="false" ht="12.8" hidden="false" customHeight="false" outlineLevel="0" collapsed="false">
      <c r="B93" s="0" t="n">
        <v>9095268</v>
      </c>
      <c r="D93" s="0" t="n">
        <v>4629935348</v>
      </c>
      <c r="F93" s="0" t="n">
        <v>1619932021</v>
      </c>
      <c r="G93" s="0" t="n">
        <v>458132439</v>
      </c>
      <c r="H93" s="0" t="n">
        <v>15203369140</v>
      </c>
      <c r="I93" s="0" t="n">
        <v>9733459472</v>
      </c>
      <c r="J93" s="0" t="n">
        <v>662638</v>
      </c>
      <c r="K93" s="0" t="n">
        <v>2</v>
      </c>
      <c r="L93" s="0" t="n">
        <f aca="false">J93/1000000</f>
        <v>0.662638</v>
      </c>
      <c r="M93" s="0" t="n">
        <f aca="false">H93/1000000000</f>
        <v>15.20336914</v>
      </c>
      <c r="N93" s="0" t="n">
        <f aca="false">I93/1000000000</f>
        <v>9.733459472</v>
      </c>
      <c r="O93" s="0" t="n">
        <f aca="false">M93-N93</f>
        <v>5.469909668</v>
      </c>
      <c r="P93" s="0" t="n">
        <f aca="false">M93/$L93</f>
        <v>22.9437025042331</v>
      </c>
      <c r="Q93" s="0" t="n">
        <f aca="false">N93/$L93</f>
        <v>14.6889545604086</v>
      </c>
      <c r="R93" s="0" t="n">
        <f aca="false">O93/$L93</f>
        <v>8.25474794382453</v>
      </c>
      <c r="S93" s="0" t="n">
        <f aca="false">L$92/L93</f>
        <v>1.99632831198935</v>
      </c>
      <c r="T93" s="0" t="n">
        <f aca="false">M$92/M93</f>
        <v>1.42001348899695</v>
      </c>
      <c r="U93" s="0" t="n">
        <f aca="false">N$92/N93</f>
        <v>1.06547189812966</v>
      </c>
      <c r="V93" s="0" t="n">
        <f aca="false">O$92/O93</f>
        <v>2.05090438396615</v>
      </c>
    </row>
    <row r="94" customFormat="false" ht="12.8" hidden="false" customHeight="false" outlineLevel="0" collapsed="false">
      <c r="B94" s="0" t="n">
        <v>9303445</v>
      </c>
      <c r="D94" s="0" t="n">
        <v>4619622339</v>
      </c>
      <c r="F94" s="0" t="n">
        <v>1610289316</v>
      </c>
      <c r="G94" s="0" t="n">
        <v>456248122</v>
      </c>
      <c r="H94" s="0" t="n">
        <v>12866455078</v>
      </c>
      <c r="I94" s="0" t="n">
        <v>9253784179</v>
      </c>
      <c r="J94" s="0" t="n">
        <v>447173</v>
      </c>
      <c r="K94" s="0" t="n">
        <v>3</v>
      </c>
      <c r="L94" s="0" t="n">
        <f aca="false">J94/1000000</f>
        <v>0.447173</v>
      </c>
      <c r="M94" s="0" t="n">
        <f aca="false">H94/1000000000</f>
        <v>12.866455078</v>
      </c>
      <c r="N94" s="0" t="n">
        <f aca="false">I94/1000000000</f>
        <v>9.253784179</v>
      </c>
      <c r="O94" s="0" t="n">
        <f aca="false">M94-N94</f>
        <v>3.612670899</v>
      </c>
      <c r="P94" s="0" t="n">
        <f aca="false">M94/$L94</f>
        <v>28.772880021826</v>
      </c>
      <c r="Q94" s="0" t="n">
        <f aca="false">N94/$L94</f>
        <v>20.6939689538501</v>
      </c>
      <c r="R94" s="0" t="n">
        <f aca="false">O94/$L94</f>
        <v>8.07891106797593</v>
      </c>
      <c r="S94" s="0" t="n">
        <f aca="false">L$92/L94</f>
        <v>2.95823540330029</v>
      </c>
      <c r="T94" s="0" t="n">
        <f aca="false">M$92/M94</f>
        <v>1.67792831250889</v>
      </c>
      <c r="U94" s="0" t="n">
        <f aca="false">N$92/N94</f>
        <v>1.12070125457807</v>
      </c>
      <c r="V94" s="0" t="n">
        <f aca="false">O$92/O94</f>
        <v>3.1052542652322</v>
      </c>
    </row>
    <row r="95" customFormat="false" ht="12.8" hidden="false" customHeight="false" outlineLevel="0" collapsed="false">
      <c r="B95" s="0" t="n">
        <v>9783162</v>
      </c>
      <c r="D95" s="0" t="n">
        <v>4608755452</v>
      </c>
      <c r="F95" s="0" t="n">
        <v>1600622255</v>
      </c>
      <c r="G95" s="0" t="n">
        <v>454189406</v>
      </c>
      <c r="H95" s="0" t="n">
        <v>11998413085</v>
      </c>
      <c r="I95" s="0" t="n">
        <v>9208190917</v>
      </c>
      <c r="J95" s="0" t="n">
        <v>343799</v>
      </c>
      <c r="K95" s="0" t="n">
        <v>4</v>
      </c>
      <c r="L95" s="0" t="n">
        <f aca="false">J95/1000000</f>
        <v>0.343799</v>
      </c>
      <c r="M95" s="0" t="n">
        <f aca="false">H95/1000000000</f>
        <v>11.998413085</v>
      </c>
      <c r="N95" s="0" t="n">
        <f aca="false">I95/1000000000</f>
        <v>9.208190917</v>
      </c>
      <c r="O95" s="0" t="n">
        <f aca="false">M95-N95</f>
        <v>2.790222168</v>
      </c>
      <c r="P95" s="0" t="n">
        <f aca="false">M95/$L95</f>
        <v>34.8994996640479</v>
      </c>
      <c r="Q95" s="0" t="n">
        <f aca="false">N95/$L95</f>
        <v>26.7836465987394</v>
      </c>
      <c r="R95" s="0" t="n">
        <f aca="false">O95/$L95</f>
        <v>8.11585306530851</v>
      </c>
      <c r="S95" s="0" t="n">
        <f aca="false">L$92/L95</f>
        <v>3.84772207016309</v>
      </c>
      <c r="T95" s="0" t="n">
        <f aca="false">M$92/M95</f>
        <v>1.79932038545912</v>
      </c>
      <c r="U95" s="0" t="n">
        <f aca="false">N$92/N95</f>
        <v>1.12625027353133</v>
      </c>
      <c r="V95" s="0" t="n">
        <f aca="false">O$92/O95</f>
        <v>4.02056217840213</v>
      </c>
    </row>
    <row r="96" customFormat="false" ht="12.8" hidden="false" customHeight="false" outlineLevel="0" collapsed="false">
      <c r="B96" s="0" t="n">
        <v>10179477</v>
      </c>
      <c r="D96" s="0" t="n">
        <v>4748480344</v>
      </c>
      <c r="F96" s="0" t="n">
        <v>1621461432</v>
      </c>
      <c r="G96" s="0" t="n">
        <v>493912637</v>
      </c>
      <c r="H96" s="0" t="n">
        <v>11973449707</v>
      </c>
      <c r="I96" s="0" t="n">
        <v>9174255371</v>
      </c>
      <c r="J96" s="0" t="n">
        <v>344379</v>
      </c>
      <c r="K96" s="0" t="n">
        <v>5</v>
      </c>
      <c r="L96" s="0" t="n">
        <f aca="false">J96/1000000</f>
        <v>0.344379</v>
      </c>
      <c r="M96" s="0" t="n">
        <f aca="false">H96/1000000000</f>
        <v>11.973449707</v>
      </c>
      <c r="N96" s="0" t="n">
        <f aca="false">I96/1000000000</f>
        <v>9.174255371</v>
      </c>
      <c r="O96" s="0" t="n">
        <f aca="false">M96-N96</f>
        <v>2.799194336</v>
      </c>
      <c r="P96" s="0" t="n">
        <f aca="false">M96/$L96</f>
        <v>34.7682341461007</v>
      </c>
      <c r="Q96" s="0" t="n">
        <f aca="false">N96/$L96</f>
        <v>26.6399965474085</v>
      </c>
      <c r="R96" s="0" t="n">
        <f aca="false">O96/$L96</f>
        <v>8.12823759869214</v>
      </c>
      <c r="S96" s="0" t="n">
        <f aca="false">L$92/L96</f>
        <v>3.84124177142044</v>
      </c>
      <c r="T96" s="0" t="n">
        <f aca="false">M$92/M96</f>
        <v>1.80307177841809</v>
      </c>
      <c r="U96" s="0" t="n">
        <f aca="false">N$92/N96</f>
        <v>1.13041627027105</v>
      </c>
      <c r="V96" s="0" t="n">
        <f aca="false">O$92/O96</f>
        <v>4.00767519915416</v>
      </c>
    </row>
    <row r="97" customFormat="false" ht="12.8" hidden="false" customHeight="false" outlineLevel="0" collapsed="false">
      <c r="B97" s="0" t="n">
        <v>10996006</v>
      </c>
      <c r="D97" s="0" t="n">
        <v>4718475435</v>
      </c>
      <c r="F97" s="0" t="n">
        <v>1616495901</v>
      </c>
      <c r="G97" s="0" t="n">
        <v>485317882</v>
      </c>
      <c r="H97" s="0" t="n">
        <v>10879943847</v>
      </c>
      <c r="I97" s="0" t="n">
        <v>8398254394</v>
      </c>
      <c r="J97" s="0" t="n">
        <v>299489</v>
      </c>
      <c r="K97" s="0" t="n">
        <v>6</v>
      </c>
      <c r="L97" s="0" t="n">
        <f aca="false">J97/1000000</f>
        <v>0.299489</v>
      </c>
      <c r="M97" s="0" t="n">
        <f aca="false">H97/1000000000</f>
        <v>10.879943847</v>
      </c>
      <c r="N97" s="0" t="n">
        <f aca="false">I97/1000000000</f>
        <v>8.398254394</v>
      </c>
      <c r="O97" s="0" t="n">
        <f aca="false">M97-N97</f>
        <v>2.481689453</v>
      </c>
      <c r="P97" s="0" t="n">
        <f aca="false">M97/$L97</f>
        <v>36.3283587944799</v>
      </c>
      <c r="Q97" s="0" t="n">
        <f aca="false">N97/$L97</f>
        <v>28.0419460948482</v>
      </c>
      <c r="R97" s="0" t="n">
        <f aca="false">O97/$L97</f>
        <v>8.2864126996317</v>
      </c>
      <c r="S97" s="0" t="n">
        <f aca="false">L$92/L97</f>
        <v>4.41700029049481</v>
      </c>
      <c r="T97" s="0" t="n">
        <f aca="false">M$92/M97</f>
        <v>1.98429234200072</v>
      </c>
      <c r="U97" s="0" t="n">
        <f aca="false">N$92/N97</f>
        <v>1.23486703932298</v>
      </c>
      <c r="V97" s="0" t="n">
        <f aca="false">O$92/O97</f>
        <v>4.52041318241441</v>
      </c>
    </row>
    <row r="98" customFormat="false" ht="12.8" hidden="false" customHeight="false" outlineLevel="0" collapsed="false">
      <c r="B98" s="0" t="n">
        <v>11707856</v>
      </c>
      <c r="D98" s="0" t="n">
        <v>4659101901</v>
      </c>
      <c r="F98" s="0" t="n">
        <v>1606551565</v>
      </c>
      <c r="G98" s="0" t="n">
        <v>468453977</v>
      </c>
      <c r="H98" s="0" t="n">
        <v>9880249023</v>
      </c>
      <c r="I98" s="0" t="n">
        <v>7698669433</v>
      </c>
      <c r="J98" s="0" t="n">
        <v>261436</v>
      </c>
      <c r="K98" s="0" t="n">
        <v>7</v>
      </c>
      <c r="L98" s="0" t="n">
        <f aca="false">J98/1000000</f>
        <v>0.261436</v>
      </c>
      <c r="M98" s="0" t="n">
        <f aca="false">H98/1000000000</f>
        <v>9.880249023</v>
      </c>
      <c r="N98" s="0" t="n">
        <f aca="false">I98/1000000000</f>
        <v>7.698669433</v>
      </c>
      <c r="O98" s="0" t="n">
        <f aca="false">M98-N98</f>
        <v>2.18157959</v>
      </c>
      <c r="P98" s="0" t="n">
        <f aca="false">M98/$L98</f>
        <v>37.7922283962423</v>
      </c>
      <c r="Q98" s="0" t="n">
        <f aca="false">N98/$L98</f>
        <v>29.4476255488915</v>
      </c>
      <c r="R98" s="0" t="n">
        <f aca="false">O98/$L98</f>
        <v>8.34460284735078</v>
      </c>
      <c r="S98" s="0" t="n">
        <f aca="false">L$92/L98</f>
        <v>5.05991141235331</v>
      </c>
      <c r="T98" s="0" t="n">
        <f aca="false">M$92/M98</f>
        <v>2.1850652961017</v>
      </c>
      <c r="U98" s="0" t="n">
        <f aca="false">N$92/N98</f>
        <v>1.34708050907425</v>
      </c>
      <c r="V98" s="0" t="n">
        <f aca="false">O$92/O98</f>
        <v>5.14226561773069</v>
      </c>
    </row>
    <row r="99" customFormat="false" ht="12.8" hidden="false" customHeight="false" outlineLevel="0" collapsed="false">
      <c r="B99" s="0" t="n">
        <v>12455172</v>
      </c>
      <c r="D99" s="0" t="n">
        <v>4661937248</v>
      </c>
      <c r="F99" s="0" t="n">
        <v>1606442450</v>
      </c>
      <c r="G99" s="0" t="n">
        <v>469193945</v>
      </c>
      <c r="H99" s="0" t="n">
        <v>9431274414</v>
      </c>
      <c r="I99" s="0" t="n">
        <v>7389587402</v>
      </c>
      <c r="J99" s="0" t="n">
        <v>243557</v>
      </c>
      <c r="K99" s="0" t="n">
        <v>8</v>
      </c>
      <c r="L99" s="0" t="n">
        <f aca="false">J99/1000000</f>
        <v>0.243557</v>
      </c>
      <c r="M99" s="0" t="n">
        <f aca="false">H99/1000000000</f>
        <v>9.431274414</v>
      </c>
      <c r="N99" s="0" t="n">
        <f aca="false">I99/1000000000</f>
        <v>7.389587402</v>
      </c>
      <c r="O99" s="0" t="n">
        <f aca="false">M99-N99</f>
        <v>2.041687012</v>
      </c>
      <c r="P99" s="0" t="n">
        <f aca="false">M99/$L99</f>
        <v>38.723068579429</v>
      </c>
      <c r="Q99" s="0" t="n">
        <f aca="false">N99/$L99</f>
        <v>30.3402792857524</v>
      </c>
      <c r="R99" s="0" t="n">
        <f aca="false">O99/$L99</f>
        <v>8.38278929367664</v>
      </c>
      <c r="S99" s="0" t="n">
        <f aca="false">L$92/L99</f>
        <v>5.43134871919099</v>
      </c>
      <c r="T99" s="0" t="n">
        <f aca="false">M$92/M99</f>
        <v>2.2890850493071</v>
      </c>
      <c r="U99" s="0" t="n">
        <f aca="false">N$92/N99</f>
        <v>1.40342443695749</v>
      </c>
      <c r="V99" s="0" t="n">
        <f aca="false">O$92/O99</f>
        <v>5.49460404658733</v>
      </c>
    </row>
    <row r="100" customFormat="false" ht="12.8" hidden="false" customHeight="false" outlineLevel="0" collapsed="false">
      <c r="A100" s="0" t="s">
        <v>0</v>
      </c>
      <c r="B100" s="0" t="s">
        <v>1</v>
      </c>
      <c r="D100" s="0" t="s">
        <v>2</v>
      </c>
      <c r="F100" s="0" t="s">
        <v>3</v>
      </c>
      <c r="G100" s="0" t="s">
        <v>4</v>
      </c>
      <c r="H100" s="0" t="s">
        <v>5</v>
      </c>
      <c r="I100" s="0" t="s">
        <v>6</v>
      </c>
      <c r="J100" s="0" t="s">
        <v>7</v>
      </c>
      <c r="K100" s="0" t="s">
        <v>8</v>
      </c>
      <c r="L100" s="0" t="s">
        <v>9</v>
      </c>
      <c r="M100" s="0" t="s">
        <v>10</v>
      </c>
      <c r="N100" s="0" t="s">
        <v>11</v>
      </c>
      <c r="O100" s="0" t="s">
        <v>12</v>
      </c>
      <c r="P100" s="0" t="s">
        <v>13</v>
      </c>
      <c r="Q100" s="0" t="s">
        <v>14</v>
      </c>
      <c r="R100" s="0" t="s">
        <v>15</v>
      </c>
      <c r="S100" s="0" t="s">
        <v>16</v>
      </c>
      <c r="T100" s="0" t="s">
        <v>17</v>
      </c>
      <c r="U100" s="0" t="s">
        <v>18</v>
      </c>
      <c r="V100" s="0" t="s">
        <v>19</v>
      </c>
    </row>
    <row r="101" customFormat="false" ht="12.8" hidden="false" customHeight="false" outlineLevel="0" collapsed="false">
      <c r="A101" s="0" t="s">
        <v>45</v>
      </c>
      <c r="B101" s="0" t="n">
        <v>242052596</v>
      </c>
      <c r="D101" s="0" t="n">
        <v>203015606340</v>
      </c>
      <c r="F101" s="0" t="n">
        <v>85859289830</v>
      </c>
      <c r="G101" s="0" t="n">
        <v>2745711843</v>
      </c>
      <c r="H101" s="0" t="n">
        <v>556776916503</v>
      </c>
      <c r="I101" s="0" t="n">
        <v>305236389160</v>
      </c>
      <c r="J101" s="0" t="n">
        <v>29958344</v>
      </c>
      <c r="K101" s="0" t="n">
        <v>1</v>
      </c>
      <c r="L101" s="0" t="n">
        <f aca="false">J101/1000000</f>
        <v>29.958344</v>
      </c>
      <c r="M101" s="0" t="n">
        <f aca="false">H101/1000000000</f>
        <v>556.776916503</v>
      </c>
      <c r="N101" s="0" t="n">
        <f aca="false">I101/1000000000</f>
        <v>305.23638916</v>
      </c>
      <c r="O101" s="0" t="n">
        <f aca="false">M101-N101</f>
        <v>251.540527343</v>
      </c>
      <c r="P101" s="0" t="n">
        <f aca="false">M101/$L101</f>
        <v>18.5850364927714</v>
      </c>
      <c r="Q101" s="0" t="n">
        <f aca="false">N101/$L101</f>
        <v>10.188693646084</v>
      </c>
      <c r="R101" s="0" t="n">
        <f aca="false">O101/$L101</f>
        <v>8.39634284668739</v>
      </c>
      <c r="S101" s="0" t="n">
        <f aca="false">L$101/L101</f>
        <v>1</v>
      </c>
      <c r="T101" s="0" t="n">
        <f aca="false">M$101/M101</f>
        <v>1</v>
      </c>
      <c r="U101" s="0" t="n">
        <f aca="false">N$101/N101</f>
        <v>1</v>
      </c>
      <c r="V101" s="0" t="n">
        <f aca="false">O$101/O101</f>
        <v>1</v>
      </c>
    </row>
    <row r="102" customFormat="false" ht="12.8" hidden="false" customHeight="false" outlineLevel="0" collapsed="false">
      <c r="B102" s="0" t="n">
        <v>286333042</v>
      </c>
      <c r="D102" s="0" t="n">
        <v>201297271073</v>
      </c>
      <c r="F102" s="0" t="n">
        <v>84896007173</v>
      </c>
      <c r="G102" s="0" t="n">
        <v>2379467645</v>
      </c>
      <c r="H102" s="0" t="n">
        <v>431234863281</v>
      </c>
      <c r="I102" s="0" t="n">
        <v>299489990234</v>
      </c>
      <c r="J102" s="0" t="n">
        <v>15734995</v>
      </c>
      <c r="K102" s="0" t="n">
        <v>2</v>
      </c>
      <c r="L102" s="0" t="n">
        <f aca="false">J102/1000000</f>
        <v>15.734995</v>
      </c>
      <c r="M102" s="0" t="n">
        <f aca="false">H102/1000000000</f>
        <v>431.234863281</v>
      </c>
      <c r="N102" s="0" t="n">
        <f aca="false">I102/1000000000</f>
        <v>299.489990234</v>
      </c>
      <c r="O102" s="0" t="n">
        <f aca="false">M102-N102</f>
        <v>131.744873047</v>
      </c>
      <c r="P102" s="0" t="n">
        <f aca="false">M102/$L102</f>
        <v>27.4061010684147</v>
      </c>
      <c r="Q102" s="0" t="n">
        <f aca="false">N102/$L102</f>
        <v>19.0333705370736</v>
      </c>
      <c r="R102" s="0" t="n">
        <f aca="false">O102/$L102</f>
        <v>8.37273053134113</v>
      </c>
      <c r="S102" s="0" t="n">
        <f aca="false">L$101/L102</f>
        <v>1.90393095136033</v>
      </c>
      <c r="T102" s="0" t="n">
        <f aca="false">M$101/M102</f>
        <v>1.29112222575612</v>
      </c>
      <c r="U102" s="0" t="n">
        <f aca="false">N$101/N102</f>
        <v>1.01918728209083</v>
      </c>
      <c r="V102" s="0" t="n">
        <f aca="false">O$101/O102</f>
        <v>1.90930031298647</v>
      </c>
    </row>
    <row r="103" customFormat="false" ht="12.8" hidden="false" customHeight="false" outlineLevel="0" collapsed="false">
      <c r="B103" s="0" t="n">
        <v>310391145</v>
      </c>
      <c r="D103" s="0" t="n">
        <v>201517395191</v>
      </c>
      <c r="F103" s="0" t="n">
        <v>84801954836</v>
      </c>
      <c r="G103" s="0" t="n">
        <v>2460242963</v>
      </c>
      <c r="H103" s="0" t="n">
        <v>400899536132</v>
      </c>
      <c r="I103" s="0" t="n">
        <v>306277526855</v>
      </c>
      <c r="J103" s="0" t="n">
        <v>11265545</v>
      </c>
      <c r="K103" s="0" t="n">
        <v>3</v>
      </c>
      <c r="L103" s="0" t="n">
        <f aca="false">J103/1000000</f>
        <v>11.265545</v>
      </c>
      <c r="M103" s="0" t="n">
        <f aca="false">H103/1000000000</f>
        <v>400.899536132</v>
      </c>
      <c r="N103" s="0" t="n">
        <f aca="false">I103/1000000000</f>
        <v>306.277526855</v>
      </c>
      <c r="O103" s="0" t="n">
        <f aca="false">M103-N103</f>
        <v>94.622009277</v>
      </c>
      <c r="P103" s="0" t="n">
        <f aca="false">M103/$L103</f>
        <v>35.5863419064058</v>
      </c>
      <c r="Q103" s="0" t="n">
        <f aca="false">N103/$L103</f>
        <v>27.1871025196739</v>
      </c>
      <c r="R103" s="0" t="n">
        <f aca="false">O103/$L103</f>
        <v>8.39923938673184</v>
      </c>
      <c r="S103" s="0" t="n">
        <f aca="false">L$101/L103</f>
        <v>2.65928936416303</v>
      </c>
      <c r="T103" s="0" t="n">
        <f aca="false">M$101/M103</f>
        <v>1.38881905894667</v>
      </c>
      <c r="U103" s="0" t="n">
        <f aca="false">N$101/N103</f>
        <v>0.996600672254047</v>
      </c>
      <c r="V103" s="0" t="n">
        <f aca="false">O$101/O103</f>
        <v>2.65837228848767</v>
      </c>
    </row>
    <row r="104" customFormat="false" ht="12.8" hidden="false" customHeight="false" outlineLevel="0" collapsed="false">
      <c r="B104" s="0" t="n">
        <v>316594900</v>
      </c>
      <c r="D104" s="0" t="n">
        <v>201699164022</v>
      </c>
      <c r="F104" s="0" t="n">
        <v>84704629130</v>
      </c>
      <c r="G104" s="0" t="n">
        <v>2528848711</v>
      </c>
      <c r="H104" s="0" t="n">
        <v>390630249023</v>
      </c>
      <c r="I104" s="0" t="n">
        <v>314262878417</v>
      </c>
      <c r="J104" s="0" t="n">
        <v>9051004</v>
      </c>
      <c r="K104" s="0" t="n">
        <v>4</v>
      </c>
      <c r="L104" s="0" t="n">
        <f aca="false">J104/1000000</f>
        <v>9.051004</v>
      </c>
      <c r="M104" s="0" t="n">
        <f aca="false">H104/1000000000</f>
        <v>390.630249023</v>
      </c>
      <c r="N104" s="0" t="n">
        <f aca="false">I104/1000000000</f>
        <v>314.262878417</v>
      </c>
      <c r="O104" s="0" t="n">
        <f aca="false">M104-N104</f>
        <v>76.367370606</v>
      </c>
      <c r="P104" s="0" t="n">
        <f aca="false">M104/$L104</f>
        <v>43.1587754267924</v>
      </c>
      <c r="Q104" s="0" t="n">
        <f aca="false">N104/$L104</f>
        <v>34.7213279783105</v>
      </c>
      <c r="R104" s="0" t="n">
        <f aca="false">O104/$L104</f>
        <v>8.43744744848195</v>
      </c>
      <c r="S104" s="0" t="n">
        <f aca="false">L$101/L104</f>
        <v>3.30994705117797</v>
      </c>
      <c r="T104" s="0" t="n">
        <f aca="false">M$101/M104</f>
        <v>1.42532975338072</v>
      </c>
      <c r="U104" s="0" t="n">
        <f aca="false">N$101/N104</f>
        <v>0.971277265382192</v>
      </c>
      <c r="V104" s="0" t="n">
        <f aca="false">O$101/O104</f>
        <v>3.29382202564975</v>
      </c>
    </row>
    <row r="105" customFormat="false" ht="12.8" hidden="false" customHeight="false" outlineLevel="0" collapsed="false">
      <c r="B105" s="0" t="n">
        <v>313257422</v>
      </c>
      <c r="D105" s="0" t="n">
        <v>207701120895</v>
      </c>
      <c r="F105" s="0" t="n">
        <v>86440440108</v>
      </c>
      <c r="G105" s="0" t="n">
        <v>4151079697</v>
      </c>
      <c r="H105" s="0" t="n">
        <v>440499694824</v>
      </c>
      <c r="I105" s="0" t="n">
        <v>353367614746</v>
      </c>
      <c r="J105" s="0" t="n">
        <v>10679855</v>
      </c>
      <c r="K105" s="0" t="n">
        <v>5</v>
      </c>
      <c r="L105" s="0" t="n">
        <f aca="false">J105/1000000</f>
        <v>10.679855</v>
      </c>
      <c r="M105" s="0" t="n">
        <f aca="false">H105/1000000000</f>
        <v>440.499694824</v>
      </c>
      <c r="N105" s="0" t="n">
        <f aca="false">I105/1000000000</f>
        <v>353.367614746</v>
      </c>
      <c r="O105" s="0" t="n">
        <f aca="false">M105-N105</f>
        <v>87.132080078</v>
      </c>
      <c r="P105" s="0" t="n">
        <f aca="false">M105/$L105</f>
        <v>41.2458497633161</v>
      </c>
      <c r="Q105" s="0" t="n">
        <f aca="false">N105/$L105</f>
        <v>33.0873045323181</v>
      </c>
      <c r="R105" s="0" t="n">
        <f aca="false">O105/$L105</f>
        <v>8.15854523099799</v>
      </c>
      <c r="S105" s="0" t="n">
        <f aca="false">L$101/L105</f>
        <v>2.80512647409539</v>
      </c>
      <c r="T105" s="0" t="n">
        <f aca="false">M$101/M105</f>
        <v>1.26396663390529</v>
      </c>
      <c r="U105" s="0" t="n">
        <f aca="false">N$101/N105</f>
        <v>0.863792765444573</v>
      </c>
      <c r="V105" s="0" t="n">
        <f aca="false">O$101/O105</f>
        <v>2.8868876666071</v>
      </c>
    </row>
    <row r="106" customFormat="false" ht="12.8" hidden="false" customHeight="false" outlineLevel="0" collapsed="false">
      <c r="B106" s="0" t="n">
        <v>319744307</v>
      </c>
      <c r="D106" s="0" t="n">
        <v>206355907971</v>
      </c>
      <c r="F106" s="0" t="n">
        <v>85969489531</v>
      </c>
      <c r="G106" s="0" t="n">
        <v>3793901791</v>
      </c>
      <c r="H106" s="0" t="n">
        <v>411752441406</v>
      </c>
      <c r="I106" s="0" t="n">
        <v>334643493652</v>
      </c>
      <c r="J106" s="0" t="n">
        <v>9392040</v>
      </c>
      <c r="K106" s="0" t="n">
        <v>6</v>
      </c>
      <c r="L106" s="0" t="n">
        <f aca="false">J106/1000000</f>
        <v>9.39204</v>
      </c>
      <c r="M106" s="0" t="n">
        <f aca="false">H106/1000000000</f>
        <v>411.752441406</v>
      </c>
      <c r="N106" s="0" t="n">
        <f aca="false">I106/1000000000</f>
        <v>334.643493652</v>
      </c>
      <c r="O106" s="0" t="n">
        <f aca="false">M106-N106</f>
        <v>77.108947754</v>
      </c>
      <c r="P106" s="0" t="n">
        <f aca="false">M106/$L106</f>
        <v>43.8405757860912</v>
      </c>
      <c r="Q106" s="0" t="n">
        <f aca="false">N106/$L106</f>
        <v>35.6305439129305</v>
      </c>
      <c r="R106" s="0" t="n">
        <f aca="false">O106/$L106</f>
        <v>8.21003187316068</v>
      </c>
      <c r="S106" s="0" t="n">
        <f aca="false">L$101/L106</f>
        <v>3.18975898739784</v>
      </c>
      <c r="T106" s="0" t="n">
        <f aca="false">M$101/M106</f>
        <v>1.35221278737726</v>
      </c>
      <c r="U106" s="0" t="n">
        <f aca="false">N$101/N106</f>
        <v>0.912124081149533</v>
      </c>
      <c r="V106" s="0" t="n">
        <f aca="false">O$101/O106</f>
        <v>3.26214446792203</v>
      </c>
    </row>
    <row r="107" customFormat="false" ht="12.8" hidden="false" customHeight="false" outlineLevel="0" collapsed="false">
      <c r="B107" s="0" t="n">
        <v>327094311</v>
      </c>
      <c r="D107" s="0" t="n">
        <v>204348457837</v>
      </c>
      <c r="F107" s="0" t="n">
        <v>85319670422</v>
      </c>
      <c r="G107" s="0" t="n">
        <v>3255820841</v>
      </c>
      <c r="H107" s="0" t="n">
        <v>383863708496</v>
      </c>
      <c r="I107" s="0" t="n">
        <v>315776977539</v>
      </c>
      <c r="J107" s="0" t="n">
        <v>8222532</v>
      </c>
      <c r="K107" s="0" t="n">
        <v>7</v>
      </c>
      <c r="L107" s="0" t="n">
        <f aca="false">J107/1000000</f>
        <v>8.222532</v>
      </c>
      <c r="M107" s="0" t="n">
        <f aca="false">H107/1000000000</f>
        <v>383.863708496</v>
      </c>
      <c r="N107" s="0" t="n">
        <f aca="false">I107/1000000000</f>
        <v>315.776977539</v>
      </c>
      <c r="O107" s="0" t="n">
        <f aca="false">M107-N107</f>
        <v>68.086730957</v>
      </c>
      <c r="P107" s="0" t="n">
        <f aca="false">M107/$L107</f>
        <v>46.684367843871</v>
      </c>
      <c r="Q107" s="0" t="n">
        <f aca="false">N107/$L107</f>
        <v>38.4038611876488</v>
      </c>
      <c r="R107" s="0" t="n">
        <f aca="false">O107/$L107</f>
        <v>8.2805066562222</v>
      </c>
      <c r="S107" s="0" t="n">
        <f aca="false">L$101/L107</f>
        <v>3.64344510912211</v>
      </c>
      <c r="T107" s="0" t="n">
        <f aca="false">M$101/M107</f>
        <v>1.45045469050587</v>
      </c>
      <c r="U107" s="0" t="n">
        <f aca="false">N$101/N107</f>
        <v>0.96662014925487</v>
      </c>
      <c r="V107" s="0" t="n">
        <f aca="false">O$101/O107</f>
        <v>3.69441334320867</v>
      </c>
    </row>
    <row r="108" customFormat="false" ht="12.8" hidden="false" customHeight="false" outlineLevel="0" collapsed="false">
      <c r="B108" s="0" t="n">
        <v>329083822</v>
      </c>
      <c r="D108" s="0" t="n">
        <v>204433648603</v>
      </c>
      <c r="F108" s="0" t="n">
        <v>85346253437</v>
      </c>
      <c r="G108" s="0" t="n">
        <v>3279330171</v>
      </c>
      <c r="H108" s="0" t="n">
        <v>373439453125</v>
      </c>
      <c r="I108" s="0" t="n">
        <v>309319458007</v>
      </c>
      <c r="J108" s="0" t="n">
        <v>7714116</v>
      </c>
      <c r="K108" s="0" t="n">
        <v>8</v>
      </c>
      <c r="L108" s="0" t="n">
        <f aca="false">J108/1000000</f>
        <v>7.714116</v>
      </c>
      <c r="M108" s="0" t="n">
        <f aca="false">H108/1000000000</f>
        <v>373.439453125</v>
      </c>
      <c r="N108" s="0" t="n">
        <f aca="false">I108/1000000000</f>
        <v>309.319458007</v>
      </c>
      <c r="O108" s="0" t="n">
        <f aca="false">M108-N108</f>
        <v>64.119995118</v>
      </c>
      <c r="P108" s="0" t="n">
        <f aca="false">M108/$L108</f>
        <v>48.4098830151115</v>
      </c>
      <c r="Q108" s="0" t="n">
        <f aca="false">N108/$L108</f>
        <v>40.0978489313617</v>
      </c>
      <c r="R108" s="0" t="n">
        <f aca="false">O108/$L108</f>
        <v>8.31203408374985</v>
      </c>
      <c r="S108" s="0" t="n">
        <f aca="false">L$101/L108</f>
        <v>3.8835744756755</v>
      </c>
      <c r="T108" s="0" t="n">
        <f aca="false">M$101/M108</f>
        <v>1.49094294093407</v>
      </c>
      <c r="U108" s="0" t="n">
        <f aca="false">N$101/N108</f>
        <v>0.986799831884784</v>
      </c>
      <c r="V108" s="0" t="n">
        <f aca="false">O$101/O108</f>
        <v>3.9229654787105</v>
      </c>
    </row>
    <row r="109" customFormat="false" ht="12.8" hidden="false" customHeight="false" outlineLevel="0" collapsed="false">
      <c r="A109" s="0" t="s">
        <v>0</v>
      </c>
      <c r="B109" s="0" t="s">
        <v>1</v>
      </c>
      <c r="D109" s="0" t="s">
        <v>2</v>
      </c>
      <c r="F109" s="0" t="s">
        <v>3</v>
      </c>
      <c r="G109" s="0" t="s">
        <v>4</v>
      </c>
      <c r="H109" s="0" t="s">
        <v>5</v>
      </c>
      <c r="I109" s="0" t="s">
        <v>6</v>
      </c>
      <c r="J109" s="0" t="s">
        <v>7</v>
      </c>
      <c r="K109" s="0" t="s">
        <v>8</v>
      </c>
      <c r="L109" s="0" t="s">
        <v>9</v>
      </c>
      <c r="M109" s="0" t="s">
        <v>10</v>
      </c>
      <c r="N109" s="0" t="s">
        <v>11</v>
      </c>
      <c r="O109" s="0" t="s">
        <v>12</v>
      </c>
      <c r="P109" s="0" t="s">
        <v>13</v>
      </c>
      <c r="Q109" s="0" t="s">
        <v>14</v>
      </c>
      <c r="R109" s="0" t="s">
        <v>15</v>
      </c>
      <c r="S109" s="0" t="s">
        <v>16</v>
      </c>
      <c r="T109" s="0" t="s">
        <v>17</v>
      </c>
      <c r="U109" s="0" t="s">
        <v>18</v>
      </c>
      <c r="V109" s="0" t="s">
        <v>19</v>
      </c>
    </row>
    <row r="110" customFormat="false" ht="12.8" hidden="false" customHeight="false" outlineLevel="0" collapsed="false">
      <c r="A110" s="0" t="s">
        <v>46</v>
      </c>
      <c r="B110" s="0" t="n">
        <v>21611676</v>
      </c>
      <c r="D110" s="0" t="n">
        <v>14450198931</v>
      </c>
      <c r="F110" s="0" t="n">
        <v>8105753939</v>
      </c>
      <c r="G110" s="0" t="n">
        <v>706291811</v>
      </c>
      <c r="H110" s="0" t="n">
        <v>36861755371</v>
      </c>
      <c r="I110" s="0" t="n">
        <v>19904418945</v>
      </c>
      <c r="J110" s="0" t="n">
        <v>1845683</v>
      </c>
      <c r="K110" s="0" t="n">
        <v>1</v>
      </c>
      <c r="L110" s="0" t="n">
        <f aca="false">J110/1000000</f>
        <v>1.845683</v>
      </c>
      <c r="M110" s="0" t="n">
        <f aca="false">H110/1000000000</f>
        <v>36.861755371</v>
      </c>
      <c r="N110" s="0" t="n">
        <f aca="false">I110/1000000000</f>
        <v>19.904418945</v>
      </c>
      <c r="O110" s="0" t="n">
        <f aca="false">M110-N110</f>
        <v>16.957336426</v>
      </c>
      <c r="P110" s="0" t="n">
        <f aca="false">M110/$L110</f>
        <v>19.9718778202974</v>
      </c>
      <c r="Q110" s="0" t="n">
        <f aca="false">N110/$L110</f>
        <v>10.7843107104524</v>
      </c>
      <c r="R110" s="0" t="n">
        <f aca="false">O110/$L110</f>
        <v>9.18756710984497</v>
      </c>
      <c r="S110" s="0" t="n">
        <f aca="false">L$110/L110</f>
        <v>1</v>
      </c>
      <c r="T110" s="0" t="n">
        <f aca="false">M$110/M110</f>
        <v>1</v>
      </c>
      <c r="U110" s="0" t="n">
        <f aca="false">N$110/N110</f>
        <v>1</v>
      </c>
      <c r="V110" s="0" t="n">
        <f aca="false">O$110/O110</f>
        <v>1</v>
      </c>
    </row>
    <row r="111" customFormat="false" ht="12.8" hidden="false" customHeight="false" outlineLevel="0" collapsed="false">
      <c r="B111" s="0" t="n">
        <v>28237576</v>
      </c>
      <c r="D111" s="0" t="n">
        <v>14376683100</v>
      </c>
      <c r="F111" s="0" t="n">
        <v>8059855429</v>
      </c>
      <c r="G111" s="0" t="n">
        <v>690150117</v>
      </c>
      <c r="H111" s="0" t="n">
        <v>29233825683</v>
      </c>
      <c r="I111" s="0" t="n">
        <v>19899963378</v>
      </c>
      <c r="J111" s="0" t="n">
        <v>983200</v>
      </c>
      <c r="K111" s="0" t="n">
        <v>2</v>
      </c>
      <c r="L111" s="0" t="n">
        <f aca="false">J111/1000000</f>
        <v>0.9832</v>
      </c>
      <c r="M111" s="0" t="n">
        <f aca="false">H111/1000000000</f>
        <v>29.233825683</v>
      </c>
      <c r="N111" s="0" t="n">
        <f aca="false">I111/1000000000</f>
        <v>19.899963378</v>
      </c>
      <c r="O111" s="0" t="n">
        <f aca="false">M111-N111</f>
        <v>9.333862305</v>
      </c>
      <c r="P111" s="0" t="n">
        <f aca="false">M111/$L111</f>
        <v>29.7333458940195</v>
      </c>
      <c r="Q111" s="0" t="n">
        <f aca="false">N111/$L111</f>
        <v>20.2399952990236</v>
      </c>
      <c r="R111" s="0" t="n">
        <f aca="false">O111/$L111</f>
        <v>9.49335059499593</v>
      </c>
      <c r="S111" s="0" t="n">
        <f aca="false">L$110/L111</f>
        <v>1.87722030105777</v>
      </c>
      <c r="T111" s="0" t="n">
        <f aca="false">M$110/M111</f>
        <v>1.26092820593221</v>
      </c>
      <c r="U111" s="0" t="n">
        <f aca="false">N$110/N111</f>
        <v>1.00022389825124</v>
      </c>
      <c r="V111" s="0" t="n">
        <f aca="false">O$110/O111</f>
        <v>1.81675450867925</v>
      </c>
    </row>
    <row r="112" customFormat="false" ht="12.8" hidden="false" customHeight="false" outlineLevel="0" collapsed="false">
      <c r="B112" s="0" t="n">
        <v>38135953</v>
      </c>
      <c r="D112" s="0" t="n">
        <v>14466733626</v>
      </c>
      <c r="F112" s="0" t="n">
        <v>8069605634</v>
      </c>
      <c r="G112" s="0" t="n">
        <v>716298347</v>
      </c>
      <c r="H112" s="0" t="n">
        <v>32126953125</v>
      </c>
      <c r="I112" s="0" t="n">
        <v>23559753417</v>
      </c>
      <c r="J112" s="0" t="n">
        <v>893705</v>
      </c>
      <c r="K112" s="0" t="n">
        <v>3</v>
      </c>
      <c r="L112" s="0" t="n">
        <f aca="false">J112/1000000</f>
        <v>0.893705</v>
      </c>
      <c r="M112" s="0" t="n">
        <f aca="false">H112/1000000000</f>
        <v>32.126953125</v>
      </c>
      <c r="N112" s="0" t="n">
        <f aca="false">I112/1000000000</f>
        <v>23.559753417</v>
      </c>
      <c r="O112" s="0" t="n">
        <f aca="false">M112-N112</f>
        <v>8.567199708</v>
      </c>
      <c r="P112" s="0" t="n">
        <f aca="false">M112/$L112</f>
        <v>35.9480512305515</v>
      </c>
      <c r="Q112" s="0" t="n">
        <f aca="false">N112/$L112</f>
        <v>26.3618905757493</v>
      </c>
      <c r="R112" s="0" t="n">
        <f aca="false">O112/$L112</f>
        <v>9.5861606548022</v>
      </c>
      <c r="S112" s="0" t="n">
        <f aca="false">L$110/L112</f>
        <v>2.06520384243123</v>
      </c>
      <c r="T112" s="0" t="n">
        <f aca="false">M$110/M112</f>
        <v>1.14737788011137</v>
      </c>
      <c r="U112" s="0" t="n">
        <f aca="false">N$110/N112</f>
        <v>0.844848356122334</v>
      </c>
      <c r="V112" s="0" t="n">
        <f aca="false">O$110/O112</f>
        <v>1.97933245447347</v>
      </c>
    </row>
    <row r="113" customFormat="false" ht="12.8" hidden="false" customHeight="false" outlineLevel="0" collapsed="false">
      <c r="B113" s="0" t="n">
        <v>55149300</v>
      </c>
      <c r="D113" s="0" t="n">
        <v>14505261654</v>
      </c>
      <c r="F113" s="0" t="n">
        <v>8067275047</v>
      </c>
      <c r="G113" s="0" t="n">
        <v>728365530</v>
      </c>
      <c r="H113" s="0" t="n">
        <v>36683959960</v>
      </c>
      <c r="I113" s="0" t="n">
        <v>28049072265</v>
      </c>
      <c r="J113" s="0" t="n">
        <v>905914</v>
      </c>
      <c r="K113" s="0" t="n">
        <v>4</v>
      </c>
      <c r="L113" s="0" t="n">
        <f aca="false">J113/1000000</f>
        <v>0.905914</v>
      </c>
      <c r="M113" s="0" t="n">
        <f aca="false">H113/1000000000</f>
        <v>36.68395996</v>
      </c>
      <c r="N113" s="0" t="n">
        <f aca="false">I113/1000000000</f>
        <v>28.049072265</v>
      </c>
      <c r="O113" s="0" t="n">
        <f aca="false">M113-N113</f>
        <v>8.634887695</v>
      </c>
      <c r="P113" s="0" t="n">
        <f aca="false">M113/$L113</f>
        <v>40.4938658194928</v>
      </c>
      <c r="Q113" s="0" t="n">
        <f aca="false">N113/$L113</f>
        <v>30.9621799254675</v>
      </c>
      <c r="R113" s="0" t="n">
        <f aca="false">O113/$L113</f>
        <v>9.53168589402526</v>
      </c>
      <c r="S113" s="0" t="n">
        <f aca="false">L$110/L113</f>
        <v>2.0373710970357</v>
      </c>
      <c r="T113" s="0" t="n">
        <f aca="false">M$110/M113</f>
        <v>1.00484667988935</v>
      </c>
      <c r="U113" s="0" t="n">
        <f aca="false">N$110/N113</f>
        <v>0.709628423961708</v>
      </c>
      <c r="V113" s="0" t="n">
        <f aca="false">O$110/O113</f>
        <v>1.96381667312466</v>
      </c>
    </row>
    <row r="114" customFormat="false" ht="12.8" hidden="false" customHeight="false" outlineLevel="0" collapsed="false">
      <c r="B114" s="0" t="n">
        <v>57125987</v>
      </c>
      <c r="D114" s="0" t="n">
        <v>14731749076</v>
      </c>
      <c r="F114" s="0" t="n">
        <v>8104813853</v>
      </c>
      <c r="G114" s="0" t="n">
        <v>792350883</v>
      </c>
      <c r="H114" s="0" t="n">
        <v>38947875976</v>
      </c>
      <c r="I114" s="0" t="n">
        <v>29431701660</v>
      </c>
      <c r="J114" s="0" t="n">
        <v>1015091</v>
      </c>
      <c r="K114" s="0" t="n">
        <v>5</v>
      </c>
      <c r="L114" s="0" t="n">
        <f aca="false">J114/1000000</f>
        <v>1.015091</v>
      </c>
      <c r="M114" s="0" t="n">
        <f aca="false">H114/1000000000</f>
        <v>38.947875976</v>
      </c>
      <c r="N114" s="0" t="n">
        <f aca="false">I114/1000000000</f>
        <v>29.43170166</v>
      </c>
      <c r="O114" s="0" t="n">
        <f aca="false">M114-N114</f>
        <v>9.516174316</v>
      </c>
      <c r="P114" s="0" t="n">
        <f aca="false">M114/$L114</f>
        <v>38.3688516359617</v>
      </c>
      <c r="Q114" s="0" t="n">
        <f aca="false">N114/$L114</f>
        <v>28.9941509283404</v>
      </c>
      <c r="R114" s="0" t="n">
        <f aca="false">O114/$L114</f>
        <v>9.37470070762129</v>
      </c>
      <c r="S114" s="0" t="n">
        <f aca="false">L$110/L114</f>
        <v>1.81824388158303</v>
      </c>
      <c r="T114" s="0" t="n">
        <f aca="false">M$110/M114</f>
        <v>0.946438141933966</v>
      </c>
      <c r="U114" s="0" t="n">
        <f aca="false">N$110/N114</f>
        <v>0.676291815367634</v>
      </c>
      <c r="V114" s="0" t="n">
        <f aca="false">O$110/O114</f>
        <v>1.78194890750255</v>
      </c>
    </row>
    <row r="115" customFormat="false" ht="12.8" hidden="false" customHeight="false" outlineLevel="0" collapsed="false">
      <c r="B115" s="0" t="n">
        <v>74167164</v>
      </c>
      <c r="D115" s="0" t="n">
        <v>14713050009</v>
      </c>
      <c r="F115" s="0" t="n">
        <v>8102528486</v>
      </c>
      <c r="G115" s="0" t="n">
        <v>786903117</v>
      </c>
      <c r="H115" s="0" t="n">
        <v>39859069824</v>
      </c>
      <c r="I115" s="0" t="n">
        <v>30471862792</v>
      </c>
      <c r="J115" s="0" t="n">
        <v>995353</v>
      </c>
      <c r="K115" s="0" t="n">
        <v>6</v>
      </c>
      <c r="L115" s="0" t="n">
        <f aca="false">J115/1000000</f>
        <v>0.995353</v>
      </c>
      <c r="M115" s="0" t="n">
        <f aca="false">H115/1000000000</f>
        <v>39.859069824</v>
      </c>
      <c r="N115" s="0" t="n">
        <f aca="false">I115/1000000000</f>
        <v>30.471862792</v>
      </c>
      <c r="O115" s="0" t="n">
        <f aca="false">M115-N115</f>
        <v>9.387207032</v>
      </c>
      <c r="P115" s="0" t="n">
        <f aca="false">M115/$L115</f>
        <v>40.0451596810378</v>
      </c>
      <c r="Q115" s="0" t="n">
        <f aca="false">N115/$L115</f>
        <v>30.6141266384891</v>
      </c>
      <c r="R115" s="0" t="n">
        <f aca="false">O115/$L115</f>
        <v>9.43103304254873</v>
      </c>
      <c r="S115" s="0" t="n">
        <f aca="false">L$110/L115</f>
        <v>1.854299931783</v>
      </c>
      <c r="T115" s="0" t="n">
        <f aca="false">M$110/M115</f>
        <v>0.924802197687131</v>
      </c>
      <c r="U115" s="0" t="n">
        <f aca="false">N$110/N115</f>
        <v>0.653206503352518</v>
      </c>
      <c r="V115" s="0" t="n">
        <f aca="false">O$110/O115</f>
        <v>1.80643042900771</v>
      </c>
    </row>
    <row r="116" customFormat="false" ht="12.8" hidden="false" customHeight="false" outlineLevel="0" collapsed="false">
      <c r="B116" s="0" t="n">
        <v>89029433</v>
      </c>
      <c r="D116" s="0" t="n">
        <v>14735413842</v>
      </c>
      <c r="F116" s="0" t="n">
        <v>8105923431</v>
      </c>
      <c r="G116" s="0" t="n">
        <v>793295154</v>
      </c>
      <c r="H116" s="0" t="n">
        <v>41856689453</v>
      </c>
      <c r="I116" s="0" t="n">
        <v>32219665527</v>
      </c>
      <c r="J116" s="0" t="n">
        <v>1018184</v>
      </c>
      <c r="K116" s="0" t="n">
        <v>7</v>
      </c>
      <c r="L116" s="0" t="n">
        <f aca="false">J116/1000000</f>
        <v>1.018184</v>
      </c>
      <c r="M116" s="0" t="n">
        <f aca="false">H116/1000000000</f>
        <v>41.856689453</v>
      </c>
      <c r="N116" s="0" t="n">
        <f aca="false">I116/1000000000</f>
        <v>32.219665527</v>
      </c>
      <c r="O116" s="0" t="n">
        <f aca="false">M116-N116</f>
        <v>9.63702392600001</v>
      </c>
      <c r="P116" s="0" t="n">
        <f aca="false">M116/$L116</f>
        <v>41.1091604788525</v>
      </c>
      <c r="Q116" s="0" t="n">
        <f aca="false">N116/$L116</f>
        <v>31.6442465477753</v>
      </c>
      <c r="R116" s="0" t="n">
        <f aca="false">O116/$L116</f>
        <v>9.4649139310773</v>
      </c>
      <c r="S116" s="0" t="n">
        <f aca="false">L$110/L116</f>
        <v>1.81272049059895</v>
      </c>
      <c r="T116" s="0" t="n">
        <f aca="false">M$110/M116</f>
        <v>0.880665811193484</v>
      </c>
      <c r="U116" s="0" t="n">
        <f aca="false">N$110/N116</f>
        <v>0.617772364158161</v>
      </c>
      <c r="V116" s="0" t="n">
        <f aca="false">O$110/O116</f>
        <v>1.75960302228267</v>
      </c>
    </row>
    <row r="117" customFormat="false" ht="12.8" hidden="false" customHeight="false" outlineLevel="0" collapsed="false">
      <c r="B117" s="0" t="n">
        <v>93597718</v>
      </c>
      <c r="D117" s="0" t="n">
        <v>14606826313</v>
      </c>
      <c r="F117" s="0" t="n">
        <v>8086124793</v>
      </c>
      <c r="G117" s="0" t="n">
        <v>756739158</v>
      </c>
      <c r="H117" s="0" t="n">
        <v>42246215820</v>
      </c>
      <c r="I117" s="0" t="n">
        <v>32695007324</v>
      </c>
      <c r="J117" s="0" t="n">
        <v>1007915</v>
      </c>
      <c r="K117" s="0" t="n">
        <v>8</v>
      </c>
      <c r="L117" s="0" t="n">
        <f aca="false">J117/1000000</f>
        <v>1.007915</v>
      </c>
      <c r="M117" s="0" t="n">
        <f aca="false">H117/1000000000</f>
        <v>42.24621582</v>
      </c>
      <c r="N117" s="0" t="n">
        <f aca="false">I117/1000000000</f>
        <v>32.695007324</v>
      </c>
      <c r="O117" s="0" t="n">
        <f aca="false">M117-N117</f>
        <v>9.551208496</v>
      </c>
      <c r="P117" s="0" t="n">
        <f aca="false">M117/$L117</f>
        <v>41.9144628465694</v>
      </c>
      <c r="Q117" s="0" t="n">
        <f aca="false">N117/$L117</f>
        <v>32.4382585079099</v>
      </c>
      <c r="R117" s="0" t="n">
        <f aca="false">O117/$L117</f>
        <v>9.47620433865951</v>
      </c>
      <c r="S117" s="0" t="n">
        <f aca="false">L$110/L117</f>
        <v>1.83118913797294</v>
      </c>
      <c r="T117" s="0" t="n">
        <f aca="false">M$110/M117</f>
        <v>0.872545733517488</v>
      </c>
      <c r="U117" s="0" t="n">
        <f aca="false">N$110/N117</f>
        <v>0.608790777984901</v>
      </c>
      <c r="V117" s="0" t="n">
        <f aca="false">O$110/O117</f>
        <v>1.77541265412661</v>
      </c>
    </row>
    <row r="118" customFormat="false" ht="12.8" hidden="false" customHeight="false" outlineLevel="0" collapsed="false">
      <c r="A118" s="0" t="s">
        <v>0</v>
      </c>
      <c r="B118" s="0" t="s">
        <v>1</v>
      </c>
      <c r="D118" s="0" t="s">
        <v>2</v>
      </c>
      <c r="F118" s="0" t="s">
        <v>3</v>
      </c>
      <c r="G118" s="0" t="s">
        <v>4</v>
      </c>
      <c r="H118" s="0" t="s">
        <v>5</v>
      </c>
      <c r="I118" s="0" t="s">
        <v>6</v>
      </c>
      <c r="J118" s="0" t="s">
        <v>7</v>
      </c>
      <c r="K118" s="0" t="s">
        <v>8</v>
      </c>
      <c r="L118" s="0" t="s">
        <v>9</v>
      </c>
      <c r="M118" s="0" t="s">
        <v>10</v>
      </c>
      <c r="N118" s="0" t="s">
        <v>11</v>
      </c>
      <c r="O118" s="0" t="s">
        <v>12</v>
      </c>
      <c r="P118" s="0" t="s">
        <v>13</v>
      </c>
      <c r="Q118" s="0" t="s">
        <v>14</v>
      </c>
      <c r="R118" s="0" t="s">
        <v>15</v>
      </c>
      <c r="S118" s="0" t="s">
        <v>16</v>
      </c>
      <c r="T118" s="0" t="s">
        <v>17</v>
      </c>
      <c r="U118" s="0" t="s">
        <v>18</v>
      </c>
      <c r="V118" s="0" t="s">
        <v>19</v>
      </c>
    </row>
    <row r="119" customFormat="false" ht="12.8" hidden="false" customHeight="false" outlineLevel="0" collapsed="false">
      <c r="A119" s="0" t="s">
        <v>47</v>
      </c>
      <c r="B119" s="0" t="n">
        <v>201508788</v>
      </c>
      <c r="D119" s="0" t="n">
        <v>199296098642</v>
      </c>
      <c r="F119" s="0" t="n">
        <v>86876098045</v>
      </c>
      <c r="G119" s="0" t="n">
        <v>5342883854</v>
      </c>
      <c r="H119" s="0" t="n">
        <v>563647277832</v>
      </c>
      <c r="I119" s="0" t="n">
        <v>309005920410</v>
      </c>
      <c r="J119" s="0" t="n">
        <v>28722398</v>
      </c>
      <c r="K119" s="0" t="n">
        <v>1</v>
      </c>
      <c r="L119" s="0" t="n">
        <f aca="false">J119/1000000</f>
        <v>28.722398</v>
      </c>
      <c r="M119" s="0" t="n">
        <f aca="false">H119/1000000000</f>
        <v>563.647277832</v>
      </c>
      <c r="N119" s="0" t="n">
        <f aca="false">I119/1000000000</f>
        <v>309.00592041</v>
      </c>
      <c r="O119" s="0" t="n">
        <f aca="false">M119-N119</f>
        <v>254.641357422</v>
      </c>
      <c r="P119" s="0" t="n">
        <f aca="false">M119/$L119</f>
        <v>19.6239630768991</v>
      </c>
      <c r="Q119" s="0" t="n">
        <f aca="false">N119/$L119</f>
        <v>10.758360789026</v>
      </c>
      <c r="R119" s="0" t="n">
        <f aca="false">O119/$L119</f>
        <v>8.86560228787304</v>
      </c>
      <c r="S119" s="0" t="n">
        <f aca="false">L$119/L119</f>
        <v>1</v>
      </c>
      <c r="T119" s="0" t="n">
        <f aca="false">M$119/M119</f>
        <v>1</v>
      </c>
      <c r="U119" s="0" t="n">
        <f aca="false">N$119/N119</f>
        <v>1</v>
      </c>
      <c r="V119" s="0" t="n">
        <f aca="false">O$119/O119</f>
        <v>1</v>
      </c>
    </row>
    <row r="120" customFormat="false" ht="12.8" hidden="false" customHeight="false" outlineLevel="0" collapsed="false">
      <c r="B120" s="0" t="n">
        <v>333397551</v>
      </c>
      <c r="D120" s="0" t="n">
        <v>198221698926</v>
      </c>
      <c r="F120" s="0" t="n">
        <v>86203955675</v>
      </c>
      <c r="G120" s="0" t="n">
        <v>5107446779</v>
      </c>
      <c r="H120" s="0" t="n">
        <v>470947937011</v>
      </c>
      <c r="I120" s="0" t="n">
        <v>322029357910</v>
      </c>
      <c r="J120" s="0" t="n">
        <v>16467548</v>
      </c>
      <c r="K120" s="0" t="n">
        <v>2</v>
      </c>
      <c r="L120" s="0" t="n">
        <f aca="false">J120/1000000</f>
        <v>16.467548</v>
      </c>
      <c r="M120" s="0" t="n">
        <f aca="false">H120/1000000000</f>
        <v>470.947937011</v>
      </c>
      <c r="N120" s="0" t="n">
        <f aca="false">I120/1000000000</f>
        <v>322.02935791</v>
      </c>
      <c r="O120" s="0" t="n">
        <f aca="false">M120-N120</f>
        <v>148.918579101</v>
      </c>
      <c r="P120" s="0" t="n">
        <f aca="false">M120/$L120</f>
        <v>28.5985464873702</v>
      </c>
      <c r="Q120" s="0" t="n">
        <f aca="false">N120/$L120</f>
        <v>19.5553920905529</v>
      </c>
      <c r="R120" s="0" t="n">
        <f aca="false">O120/$L120</f>
        <v>9.04315439681731</v>
      </c>
      <c r="S120" s="0" t="n">
        <f aca="false">L$119/L120</f>
        <v>1.74418182962029</v>
      </c>
      <c r="T120" s="0" t="n">
        <f aca="false">M$119/M120</f>
        <v>1.19683564474099</v>
      </c>
      <c r="U120" s="0" t="n">
        <f aca="false">N$119/N120</f>
        <v>0.959558229148661</v>
      </c>
      <c r="V120" s="0" t="n">
        <f aca="false">O$119/O120</f>
        <v>1.70993679203249</v>
      </c>
    </row>
    <row r="121" customFormat="false" ht="12.8" hidden="false" customHeight="false" outlineLevel="0" collapsed="false">
      <c r="B121" s="0" t="n">
        <v>481646753</v>
      </c>
      <c r="D121" s="0" t="n">
        <v>199367822721</v>
      </c>
      <c r="F121" s="0" t="n">
        <v>86237564269</v>
      </c>
      <c r="G121" s="0" t="n">
        <v>5452068623</v>
      </c>
      <c r="H121" s="0" t="n">
        <v>478584594726</v>
      </c>
      <c r="I121" s="0" t="n">
        <v>357005065917</v>
      </c>
      <c r="J121" s="0" t="n">
        <v>13303179</v>
      </c>
      <c r="K121" s="0" t="n">
        <v>3</v>
      </c>
      <c r="L121" s="0" t="n">
        <f aca="false">J121/1000000</f>
        <v>13.303179</v>
      </c>
      <c r="M121" s="0" t="n">
        <f aca="false">H121/1000000000</f>
        <v>478.584594726</v>
      </c>
      <c r="N121" s="0" t="n">
        <f aca="false">I121/1000000000</f>
        <v>357.005065917</v>
      </c>
      <c r="O121" s="0" t="n">
        <f aca="false">M121-N121</f>
        <v>121.579528809</v>
      </c>
      <c r="P121" s="0" t="n">
        <f aca="false">M121/$L121</f>
        <v>35.9752052292163</v>
      </c>
      <c r="Q121" s="0" t="n">
        <f aca="false">N121/$L121</f>
        <v>26.8360717327039</v>
      </c>
      <c r="R121" s="0" t="n">
        <f aca="false">O121/$L121</f>
        <v>9.13913349651237</v>
      </c>
      <c r="S121" s="0" t="n">
        <f aca="false">L$119/L121</f>
        <v>2.1590627322988</v>
      </c>
      <c r="T121" s="0" t="n">
        <f aca="false">M$119/M121</f>
        <v>1.17773803010667</v>
      </c>
      <c r="U121" s="0" t="n">
        <f aca="false">N$119/N121</f>
        <v>0.865550519896098</v>
      </c>
      <c r="V121" s="0" t="n">
        <f aca="false">O$119/O121</f>
        <v>2.09444270689713</v>
      </c>
    </row>
    <row r="122" customFormat="false" ht="12.8" hidden="false" customHeight="false" outlineLevel="0" collapsed="false">
      <c r="B122" s="0" t="n">
        <v>609094557</v>
      </c>
      <c r="D122" s="0" t="n">
        <v>199345390581</v>
      </c>
      <c r="F122" s="0" t="n">
        <v>86091674206</v>
      </c>
      <c r="G122" s="0" t="n">
        <v>5465886606</v>
      </c>
      <c r="H122" s="0" t="n">
        <v>504936523437</v>
      </c>
      <c r="I122" s="0" t="n">
        <v>394767822265</v>
      </c>
      <c r="J122" s="0" t="n">
        <v>11980569</v>
      </c>
      <c r="K122" s="0" t="n">
        <v>4</v>
      </c>
      <c r="L122" s="0" t="n">
        <f aca="false">J122/1000000</f>
        <v>11.980569</v>
      </c>
      <c r="M122" s="0" t="n">
        <f aca="false">H122/1000000000</f>
        <v>504.936523437</v>
      </c>
      <c r="N122" s="0" t="n">
        <f aca="false">I122/1000000000</f>
        <v>394.767822265</v>
      </c>
      <c r="O122" s="0" t="n">
        <f aca="false">M122-N122</f>
        <v>110.168701172</v>
      </c>
      <c r="P122" s="0" t="n">
        <f aca="false">M122/$L122</f>
        <v>42.1462889982104</v>
      </c>
      <c r="Q122" s="0" t="n">
        <f aca="false">N122/$L122</f>
        <v>32.9506739007972</v>
      </c>
      <c r="R122" s="0" t="n">
        <f aca="false">O122/$L122</f>
        <v>9.19561509741315</v>
      </c>
      <c r="S122" s="0" t="n">
        <f aca="false">L$119/L122</f>
        <v>2.39741518119882</v>
      </c>
      <c r="T122" s="0" t="n">
        <f aca="false">M$119/M122</f>
        <v>1.11627353473139</v>
      </c>
      <c r="U122" s="0" t="n">
        <f aca="false">N$119/N122</f>
        <v>0.782753565468085</v>
      </c>
      <c r="V122" s="0" t="n">
        <f aca="false">O$119/O122</f>
        <v>2.31137659528584</v>
      </c>
    </row>
    <row r="123" customFormat="false" ht="12.8" hidden="false" customHeight="false" outlineLevel="0" collapsed="false">
      <c r="B123" s="0" t="n">
        <v>637486274</v>
      </c>
      <c r="D123" s="0" t="n">
        <v>213027482417</v>
      </c>
      <c r="F123" s="0" t="n">
        <v>88117387073</v>
      </c>
      <c r="G123" s="0" t="n">
        <v>9365036324</v>
      </c>
      <c r="H123" s="0" t="n">
        <v>569968505859</v>
      </c>
      <c r="I123" s="0" t="n">
        <v>443405090332</v>
      </c>
      <c r="J123" s="0" t="n">
        <v>14187621</v>
      </c>
      <c r="K123" s="0" t="n">
        <v>5</v>
      </c>
      <c r="L123" s="0" t="n">
        <f aca="false">J123/1000000</f>
        <v>14.187621</v>
      </c>
      <c r="M123" s="0" t="n">
        <f aca="false">H123/1000000000</f>
        <v>569.968505859</v>
      </c>
      <c r="N123" s="0" t="n">
        <f aca="false">I123/1000000000</f>
        <v>443.405090332</v>
      </c>
      <c r="O123" s="0" t="n">
        <f aca="false">M123-N123</f>
        <v>126.563415527</v>
      </c>
      <c r="P123" s="0" t="n">
        <f aca="false">M123/$L123</f>
        <v>40.1736489760334</v>
      </c>
      <c r="Q123" s="0" t="n">
        <f aca="false">N123/$L123</f>
        <v>31.2529556810123</v>
      </c>
      <c r="R123" s="0" t="n">
        <f aca="false">O123/$L123</f>
        <v>8.92069329502106</v>
      </c>
      <c r="S123" s="0" t="n">
        <f aca="false">L$119/L123</f>
        <v>2.02446893668783</v>
      </c>
      <c r="T123" s="0" t="n">
        <f aca="false">M$119/M123</f>
        <v>0.988909513487112</v>
      </c>
      <c r="U123" s="0" t="n">
        <f aca="false">N$119/N123</f>
        <v>0.696893037873407</v>
      </c>
      <c r="V123" s="0" t="n">
        <f aca="false">O$119/O123</f>
        <v>2.01196654152935</v>
      </c>
    </row>
    <row r="124" customFormat="false" ht="12.8" hidden="false" customHeight="false" outlineLevel="0" collapsed="false">
      <c r="B124" s="0" t="n">
        <v>759597043</v>
      </c>
      <c r="D124" s="0" t="n">
        <v>209656897225</v>
      </c>
      <c r="F124" s="0" t="n">
        <v>87596884595</v>
      </c>
      <c r="G124" s="0" t="n">
        <v>8407273817</v>
      </c>
      <c r="H124" s="0" t="n">
        <v>551593505859</v>
      </c>
      <c r="I124" s="0" t="n">
        <v>431627807617</v>
      </c>
      <c r="J124" s="0" t="n">
        <v>13276767</v>
      </c>
      <c r="K124" s="0" t="n">
        <v>6</v>
      </c>
      <c r="L124" s="0" t="n">
        <f aca="false">J124/1000000</f>
        <v>13.276767</v>
      </c>
      <c r="M124" s="0" t="n">
        <f aca="false">H124/1000000000</f>
        <v>551.593505859</v>
      </c>
      <c r="N124" s="0" t="n">
        <f aca="false">I124/1000000000</f>
        <v>431.627807617</v>
      </c>
      <c r="O124" s="0" t="n">
        <f aca="false">M124-N124</f>
        <v>119.965698242</v>
      </c>
      <c r="P124" s="0" t="n">
        <f aca="false">M124/$L124</f>
        <v>41.5457698292815</v>
      </c>
      <c r="Q124" s="0" t="n">
        <f aca="false">N124/$L124</f>
        <v>32.5100084694565</v>
      </c>
      <c r="R124" s="0" t="n">
        <f aca="false">O124/$L124</f>
        <v>9.03576135982502</v>
      </c>
      <c r="S124" s="0" t="n">
        <f aca="false">L$119/L124</f>
        <v>2.16335784155887</v>
      </c>
      <c r="T124" s="0" t="n">
        <f aca="false">M$119/M124</f>
        <v>1.02185263576341</v>
      </c>
      <c r="U124" s="0" t="n">
        <f aca="false">N$119/N124</f>
        <v>0.715908277819285</v>
      </c>
      <c r="V124" s="0" t="n">
        <f aca="false">O$119/O124</f>
        <v>2.12261805794125</v>
      </c>
    </row>
    <row r="125" customFormat="false" ht="12.8" hidden="false" customHeight="false" outlineLevel="0" collapsed="false">
      <c r="B125" s="0" t="n">
        <v>900751772</v>
      </c>
      <c r="D125" s="0" t="n">
        <v>209612889667</v>
      </c>
      <c r="F125" s="0" t="n">
        <v>87558918639</v>
      </c>
      <c r="G125" s="0" t="n">
        <v>8398894367</v>
      </c>
      <c r="H125" s="0" t="n">
        <v>557578735351</v>
      </c>
      <c r="I125" s="0" t="n">
        <v>436936340332</v>
      </c>
      <c r="J125" s="0" t="n">
        <v>13178585</v>
      </c>
      <c r="K125" s="0" t="n">
        <v>7</v>
      </c>
      <c r="L125" s="0" t="n">
        <f aca="false">J125/1000000</f>
        <v>13.178585</v>
      </c>
      <c r="M125" s="0" t="n">
        <f aca="false">H125/1000000000</f>
        <v>557.578735351</v>
      </c>
      <c r="N125" s="0" t="n">
        <f aca="false">I125/1000000000</f>
        <v>436.936340332</v>
      </c>
      <c r="O125" s="0" t="n">
        <f aca="false">M125-N125</f>
        <v>120.642395019</v>
      </c>
      <c r="P125" s="0" t="n">
        <f aca="false">M125/$L125</f>
        <v>42.3094539626978</v>
      </c>
      <c r="Q125" s="0" t="n">
        <f aca="false">N125/$L125</f>
        <v>33.1550269116146</v>
      </c>
      <c r="R125" s="0" t="n">
        <f aca="false">O125/$L125</f>
        <v>9.15442705108325</v>
      </c>
      <c r="S125" s="0" t="n">
        <f aca="false">L$119/L125</f>
        <v>2.17947511056764</v>
      </c>
      <c r="T125" s="0" t="n">
        <f aca="false">M$119/M125</f>
        <v>1.0108837408894</v>
      </c>
      <c r="U125" s="0" t="n">
        <f aca="false">N$119/N125</f>
        <v>0.707210391736256</v>
      </c>
      <c r="V125" s="0" t="n">
        <f aca="false">O$119/O125</f>
        <v>2.11071205426497</v>
      </c>
    </row>
    <row r="126" customFormat="false" ht="12.8" hidden="false" customHeight="false" outlineLevel="0" collapsed="false">
      <c r="B126" s="0" t="n">
        <v>1074804417</v>
      </c>
      <c r="D126" s="0" t="n">
        <v>210127829034</v>
      </c>
      <c r="F126" s="0" t="n">
        <v>87684877943</v>
      </c>
      <c r="G126" s="0" t="n">
        <v>8538280122</v>
      </c>
      <c r="H126" s="0" t="n">
        <v>581092712402</v>
      </c>
      <c r="I126" s="0" t="n">
        <v>455164611816</v>
      </c>
      <c r="J126" s="0" t="n">
        <v>13592863</v>
      </c>
      <c r="K126" s="0" t="n">
        <v>8</v>
      </c>
      <c r="L126" s="0" t="n">
        <f aca="false">J126/1000000</f>
        <v>13.592863</v>
      </c>
      <c r="M126" s="0" t="n">
        <f aca="false">H126/1000000000</f>
        <v>581.092712402</v>
      </c>
      <c r="N126" s="0" t="n">
        <f aca="false">I126/1000000000</f>
        <v>455.164611816</v>
      </c>
      <c r="O126" s="0" t="n">
        <f aca="false">M126-N126</f>
        <v>125.928100586</v>
      </c>
      <c r="P126" s="0" t="n">
        <f aca="false">M126/$L126</f>
        <v>42.7498395593335</v>
      </c>
      <c r="Q126" s="0" t="n">
        <f aca="false">N126/$L126</f>
        <v>33.4855586947356</v>
      </c>
      <c r="R126" s="0" t="n">
        <f aca="false">O126/$L126</f>
        <v>9.26428086459784</v>
      </c>
      <c r="S126" s="0" t="n">
        <f aca="false">L$119/L126</f>
        <v>2.11304991450293</v>
      </c>
      <c r="T126" s="0" t="n">
        <f aca="false">M$119/M126</f>
        <v>0.969978225164987</v>
      </c>
      <c r="U126" s="0" t="n">
        <f aca="false">N$119/N126</f>
        <v>0.678888279950277</v>
      </c>
      <c r="V126" s="0" t="n">
        <f aca="false">O$119/O126</f>
        <v>2.02211703533238</v>
      </c>
    </row>
    <row r="127" customFormat="false" ht="12.8" hidden="false" customHeight="false" outlineLevel="0" collapsed="false">
      <c r="A127" s="0" t="s">
        <v>0</v>
      </c>
      <c r="B127" s="0" t="s">
        <v>1</v>
      </c>
      <c r="D127" s="0" t="s">
        <v>2</v>
      </c>
      <c r="F127" s="0" t="s">
        <v>3</v>
      </c>
      <c r="G127" s="0" t="s">
        <v>4</v>
      </c>
      <c r="H127" s="0" t="s">
        <v>5</v>
      </c>
      <c r="I127" s="0" t="s">
        <v>6</v>
      </c>
      <c r="J127" s="0" t="s">
        <v>7</v>
      </c>
      <c r="K127" s="0" t="s">
        <v>8</v>
      </c>
      <c r="L127" s="0" t="s">
        <v>9</v>
      </c>
      <c r="M127" s="0" t="s">
        <v>10</v>
      </c>
      <c r="N127" s="0" t="s">
        <v>11</v>
      </c>
      <c r="O127" s="0" t="s">
        <v>12</v>
      </c>
      <c r="P127" s="0" t="s">
        <v>13</v>
      </c>
      <c r="Q127" s="0" t="s">
        <v>14</v>
      </c>
      <c r="R127" s="0" t="s">
        <v>15</v>
      </c>
      <c r="S127" s="0" t="s">
        <v>16</v>
      </c>
      <c r="T127" s="0" t="s">
        <v>17</v>
      </c>
      <c r="U127" s="0" t="s">
        <v>18</v>
      </c>
      <c r="V127" s="0" t="s">
        <v>19</v>
      </c>
    </row>
    <row r="128" customFormat="false" ht="12.8" hidden="false" customHeight="false" outlineLevel="0" collapsed="false">
      <c r="A128" s="0" t="s">
        <v>48</v>
      </c>
      <c r="B128" s="0" t="n">
        <v>155528906</v>
      </c>
      <c r="D128" s="0" t="n">
        <v>160742399533</v>
      </c>
      <c r="F128" s="0" t="n">
        <v>86552409314</v>
      </c>
      <c r="G128" s="0" t="n">
        <v>16511658509</v>
      </c>
      <c r="H128" s="0" t="n">
        <v>551317382812</v>
      </c>
      <c r="I128" s="0" t="n">
        <v>290857788085</v>
      </c>
      <c r="J128" s="0" t="n">
        <v>30305639</v>
      </c>
      <c r="K128" s="0" t="n">
        <v>1</v>
      </c>
      <c r="L128" s="0" t="n">
        <f aca="false">J128/1000000</f>
        <v>30.305639</v>
      </c>
      <c r="M128" s="0" t="n">
        <f aca="false">H128/1000000000</f>
        <v>551.317382812</v>
      </c>
      <c r="N128" s="0" t="n">
        <f aca="false">I128/1000000000</f>
        <v>290.857788085</v>
      </c>
      <c r="O128" s="0" t="n">
        <f aca="false">M128-N128</f>
        <v>260.459594727</v>
      </c>
      <c r="P128" s="0" t="n">
        <f aca="false">M128/$L128</f>
        <v>18.1919075460511</v>
      </c>
      <c r="Q128" s="0" t="n">
        <f aca="false">N128/$L128</f>
        <v>9.59748078847636</v>
      </c>
      <c r="R128" s="0" t="n">
        <f aca="false">O128/$L128</f>
        <v>8.59442675757472</v>
      </c>
      <c r="S128" s="0" t="n">
        <f aca="false">L$128/L128</f>
        <v>1</v>
      </c>
      <c r="T128" s="0" t="n">
        <f aca="false">M$128/M128</f>
        <v>1</v>
      </c>
      <c r="U128" s="0" t="n">
        <f aca="false">N$128/N128</f>
        <v>1</v>
      </c>
      <c r="V128" s="0" t="n">
        <f aca="false">O$128/O128</f>
        <v>1</v>
      </c>
    </row>
    <row r="129" customFormat="false" ht="12.8" hidden="false" customHeight="false" outlineLevel="0" collapsed="false">
      <c r="B129" s="0" t="n">
        <v>208960607</v>
      </c>
      <c r="D129" s="0" t="n">
        <v>161792764087</v>
      </c>
      <c r="F129" s="0" t="n">
        <v>86181951104</v>
      </c>
      <c r="G129" s="0" t="n">
        <v>16884817944</v>
      </c>
      <c r="H129" s="0" t="n">
        <v>460678649902</v>
      </c>
      <c r="I129" s="0" t="n">
        <v>308156738281</v>
      </c>
      <c r="J129" s="0" t="n">
        <v>17564300</v>
      </c>
      <c r="K129" s="0" t="n">
        <v>2</v>
      </c>
      <c r="L129" s="0" t="n">
        <f aca="false">J129/1000000</f>
        <v>17.5643</v>
      </c>
      <c r="M129" s="0" t="n">
        <f aca="false">H129/1000000000</f>
        <v>460.678649902</v>
      </c>
      <c r="N129" s="0" t="n">
        <f aca="false">I129/1000000000</f>
        <v>308.156738281</v>
      </c>
      <c r="O129" s="0" t="n">
        <f aca="false">M129-N129</f>
        <v>152.521911621</v>
      </c>
      <c r="P129" s="0" t="n">
        <f aca="false">M129/$L129</f>
        <v>26.2281246563769</v>
      </c>
      <c r="Q129" s="0" t="n">
        <f aca="false">N129/$L129</f>
        <v>17.5444929932306</v>
      </c>
      <c r="R129" s="0" t="n">
        <f aca="false">O129/$L129</f>
        <v>8.68363166314627</v>
      </c>
      <c r="S129" s="0" t="n">
        <f aca="false">L$128/L129</f>
        <v>1.72541114647324</v>
      </c>
      <c r="T129" s="0" t="n">
        <f aca="false">M$128/M129</f>
        <v>1.19675045268384</v>
      </c>
      <c r="U129" s="0" t="n">
        <f aca="false">N$128/N129</f>
        <v>0.943863144799301</v>
      </c>
      <c r="V129" s="0" t="n">
        <f aca="false">O$128/O129</f>
        <v>1.70768640360484</v>
      </c>
    </row>
    <row r="130" customFormat="false" ht="12.8" hidden="false" customHeight="false" outlineLevel="0" collapsed="false">
      <c r="B130" s="0" t="n">
        <v>288514874</v>
      </c>
      <c r="D130" s="0" t="n">
        <v>163144478125</v>
      </c>
      <c r="F130" s="0" t="n">
        <v>86204671464</v>
      </c>
      <c r="G130" s="0" t="n">
        <v>17293476504</v>
      </c>
      <c r="H130" s="0" t="n">
        <v>447696044921</v>
      </c>
      <c r="I130" s="0" t="n">
        <v>330420043945</v>
      </c>
      <c r="J130" s="0" t="n">
        <v>13419719</v>
      </c>
      <c r="K130" s="0" t="n">
        <v>3</v>
      </c>
      <c r="L130" s="0" t="n">
        <f aca="false">J130/1000000</f>
        <v>13.419719</v>
      </c>
      <c r="M130" s="0" t="n">
        <f aca="false">H130/1000000000</f>
        <v>447.696044921</v>
      </c>
      <c r="N130" s="0" t="n">
        <f aca="false">I130/1000000000</f>
        <v>330.420043945</v>
      </c>
      <c r="O130" s="0" t="n">
        <f aca="false">M130-N130</f>
        <v>117.276000976</v>
      </c>
      <c r="P130" s="0" t="n">
        <f aca="false">M130/$L130</f>
        <v>33.3610595662249</v>
      </c>
      <c r="Q130" s="0" t="n">
        <f aca="false">N130/$L130</f>
        <v>24.62197933839</v>
      </c>
      <c r="R130" s="0" t="n">
        <f aca="false">O130/$L130</f>
        <v>8.73908022783488</v>
      </c>
      <c r="S130" s="0" t="n">
        <f aca="false">L$128/L130</f>
        <v>2.2582916229468</v>
      </c>
      <c r="T130" s="0" t="n">
        <f aca="false">M$128/M130</f>
        <v>1.23145466453537</v>
      </c>
      <c r="U130" s="0" t="n">
        <f aca="false">N$128/N130</f>
        <v>0.880266779861014</v>
      </c>
      <c r="V130" s="0" t="n">
        <f aca="false">O$128/O130</f>
        <v>2.22091129096653</v>
      </c>
    </row>
    <row r="131" customFormat="false" ht="12.8" hidden="false" customHeight="false" outlineLevel="0" collapsed="false">
      <c r="B131" s="0" t="n">
        <v>334140344</v>
      </c>
      <c r="D131" s="0" t="n">
        <v>164076140194</v>
      </c>
      <c r="F131" s="0" t="n">
        <v>86140202431</v>
      </c>
      <c r="G131" s="0" t="n">
        <v>17586508375</v>
      </c>
      <c r="H131" s="0" t="n">
        <v>433943603515</v>
      </c>
      <c r="I131" s="0" t="n">
        <v>339203247070</v>
      </c>
      <c r="J131" s="0" t="n">
        <v>10902799</v>
      </c>
      <c r="K131" s="0" t="n">
        <v>4</v>
      </c>
      <c r="L131" s="0" t="n">
        <f aca="false">J131/1000000</f>
        <v>10.902799</v>
      </c>
      <c r="M131" s="0" t="n">
        <f aca="false">H131/1000000000</f>
        <v>433.943603515</v>
      </c>
      <c r="N131" s="0" t="n">
        <f aca="false">I131/1000000000</f>
        <v>339.20324707</v>
      </c>
      <c r="O131" s="0" t="n">
        <f aca="false">M131-N131</f>
        <v>94.740356445</v>
      </c>
      <c r="P131" s="0" t="n">
        <f aca="false">M131/$L131</f>
        <v>39.801119282764</v>
      </c>
      <c r="Q131" s="0" t="n">
        <f aca="false">N131/$L131</f>
        <v>31.1115748414696</v>
      </c>
      <c r="R131" s="0" t="n">
        <f aca="false">O131/$L131</f>
        <v>8.68954444129439</v>
      </c>
      <c r="S131" s="0" t="n">
        <f aca="false">L$128/L131</f>
        <v>2.77962007737646</v>
      </c>
      <c r="T131" s="0" t="n">
        <f aca="false">M$128/M131</f>
        <v>1.27048164403452</v>
      </c>
      <c r="U131" s="0" t="n">
        <f aca="false">N$128/N131</f>
        <v>0.857473478209296</v>
      </c>
      <c r="V131" s="0" t="n">
        <f aca="false">O$128/O131</f>
        <v>2.74919373855434</v>
      </c>
    </row>
    <row r="132" customFormat="false" ht="12.8" hidden="false" customHeight="false" outlineLevel="0" collapsed="false">
      <c r="B132" s="0" t="n">
        <v>352115364</v>
      </c>
      <c r="D132" s="0" t="n">
        <v>179911749099</v>
      </c>
      <c r="F132" s="0" t="n">
        <v>88453961700</v>
      </c>
      <c r="G132" s="0" t="n">
        <v>22103306067</v>
      </c>
      <c r="H132" s="0" t="n">
        <v>496563110351</v>
      </c>
      <c r="I132" s="0" t="n">
        <v>390555236816</v>
      </c>
      <c r="J132" s="0" t="n">
        <v>12525178</v>
      </c>
      <c r="K132" s="0" t="n">
        <v>5</v>
      </c>
      <c r="L132" s="0" t="n">
        <f aca="false">J132/1000000</f>
        <v>12.525178</v>
      </c>
      <c r="M132" s="0" t="n">
        <f aca="false">H132/1000000000</f>
        <v>496.563110351</v>
      </c>
      <c r="N132" s="0" t="n">
        <f aca="false">I132/1000000000</f>
        <v>390.555236816</v>
      </c>
      <c r="O132" s="0" t="n">
        <f aca="false">M132-N132</f>
        <v>106.007873535</v>
      </c>
      <c r="P132" s="0" t="n">
        <f aca="false">M132/$L132</f>
        <v>39.6451938927335</v>
      </c>
      <c r="Q132" s="0" t="n">
        <f aca="false">N132/$L132</f>
        <v>31.181611695738</v>
      </c>
      <c r="R132" s="0" t="n">
        <f aca="false">O132/$L132</f>
        <v>8.46358219699552</v>
      </c>
      <c r="S132" s="0" t="n">
        <f aca="false">L$128/L132</f>
        <v>2.41957751019586</v>
      </c>
      <c r="T132" s="0" t="n">
        <f aca="false">M$128/M132</f>
        <v>1.1102664924551</v>
      </c>
      <c r="U132" s="0" t="n">
        <f aca="false">N$128/N132</f>
        <v>0.744728941432758</v>
      </c>
      <c r="V132" s="0" t="n">
        <f aca="false">O$128/O132</f>
        <v>2.45698348661815</v>
      </c>
    </row>
    <row r="133" customFormat="false" ht="12.8" hidden="false" customHeight="false" outlineLevel="0" collapsed="false">
      <c r="B133" s="0" t="n">
        <v>375325758</v>
      </c>
      <c r="D133" s="0" t="n">
        <v>173722993151</v>
      </c>
      <c r="F133" s="0" t="n">
        <v>87535253855</v>
      </c>
      <c r="G133" s="0" t="n">
        <v>20339196770</v>
      </c>
      <c r="H133" s="0" t="n">
        <v>459386657714</v>
      </c>
      <c r="I133" s="0" t="n">
        <v>363344787597</v>
      </c>
      <c r="J133" s="0" t="n">
        <v>11242481</v>
      </c>
      <c r="K133" s="0" t="n">
        <v>6</v>
      </c>
      <c r="L133" s="0" t="n">
        <f aca="false">J133/1000000</f>
        <v>11.242481</v>
      </c>
      <c r="M133" s="0" t="n">
        <f aca="false">H133/1000000000</f>
        <v>459.386657714</v>
      </c>
      <c r="N133" s="0" t="n">
        <f aca="false">I133/1000000000</f>
        <v>363.344787597</v>
      </c>
      <c r="O133" s="0" t="n">
        <f aca="false">M133-N133</f>
        <v>96.041870117</v>
      </c>
      <c r="P133" s="0" t="n">
        <f aca="false">M133/$L133</f>
        <v>40.8616797052181</v>
      </c>
      <c r="Q133" s="0" t="n">
        <f aca="false">N133/$L133</f>
        <v>32.3189149794427</v>
      </c>
      <c r="R133" s="0" t="n">
        <f aca="false">O133/$L133</f>
        <v>8.54276472577539</v>
      </c>
      <c r="S133" s="0" t="n">
        <f aca="false">L$128/L133</f>
        <v>2.69563622122199</v>
      </c>
      <c r="T133" s="0" t="n">
        <f aca="false">M$128/M133</f>
        <v>1.20011622791891</v>
      </c>
      <c r="U133" s="0" t="n">
        <f aca="false">N$128/N133</f>
        <v>0.8005007860677</v>
      </c>
      <c r="V133" s="0" t="n">
        <f aca="false">O$128/O133</f>
        <v>2.71193797465317</v>
      </c>
    </row>
    <row r="134" customFormat="false" ht="12.8" hidden="false" customHeight="false" outlineLevel="0" collapsed="false">
      <c r="B134" s="0" t="n">
        <v>397667345</v>
      </c>
      <c r="D134" s="0" t="n">
        <v>169905006527</v>
      </c>
      <c r="F134" s="0" t="n">
        <v>86957605001</v>
      </c>
      <c r="G134" s="0" t="n">
        <v>19252131661</v>
      </c>
      <c r="H134" s="0" t="n">
        <v>438480468750</v>
      </c>
      <c r="I134" s="0" t="n">
        <v>348462951660</v>
      </c>
      <c r="J134" s="0" t="n">
        <v>10427362</v>
      </c>
      <c r="K134" s="0" t="n">
        <v>7</v>
      </c>
      <c r="L134" s="0" t="n">
        <f aca="false">J134/1000000</f>
        <v>10.427362</v>
      </c>
      <c r="M134" s="0" t="n">
        <f aca="false">H134/1000000000</f>
        <v>438.48046875</v>
      </c>
      <c r="N134" s="0" t="n">
        <f aca="false">I134/1000000000</f>
        <v>348.46295166</v>
      </c>
      <c r="O134" s="0" t="n">
        <f aca="false">M134-N134</f>
        <v>90.01751709</v>
      </c>
      <c r="P134" s="0" t="n">
        <f aca="false">M134/$L134</f>
        <v>42.0509491039057</v>
      </c>
      <c r="Q134" s="0" t="n">
        <f aca="false">N134/$L134</f>
        <v>33.4181312262871</v>
      </c>
      <c r="R134" s="0" t="n">
        <f aca="false">O134/$L134</f>
        <v>8.63281787761852</v>
      </c>
      <c r="S134" s="0" t="n">
        <f aca="false">L$128/L134</f>
        <v>2.90635723589533</v>
      </c>
      <c r="T134" s="0" t="n">
        <f aca="false">M$128/M134</f>
        <v>1.25733623753795</v>
      </c>
      <c r="U134" s="0" t="n">
        <f aca="false">N$128/N134</f>
        <v>0.834687838978055</v>
      </c>
      <c r="V134" s="0" t="n">
        <f aca="false">O$128/O134</f>
        <v>2.89343233569296</v>
      </c>
    </row>
    <row r="135" customFormat="false" ht="12.8" hidden="false" customHeight="false" outlineLevel="0" collapsed="false">
      <c r="B135" s="0" t="n">
        <v>424238494</v>
      </c>
      <c r="D135" s="0" t="n">
        <v>170291007956</v>
      </c>
      <c r="F135" s="0" t="n">
        <v>87036133510</v>
      </c>
      <c r="G135" s="0" t="n">
        <v>19358843365</v>
      </c>
      <c r="H135" s="0" t="n">
        <v>440375122070</v>
      </c>
      <c r="I135" s="0" t="n">
        <v>350638854980</v>
      </c>
      <c r="J135" s="0" t="n">
        <v>10351502</v>
      </c>
      <c r="K135" s="0" t="n">
        <v>8</v>
      </c>
      <c r="L135" s="0" t="n">
        <f aca="false">J135/1000000</f>
        <v>10.351502</v>
      </c>
      <c r="M135" s="0" t="n">
        <f aca="false">H135/1000000000</f>
        <v>440.37512207</v>
      </c>
      <c r="N135" s="0" t="n">
        <f aca="false">I135/1000000000</f>
        <v>350.63885498</v>
      </c>
      <c r="O135" s="0" t="n">
        <f aca="false">M135-N135</f>
        <v>89.73626709</v>
      </c>
      <c r="P135" s="0" t="n">
        <f aca="false">M135/$L135</f>
        <v>42.5421472236589</v>
      </c>
      <c r="Q135" s="0" t="n">
        <f aca="false">N135/$L135</f>
        <v>33.8732345296364</v>
      </c>
      <c r="R135" s="0" t="n">
        <f aca="false">O135/$L135</f>
        <v>8.66891269402256</v>
      </c>
      <c r="S135" s="0" t="n">
        <f aca="false">L$128/L135</f>
        <v>2.9276561990714</v>
      </c>
      <c r="T135" s="0" t="n">
        <f aca="false">M$128/M135</f>
        <v>1.25192672151985</v>
      </c>
      <c r="U135" s="0" t="n">
        <f aca="false">N$128/N135</f>
        <v>0.829508150491736</v>
      </c>
      <c r="V135" s="0" t="n">
        <f aca="false">O$128/O135</f>
        <v>2.90250088591021</v>
      </c>
    </row>
    <row r="136" customFormat="false" ht="12.8" hidden="false" customHeight="false" outlineLevel="0" collapsed="false">
      <c r="A136" s="0" t="s">
        <v>0</v>
      </c>
      <c r="B136" s="0" t="s">
        <v>1</v>
      </c>
      <c r="D136" s="0" t="s">
        <v>2</v>
      </c>
      <c r="F136" s="0" t="s">
        <v>3</v>
      </c>
      <c r="G136" s="0" t="s">
        <v>4</v>
      </c>
      <c r="H136" s="0" t="s">
        <v>5</v>
      </c>
      <c r="I136" s="0" t="s">
        <v>6</v>
      </c>
      <c r="J136" s="0" t="s">
        <v>7</v>
      </c>
      <c r="K136" s="0" t="s">
        <v>8</v>
      </c>
      <c r="L136" s="0" t="s">
        <v>9</v>
      </c>
      <c r="M136" s="0" t="s">
        <v>10</v>
      </c>
      <c r="N136" s="0" t="s">
        <v>11</v>
      </c>
      <c r="O136" s="0" t="s">
        <v>12</v>
      </c>
      <c r="P136" s="0" t="s">
        <v>13</v>
      </c>
      <c r="Q136" s="0" t="s">
        <v>14</v>
      </c>
      <c r="R136" s="0" t="s">
        <v>15</v>
      </c>
      <c r="S136" s="0" t="s">
        <v>49</v>
      </c>
      <c r="T136" s="0" t="s">
        <v>50</v>
      </c>
    </row>
    <row r="137" customFormat="false" ht="12.8" hidden="false" customHeight="false" outlineLevel="0" collapsed="false">
      <c r="A137" s="0" t="s">
        <v>51</v>
      </c>
      <c r="B137" s="0" t="n">
        <v>319298</v>
      </c>
      <c r="D137" s="0" t="n">
        <v>284725520</v>
      </c>
      <c r="F137" s="0" t="n">
        <v>158789425</v>
      </c>
      <c r="G137" s="0" t="n">
        <v>64795774</v>
      </c>
      <c r="H137" s="0" t="n">
        <v>7057189941</v>
      </c>
      <c r="I137" s="0" t="n">
        <v>771057128</v>
      </c>
      <c r="J137" s="0" t="n">
        <v>3000969</v>
      </c>
      <c r="K137" s="0" t="n">
        <v>1</v>
      </c>
      <c r="L137" s="0" t="n">
        <f aca="false">J137/1000000</f>
        <v>3.000969</v>
      </c>
      <c r="M137" s="0" t="n">
        <f aca="false">H137/1000000000</f>
        <v>7.057189941</v>
      </c>
      <c r="N137" s="0" t="n">
        <f aca="false">I137/1000000000</f>
        <v>0.771057128</v>
      </c>
      <c r="O137" s="0" t="n">
        <f aca="false">M137-N137</f>
        <v>6.286132813</v>
      </c>
      <c r="P137" s="0" t="n">
        <f aca="false">M137/$L137</f>
        <v>2.35163706822696</v>
      </c>
      <c r="Q137" s="0" t="n">
        <f aca="false">N137/$L137</f>
        <v>0.256936052321767</v>
      </c>
      <c r="R137" s="0" t="n">
        <f aca="false">O137/$L137</f>
        <v>2.0947010159052</v>
      </c>
      <c r="S137" s="0" t="n">
        <f aca="false">AVERAGE(P137:P144)</f>
        <v>2.26688553839656</v>
      </c>
      <c r="T137" s="0" t="n">
        <f aca="false">AVERAGE(Q137:Q144)</f>
        <v>0.249300317268903</v>
      </c>
    </row>
    <row r="138" customFormat="false" ht="12.8" hidden="false" customHeight="false" outlineLevel="0" collapsed="false">
      <c r="B138" s="0" t="n">
        <v>343983</v>
      </c>
      <c r="D138" s="0" t="n">
        <v>281591447</v>
      </c>
      <c r="F138" s="0" t="n">
        <v>157025150</v>
      </c>
      <c r="G138" s="0" t="n">
        <v>64074117</v>
      </c>
      <c r="H138" s="0" t="n">
        <v>3818542480</v>
      </c>
      <c r="I138" s="0" t="n">
        <v>450012207</v>
      </c>
      <c r="J138" s="0" t="n">
        <v>3000964</v>
      </c>
      <c r="K138" s="0" t="n">
        <v>2</v>
      </c>
      <c r="L138" s="0" t="n">
        <f aca="false">J138/1000000</f>
        <v>3.000964</v>
      </c>
      <c r="M138" s="0" t="n">
        <f aca="false">H138/1000000000</f>
        <v>3.81854248</v>
      </c>
      <c r="N138" s="0" t="n">
        <f aca="false">I138/1000000000</f>
        <v>0.450012207</v>
      </c>
      <c r="O138" s="0" t="n">
        <f aca="false">M138-N138</f>
        <v>3.368530273</v>
      </c>
      <c r="P138" s="0" t="n">
        <f aca="false">M138/$L138</f>
        <v>1.27243861639127</v>
      </c>
      <c r="Q138" s="0" t="n">
        <f aca="false">N138/$L138</f>
        <v>0.149955883176206</v>
      </c>
      <c r="R138" s="0" t="n">
        <f aca="false">O138/$L138</f>
        <v>1.12248273321506</v>
      </c>
    </row>
    <row r="139" customFormat="false" ht="12.8" hidden="false" customHeight="false" outlineLevel="0" collapsed="false">
      <c r="B139" s="0" t="n">
        <v>314929</v>
      </c>
      <c r="D139" s="0" t="n">
        <v>286563361</v>
      </c>
      <c r="F139" s="0" t="n">
        <v>159786217</v>
      </c>
      <c r="G139" s="0" t="n">
        <v>65220584</v>
      </c>
      <c r="H139" s="0" t="n">
        <v>7731872558</v>
      </c>
      <c r="I139" s="0" t="n">
        <v>929565429</v>
      </c>
      <c r="J139" s="0" t="n">
        <v>3000995</v>
      </c>
      <c r="K139" s="0" t="n">
        <v>3</v>
      </c>
      <c r="L139" s="0" t="n">
        <f aca="false">J139/1000000</f>
        <v>3.000995</v>
      </c>
      <c r="M139" s="0" t="n">
        <f aca="false">H139/1000000000</f>
        <v>7.731872558</v>
      </c>
      <c r="N139" s="0" t="n">
        <f aca="false">I139/1000000000</f>
        <v>0.929565429</v>
      </c>
      <c r="O139" s="0" t="n">
        <f aca="false">M139-N139</f>
        <v>6.802307129</v>
      </c>
      <c r="P139" s="0" t="n">
        <f aca="false">M139/$L139</f>
        <v>2.57643633461569</v>
      </c>
      <c r="Q139" s="0" t="n">
        <f aca="false">N139/$L139</f>
        <v>0.309752408451197</v>
      </c>
      <c r="R139" s="0" t="n">
        <f aca="false">O139/$L139</f>
        <v>2.26668392616449</v>
      </c>
    </row>
    <row r="140" customFormat="false" ht="12.8" hidden="false" customHeight="false" outlineLevel="0" collapsed="false">
      <c r="B140" s="0" t="n">
        <v>363921</v>
      </c>
      <c r="D140" s="0" t="n">
        <v>280242214</v>
      </c>
      <c r="F140" s="0" t="n">
        <v>156158035</v>
      </c>
      <c r="G140" s="0" t="n">
        <v>63783981</v>
      </c>
      <c r="H140" s="0" t="n">
        <v>2584289550</v>
      </c>
      <c r="I140" s="0" t="n">
        <v>333435058</v>
      </c>
      <c r="J140" s="0" t="n">
        <v>3000932</v>
      </c>
      <c r="K140" s="0" t="n">
        <v>4</v>
      </c>
      <c r="L140" s="0" t="n">
        <f aca="false">J140/1000000</f>
        <v>3.000932</v>
      </c>
      <c r="M140" s="0" t="n">
        <f aca="false">H140/1000000000</f>
        <v>2.58428955</v>
      </c>
      <c r="N140" s="0" t="n">
        <f aca="false">I140/1000000000</f>
        <v>0.333435058</v>
      </c>
      <c r="O140" s="0" t="n">
        <f aca="false">M140-N140</f>
        <v>2.250854492</v>
      </c>
      <c r="P140" s="0" t="n">
        <f aca="false">M140/$L140</f>
        <v>0.861162315573962</v>
      </c>
      <c r="Q140" s="0" t="n">
        <f aca="false">N140/$L140</f>
        <v>0.111110501004355</v>
      </c>
      <c r="R140" s="0" t="n">
        <f aca="false">O140/$L140</f>
        <v>0.750051814569607</v>
      </c>
    </row>
    <row r="141" customFormat="false" ht="12.8" hidden="false" customHeight="false" outlineLevel="0" collapsed="false">
      <c r="B141" s="0" t="n">
        <v>342657</v>
      </c>
      <c r="D141" s="0" t="n">
        <v>282911265</v>
      </c>
      <c r="F141" s="0" t="n">
        <v>157735135</v>
      </c>
      <c r="G141" s="0" t="n">
        <v>64383989</v>
      </c>
      <c r="H141" s="0" t="n">
        <v>4679260253</v>
      </c>
      <c r="I141" s="0" t="n">
        <v>526855468</v>
      </c>
      <c r="J141" s="0" t="n">
        <v>3001000</v>
      </c>
      <c r="K141" s="0" t="n">
        <v>5</v>
      </c>
      <c r="L141" s="0" t="n">
        <f aca="false">J141/1000000</f>
        <v>3.001</v>
      </c>
      <c r="M141" s="0" t="n">
        <f aca="false">H141/1000000000</f>
        <v>4.679260253</v>
      </c>
      <c r="N141" s="0" t="n">
        <f aca="false">I141/1000000000</f>
        <v>0.526855468</v>
      </c>
      <c r="O141" s="0" t="n">
        <f aca="false">M141-N141</f>
        <v>4.152404785</v>
      </c>
      <c r="P141" s="0" t="n">
        <f aca="false">M141/$L141</f>
        <v>1.55923367310896</v>
      </c>
      <c r="Q141" s="0" t="n">
        <f aca="false">N141/$L141</f>
        <v>0.175559969343552</v>
      </c>
      <c r="R141" s="0" t="n">
        <f aca="false">O141/$L141</f>
        <v>1.38367370376541</v>
      </c>
    </row>
    <row r="142" customFormat="false" ht="12.8" hidden="false" customHeight="false" outlineLevel="0" collapsed="false">
      <c r="B142" s="0" t="n">
        <v>344294</v>
      </c>
      <c r="D142" s="0" t="n">
        <v>282689346</v>
      </c>
      <c r="F142" s="0" t="n">
        <v>157593646</v>
      </c>
      <c r="G142" s="0" t="n">
        <v>64336382</v>
      </c>
      <c r="H142" s="0" t="n">
        <v>4801025390</v>
      </c>
      <c r="I142" s="0" t="n">
        <v>541442871</v>
      </c>
      <c r="J142" s="0" t="n">
        <v>3000969</v>
      </c>
      <c r="K142" s="0" t="n">
        <v>6</v>
      </c>
      <c r="L142" s="0" t="n">
        <f aca="false">J142/1000000</f>
        <v>3.000969</v>
      </c>
      <c r="M142" s="0" t="n">
        <f aca="false">H142/1000000000</f>
        <v>4.80102539</v>
      </c>
      <c r="N142" s="0" t="n">
        <f aca="false">I142/1000000000</f>
        <v>0.541442871</v>
      </c>
      <c r="O142" s="0" t="n">
        <f aca="false">M142-N142</f>
        <v>4.259582519</v>
      </c>
      <c r="P142" s="0" t="n">
        <f aca="false">M142/$L142</f>
        <v>1.59982505317449</v>
      </c>
      <c r="Q142" s="0" t="n">
        <f aca="false">N142/$L142</f>
        <v>0.180422680474207</v>
      </c>
      <c r="R142" s="0" t="n">
        <f aca="false">O142/$L142</f>
        <v>1.41940237270028</v>
      </c>
    </row>
    <row r="143" customFormat="false" ht="12.8" hidden="false" customHeight="false" outlineLevel="0" collapsed="false">
      <c r="B143" s="0" t="n">
        <v>316402</v>
      </c>
      <c r="D143" s="0" t="n">
        <v>285232163</v>
      </c>
      <c r="F143" s="0" t="n">
        <v>159107165</v>
      </c>
      <c r="G143" s="0" t="n">
        <v>64897248</v>
      </c>
      <c r="H143" s="0" t="n">
        <v>7618591308</v>
      </c>
      <c r="I143" s="0" t="n">
        <v>959106445</v>
      </c>
      <c r="J143" s="0" t="n">
        <v>3000992</v>
      </c>
      <c r="K143" s="0" t="n">
        <v>7</v>
      </c>
      <c r="L143" s="0" t="n">
        <f aca="false">J143/1000000</f>
        <v>3.000992</v>
      </c>
      <c r="M143" s="0" t="n">
        <f aca="false">H143/1000000000</f>
        <v>7.618591308</v>
      </c>
      <c r="N143" s="0" t="n">
        <f aca="false">I143/1000000000</f>
        <v>0.959106445</v>
      </c>
      <c r="O143" s="0" t="n">
        <f aca="false">M143-N143</f>
        <v>6.659484863</v>
      </c>
      <c r="P143" s="0" t="n">
        <f aca="false">M143/$L143</f>
        <v>2.53869097551743</v>
      </c>
      <c r="Q143" s="0" t="n">
        <f aca="false">N143/$L143</f>
        <v>0.319596468434438</v>
      </c>
      <c r="R143" s="0" t="n">
        <f aca="false">O143/$L143</f>
        <v>2.21909450708299</v>
      </c>
    </row>
    <row r="144" customFormat="false" ht="12.8" hidden="false" customHeight="false" outlineLevel="0" collapsed="false">
      <c r="B144" s="0" t="n">
        <v>211019</v>
      </c>
      <c r="D144" s="0" t="n">
        <v>296096590</v>
      </c>
      <c r="F144" s="0" t="n">
        <v>165297327</v>
      </c>
      <c r="G144" s="0" t="n">
        <v>67381095</v>
      </c>
      <c r="H144" s="0" t="n">
        <v>16132324218</v>
      </c>
      <c r="I144" s="0" t="n">
        <v>1473693847</v>
      </c>
      <c r="J144" s="0" t="n">
        <v>3000994</v>
      </c>
      <c r="K144" s="0" t="n">
        <v>8</v>
      </c>
      <c r="L144" s="0" t="n">
        <f aca="false">J144/1000000</f>
        <v>3.000994</v>
      </c>
      <c r="M144" s="0" t="n">
        <f aca="false">H144/1000000000</f>
        <v>16.132324218</v>
      </c>
      <c r="N144" s="0" t="n">
        <f aca="false">I144/1000000000</f>
        <v>1.473693847</v>
      </c>
      <c r="O144" s="0" t="n">
        <f aca="false">M144-N144</f>
        <v>14.658630371</v>
      </c>
      <c r="P144" s="0" t="n">
        <f aca="false">M144/$L144</f>
        <v>5.37566027056369</v>
      </c>
      <c r="Q144" s="0" t="n">
        <f aca="false">N144/$L144</f>
        <v>0.491068574945501</v>
      </c>
      <c r="R144" s="0" t="n">
        <f aca="false">O144/$L144</f>
        <v>4.88459169561819</v>
      </c>
    </row>
    <row r="145" customFormat="false" ht="12.8" hidden="false" customHeight="false" outlineLevel="0" collapsed="false">
      <c r="A145" s="0" t="s">
        <v>0</v>
      </c>
      <c r="B145" s="0" t="s">
        <v>1</v>
      </c>
      <c r="D145" s="0" t="s">
        <v>2</v>
      </c>
      <c r="F145" s="0" t="s">
        <v>3</v>
      </c>
      <c r="G145" s="0" t="s">
        <v>4</v>
      </c>
      <c r="H145" s="0" t="s">
        <v>5</v>
      </c>
      <c r="I145" s="0" t="s">
        <v>6</v>
      </c>
      <c r="J145" s="0" t="s">
        <v>7</v>
      </c>
      <c r="K145" s="0" t="s">
        <v>8</v>
      </c>
      <c r="L145" s="0" t="s">
        <v>9</v>
      </c>
      <c r="M145" s="0" t="s">
        <v>10</v>
      </c>
      <c r="N145" s="0" t="s">
        <v>11</v>
      </c>
      <c r="O145" s="0" t="s">
        <v>12</v>
      </c>
      <c r="P145" s="0" t="s">
        <v>13</v>
      </c>
      <c r="Q145" s="0" t="s">
        <v>14</v>
      </c>
      <c r="R145" s="0" t="s">
        <v>15</v>
      </c>
    </row>
    <row r="146" customFormat="false" ht="12.8" hidden="false" customHeight="false" outlineLevel="0" collapsed="false">
      <c r="A146" s="0" t="s">
        <v>51</v>
      </c>
      <c r="B146" s="0" t="n">
        <v>61016</v>
      </c>
      <c r="D146" s="0" t="n">
        <v>274589369</v>
      </c>
      <c r="F146" s="0" t="n">
        <v>151224483</v>
      </c>
      <c r="G146" s="0" t="n">
        <v>62628921</v>
      </c>
      <c r="H146" s="0" t="n">
        <v>90221984863</v>
      </c>
      <c r="I146" s="0" t="n">
        <v>71151977539</v>
      </c>
      <c r="J146" s="0" t="n">
        <v>3000854</v>
      </c>
      <c r="K146" s="0" t="n">
        <v>1</v>
      </c>
      <c r="L146" s="0" t="n">
        <f aca="false">J146/1000000</f>
        <v>3.000854</v>
      </c>
      <c r="M146" s="0" t="n">
        <f aca="false">H146/1000000000</f>
        <v>90.221984863</v>
      </c>
      <c r="N146" s="0" t="n">
        <f aca="false">I146/1000000000</f>
        <v>71.151977539</v>
      </c>
      <c r="O146" s="0" t="n">
        <f aca="false">M146-N146</f>
        <v>19.070007324</v>
      </c>
      <c r="P146" s="0" t="n">
        <f aca="false">M146/$L146</f>
        <v>30.0654363267923</v>
      </c>
      <c r="Q146" s="0" t="n">
        <f aca="false">N146/$L146</f>
        <v>23.7105762356316</v>
      </c>
      <c r="R146" s="0" t="n">
        <f aca="false">O146/$L146</f>
        <v>6.35486009116072</v>
      </c>
    </row>
    <row r="147" customFormat="false" ht="12.8" hidden="false" customHeight="false" outlineLevel="0" collapsed="false">
      <c r="A147" s="0" t="s">
        <v>52</v>
      </c>
      <c r="B147" s="0" t="n">
        <v>68330</v>
      </c>
      <c r="D147" s="0" t="n">
        <v>275386583</v>
      </c>
      <c r="F147" s="0" t="n">
        <v>151596982</v>
      </c>
      <c r="G147" s="0" t="n">
        <v>62830924</v>
      </c>
      <c r="H147" s="0" t="n">
        <v>90111694335</v>
      </c>
      <c r="I147" s="0" t="n">
        <v>71057373046</v>
      </c>
      <c r="J147" s="0" t="n">
        <v>3000934</v>
      </c>
      <c r="K147" s="0" t="n">
        <v>2</v>
      </c>
      <c r="L147" s="0" t="n">
        <f aca="false">J147/1000000</f>
        <v>3.000934</v>
      </c>
      <c r="M147" s="0" t="n">
        <f aca="false">H147/1000000000</f>
        <v>90.111694335</v>
      </c>
      <c r="N147" s="0" t="n">
        <f aca="false">I147/1000000000</f>
        <v>71.057373046</v>
      </c>
      <c r="O147" s="0" t="n">
        <f aca="false">M147-N147</f>
        <v>19.054321289</v>
      </c>
      <c r="P147" s="0" t="n">
        <f aca="false">M147/$L147</f>
        <v>30.0278827641661</v>
      </c>
      <c r="Q147" s="0" t="n">
        <f aca="false">N147/$L147</f>
        <v>23.6784191341762</v>
      </c>
      <c r="R147" s="0" t="n">
        <f aca="false">O147/$L147</f>
        <v>6.34946362998986</v>
      </c>
    </row>
    <row r="148" customFormat="false" ht="12.8" hidden="false" customHeight="false" outlineLevel="0" collapsed="false">
      <c r="A148" s="0" t="s">
        <v>53</v>
      </c>
      <c r="B148" s="0" t="n">
        <v>70250</v>
      </c>
      <c r="D148" s="0" t="n">
        <v>276657123</v>
      </c>
      <c r="F148" s="0" t="n">
        <v>152591758</v>
      </c>
      <c r="G148" s="0" t="n">
        <v>63016439</v>
      </c>
      <c r="H148" s="0" t="n">
        <v>90395812988</v>
      </c>
      <c r="I148" s="0" t="n">
        <v>71278381347</v>
      </c>
      <c r="J148" s="0" t="n">
        <v>3000931</v>
      </c>
      <c r="K148" s="0" t="n">
        <v>3</v>
      </c>
      <c r="L148" s="0" t="n">
        <f aca="false">J148/1000000</f>
        <v>3.000931</v>
      </c>
      <c r="M148" s="0" t="n">
        <f aca="false">H148/1000000000</f>
        <v>90.395812988</v>
      </c>
      <c r="N148" s="0" t="n">
        <f aca="false">I148/1000000000</f>
        <v>71.278381347</v>
      </c>
      <c r="O148" s="0" t="n">
        <f aca="false">M148-N148</f>
        <v>19.117431641</v>
      </c>
      <c r="P148" s="0" t="n">
        <f aca="false">M148/$L148</f>
        <v>30.1225896190216</v>
      </c>
      <c r="Q148" s="0" t="n">
        <f aca="false">N148/$L148</f>
        <v>23.7520893839279</v>
      </c>
      <c r="R148" s="0" t="n">
        <f aca="false">O148/$L148</f>
        <v>6.37050023509371</v>
      </c>
    </row>
    <row r="149" customFormat="false" ht="12.8" hidden="false" customHeight="false" outlineLevel="0" collapsed="false">
      <c r="B149" s="0" t="n">
        <v>73716</v>
      </c>
      <c r="D149" s="0" t="n">
        <v>275527152</v>
      </c>
      <c r="F149" s="0" t="n">
        <v>151726824</v>
      </c>
      <c r="G149" s="0" t="n">
        <v>62850895</v>
      </c>
      <c r="H149" s="0" t="n">
        <v>90236755371</v>
      </c>
      <c r="I149" s="0" t="n">
        <v>71150085449</v>
      </c>
      <c r="J149" s="0" t="n">
        <v>3000939</v>
      </c>
      <c r="K149" s="0" t="n">
        <v>4</v>
      </c>
      <c r="L149" s="0" t="n">
        <f aca="false">J149/1000000</f>
        <v>3.000939</v>
      </c>
      <c r="M149" s="0" t="n">
        <f aca="false">H149/1000000000</f>
        <v>90.236755371</v>
      </c>
      <c r="N149" s="0" t="n">
        <f aca="false">I149/1000000000</f>
        <v>71.150085449</v>
      </c>
      <c r="O149" s="0" t="n">
        <f aca="false">M149-N149</f>
        <v>19.086669922</v>
      </c>
      <c r="P149" s="0" t="n">
        <f aca="false">M149/$L149</f>
        <v>30.0695067014025</v>
      </c>
      <c r="Q149" s="0" t="n">
        <f aca="false">N149/$L149</f>
        <v>23.7092741468587</v>
      </c>
      <c r="R149" s="0" t="n">
        <f aca="false">O149/$L149</f>
        <v>6.36023255454376</v>
      </c>
    </row>
    <row r="150" customFormat="false" ht="12.8" hidden="false" customHeight="false" outlineLevel="0" collapsed="false">
      <c r="B150" s="0" t="n">
        <v>84203</v>
      </c>
      <c r="D150" s="0" t="n">
        <v>279949790</v>
      </c>
      <c r="F150" s="0" t="n">
        <v>153958974</v>
      </c>
      <c r="G150" s="0" t="n">
        <v>63865053</v>
      </c>
      <c r="H150" s="0" t="n">
        <v>90317260742</v>
      </c>
      <c r="I150" s="0" t="n">
        <v>71201293945</v>
      </c>
      <c r="J150" s="0" t="n">
        <v>3000939</v>
      </c>
      <c r="K150" s="0" t="n">
        <v>5</v>
      </c>
      <c r="L150" s="0" t="n">
        <f aca="false">J150/1000000</f>
        <v>3.000939</v>
      </c>
      <c r="M150" s="0" t="n">
        <f aca="false">H150/1000000000</f>
        <v>90.317260742</v>
      </c>
      <c r="N150" s="0" t="n">
        <f aca="false">I150/1000000000</f>
        <v>71.201293945</v>
      </c>
      <c r="O150" s="0" t="n">
        <f aca="false">M150-N150</f>
        <v>19.115966797</v>
      </c>
      <c r="P150" s="0" t="n">
        <f aca="false">M150/$L150</f>
        <v>30.0963334283036</v>
      </c>
      <c r="Q150" s="0" t="n">
        <f aca="false">N150/$L150</f>
        <v>23.726338304444</v>
      </c>
      <c r="R150" s="0" t="n">
        <f aca="false">O150/$L150</f>
        <v>6.36999512385957</v>
      </c>
    </row>
    <row r="151" customFormat="false" ht="12.8" hidden="false" customHeight="false" outlineLevel="0" collapsed="false">
      <c r="B151" s="0" t="n">
        <v>94300</v>
      </c>
      <c r="D151" s="0" t="n">
        <v>305334326</v>
      </c>
      <c r="F151" s="0" t="n">
        <v>163096089</v>
      </c>
      <c r="G151" s="0" t="n">
        <v>69708172</v>
      </c>
      <c r="H151" s="0" t="n">
        <v>90442443847</v>
      </c>
      <c r="I151" s="0" t="n">
        <v>71340637207</v>
      </c>
      <c r="J151" s="0" t="n">
        <v>3000957</v>
      </c>
      <c r="K151" s="0" t="n">
        <v>6</v>
      </c>
      <c r="L151" s="0" t="n">
        <f aca="false">J151/1000000</f>
        <v>3.000957</v>
      </c>
      <c r="M151" s="0" t="n">
        <f aca="false">H151/1000000000</f>
        <v>90.442443847</v>
      </c>
      <c r="N151" s="0" t="n">
        <f aca="false">I151/1000000000</f>
        <v>71.340637207</v>
      </c>
      <c r="O151" s="0" t="n">
        <f aca="false">M151-N151</f>
        <v>19.10180664</v>
      </c>
      <c r="P151" s="0" t="n">
        <f aca="false">M151/$L151</f>
        <v>30.1378673026638</v>
      </c>
      <c r="Q151" s="0" t="n">
        <f aca="false">N151/$L151</f>
        <v>23.7726289337035</v>
      </c>
      <c r="R151" s="0" t="n">
        <f aca="false">O151/$L151</f>
        <v>6.3652383689603</v>
      </c>
    </row>
    <row r="152" customFormat="false" ht="12.8" hidden="false" customHeight="false" outlineLevel="0" collapsed="false">
      <c r="B152" s="0" t="n">
        <v>75170</v>
      </c>
      <c r="D152" s="0" t="n">
        <v>277497547</v>
      </c>
      <c r="F152" s="0" t="n">
        <v>152806129</v>
      </c>
      <c r="G152" s="0" t="n">
        <v>63304169</v>
      </c>
      <c r="H152" s="0" t="n">
        <v>90324645996</v>
      </c>
      <c r="I152" s="0" t="n">
        <v>71241149902</v>
      </c>
      <c r="J152" s="0" t="n">
        <v>3000964</v>
      </c>
      <c r="K152" s="0" t="n">
        <v>7</v>
      </c>
      <c r="L152" s="0" t="n">
        <f aca="false">J152/1000000</f>
        <v>3.000964</v>
      </c>
      <c r="M152" s="0" t="n">
        <f aca="false">H152/1000000000</f>
        <v>90.324645996</v>
      </c>
      <c r="N152" s="0" t="n">
        <f aca="false">I152/1000000000</f>
        <v>71.241149902</v>
      </c>
      <c r="O152" s="0" t="n">
        <f aca="false">M152-N152</f>
        <v>19.083496094</v>
      </c>
      <c r="P152" s="0" t="n">
        <f aca="false">M152/$L152</f>
        <v>30.0985436666351</v>
      </c>
      <c r="Q152" s="0" t="n">
        <f aca="false">N152/$L152</f>
        <v>23.7394216998271</v>
      </c>
      <c r="R152" s="0" t="n">
        <f aca="false">O152/$L152</f>
        <v>6.359121966808</v>
      </c>
    </row>
    <row r="153" customFormat="false" ht="12.8" hidden="false" customHeight="false" outlineLevel="0" collapsed="false">
      <c r="B153" s="0" t="n">
        <v>72139</v>
      </c>
      <c r="D153" s="0" t="n">
        <v>277259645</v>
      </c>
      <c r="F153" s="0" t="n">
        <v>152540702</v>
      </c>
      <c r="G153" s="0" t="n">
        <v>63243137</v>
      </c>
      <c r="H153" s="0" t="n">
        <v>90307373046</v>
      </c>
      <c r="I153" s="0" t="n">
        <v>71214721679</v>
      </c>
      <c r="J153" s="0" t="n">
        <v>3000940</v>
      </c>
      <c r="K153" s="0" t="n">
        <v>8</v>
      </c>
      <c r="L153" s="0" t="n">
        <f aca="false">J153/1000000</f>
        <v>3.00094</v>
      </c>
      <c r="M153" s="0" t="n">
        <f aca="false">H153/1000000000</f>
        <v>90.307373046</v>
      </c>
      <c r="N153" s="0" t="n">
        <f aca="false">I153/1000000000</f>
        <v>71.214721679</v>
      </c>
      <c r="O153" s="0" t="n">
        <f aca="false">M153-N153</f>
        <v>19.092651367</v>
      </c>
      <c r="P153" s="0" t="n">
        <f aca="false">M153/$L153</f>
        <v>30.0930285330596</v>
      </c>
      <c r="Q153" s="0" t="n">
        <f aca="false">N153/$L153</f>
        <v>23.7308049074623</v>
      </c>
      <c r="R153" s="0" t="n">
        <f aca="false">O153/$L153</f>
        <v>6.36222362559731</v>
      </c>
    </row>
    <row r="155" customFormat="false" ht="12.8" hidden="false" customHeight="false" outlineLevel="0" collapsed="false">
      <c r="A155" s="0" t="s">
        <v>54</v>
      </c>
    </row>
    <row r="156" customFormat="false" ht="12.8" hidden="false" customHeight="false" outlineLevel="0" collapsed="false">
      <c r="A156" s="0" t="s">
        <v>55</v>
      </c>
    </row>
    <row r="158" customFormat="false" ht="12.8" hidden="false" customHeight="false" outlineLevel="0" collapsed="false">
      <c r="A158" s="0" t="s">
        <v>56</v>
      </c>
      <c r="B158" s="0" t="s">
        <v>57</v>
      </c>
    </row>
    <row r="159" customFormat="false" ht="12.8" hidden="false" customHeight="false" outlineLevel="0" collapsed="false">
      <c r="A159" s="0" t="n">
        <v>1</v>
      </c>
      <c r="B159" s="0" t="n">
        <v>0.1</v>
      </c>
    </row>
    <row r="161" customFormat="false" ht="12.8" hidden="false" customHeight="false" outlineLevel="0" collapsed="false">
      <c r="A161" s="0" t="s">
        <v>0</v>
      </c>
      <c r="B161" s="0" t="s">
        <v>1</v>
      </c>
      <c r="C161" s="0" t="s">
        <v>2</v>
      </c>
      <c r="D161" s="0" t="s">
        <v>3</v>
      </c>
      <c r="E161" s="0" t="s">
        <v>4</v>
      </c>
      <c r="F161" s="0" t="s">
        <v>5</v>
      </c>
      <c r="G161" s="0" t="s">
        <v>6</v>
      </c>
      <c r="H161" s="0" t="s">
        <v>7</v>
      </c>
      <c r="I161" s="0" t="s">
        <v>8</v>
      </c>
      <c r="J161" s="0" t="s">
        <v>9</v>
      </c>
      <c r="K161" s="0" t="s">
        <v>58</v>
      </c>
      <c r="L161" s="0" t="s">
        <v>59</v>
      </c>
      <c r="M161" s="0" t="s">
        <v>60</v>
      </c>
      <c r="N161" s="0" t="s">
        <v>61</v>
      </c>
      <c r="O161" s="0" t="s">
        <v>62</v>
      </c>
      <c r="P161" s="0" t="s">
        <v>63</v>
      </c>
      <c r="Q161" s="0" t="s">
        <v>64</v>
      </c>
      <c r="R161" s="0" t="s">
        <v>65</v>
      </c>
      <c r="S161" s="0" t="s">
        <v>66</v>
      </c>
    </row>
    <row r="162" customFormat="false" ht="12.8" hidden="false" customHeight="false" outlineLevel="0" collapsed="false">
      <c r="A162" s="0" t="s">
        <v>51</v>
      </c>
      <c r="B162" s="0" t="n">
        <v>36312</v>
      </c>
      <c r="C162" s="0" t="n">
        <v>268706762</v>
      </c>
      <c r="D162" s="0" t="n">
        <v>148519974</v>
      </c>
      <c r="E162" s="0" t="n">
        <v>61251379</v>
      </c>
      <c r="F162" s="0" t="n">
        <v>89986206054</v>
      </c>
      <c r="G162" s="0" t="n">
        <v>70870605468</v>
      </c>
      <c r="H162" s="0" t="n">
        <v>3000945</v>
      </c>
      <c r="I162" s="0" t="n">
        <v>8</v>
      </c>
      <c r="J162" s="0" t="n">
        <f aca="false">H162/1000000</f>
        <v>3.000945</v>
      </c>
      <c r="K162" s="0" t="n">
        <f aca="false">(D162+F162)/1000000000</f>
        <v>90.134726028</v>
      </c>
      <c r="L162" s="0" t="n">
        <f aca="false">(E162+G162)/1000000000</f>
        <v>70.931856847</v>
      </c>
      <c r="M162" s="0" t="n">
        <f aca="false">K162/$J162</f>
        <v>30.0354475100343</v>
      </c>
      <c r="N162" s="0" t="n">
        <f aca="false">L162/$J162</f>
        <v>23.6365067826968</v>
      </c>
      <c r="O162" s="0" t="n">
        <f aca="false">M162+N162</f>
        <v>53.6719542927311</v>
      </c>
      <c r="P162" s="0" t="n">
        <f aca="false">AVERAGE(M162:M171)</f>
        <v>30.0487886685014</v>
      </c>
      <c r="Q162" s="0" t="n">
        <f aca="false">AVERAGE(O162:O171)</f>
        <v>53.7123250365139</v>
      </c>
      <c r="R162" s="0" t="n">
        <f aca="false">STDEV(M162:M171)</f>
        <v>0.00808077275436918</v>
      </c>
      <c r="S162" s="0" t="n">
        <f aca="false">STDEV(O162:O171)</f>
        <v>0.0221000536699236</v>
      </c>
    </row>
    <row r="163" customFormat="false" ht="12.8" hidden="false" customHeight="false" outlineLevel="0" collapsed="false">
      <c r="B163" s="0" t="n">
        <v>35040</v>
      </c>
      <c r="C163" s="0" t="n">
        <v>268319961</v>
      </c>
      <c r="D163" s="0" t="n">
        <v>148292642</v>
      </c>
      <c r="E163" s="0" t="n">
        <v>61162268</v>
      </c>
      <c r="F163" s="0" t="n">
        <v>90007202148</v>
      </c>
      <c r="G163" s="0" t="n">
        <v>70921081542</v>
      </c>
      <c r="H163" s="0" t="n">
        <v>3000896</v>
      </c>
      <c r="I163" s="0" t="n">
        <v>8</v>
      </c>
      <c r="J163" s="0" t="n">
        <f aca="false">H163/1000000</f>
        <v>3.000896</v>
      </c>
      <c r="K163" s="0" t="n">
        <f aca="false">(D163+F163)/1000000000</f>
        <v>90.15549479</v>
      </c>
      <c r="L163" s="0" t="n">
        <f aca="false">(E163+G163)/1000000000</f>
        <v>70.98224381</v>
      </c>
      <c r="M163" s="0" t="n">
        <f aca="false">K163/$J163</f>
        <v>30.0428587961729</v>
      </c>
      <c r="N163" s="0" t="n">
        <f aca="false">L163/$J163</f>
        <v>23.6536833699002</v>
      </c>
      <c r="O163" s="0" t="n">
        <f aca="false">M163+N163</f>
        <v>53.6965421660731</v>
      </c>
    </row>
    <row r="164" customFormat="false" ht="12.8" hidden="false" customHeight="false" outlineLevel="0" collapsed="false">
      <c r="B164" s="0" t="n">
        <v>36997</v>
      </c>
      <c r="C164" s="0" t="n">
        <v>269434059</v>
      </c>
      <c r="D164" s="0" t="n">
        <v>148884684</v>
      </c>
      <c r="E164" s="0" t="n">
        <v>61409488</v>
      </c>
      <c r="F164" s="0" t="n">
        <v>90008789062</v>
      </c>
      <c r="G164" s="0" t="n">
        <v>70932128906</v>
      </c>
      <c r="H164" s="0" t="n">
        <v>3000939</v>
      </c>
      <c r="I164" s="0" t="n">
        <v>8</v>
      </c>
      <c r="J164" s="0" t="n">
        <f aca="false">H164/1000000</f>
        <v>3.000939</v>
      </c>
      <c r="K164" s="0" t="n">
        <f aca="false">(D164+F164)/1000000000</f>
        <v>90.157673746</v>
      </c>
      <c r="L164" s="0" t="n">
        <f aca="false">(E164+G164)/1000000000</f>
        <v>70.993538394</v>
      </c>
      <c r="M164" s="0" t="n">
        <f aca="false">K164/$J164</f>
        <v>30.0431544080036</v>
      </c>
      <c r="N164" s="0" t="n">
        <f aca="false">L164/$J164</f>
        <v>23.6571081231575</v>
      </c>
      <c r="O164" s="0" t="n">
        <f aca="false">M164+N164</f>
        <v>53.7002625311611</v>
      </c>
    </row>
    <row r="165" customFormat="false" ht="12.8" hidden="false" customHeight="false" outlineLevel="0" collapsed="false">
      <c r="B165" s="0" t="n">
        <v>36519</v>
      </c>
      <c r="C165" s="0" t="n">
        <v>270604319</v>
      </c>
      <c r="D165" s="0" t="n">
        <v>149548373</v>
      </c>
      <c r="E165" s="0" t="n">
        <v>61660426</v>
      </c>
      <c r="F165" s="0" t="n">
        <v>90006225585</v>
      </c>
      <c r="G165" s="0" t="n">
        <v>70920715332</v>
      </c>
      <c r="H165" s="0" t="n">
        <v>3000914</v>
      </c>
      <c r="I165" s="0" t="n">
        <v>8</v>
      </c>
      <c r="J165" s="0" t="n">
        <f aca="false">H165/1000000</f>
        <v>3.000914</v>
      </c>
      <c r="K165" s="0" t="n">
        <f aca="false">(D165+F165)/1000000000</f>
        <v>90.155773958</v>
      </c>
      <c r="L165" s="0" t="n">
        <f aca="false">(E165+G165)/1000000000</f>
        <v>70.982375758</v>
      </c>
      <c r="M165" s="0" t="n">
        <f aca="false">K165/$J165</f>
        <v>30.0427716215793</v>
      </c>
      <c r="N165" s="0" t="n">
        <f aca="false">L165/$J165</f>
        <v>23.6535854602964</v>
      </c>
      <c r="O165" s="0" t="n">
        <f aca="false">M165+N165</f>
        <v>53.6963570818757</v>
      </c>
    </row>
    <row r="166" customFormat="false" ht="12.8" hidden="false" customHeight="false" outlineLevel="0" collapsed="false">
      <c r="B166" s="0" t="n">
        <v>35930</v>
      </c>
      <c r="C166" s="0" t="n">
        <v>268974600</v>
      </c>
      <c r="D166" s="0" t="n">
        <v>148499129</v>
      </c>
      <c r="E166" s="0" t="n">
        <v>61301777</v>
      </c>
      <c r="F166" s="0" t="n">
        <v>90019531250</v>
      </c>
      <c r="G166" s="0" t="n">
        <v>70942932128</v>
      </c>
      <c r="H166" s="0" t="n">
        <v>3000908</v>
      </c>
      <c r="I166" s="0" t="n">
        <v>8</v>
      </c>
      <c r="J166" s="0" t="n">
        <f aca="false">H166/1000000</f>
        <v>3.000908</v>
      </c>
      <c r="K166" s="0" t="n">
        <f aca="false">(D166+F166)/1000000000</f>
        <v>90.168030379</v>
      </c>
      <c r="L166" s="0" t="n">
        <f aca="false">(E166+G166)/1000000000</f>
        <v>71.004233905</v>
      </c>
      <c r="M166" s="0" t="n">
        <f aca="false">K166/$J166</f>
        <v>30.0469159264463</v>
      </c>
      <c r="N166" s="0" t="n">
        <f aca="false">L166/$J166</f>
        <v>23.6609165975765</v>
      </c>
      <c r="O166" s="0" t="n">
        <f aca="false">M166+N166</f>
        <v>53.7078325240227</v>
      </c>
    </row>
    <row r="167" customFormat="false" ht="12.8" hidden="false" customHeight="false" outlineLevel="0" collapsed="false">
      <c r="B167" s="0" t="n">
        <v>37497</v>
      </c>
      <c r="C167" s="0" t="n">
        <v>273749769</v>
      </c>
      <c r="D167" s="0" t="n">
        <v>151306359</v>
      </c>
      <c r="E167" s="0" t="n">
        <v>62372040</v>
      </c>
      <c r="F167" s="0" t="n">
        <v>90046508789</v>
      </c>
      <c r="G167" s="0" t="n">
        <v>70992004394</v>
      </c>
      <c r="H167" s="0" t="n">
        <v>3000940</v>
      </c>
      <c r="I167" s="0" t="n">
        <v>8</v>
      </c>
      <c r="J167" s="0" t="n">
        <f aca="false">H167/1000000</f>
        <v>3.00094</v>
      </c>
      <c r="K167" s="0" t="n">
        <f aca="false">(D167+F167)/1000000000</f>
        <v>90.197815148</v>
      </c>
      <c r="L167" s="0" t="n">
        <f aca="false">(E167+G167)/1000000000</f>
        <v>71.054376434</v>
      </c>
      <c r="M167" s="0" t="n">
        <f aca="false">K167/$J167</f>
        <v>30.0565206728558</v>
      </c>
      <c r="N167" s="0" t="n">
        <f aca="false">L167/$J167</f>
        <v>23.6773732343866</v>
      </c>
      <c r="O167" s="0" t="n">
        <f aca="false">M167+N167</f>
        <v>53.7338939072424</v>
      </c>
    </row>
    <row r="168" customFormat="false" ht="12.8" hidden="false" customHeight="false" outlineLevel="0" collapsed="false">
      <c r="B168" s="0" t="n">
        <v>39622</v>
      </c>
      <c r="C168" s="0" t="n">
        <v>270095036</v>
      </c>
      <c r="D168" s="0" t="n">
        <v>149158998</v>
      </c>
      <c r="E168" s="0" t="n">
        <v>61544102</v>
      </c>
      <c r="F168" s="0" t="n">
        <v>90028869628</v>
      </c>
      <c r="G168" s="0" t="n">
        <v>70961425781</v>
      </c>
      <c r="H168" s="0" t="n">
        <v>3000940</v>
      </c>
      <c r="I168" s="0" t="n">
        <v>8</v>
      </c>
      <c r="J168" s="0" t="n">
        <f aca="false">H168/1000000</f>
        <v>3.00094</v>
      </c>
      <c r="K168" s="0" t="n">
        <f aca="false">(D168+F168)/1000000000</f>
        <v>90.178028626</v>
      </c>
      <c r="L168" s="0" t="n">
        <f aca="false">(E168+G168)/1000000000</f>
        <v>71.022969883</v>
      </c>
      <c r="M168" s="0" t="n">
        <f aca="false">K168/$J168</f>
        <v>30.0499272314675</v>
      </c>
      <c r="N168" s="0" t="n">
        <f aca="false">L168/$J168</f>
        <v>23.6669076632655</v>
      </c>
      <c r="O168" s="0" t="n">
        <f aca="false">M168+N168</f>
        <v>53.716834894733</v>
      </c>
    </row>
    <row r="169" customFormat="false" ht="12.8" hidden="false" customHeight="false" outlineLevel="0" collapsed="false">
      <c r="B169" s="0" t="n">
        <v>38596</v>
      </c>
      <c r="C169" s="0" t="n">
        <v>270103703</v>
      </c>
      <c r="D169" s="0" t="n">
        <v>149532092</v>
      </c>
      <c r="E169" s="0" t="n">
        <v>61481513</v>
      </c>
      <c r="F169" s="0" t="n">
        <v>90030883789</v>
      </c>
      <c r="G169" s="0" t="n">
        <v>70964111328</v>
      </c>
      <c r="H169" s="0" t="n">
        <v>3000915</v>
      </c>
      <c r="I169" s="0" t="n">
        <v>8</v>
      </c>
      <c r="J169" s="0" t="n">
        <f aca="false">H169/1000000</f>
        <v>3.000915</v>
      </c>
      <c r="K169" s="0" t="n">
        <f aca="false">(D169+F169)/1000000000</f>
        <v>90.180415881</v>
      </c>
      <c r="L169" s="0" t="n">
        <f aca="false">(E169+G169)/1000000000</f>
        <v>71.025592841</v>
      </c>
      <c r="M169" s="0" t="n">
        <f aca="false">K169/$J169</f>
        <v>30.0509730802105</v>
      </c>
      <c r="N169" s="0" t="n">
        <f aca="false">L169/$J169</f>
        <v>23.6679788801082</v>
      </c>
      <c r="O169" s="0" t="n">
        <f aca="false">M169+N169</f>
        <v>53.7189519603188</v>
      </c>
    </row>
    <row r="170" customFormat="false" ht="12.8" hidden="false" customHeight="false" outlineLevel="0" collapsed="false">
      <c r="B170" s="0" t="n">
        <v>61493</v>
      </c>
      <c r="C170" s="0" t="n">
        <v>275770437</v>
      </c>
      <c r="D170" s="0" t="n">
        <v>152429604</v>
      </c>
      <c r="E170" s="0" t="n">
        <v>62640236</v>
      </c>
      <c r="F170" s="0" t="n">
        <v>90051269531</v>
      </c>
      <c r="G170" s="0" t="n">
        <v>71003601074</v>
      </c>
      <c r="H170" s="0" t="n">
        <v>3000890</v>
      </c>
      <c r="I170" s="0" t="n">
        <v>8</v>
      </c>
      <c r="J170" s="0" t="n">
        <f aca="false">H170/1000000</f>
        <v>3.00089</v>
      </c>
      <c r="K170" s="0" t="n">
        <f aca="false">(D170+F170)/1000000000</f>
        <v>90.203699135</v>
      </c>
      <c r="L170" s="0" t="n">
        <f aca="false">(E170+G170)/1000000000</f>
        <v>71.06624131</v>
      </c>
      <c r="M170" s="0" t="n">
        <f aca="false">K170/$J170</f>
        <v>30.05898221361</v>
      </c>
      <c r="N170" s="0" t="n">
        <f aca="false">L170/$J170</f>
        <v>23.6817215259473</v>
      </c>
      <c r="O170" s="0" t="n">
        <f aca="false">M170+N170</f>
        <v>53.7407037395573</v>
      </c>
    </row>
    <row r="171" customFormat="false" ht="12.8" hidden="false" customHeight="false" outlineLevel="0" collapsed="false">
      <c r="B171" s="0" t="n">
        <v>40953</v>
      </c>
      <c r="C171" s="0" t="n">
        <v>266343028</v>
      </c>
      <c r="D171" s="0" t="n">
        <v>147375485</v>
      </c>
      <c r="E171" s="0" t="n">
        <v>60618718</v>
      </c>
      <c r="F171" s="0" t="n">
        <v>90061706542</v>
      </c>
      <c r="G171" s="0" t="n">
        <v>71000244140</v>
      </c>
      <c r="H171" s="0" t="n">
        <v>3000934</v>
      </c>
      <c r="I171" s="0" t="n">
        <v>8</v>
      </c>
      <c r="J171" s="0" t="n">
        <f aca="false">H171/1000000</f>
        <v>3.000934</v>
      </c>
      <c r="K171" s="0" t="n">
        <f aca="false">(D171+F171)/1000000000</f>
        <v>90.209082027</v>
      </c>
      <c r="L171" s="0" t="n">
        <f aca="false">(E171+G171)/1000000000</f>
        <v>71.060862858</v>
      </c>
      <c r="M171" s="0" t="n">
        <f aca="false">K171/$J171</f>
        <v>30.0603352246334</v>
      </c>
      <c r="N171" s="0" t="n">
        <f aca="false">L171/$J171</f>
        <v>23.6795820427907</v>
      </c>
      <c r="O171" s="0" t="n">
        <f aca="false">M171+N171</f>
        <v>53.7399172674241</v>
      </c>
    </row>
    <row r="172" customFormat="false" ht="12.8" hidden="false" customHeight="false" outlineLevel="0" collapsed="false">
      <c r="A172" s="0" t="s">
        <v>0</v>
      </c>
      <c r="B172" s="0" t="s">
        <v>1</v>
      </c>
      <c r="C172" s="0" t="s">
        <v>2</v>
      </c>
      <c r="D172" s="0" t="s">
        <v>3</v>
      </c>
      <c r="E172" s="0" t="s">
        <v>4</v>
      </c>
      <c r="F172" s="0" t="s">
        <v>5</v>
      </c>
      <c r="G172" s="0" t="s">
        <v>6</v>
      </c>
      <c r="H172" s="0" t="s">
        <v>7</v>
      </c>
      <c r="I172" s="0" t="s">
        <v>8</v>
      </c>
      <c r="J172" s="0" t="s">
        <v>9</v>
      </c>
      <c r="K172" s="0" t="s">
        <v>58</v>
      </c>
      <c r="L172" s="0" t="s">
        <v>59</v>
      </c>
      <c r="M172" s="0" t="s">
        <v>60</v>
      </c>
      <c r="N172" s="0" t="s">
        <v>61</v>
      </c>
      <c r="O172" s="0" t="s">
        <v>62</v>
      </c>
      <c r="P172" s="0" t="s">
        <v>63</v>
      </c>
      <c r="Q172" s="0" t="s">
        <v>64</v>
      </c>
      <c r="R172" s="0" t="s">
        <v>65</v>
      </c>
      <c r="S172" s="0" t="s">
        <v>66</v>
      </c>
    </row>
    <row r="173" customFormat="false" ht="12.8" hidden="false" customHeight="false" outlineLevel="0" collapsed="false">
      <c r="A173" s="0" t="s">
        <v>51</v>
      </c>
      <c r="B173" s="0" t="n">
        <v>48713</v>
      </c>
      <c r="C173" s="0" t="n">
        <v>335492578</v>
      </c>
      <c r="D173" s="0" t="n">
        <v>187013697</v>
      </c>
      <c r="E173" s="0" t="n">
        <v>76324784</v>
      </c>
      <c r="F173" s="0" t="n">
        <v>51372314453</v>
      </c>
      <c r="G173" s="0" t="n">
        <v>10586425781</v>
      </c>
      <c r="H173" s="0" t="n">
        <v>3000775</v>
      </c>
      <c r="I173" s="0" t="n">
        <v>8</v>
      </c>
      <c r="J173" s="0" t="n">
        <f aca="false">H173/1000000</f>
        <v>3.000775</v>
      </c>
      <c r="K173" s="0" t="n">
        <f aca="false">(D173+F173)/1000000000</f>
        <v>51.55932815</v>
      </c>
      <c r="L173" s="0" t="n">
        <f aca="false">(E173+G173)/1000000000</f>
        <v>10.662750565</v>
      </c>
      <c r="M173" s="0" t="n">
        <f aca="false">K173/$J173</f>
        <v>17.1820040322917</v>
      </c>
      <c r="N173" s="0" t="n">
        <f aca="false">L173/$J173</f>
        <v>3.55333224417026</v>
      </c>
      <c r="O173" s="0" t="n">
        <f aca="false">M173+N173</f>
        <v>20.7353362764619</v>
      </c>
      <c r="P173" s="0" t="n">
        <f aca="false">AVERAGE(M173:M182)</f>
        <v>17.2234900008373</v>
      </c>
      <c r="Q173" s="0" t="n">
        <f aca="false">AVERAGE(O173:O182)</f>
        <v>20.7679604237209</v>
      </c>
      <c r="R173" s="0" t="n">
        <f aca="false">STDEV(M173:M182)</f>
        <v>0.113579846070487</v>
      </c>
      <c r="S173" s="0" t="n">
        <f aca="false">STDEV(O173:O182)</f>
        <v>0.176827939255959</v>
      </c>
    </row>
    <row r="174" customFormat="false" ht="12.8" hidden="false" customHeight="false" outlineLevel="0" collapsed="false">
      <c r="B174" s="0" t="n">
        <v>48053</v>
      </c>
      <c r="C174" s="0" t="n">
        <v>333520458</v>
      </c>
      <c r="D174" s="0" t="n">
        <v>186162587</v>
      </c>
      <c r="E174" s="0" t="n">
        <v>75797442</v>
      </c>
      <c r="F174" s="0" t="n">
        <v>51336120605</v>
      </c>
      <c r="G174" s="0" t="n">
        <v>10422912597</v>
      </c>
      <c r="H174" s="0" t="n">
        <v>3000768</v>
      </c>
      <c r="I174" s="0" t="n">
        <v>8</v>
      </c>
      <c r="J174" s="0" t="n">
        <f aca="false">H174/1000000</f>
        <v>3.000768</v>
      </c>
      <c r="K174" s="0" t="n">
        <f aca="false">(D174+F174)/1000000000</f>
        <v>51.522283192</v>
      </c>
      <c r="L174" s="0" t="n">
        <f aca="false">(E174+G174)/1000000000</f>
        <v>10.498710039</v>
      </c>
      <c r="M174" s="0" t="n">
        <f aca="false">K174/$J174</f>
        <v>17.169698954401</v>
      </c>
      <c r="N174" s="0" t="n">
        <f aca="false">L174/$J174</f>
        <v>3.49867435236579</v>
      </c>
      <c r="O174" s="0" t="n">
        <f aca="false">M174+N174</f>
        <v>20.6683733067668</v>
      </c>
    </row>
    <row r="175" customFormat="false" ht="12.8" hidden="false" customHeight="false" outlineLevel="0" collapsed="false">
      <c r="B175" s="0" t="n">
        <v>48276</v>
      </c>
      <c r="C175" s="0" t="n">
        <v>335685801</v>
      </c>
      <c r="D175" s="0" t="n">
        <v>187143710</v>
      </c>
      <c r="E175" s="0" t="n">
        <v>76361690</v>
      </c>
      <c r="F175" s="0" t="n">
        <v>51354248046</v>
      </c>
      <c r="G175" s="0" t="n">
        <v>10452880859</v>
      </c>
      <c r="H175" s="0" t="n">
        <v>3000764</v>
      </c>
      <c r="I175" s="0" t="n">
        <v>8</v>
      </c>
      <c r="J175" s="0" t="n">
        <f aca="false">H175/1000000</f>
        <v>3.000764</v>
      </c>
      <c r="K175" s="0" t="n">
        <f aca="false">(D175+F175)/1000000000</f>
        <v>51.541391756</v>
      </c>
      <c r="L175" s="0" t="n">
        <f aca="false">(E175+G175)/1000000000</f>
        <v>10.529242549</v>
      </c>
      <c r="M175" s="0" t="n">
        <f aca="false">K175/$J175</f>
        <v>17.1760897411459</v>
      </c>
      <c r="N175" s="0" t="n">
        <f aca="false">L175/$J175</f>
        <v>3.50885392819962</v>
      </c>
      <c r="O175" s="0" t="n">
        <f aca="false">M175+N175</f>
        <v>20.6849436693455</v>
      </c>
    </row>
    <row r="176" customFormat="false" ht="12.8" hidden="false" customHeight="false" outlineLevel="0" collapsed="false">
      <c r="B176" s="0" t="n">
        <v>43186</v>
      </c>
      <c r="C176" s="0" t="n">
        <v>334903643</v>
      </c>
      <c r="D176" s="0" t="n">
        <v>186779375</v>
      </c>
      <c r="E176" s="0" t="n">
        <v>76172635</v>
      </c>
      <c r="F176" s="0" t="n">
        <v>51337097167</v>
      </c>
      <c r="G176" s="0" t="n">
        <v>10435424804</v>
      </c>
      <c r="H176" s="0" t="n">
        <v>3000758</v>
      </c>
      <c r="I176" s="0" t="n">
        <v>8</v>
      </c>
      <c r="J176" s="0" t="n">
        <f aca="false">H176/1000000</f>
        <v>3.000758</v>
      </c>
      <c r="K176" s="0" t="n">
        <f aca="false">(D176+F176)/1000000000</f>
        <v>51.523876542</v>
      </c>
      <c r="L176" s="0" t="n">
        <f aca="false">(E176+G176)/1000000000</f>
        <v>10.511597439</v>
      </c>
      <c r="M176" s="0" t="n">
        <f aca="false">K176/$J176</f>
        <v>17.1702871547789</v>
      </c>
      <c r="N176" s="0" t="n">
        <f aca="false">L176/$J176</f>
        <v>3.50298072653643</v>
      </c>
      <c r="O176" s="0" t="n">
        <f aca="false">M176+N176</f>
        <v>20.6732678813153</v>
      </c>
    </row>
    <row r="177" customFormat="false" ht="12.8" hidden="false" customHeight="false" outlineLevel="0" collapsed="false">
      <c r="B177" s="0" t="n">
        <v>48457</v>
      </c>
      <c r="C177" s="0" t="n">
        <v>333149043</v>
      </c>
      <c r="D177" s="0" t="n">
        <v>186005595</v>
      </c>
      <c r="E177" s="0" t="n">
        <v>75712786</v>
      </c>
      <c r="F177" s="0" t="n">
        <v>51376464843</v>
      </c>
      <c r="G177" s="0" t="n">
        <v>10443115234</v>
      </c>
      <c r="H177" s="0" t="n">
        <v>3000777</v>
      </c>
      <c r="I177" s="0" t="n">
        <v>8</v>
      </c>
      <c r="J177" s="0" t="n">
        <f aca="false">H177/1000000</f>
        <v>3.000777</v>
      </c>
      <c r="K177" s="0" t="n">
        <f aca="false">(D177+F177)/1000000000</f>
        <v>51.562470438</v>
      </c>
      <c r="L177" s="0" t="n">
        <f aca="false">(E177+G177)/1000000000</f>
        <v>10.51882802</v>
      </c>
      <c r="M177" s="0" t="n">
        <f aca="false">K177/$J177</f>
        <v>17.1830397387077</v>
      </c>
      <c r="N177" s="0" t="n">
        <f aca="false">L177/$J177</f>
        <v>3.50536811632454</v>
      </c>
      <c r="O177" s="0" t="n">
        <f aca="false">M177+N177</f>
        <v>20.6884078550322</v>
      </c>
    </row>
    <row r="178" customFormat="false" ht="12.8" hidden="false" customHeight="false" outlineLevel="0" collapsed="false">
      <c r="B178" s="0" t="n">
        <v>54540</v>
      </c>
      <c r="C178" s="0" t="n">
        <v>335619793</v>
      </c>
      <c r="D178" s="0" t="n">
        <v>187084828</v>
      </c>
      <c r="E178" s="0" t="n">
        <v>76351599</v>
      </c>
      <c r="F178" s="0" t="n">
        <v>51391662597</v>
      </c>
      <c r="G178" s="0" t="n">
        <v>10478271484</v>
      </c>
      <c r="H178" s="0" t="n">
        <v>3000821</v>
      </c>
      <c r="I178" s="0" t="n">
        <v>8</v>
      </c>
      <c r="J178" s="0" t="n">
        <f aca="false">H178/1000000</f>
        <v>3.000821</v>
      </c>
      <c r="K178" s="0" t="n">
        <f aca="false">(D178+F178)/1000000000</f>
        <v>51.578747425</v>
      </c>
      <c r="L178" s="0" t="n">
        <f aca="false">(E178+G178)/1000000000</f>
        <v>10.554623083</v>
      </c>
      <c r="M178" s="0" t="n">
        <f aca="false">K178/$J178</f>
        <v>17.1882119676582</v>
      </c>
      <c r="N178" s="0" t="n">
        <f aca="false">L178/$J178</f>
        <v>3.51724514157959</v>
      </c>
      <c r="O178" s="0" t="n">
        <f aca="false">M178+N178</f>
        <v>20.7054571092378</v>
      </c>
    </row>
    <row r="179" customFormat="false" ht="12.8" hidden="false" customHeight="false" outlineLevel="0" collapsed="false">
      <c r="B179" s="0" t="n">
        <v>44528</v>
      </c>
      <c r="C179" s="0" t="n">
        <v>335292817</v>
      </c>
      <c r="D179" s="0" t="n">
        <v>186917749</v>
      </c>
      <c r="E179" s="0" t="n">
        <v>76274129</v>
      </c>
      <c r="F179" s="0" t="n">
        <v>51350830078</v>
      </c>
      <c r="G179" s="0" t="n">
        <v>10514770507</v>
      </c>
      <c r="H179" s="0" t="n">
        <v>3000768</v>
      </c>
      <c r="I179" s="0" t="n">
        <v>8</v>
      </c>
      <c r="J179" s="0" t="n">
        <f aca="false">H179/1000000</f>
        <v>3.000768</v>
      </c>
      <c r="K179" s="0" t="n">
        <f aca="false">(D179+F179)/1000000000</f>
        <v>51.537747827</v>
      </c>
      <c r="L179" s="0" t="n">
        <f aca="false">(E179+G179)/1000000000</f>
        <v>10.591044636</v>
      </c>
      <c r="M179" s="0" t="n">
        <f aca="false">K179/$J179</f>
        <v>17.1748525134232</v>
      </c>
      <c r="N179" s="0" t="n">
        <f aca="false">L179/$J179</f>
        <v>3.52944467416341</v>
      </c>
      <c r="O179" s="0" t="n">
        <f aca="false">M179+N179</f>
        <v>20.7042971875866</v>
      </c>
    </row>
    <row r="180" customFormat="false" ht="12.8" hidden="false" customHeight="false" outlineLevel="0" collapsed="false">
      <c r="B180" s="0" t="n">
        <v>44244</v>
      </c>
      <c r="C180" s="0" t="n">
        <v>332762121</v>
      </c>
      <c r="D180" s="0" t="n">
        <v>185847279</v>
      </c>
      <c r="E180" s="0" t="n">
        <v>75633954</v>
      </c>
      <c r="F180" s="0" t="n">
        <v>51401977539</v>
      </c>
      <c r="G180" s="0" t="n">
        <v>10512695312</v>
      </c>
      <c r="H180" s="0" t="n">
        <v>3000743</v>
      </c>
      <c r="I180" s="0" t="n">
        <v>8</v>
      </c>
      <c r="J180" s="0" t="n">
        <f aca="false">H180/1000000</f>
        <v>3.000743</v>
      </c>
      <c r="K180" s="0" t="n">
        <f aca="false">(D180+F180)/1000000000</f>
        <v>51.587824818</v>
      </c>
      <c r="L180" s="0" t="n">
        <f aca="false">(E180+G180)/1000000000</f>
        <v>10.588329266</v>
      </c>
      <c r="M180" s="0" t="n">
        <f aca="false">K180/$J180</f>
        <v>17.1916837989791</v>
      </c>
      <c r="N180" s="0" t="n">
        <f aca="false">L180/$J180</f>
        <v>3.52856917969983</v>
      </c>
      <c r="O180" s="0" t="n">
        <f aca="false">M180+N180</f>
        <v>20.7202529786789</v>
      </c>
    </row>
    <row r="181" customFormat="false" ht="12.8" hidden="false" customHeight="false" outlineLevel="0" collapsed="false">
      <c r="B181" s="0" t="n">
        <v>60448</v>
      </c>
      <c r="C181" s="0" t="n">
        <v>335105946</v>
      </c>
      <c r="D181" s="0" t="n">
        <v>186610987</v>
      </c>
      <c r="E181" s="0" t="n">
        <v>76256295</v>
      </c>
      <c r="F181" s="0" t="n">
        <v>52440063476</v>
      </c>
      <c r="G181" s="0" t="n">
        <v>11059936523</v>
      </c>
      <c r="H181" s="0" t="n">
        <v>3000776</v>
      </c>
      <c r="I181" s="0" t="n">
        <v>8</v>
      </c>
      <c r="J181" s="0" t="n">
        <f aca="false">H181/1000000</f>
        <v>3.000776</v>
      </c>
      <c r="K181" s="0" t="n">
        <f aca="false">(D181+F181)/1000000000</f>
        <v>52.626674463</v>
      </c>
      <c r="L181" s="0" t="n">
        <f aca="false">(E181+G181)/1000000000</f>
        <v>11.136192818</v>
      </c>
      <c r="M181" s="0" t="n">
        <f aca="false">K181/$J181</f>
        <v>17.5376884055991</v>
      </c>
      <c r="N181" s="0" t="n">
        <f aca="false">L181/$J181</f>
        <v>3.71110433367902</v>
      </c>
      <c r="O181" s="0" t="n">
        <f aca="false">M181+N181</f>
        <v>21.2487927392781</v>
      </c>
    </row>
    <row r="182" customFormat="false" ht="12.8" hidden="false" customHeight="false" outlineLevel="0" collapsed="false">
      <c r="B182" s="0" t="n">
        <v>68709</v>
      </c>
      <c r="C182" s="0" t="n">
        <v>364598693</v>
      </c>
      <c r="D182" s="0" t="n">
        <v>198328844</v>
      </c>
      <c r="E182" s="0" t="n">
        <v>83089043</v>
      </c>
      <c r="F182" s="0" t="n">
        <v>51599304199</v>
      </c>
      <c r="G182" s="0" t="n">
        <v>10687133789</v>
      </c>
      <c r="H182" s="0" t="n">
        <v>3000788</v>
      </c>
      <c r="I182" s="0" t="n">
        <v>8</v>
      </c>
      <c r="J182" s="0" t="n">
        <f aca="false">H182/1000000</f>
        <v>3.000788</v>
      </c>
      <c r="K182" s="0" t="n">
        <f aca="false">(D182+F182)/1000000000</f>
        <v>51.797633043</v>
      </c>
      <c r="L182" s="0" t="n">
        <f aca="false">(E182+G182)/1000000000</f>
        <v>10.770222832</v>
      </c>
      <c r="M182" s="0" t="n">
        <f aca="false">K182/$J182</f>
        <v>17.2613437013878</v>
      </c>
      <c r="N182" s="0" t="n">
        <f aca="false">L182/$J182</f>
        <v>3.58913153211756</v>
      </c>
      <c r="O182" s="0" t="n">
        <f aca="false">M182+N182</f>
        <v>20.8504752335053</v>
      </c>
    </row>
    <row r="183" customFormat="false" ht="12.8" hidden="false" customHeight="false" outlineLevel="0" collapsed="false">
      <c r="A183" s="0" t="s">
        <v>0</v>
      </c>
      <c r="B183" s="0" t="s">
        <v>1</v>
      </c>
      <c r="C183" s="0" t="s">
        <v>2</v>
      </c>
      <c r="D183" s="0" t="s">
        <v>3</v>
      </c>
      <c r="E183" s="0" t="s">
        <v>4</v>
      </c>
      <c r="F183" s="0" t="s">
        <v>5</v>
      </c>
      <c r="G183" s="0" t="s">
        <v>6</v>
      </c>
      <c r="H183" s="0" t="s">
        <v>7</v>
      </c>
      <c r="I183" s="0" t="s">
        <v>8</v>
      </c>
      <c r="J183" s="0" t="s">
        <v>9</v>
      </c>
      <c r="K183" s="0" t="s">
        <v>58</v>
      </c>
      <c r="L183" s="0" t="s">
        <v>59</v>
      </c>
      <c r="M183" s="0" t="s">
        <v>60</v>
      </c>
      <c r="N183" s="0" t="s">
        <v>61</v>
      </c>
      <c r="O183" s="0" t="s">
        <v>62</v>
      </c>
      <c r="P183" s="0" t="s">
        <v>63</v>
      </c>
      <c r="Q183" s="0" t="s">
        <v>64</v>
      </c>
      <c r="R183" s="0" t="s">
        <v>65</v>
      </c>
      <c r="S183" s="0" t="s">
        <v>66</v>
      </c>
    </row>
    <row r="184" customFormat="false" ht="12.8" hidden="false" customHeight="false" outlineLevel="0" collapsed="false">
      <c r="A184" s="0" t="s">
        <v>51</v>
      </c>
      <c r="B184" s="0" t="n">
        <v>52142</v>
      </c>
      <c r="C184" s="0" t="n">
        <v>328055382</v>
      </c>
      <c r="D184" s="0" t="n">
        <v>182785815</v>
      </c>
      <c r="E184" s="0" t="n">
        <v>74662896</v>
      </c>
      <c r="F184" s="0" t="n">
        <v>22927429199</v>
      </c>
      <c r="G184" s="0" t="n">
        <v>3041198730</v>
      </c>
      <c r="H184" s="0" t="n">
        <v>3000779</v>
      </c>
      <c r="I184" s="0" t="n">
        <v>8</v>
      </c>
      <c r="J184" s="0" t="n">
        <f aca="false">H184/1000000</f>
        <v>3.000779</v>
      </c>
      <c r="K184" s="0" t="n">
        <f aca="false">(D184+F184)/1000000000</f>
        <v>23.110215014</v>
      </c>
      <c r="L184" s="0" t="n">
        <f aca="false">(E184+G184)/1000000000</f>
        <v>3.115861626</v>
      </c>
      <c r="M184" s="0" t="n">
        <f aca="false">K184/$J184</f>
        <v>7.70140520644806</v>
      </c>
      <c r="N184" s="0" t="n">
        <f aca="false">L184/$J184</f>
        <v>1.03835091687858</v>
      </c>
      <c r="O184" s="0" t="n">
        <f aca="false">M184+N184</f>
        <v>8.73975612332664</v>
      </c>
      <c r="P184" s="0" t="n">
        <f aca="false">AVERAGE(M184:M193)</f>
        <v>9.6800784575679</v>
      </c>
      <c r="Q184" s="0" t="n">
        <f aca="false">AVERAGE(O184:O193)</f>
        <v>11.2161255329325</v>
      </c>
      <c r="R184" s="0" t="n">
        <f aca="false">STDEV(M184:M193)</f>
        <v>0.980845421829696</v>
      </c>
      <c r="S184" s="0" t="n">
        <f aca="false">STDEV(O184:O193)</f>
        <v>1.23071643260162</v>
      </c>
    </row>
    <row r="185" customFormat="false" ht="12.8" hidden="false" customHeight="false" outlineLevel="0" collapsed="false">
      <c r="B185" s="0" t="n">
        <v>43040</v>
      </c>
      <c r="C185" s="0" t="n">
        <v>326726404</v>
      </c>
      <c r="D185" s="0" t="n">
        <v>182491781</v>
      </c>
      <c r="E185" s="0" t="n">
        <v>74266923</v>
      </c>
      <c r="F185" s="0" t="n">
        <v>29963073730</v>
      </c>
      <c r="G185" s="0" t="n">
        <v>4806396484</v>
      </c>
      <c r="H185" s="0" t="n">
        <v>3000775</v>
      </c>
      <c r="I185" s="0" t="n">
        <v>8</v>
      </c>
      <c r="J185" s="0" t="n">
        <f aca="false">H185/1000000</f>
        <v>3.000775</v>
      </c>
      <c r="K185" s="0" t="n">
        <f aca="false">(D185+F185)/1000000000</f>
        <v>30.145565511</v>
      </c>
      <c r="L185" s="0" t="n">
        <f aca="false">(E185+G185)/1000000000</f>
        <v>4.880663407</v>
      </c>
      <c r="M185" s="0" t="n">
        <f aca="false">K185/$J185</f>
        <v>10.0459266392849</v>
      </c>
      <c r="N185" s="0" t="n">
        <f aca="false">L185/$J185</f>
        <v>1.62646763152852</v>
      </c>
      <c r="O185" s="0" t="n">
        <f aca="false">M185+N185</f>
        <v>11.6723942708134</v>
      </c>
    </row>
    <row r="186" customFormat="false" ht="12.8" hidden="false" customHeight="false" outlineLevel="0" collapsed="false">
      <c r="B186" s="0" t="n">
        <v>50872</v>
      </c>
      <c r="C186" s="0" t="n">
        <v>328801621</v>
      </c>
      <c r="D186" s="0" t="n">
        <v>183448019</v>
      </c>
      <c r="E186" s="0" t="n">
        <v>74780546</v>
      </c>
      <c r="F186" s="0" t="n">
        <v>31783325195</v>
      </c>
      <c r="G186" s="0" t="n">
        <v>5309570312</v>
      </c>
      <c r="H186" s="0" t="n">
        <v>3000765</v>
      </c>
      <c r="I186" s="0" t="n">
        <v>8</v>
      </c>
      <c r="J186" s="0" t="n">
        <f aca="false">H186/1000000</f>
        <v>3.000765</v>
      </c>
      <c r="K186" s="0" t="n">
        <f aca="false">(D186+F186)/1000000000</f>
        <v>31.966773214</v>
      </c>
      <c r="L186" s="0" t="n">
        <f aca="false">(E186+G186)/1000000000</f>
        <v>5.384350858</v>
      </c>
      <c r="M186" s="0" t="n">
        <f aca="false">K186/$J186</f>
        <v>10.6528745883133</v>
      </c>
      <c r="N186" s="0" t="n">
        <f aca="false">L186/$J186</f>
        <v>1.79432606618646</v>
      </c>
      <c r="O186" s="0" t="n">
        <f aca="false">M186+N186</f>
        <v>12.4472006544998</v>
      </c>
    </row>
    <row r="187" customFormat="false" ht="12.8" hidden="false" customHeight="false" outlineLevel="0" collapsed="false">
      <c r="B187" s="0" t="n">
        <v>43319</v>
      </c>
      <c r="C187" s="0" t="n">
        <v>328174355</v>
      </c>
      <c r="D187" s="0" t="n">
        <v>183178794</v>
      </c>
      <c r="E187" s="0" t="n">
        <v>74625027</v>
      </c>
      <c r="F187" s="0" t="n">
        <v>31657836914</v>
      </c>
      <c r="G187" s="0" t="n">
        <v>5252685546</v>
      </c>
      <c r="H187" s="0" t="n">
        <v>3000795</v>
      </c>
      <c r="I187" s="0" t="n">
        <v>8</v>
      </c>
      <c r="J187" s="0" t="n">
        <f aca="false">H187/1000000</f>
        <v>3.000795</v>
      </c>
      <c r="K187" s="0" t="n">
        <f aca="false">(D187+F187)/1000000000</f>
        <v>31.841015708</v>
      </c>
      <c r="L187" s="0" t="n">
        <f aca="false">(E187+G187)/1000000000</f>
        <v>5.327310573</v>
      </c>
      <c r="M187" s="0" t="n">
        <f aca="false">K187/$J187</f>
        <v>10.6108600247601</v>
      </c>
      <c r="N187" s="0" t="n">
        <f aca="false">L187/$J187</f>
        <v>1.77529973656981</v>
      </c>
      <c r="O187" s="0" t="n">
        <f aca="false">M187+N187</f>
        <v>12.3861597613299</v>
      </c>
    </row>
    <row r="188" customFormat="false" ht="12.8" hidden="false" customHeight="false" outlineLevel="0" collapsed="false">
      <c r="B188" s="0" t="n">
        <v>45299</v>
      </c>
      <c r="C188" s="0" t="n">
        <v>327906291</v>
      </c>
      <c r="D188" s="0" t="n">
        <v>183022805</v>
      </c>
      <c r="E188" s="0" t="n">
        <v>74565427</v>
      </c>
      <c r="F188" s="0" t="n">
        <v>31083129882</v>
      </c>
      <c r="G188" s="0" t="n">
        <v>5085632324</v>
      </c>
      <c r="H188" s="0" t="n">
        <v>3000771</v>
      </c>
      <c r="I188" s="0" t="n">
        <v>8</v>
      </c>
      <c r="J188" s="0" t="n">
        <f aca="false">H188/1000000</f>
        <v>3.000771</v>
      </c>
      <c r="K188" s="0" t="n">
        <f aca="false">(D188+F188)/1000000000</f>
        <v>31.266152687</v>
      </c>
      <c r="L188" s="0" t="n">
        <f aca="false">(E188+G188)/1000000000</f>
        <v>5.160197751</v>
      </c>
      <c r="M188" s="0" t="n">
        <f aca="false">K188/$J188</f>
        <v>10.4193731167757</v>
      </c>
      <c r="N188" s="0" t="n">
        <f aca="false">L188/$J188</f>
        <v>1.71962397363878</v>
      </c>
      <c r="O188" s="0" t="n">
        <f aca="false">M188+N188</f>
        <v>12.1389970904144</v>
      </c>
    </row>
    <row r="189" customFormat="false" ht="12.8" hidden="false" customHeight="false" outlineLevel="0" collapsed="false">
      <c r="B189" s="0" t="n">
        <v>46741</v>
      </c>
      <c r="C189" s="0" t="n">
        <v>326632626</v>
      </c>
      <c r="D189" s="0" t="n">
        <v>182226150</v>
      </c>
      <c r="E189" s="0" t="n">
        <v>74280057</v>
      </c>
      <c r="F189" s="0" t="n">
        <v>24793395996</v>
      </c>
      <c r="G189" s="0" t="n">
        <v>3489990234</v>
      </c>
      <c r="H189" s="0" t="n">
        <v>3000781</v>
      </c>
      <c r="I189" s="0" t="n">
        <v>8</v>
      </c>
      <c r="J189" s="0" t="n">
        <f aca="false">H189/1000000</f>
        <v>3.000781</v>
      </c>
      <c r="K189" s="0" t="n">
        <f aca="false">(D189+F189)/1000000000</f>
        <v>24.975622146</v>
      </c>
      <c r="L189" s="0" t="n">
        <f aca="false">(E189+G189)/1000000000</f>
        <v>3.564270291</v>
      </c>
      <c r="M189" s="0" t="n">
        <f aca="false">K189/$J189</f>
        <v>8.32304061709268</v>
      </c>
      <c r="N189" s="0" t="n">
        <f aca="false">L189/$J189</f>
        <v>1.18778087804475</v>
      </c>
      <c r="O189" s="0" t="n">
        <f aca="false">M189+N189</f>
        <v>9.51082149513743</v>
      </c>
    </row>
    <row r="190" customFormat="false" ht="12.8" hidden="false" customHeight="false" outlineLevel="0" collapsed="false">
      <c r="B190" s="0" t="n">
        <v>47109</v>
      </c>
      <c r="C190" s="0" t="n">
        <v>327402910</v>
      </c>
      <c r="D190" s="0" t="n">
        <v>182682066</v>
      </c>
      <c r="E190" s="0" t="n">
        <v>74456891</v>
      </c>
      <c r="F190" s="0" t="n">
        <v>27979187011</v>
      </c>
      <c r="G190" s="0" t="n">
        <v>4281738281</v>
      </c>
      <c r="H190" s="0" t="n">
        <v>3000773</v>
      </c>
      <c r="I190" s="0" t="n">
        <v>8</v>
      </c>
      <c r="J190" s="0" t="n">
        <f aca="false">H190/1000000</f>
        <v>3.000773</v>
      </c>
      <c r="K190" s="0" t="n">
        <f aca="false">(D190+F190)/1000000000</f>
        <v>28.161869077</v>
      </c>
      <c r="L190" s="0" t="n">
        <f aca="false">(E190+G190)/1000000000</f>
        <v>4.356195172</v>
      </c>
      <c r="M190" s="0" t="n">
        <f aca="false">K190/$J190</f>
        <v>9.38487152377071</v>
      </c>
      <c r="N190" s="0" t="n">
        <f aca="false">L190/$J190</f>
        <v>1.45169100495106</v>
      </c>
      <c r="O190" s="0" t="n">
        <f aca="false">M190+N190</f>
        <v>10.8365625287218</v>
      </c>
    </row>
    <row r="191" customFormat="false" ht="12.8" hidden="false" customHeight="false" outlineLevel="0" collapsed="false">
      <c r="B191" s="0" t="n">
        <v>75416</v>
      </c>
      <c r="C191" s="0" t="n">
        <v>341798469</v>
      </c>
      <c r="D191" s="0" t="n">
        <v>188304023</v>
      </c>
      <c r="E191" s="0" t="n">
        <v>76565859</v>
      </c>
      <c r="F191" s="0" t="n">
        <v>28823913574</v>
      </c>
      <c r="G191" s="0" t="n">
        <v>4556213378</v>
      </c>
      <c r="H191" s="0" t="n">
        <v>3000777</v>
      </c>
      <c r="I191" s="0" t="n">
        <v>8</v>
      </c>
      <c r="J191" s="0" t="n">
        <f aca="false">H191/1000000</f>
        <v>3.000777</v>
      </c>
      <c r="K191" s="0" t="n">
        <f aca="false">(D191+F191)/1000000000</f>
        <v>29.012217597</v>
      </c>
      <c r="L191" s="0" t="n">
        <f aca="false">(E191+G191)/1000000000</f>
        <v>4.632779237</v>
      </c>
      <c r="M191" s="0" t="n">
        <f aca="false">K191/$J191</f>
        <v>9.66823512610234</v>
      </c>
      <c r="N191" s="0" t="n">
        <f aca="false">L191/$J191</f>
        <v>1.5438598859562</v>
      </c>
      <c r="O191" s="0" t="n">
        <f aca="false">M191+N191</f>
        <v>11.2120950120585</v>
      </c>
    </row>
    <row r="192" customFormat="false" ht="12.8" hidden="false" customHeight="false" outlineLevel="0" collapsed="false">
      <c r="B192" s="0" t="n">
        <v>46434</v>
      </c>
      <c r="C192" s="0" t="n">
        <v>328987678</v>
      </c>
      <c r="D192" s="0" t="n">
        <v>183438829</v>
      </c>
      <c r="E192" s="0" t="n">
        <v>74853017</v>
      </c>
      <c r="F192" s="0" t="n">
        <v>30552124023</v>
      </c>
      <c r="G192" s="0" t="n">
        <v>4961364746</v>
      </c>
      <c r="H192" s="0" t="n">
        <v>3000788</v>
      </c>
      <c r="I192" s="0" t="n">
        <v>8</v>
      </c>
      <c r="J192" s="0" t="n">
        <f aca="false">H192/1000000</f>
        <v>3.000788</v>
      </c>
      <c r="K192" s="0" t="n">
        <f aca="false">(D192+F192)/1000000000</f>
        <v>30.735562852</v>
      </c>
      <c r="L192" s="0" t="n">
        <f aca="false">(E192+G192)/1000000000</f>
        <v>5.036217763</v>
      </c>
      <c r="M192" s="0" t="n">
        <f aca="false">K192/$J192</f>
        <v>10.2424972547211</v>
      </c>
      <c r="N192" s="0" t="n">
        <f aca="false">L192/$J192</f>
        <v>1.67829842128134</v>
      </c>
      <c r="O192" s="0" t="n">
        <f aca="false">M192+N192</f>
        <v>11.9207956760024</v>
      </c>
    </row>
    <row r="193" customFormat="false" ht="12.8" hidden="false" customHeight="false" outlineLevel="0" collapsed="false">
      <c r="B193" s="0" t="n">
        <v>47274</v>
      </c>
      <c r="C193" s="0" t="n">
        <v>327680340</v>
      </c>
      <c r="D193" s="0" t="n">
        <v>182795764</v>
      </c>
      <c r="E193" s="0" t="n">
        <v>74535159</v>
      </c>
      <c r="F193" s="0" t="n">
        <v>29079833984</v>
      </c>
      <c r="G193" s="0" t="n">
        <v>4560974121</v>
      </c>
      <c r="H193" s="0" t="n">
        <v>3000772</v>
      </c>
      <c r="I193" s="0" t="n">
        <v>8</v>
      </c>
      <c r="J193" s="0" t="n">
        <f aca="false">H193/1000000</f>
        <v>3.000772</v>
      </c>
      <c r="K193" s="0" t="n">
        <f aca="false">(D193+F193)/1000000000</f>
        <v>29.262629748</v>
      </c>
      <c r="L193" s="0" t="n">
        <f aca="false">(E193+G193)/1000000000</f>
        <v>4.63550928</v>
      </c>
      <c r="M193" s="0" t="n">
        <f aca="false">K193/$J193</f>
        <v>9.75170047841022</v>
      </c>
      <c r="N193" s="0" t="n">
        <f aca="false">L193/$J193</f>
        <v>1.5447722386106</v>
      </c>
      <c r="O193" s="0" t="n">
        <f aca="false">M193+N193</f>
        <v>11.2964727170208</v>
      </c>
    </row>
    <row r="194" customFormat="false" ht="12.8" hidden="false" customHeight="false" outlineLevel="0" collapsed="false">
      <c r="A194" s="0" t="s">
        <v>0</v>
      </c>
      <c r="B194" s="0" t="s">
        <v>1</v>
      </c>
      <c r="C194" s="0" t="s">
        <v>2</v>
      </c>
      <c r="D194" s="0" t="s">
        <v>3</v>
      </c>
      <c r="E194" s="0" t="s">
        <v>4</v>
      </c>
      <c r="F194" s="0" t="s">
        <v>5</v>
      </c>
      <c r="G194" s="0" t="s">
        <v>6</v>
      </c>
      <c r="H194" s="0" t="s">
        <v>7</v>
      </c>
      <c r="I194" s="0" t="s">
        <v>8</v>
      </c>
      <c r="J194" s="0" t="s">
        <v>9</v>
      </c>
      <c r="K194" s="0" t="s">
        <v>58</v>
      </c>
      <c r="L194" s="0" t="s">
        <v>59</v>
      </c>
      <c r="M194" s="0" t="s">
        <v>60</v>
      </c>
      <c r="N194" s="0" t="s">
        <v>61</v>
      </c>
      <c r="O194" s="0" t="s">
        <v>62</v>
      </c>
      <c r="P194" s="0" t="s">
        <v>63</v>
      </c>
      <c r="Q194" s="0" t="s">
        <v>64</v>
      </c>
      <c r="R194" s="0" t="s">
        <v>65</v>
      </c>
      <c r="S194" s="0" t="s">
        <v>66</v>
      </c>
    </row>
    <row r="195" customFormat="false" ht="12.8" hidden="false" customHeight="false" outlineLevel="0" collapsed="false">
      <c r="A195" s="0" t="s">
        <v>51</v>
      </c>
      <c r="B195" s="0" t="n">
        <v>47425</v>
      </c>
      <c r="C195" s="0" t="n">
        <v>315366552</v>
      </c>
      <c r="D195" s="0" t="n">
        <v>176210172</v>
      </c>
      <c r="E195" s="0" t="n">
        <v>71631763</v>
      </c>
      <c r="F195" s="0" t="n">
        <v>15370422363</v>
      </c>
      <c r="G195" s="0" t="n">
        <v>2145751953</v>
      </c>
      <c r="H195" s="0" t="n">
        <v>3000915</v>
      </c>
      <c r="I195" s="0" t="n">
        <v>8</v>
      </c>
      <c r="J195" s="0" t="n">
        <f aca="false">H195/1000000</f>
        <v>3.000915</v>
      </c>
      <c r="K195" s="0" t="n">
        <f aca="false">(D195+F195)/1000000000</f>
        <v>15.546632535</v>
      </c>
      <c r="L195" s="0" t="n">
        <f aca="false">(E195+G195)/1000000000</f>
        <v>2.217383716</v>
      </c>
      <c r="M195" s="0" t="n">
        <f aca="false">K195/$J195</f>
        <v>5.18063075262045</v>
      </c>
      <c r="N195" s="0" t="n">
        <f aca="false">L195/$J195</f>
        <v>0.738902540058615</v>
      </c>
      <c r="O195" s="0" t="n">
        <f aca="false">M195+N195</f>
        <v>5.91953329267907</v>
      </c>
      <c r="P195" s="0" t="n">
        <f aca="false">AVERAGE(M195:M204)</f>
        <v>6.79903507553658</v>
      </c>
      <c r="Q195" s="0" t="n">
        <f aca="false">AVERAGE(O195:O204)</f>
        <v>7.91946422946374</v>
      </c>
      <c r="R195" s="0" t="n">
        <f aca="false">STDEV(M195:M204)</f>
        <v>0.631260828326275</v>
      </c>
      <c r="S195" s="0" t="n">
        <f aca="false">STDEV(O195:O204)</f>
        <v>0.77988959785862</v>
      </c>
    </row>
    <row r="196" customFormat="false" ht="12.8" hidden="false" customHeight="false" outlineLevel="0" collapsed="false">
      <c r="B196" s="0" t="n">
        <v>48206</v>
      </c>
      <c r="C196" s="0" t="n">
        <v>321115393</v>
      </c>
      <c r="D196" s="0" t="n">
        <v>179156068</v>
      </c>
      <c r="E196" s="0" t="n">
        <v>72998285</v>
      </c>
      <c r="F196" s="0" t="n">
        <v>21078308105</v>
      </c>
      <c r="G196" s="0" t="n">
        <v>3412353515</v>
      </c>
      <c r="H196" s="0" t="n">
        <v>3000932</v>
      </c>
      <c r="I196" s="0" t="n">
        <v>8</v>
      </c>
      <c r="J196" s="0" t="n">
        <f aca="false">H196/1000000</f>
        <v>3.000932</v>
      </c>
      <c r="K196" s="0" t="n">
        <f aca="false">(D196+F196)/1000000000</f>
        <v>21.257464173</v>
      </c>
      <c r="L196" s="0" t="n">
        <f aca="false">(E196+G196)/1000000000</f>
        <v>3.4853518</v>
      </c>
      <c r="M196" s="0" t="n">
        <f aca="false">K196/$J196</f>
        <v>7.08362074615486</v>
      </c>
      <c r="N196" s="0" t="n">
        <f aca="false">L196/$J196</f>
        <v>1.16142311788471</v>
      </c>
      <c r="O196" s="0" t="n">
        <f aca="false">M196+N196</f>
        <v>8.24504386403957</v>
      </c>
    </row>
    <row r="197" customFormat="false" ht="12.8" hidden="false" customHeight="false" outlineLevel="0" collapsed="false">
      <c r="B197" s="0" t="n">
        <v>48755</v>
      </c>
      <c r="C197" s="0" t="n">
        <v>323550076</v>
      </c>
      <c r="D197" s="0" t="n">
        <v>180131747</v>
      </c>
      <c r="E197" s="0" t="n">
        <v>73663124</v>
      </c>
      <c r="F197" s="0" t="n">
        <v>20140625000</v>
      </c>
      <c r="G197" s="0" t="n">
        <v>3238464355</v>
      </c>
      <c r="H197" s="0" t="n">
        <v>3000848</v>
      </c>
      <c r="I197" s="0" t="n">
        <v>8</v>
      </c>
      <c r="J197" s="0" t="n">
        <f aca="false">H197/1000000</f>
        <v>3.000848</v>
      </c>
      <c r="K197" s="0" t="n">
        <f aca="false">(D197+F197)/1000000000</f>
        <v>20.320756747</v>
      </c>
      <c r="L197" s="0" t="n">
        <f aca="false">(E197+G197)/1000000000</f>
        <v>3.312127479</v>
      </c>
      <c r="M197" s="0" t="n">
        <f aca="false">K197/$J197</f>
        <v>6.77167145653495</v>
      </c>
      <c r="N197" s="0" t="n">
        <f aca="false">L197/$J197</f>
        <v>1.1037305051772</v>
      </c>
      <c r="O197" s="0" t="n">
        <f aca="false">M197+N197</f>
        <v>7.87540196171216</v>
      </c>
    </row>
    <row r="198" customFormat="false" ht="12.8" hidden="false" customHeight="false" outlineLevel="0" collapsed="false">
      <c r="B198" s="0" t="n">
        <v>44988</v>
      </c>
      <c r="C198" s="0" t="n">
        <v>323899678</v>
      </c>
      <c r="D198" s="0" t="n">
        <v>180378142</v>
      </c>
      <c r="E198" s="0" t="n">
        <v>73720825</v>
      </c>
      <c r="F198" s="0" t="n">
        <v>20759765625</v>
      </c>
      <c r="G198" s="0" t="n">
        <v>3389099121</v>
      </c>
      <c r="H198" s="0" t="n">
        <v>3000915</v>
      </c>
      <c r="I198" s="0" t="n">
        <v>8</v>
      </c>
      <c r="J198" s="0" t="n">
        <f aca="false">H198/1000000</f>
        <v>3.000915</v>
      </c>
      <c r="K198" s="0" t="n">
        <f aca="false">(D198+F198)/1000000000</f>
        <v>20.940143767</v>
      </c>
      <c r="L198" s="0" t="n">
        <f aca="false">(E198+G198)/1000000000</f>
        <v>3.462819946</v>
      </c>
      <c r="M198" s="0" t="n">
        <f aca="false">K198/$J198</f>
        <v>6.977919656838</v>
      </c>
      <c r="N198" s="0" t="n">
        <f aca="false">L198/$J198</f>
        <v>1.15392136931569</v>
      </c>
      <c r="O198" s="0" t="n">
        <f aca="false">M198+N198</f>
        <v>8.13184102615369</v>
      </c>
    </row>
    <row r="199" customFormat="false" ht="12.8" hidden="false" customHeight="false" outlineLevel="0" collapsed="false">
      <c r="B199" s="0" t="n">
        <v>42859</v>
      </c>
      <c r="C199" s="0" t="n">
        <v>322056784</v>
      </c>
      <c r="D199" s="0" t="n">
        <v>179407023</v>
      </c>
      <c r="E199" s="0" t="n">
        <v>73298803</v>
      </c>
      <c r="F199" s="0" t="n">
        <v>19820800781</v>
      </c>
      <c r="G199" s="0" t="n">
        <v>3174804687</v>
      </c>
      <c r="H199" s="0" t="n">
        <v>3000904</v>
      </c>
      <c r="I199" s="0" t="n">
        <v>8</v>
      </c>
      <c r="J199" s="0" t="n">
        <f aca="false">H199/1000000</f>
        <v>3.000904</v>
      </c>
      <c r="K199" s="0" t="n">
        <f aca="false">(D199+F199)/1000000000</f>
        <v>20.000207804</v>
      </c>
      <c r="L199" s="0" t="n">
        <f aca="false">(E199+G199)/1000000000</f>
        <v>3.24810349</v>
      </c>
      <c r="M199" s="0" t="n">
        <f aca="false">K199/$J199</f>
        <v>6.66472763007414</v>
      </c>
      <c r="N199" s="0" t="n">
        <f aca="false">L199/$J199</f>
        <v>1.08237500766436</v>
      </c>
      <c r="O199" s="0" t="n">
        <f aca="false">M199+N199</f>
        <v>7.7471026377385</v>
      </c>
    </row>
    <row r="200" customFormat="false" ht="12.8" hidden="false" customHeight="false" outlineLevel="0" collapsed="false">
      <c r="B200" s="0" t="n">
        <v>45498</v>
      </c>
      <c r="C200" s="0" t="n">
        <v>323138034</v>
      </c>
      <c r="D200" s="0" t="n">
        <v>180044881</v>
      </c>
      <c r="E200" s="0" t="n">
        <v>73539201</v>
      </c>
      <c r="F200" s="0" t="n">
        <v>22267517089</v>
      </c>
      <c r="G200" s="0" t="n">
        <v>3723266601</v>
      </c>
      <c r="H200" s="0" t="n">
        <v>3000914</v>
      </c>
      <c r="I200" s="0" t="n">
        <v>8</v>
      </c>
      <c r="J200" s="0" t="n">
        <f aca="false">H200/1000000</f>
        <v>3.000914</v>
      </c>
      <c r="K200" s="0" t="n">
        <f aca="false">(D200+F200)/1000000000</f>
        <v>22.44756197</v>
      </c>
      <c r="L200" s="0" t="n">
        <f aca="false">(E200+G200)/1000000000</f>
        <v>3.796805802</v>
      </c>
      <c r="M200" s="0" t="n">
        <f aca="false">K200/$J200</f>
        <v>7.48024167636927</v>
      </c>
      <c r="N200" s="0" t="n">
        <f aca="false">L200/$J200</f>
        <v>1.26521646471708</v>
      </c>
      <c r="O200" s="0" t="n">
        <f aca="false">M200+N200</f>
        <v>8.74545814108635</v>
      </c>
    </row>
    <row r="201" customFormat="false" ht="12.8" hidden="false" customHeight="false" outlineLevel="0" collapsed="false">
      <c r="B201" s="0" t="n">
        <v>46446</v>
      </c>
      <c r="C201" s="0" t="n">
        <v>321755430</v>
      </c>
      <c r="D201" s="0" t="n">
        <v>179154571</v>
      </c>
      <c r="E201" s="0" t="n">
        <v>73237236</v>
      </c>
      <c r="F201" s="0" t="n">
        <v>19376892089</v>
      </c>
      <c r="G201" s="0" t="n">
        <v>3087463378</v>
      </c>
      <c r="H201" s="0" t="n">
        <v>3000921</v>
      </c>
      <c r="I201" s="0" t="n">
        <v>8</v>
      </c>
      <c r="J201" s="0" t="n">
        <f aca="false">H201/1000000</f>
        <v>3.000921</v>
      </c>
      <c r="K201" s="0" t="n">
        <f aca="false">(D201+F201)/1000000000</f>
        <v>19.55604666</v>
      </c>
      <c r="L201" s="0" t="n">
        <f aca="false">(E201+G201)/1000000000</f>
        <v>3.160700614</v>
      </c>
      <c r="M201" s="0" t="n">
        <f aca="false">K201/$J201</f>
        <v>6.51668159874918</v>
      </c>
      <c r="N201" s="0" t="n">
        <f aca="false">L201/$J201</f>
        <v>1.05324352557098</v>
      </c>
      <c r="O201" s="0" t="n">
        <f aca="false">M201+N201</f>
        <v>7.56992512432017</v>
      </c>
    </row>
    <row r="202" customFormat="false" ht="12.8" hidden="false" customHeight="false" outlineLevel="0" collapsed="false">
      <c r="B202" s="0" t="n">
        <v>46623</v>
      </c>
      <c r="C202" s="0" t="n">
        <v>323336595</v>
      </c>
      <c r="D202" s="0" t="n">
        <v>180046212</v>
      </c>
      <c r="E202" s="0" t="n">
        <v>73604801</v>
      </c>
      <c r="F202" s="0" t="n">
        <v>21373107910</v>
      </c>
      <c r="G202" s="0" t="n">
        <v>3520080566</v>
      </c>
      <c r="H202" s="0" t="n">
        <v>3000903</v>
      </c>
      <c r="I202" s="0" t="n">
        <v>8</v>
      </c>
      <c r="J202" s="0" t="n">
        <f aca="false">H202/1000000</f>
        <v>3.000903</v>
      </c>
      <c r="K202" s="0" t="n">
        <f aca="false">(D202+F202)/1000000000</f>
        <v>21.553154122</v>
      </c>
      <c r="L202" s="0" t="n">
        <f aca="false">(E202+G202)/1000000000</f>
        <v>3.593685367</v>
      </c>
      <c r="M202" s="0" t="n">
        <f aca="false">K202/$J202</f>
        <v>7.182222858253</v>
      </c>
      <c r="N202" s="0" t="n">
        <f aca="false">L202/$J202</f>
        <v>1.19753466439935</v>
      </c>
      <c r="O202" s="0" t="n">
        <f aca="false">M202+N202</f>
        <v>8.37975752265235</v>
      </c>
    </row>
    <row r="203" customFormat="false" ht="12.8" hidden="false" customHeight="false" outlineLevel="0" collapsed="false">
      <c r="B203" s="0" t="n">
        <v>60177</v>
      </c>
      <c r="C203" s="0" t="n">
        <v>323366917</v>
      </c>
      <c r="D203" s="0" t="n">
        <v>179837167</v>
      </c>
      <c r="E203" s="0" t="n">
        <v>73604444</v>
      </c>
      <c r="F203" s="0" t="n">
        <v>21118774414</v>
      </c>
      <c r="G203" s="0" t="n">
        <v>3538818359</v>
      </c>
      <c r="H203" s="0" t="n">
        <v>3000927</v>
      </c>
      <c r="I203" s="0" t="n">
        <v>8</v>
      </c>
      <c r="J203" s="0" t="n">
        <f aca="false">H203/1000000</f>
        <v>3.000927</v>
      </c>
      <c r="K203" s="0" t="n">
        <f aca="false">(D203+F203)/1000000000</f>
        <v>21.298611581</v>
      </c>
      <c r="L203" s="0" t="n">
        <f aca="false">(E203+G203)/1000000000</f>
        <v>3.612422803</v>
      </c>
      <c r="M203" s="0" t="n">
        <f aca="false">K203/$J203</f>
        <v>7.09734411433534</v>
      </c>
      <c r="N203" s="0" t="n">
        <f aca="false">L203/$J203</f>
        <v>1.20376896972169</v>
      </c>
      <c r="O203" s="0" t="n">
        <f aca="false">M203+N203</f>
        <v>8.30111308405703</v>
      </c>
    </row>
    <row r="204" customFormat="false" ht="12.8" hidden="false" customHeight="false" outlineLevel="0" collapsed="false">
      <c r="B204" s="0" t="n">
        <v>70991</v>
      </c>
      <c r="C204" s="0" t="n">
        <v>351749991</v>
      </c>
      <c r="D204" s="0" t="n">
        <v>190851016</v>
      </c>
      <c r="E204" s="0" t="n">
        <v>80148686</v>
      </c>
      <c r="F204" s="0" t="n">
        <v>20921386718</v>
      </c>
      <c r="G204" s="0" t="n">
        <v>3653503417</v>
      </c>
      <c r="H204" s="0" t="n">
        <v>3000905</v>
      </c>
      <c r="I204" s="0" t="n">
        <v>8</v>
      </c>
      <c r="J204" s="0" t="n">
        <f aca="false">H204/1000000</f>
        <v>3.000905</v>
      </c>
      <c r="K204" s="0" t="n">
        <f aca="false">(D204+F204)/1000000000</f>
        <v>21.112237734</v>
      </c>
      <c r="L204" s="0" t="n">
        <f aca="false">(E204+G204)/1000000000</f>
        <v>3.733652103</v>
      </c>
      <c r="M204" s="0" t="n">
        <f aca="false">K204/$J204</f>
        <v>7.03529026543659</v>
      </c>
      <c r="N204" s="0" t="n">
        <f aca="false">L204/$J204</f>
        <v>1.24417537476195</v>
      </c>
      <c r="O204" s="0" t="n">
        <f aca="false">M204+N204</f>
        <v>8.27946564019854</v>
      </c>
    </row>
    <row r="205" customFormat="false" ht="12.8" hidden="false" customHeight="false" outlineLevel="0" collapsed="false">
      <c r="A205" s="0" t="s">
        <v>0</v>
      </c>
      <c r="B205" s="0" t="s">
        <v>1</v>
      </c>
      <c r="C205" s="0" t="s">
        <v>2</v>
      </c>
      <c r="D205" s="0" t="s">
        <v>3</v>
      </c>
      <c r="E205" s="0" t="s">
        <v>4</v>
      </c>
      <c r="F205" s="0" t="s">
        <v>5</v>
      </c>
      <c r="G205" s="0" t="s">
        <v>6</v>
      </c>
      <c r="H205" s="0" t="s">
        <v>7</v>
      </c>
      <c r="I205" s="0" t="s">
        <v>8</v>
      </c>
      <c r="J205" s="0" t="s">
        <v>9</v>
      </c>
      <c r="K205" s="0" t="s">
        <v>58</v>
      </c>
      <c r="L205" s="0" t="s">
        <v>59</v>
      </c>
      <c r="M205" s="0" t="s">
        <v>60</v>
      </c>
      <c r="N205" s="0" t="s">
        <v>61</v>
      </c>
      <c r="O205" s="0" t="s">
        <v>62</v>
      </c>
      <c r="P205" s="0" t="s">
        <v>63</v>
      </c>
      <c r="Q205" s="0" t="s">
        <v>64</v>
      </c>
      <c r="R205" s="0" t="s">
        <v>65</v>
      </c>
      <c r="S205" s="0" t="s">
        <v>66</v>
      </c>
    </row>
    <row r="206" customFormat="false" ht="12.8" hidden="false" customHeight="false" outlineLevel="0" collapsed="false">
      <c r="A206" s="0" t="s">
        <v>51</v>
      </c>
      <c r="B206" s="0" t="n">
        <v>45168</v>
      </c>
      <c r="C206" s="0" t="n">
        <v>318810854</v>
      </c>
      <c r="D206" s="0" t="n">
        <v>177764906</v>
      </c>
      <c r="E206" s="0" t="n">
        <v>72508896</v>
      </c>
      <c r="F206" s="0" t="n">
        <v>18884460449</v>
      </c>
      <c r="G206" s="0" t="n">
        <v>1719360351</v>
      </c>
      <c r="H206" s="0" t="n">
        <v>3000959</v>
      </c>
      <c r="I206" s="0" t="n">
        <v>8</v>
      </c>
      <c r="J206" s="0" t="n">
        <f aca="false">H206/1000000</f>
        <v>3.000959</v>
      </c>
      <c r="K206" s="0" t="n">
        <f aca="false">(D206+F206)/1000000000</f>
        <v>19.062225355</v>
      </c>
      <c r="L206" s="0" t="n">
        <f aca="false">(E206+G206)/1000000000</f>
        <v>1.791869247</v>
      </c>
      <c r="M206" s="0" t="n">
        <f aca="false">K206/$J206</f>
        <v>6.35204458141547</v>
      </c>
      <c r="N206" s="0" t="n">
        <f aca="false">L206/$J206</f>
        <v>0.597098876392513</v>
      </c>
      <c r="O206" s="0" t="n">
        <f aca="false">M206+N206</f>
        <v>6.94914345780799</v>
      </c>
      <c r="P206" s="0" t="n">
        <f aca="false">AVERAGE(M206:M215)</f>
        <v>6.19963103647704</v>
      </c>
      <c r="Q206" s="0" t="n">
        <f aca="false">AVERAGE(O206:O215)</f>
        <v>6.91191940583479</v>
      </c>
      <c r="R206" s="0" t="n">
        <f aca="false">STDEV(M206:M215)</f>
        <v>2.5472387638396</v>
      </c>
      <c r="S206" s="0" t="n">
        <f aca="false">STDEV(O206:O215)</f>
        <v>2.78497771341745</v>
      </c>
    </row>
    <row r="207" customFormat="false" ht="12.8" hidden="false" customHeight="false" outlineLevel="0" collapsed="false">
      <c r="B207" s="0" t="n">
        <v>43693</v>
      </c>
      <c r="C207" s="0" t="n">
        <v>317808333</v>
      </c>
      <c r="D207" s="0" t="n">
        <v>177160034</v>
      </c>
      <c r="E207" s="0" t="n">
        <v>72286746</v>
      </c>
      <c r="F207" s="0" t="n">
        <v>17954467773</v>
      </c>
      <c r="G207" s="0" t="n">
        <v>2134582519</v>
      </c>
      <c r="H207" s="0" t="n">
        <v>3000959</v>
      </c>
      <c r="I207" s="0" t="n">
        <v>8</v>
      </c>
      <c r="J207" s="0" t="n">
        <f aca="false">H207/1000000</f>
        <v>3.000959</v>
      </c>
      <c r="K207" s="0" t="n">
        <f aca="false">(D207+F207)/1000000000</f>
        <v>18.131627807</v>
      </c>
      <c r="L207" s="0" t="n">
        <f aca="false">(E207+G207)/1000000000</f>
        <v>2.206869265</v>
      </c>
      <c r="M207" s="0" t="n">
        <f aca="false">K207/$J207</f>
        <v>6.04194452739941</v>
      </c>
      <c r="N207" s="0" t="n">
        <f aca="false">L207/$J207</f>
        <v>0.735388009299694</v>
      </c>
      <c r="O207" s="0" t="n">
        <f aca="false">M207+N207</f>
        <v>6.7773325366991</v>
      </c>
    </row>
    <row r="208" customFormat="false" ht="12.8" hidden="false" customHeight="false" outlineLevel="0" collapsed="false">
      <c r="B208" s="0" t="n">
        <v>44917</v>
      </c>
      <c r="C208" s="0" t="n">
        <v>321466237</v>
      </c>
      <c r="D208" s="0" t="n">
        <v>178985136</v>
      </c>
      <c r="E208" s="0" t="n">
        <v>73173359</v>
      </c>
      <c r="F208" s="0" t="n">
        <v>22896911621</v>
      </c>
      <c r="G208" s="0" t="n">
        <v>2698669433</v>
      </c>
      <c r="H208" s="0" t="n">
        <v>3000968</v>
      </c>
      <c r="I208" s="0" t="n">
        <v>8</v>
      </c>
      <c r="J208" s="0" t="n">
        <f aca="false">H208/1000000</f>
        <v>3.000968</v>
      </c>
      <c r="K208" s="0" t="n">
        <f aca="false">(D208+F208)/1000000000</f>
        <v>23.075896757</v>
      </c>
      <c r="L208" s="0" t="n">
        <f aca="false">(E208+G208)/1000000000</f>
        <v>2.771842792</v>
      </c>
      <c r="M208" s="0" t="n">
        <f aca="false">K208/$J208</f>
        <v>7.6894844453523</v>
      </c>
      <c r="N208" s="0" t="n">
        <f aca="false">L208/$J208</f>
        <v>0.923649566406573</v>
      </c>
      <c r="O208" s="0" t="n">
        <f aca="false">M208+N208</f>
        <v>8.61313401175887</v>
      </c>
    </row>
    <row r="209" customFormat="false" ht="12.8" hidden="false" customHeight="false" outlineLevel="0" collapsed="false">
      <c r="B209" s="0" t="n">
        <v>43658</v>
      </c>
      <c r="C209" s="0" t="n">
        <v>322284282</v>
      </c>
      <c r="D209" s="0" t="n">
        <v>179767312</v>
      </c>
      <c r="E209" s="0" t="n">
        <v>73294312</v>
      </c>
      <c r="F209" s="0" t="n">
        <v>29929016113</v>
      </c>
      <c r="G209" s="0" t="n">
        <v>3117309570</v>
      </c>
      <c r="H209" s="0" t="n">
        <v>3000970</v>
      </c>
      <c r="I209" s="0" t="n">
        <v>8</v>
      </c>
      <c r="J209" s="0" t="n">
        <f aca="false">H209/1000000</f>
        <v>3.00097</v>
      </c>
      <c r="K209" s="0" t="n">
        <f aca="false">(D209+F209)/1000000000</f>
        <v>30.108783425</v>
      </c>
      <c r="L209" s="0" t="n">
        <f aca="false">(E209+G209)/1000000000</f>
        <v>3.190603882</v>
      </c>
      <c r="M209" s="0" t="n">
        <f aca="false">K209/$J209</f>
        <v>10.0330171327937</v>
      </c>
      <c r="N209" s="0" t="n">
        <f aca="false">L209/$J209</f>
        <v>1.06319086228786</v>
      </c>
      <c r="O209" s="0" t="n">
        <f aca="false">M209+N209</f>
        <v>11.0962079950816</v>
      </c>
    </row>
    <row r="210" customFormat="false" ht="12.8" hidden="false" customHeight="false" outlineLevel="0" collapsed="false">
      <c r="B210" s="0" t="n">
        <v>45535</v>
      </c>
      <c r="C210" s="0" t="n">
        <v>316636832</v>
      </c>
      <c r="D210" s="0" t="n">
        <v>176457774</v>
      </c>
      <c r="E210" s="0" t="n">
        <v>72022745</v>
      </c>
      <c r="F210" s="0" t="n">
        <v>13967773437</v>
      </c>
      <c r="G210" s="0" t="n">
        <v>1619689941</v>
      </c>
      <c r="H210" s="0" t="n">
        <v>3000962</v>
      </c>
      <c r="I210" s="0" t="n">
        <v>8</v>
      </c>
      <c r="J210" s="0" t="n">
        <f aca="false">H210/1000000</f>
        <v>3.000962</v>
      </c>
      <c r="K210" s="0" t="n">
        <f aca="false">(D210+F210)/1000000000</f>
        <v>14.144231211</v>
      </c>
      <c r="L210" s="0" t="n">
        <f aca="false">(E210+G210)/1000000000</f>
        <v>1.691712686</v>
      </c>
      <c r="M210" s="0" t="n">
        <f aca="false">K210/$J210</f>
        <v>4.71323236048974</v>
      </c>
      <c r="N210" s="0" t="n">
        <f aca="false">L210/$J210</f>
        <v>0.563723461343396</v>
      </c>
      <c r="O210" s="0" t="n">
        <f aca="false">M210+N210</f>
        <v>5.27695582183313</v>
      </c>
    </row>
    <row r="211" customFormat="false" ht="12.8" hidden="false" customHeight="false" outlineLevel="0" collapsed="false">
      <c r="B211" s="0" t="n">
        <v>45977</v>
      </c>
      <c r="C211" s="0" t="n">
        <v>316224742</v>
      </c>
      <c r="D211" s="0" t="n">
        <v>176200043</v>
      </c>
      <c r="E211" s="0" t="n">
        <v>71935671</v>
      </c>
      <c r="F211" s="0" t="n">
        <v>11736328125</v>
      </c>
      <c r="G211" s="0" t="n">
        <v>1863037109</v>
      </c>
      <c r="H211" s="0" t="n">
        <v>3000971</v>
      </c>
      <c r="I211" s="0" t="n">
        <v>8</v>
      </c>
      <c r="J211" s="0" t="n">
        <f aca="false">H211/1000000</f>
        <v>3.000971</v>
      </c>
      <c r="K211" s="0" t="n">
        <f aca="false">(D211+F211)/1000000000</f>
        <v>11.912528168</v>
      </c>
      <c r="L211" s="0" t="n">
        <f aca="false">(E211+G211)/1000000000</f>
        <v>1.93497278</v>
      </c>
      <c r="M211" s="0" t="n">
        <f aca="false">K211/$J211</f>
        <v>3.96955790909009</v>
      </c>
      <c r="N211" s="0" t="n">
        <f aca="false">L211/$J211</f>
        <v>0.644782232150861</v>
      </c>
      <c r="O211" s="0" t="n">
        <f aca="false">M211+N211</f>
        <v>4.61434014124095</v>
      </c>
    </row>
    <row r="212" customFormat="false" ht="12.8" hidden="false" customHeight="false" outlineLevel="0" collapsed="false">
      <c r="B212" s="0" t="n">
        <v>67334</v>
      </c>
      <c r="C212" s="0" t="n">
        <v>346190325</v>
      </c>
      <c r="D212" s="0" t="n">
        <v>186094505</v>
      </c>
      <c r="E212" s="0" t="n">
        <v>74797993</v>
      </c>
      <c r="F212" s="0" t="n">
        <v>21303344726</v>
      </c>
      <c r="G212" s="0" t="n">
        <v>2266174316</v>
      </c>
      <c r="H212" s="0" t="n">
        <v>3000968</v>
      </c>
      <c r="I212" s="0" t="n">
        <v>8</v>
      </c>
      <c r="J212" s="0" t="n">
        <f aca="false">H212/1000000</f>
        <v>3.000968</v>
      </c>
      <c r="K212" s="0" t="n">
        <f aca="false">(D212+F212)/1000000000</f>
        <v>21.489439231</v>
      </c>
      <c r="L212" s="0" t="n">
        <f aca="false">(E212+G212)/1000000000</f>
        <v>2.340972309</v>
      </c>
      <c r="M212" s="0" t="n">
        <f aca="false">K212/$J212</f>
        <v>7.16083584729994</v>
      </c>
      <c r="N212" s="0" t="n">
        <f aca="false">L212/$J212</f>
        <v>0.78007239963905</v>
      </c>
      <c r="O212" s="0" t="n">
        <f aca="false">M212+N212</f>
        <v>7.94090824693899</v>
      </c>
    </row>
    <row r="213" customFormat="false" ht="12.8" hidden="false" customHeight="false" outlineLevel="0" collapsed="false">
      <c r="B213" s="0" t="n">
        <v>45454</v>
      </c>
      <c r="C213" s="0" t="n">
        <v>321937373</v>
      </c>
      <c r="D213" s="0" t="n">
        <v>179452313</v>
      </c>
      <c r="E213" s="0" t="n">
        <v>73229624</v>
      </c>
      <c r="F213" s="0" t="n">
        <v>29111328125</v>
      </c>
      <c r="G213" s="0" t="n">
        <v>3043457031</v>
      </c>
      <c r="H213" s="0" t="n">
        <v>3000963</v>
      </c>
      <c r="I213" s="0" t="n">
        <v>8</v>
      </c>
      <c r="J213" s="0" t="n">
        <f aca="false">H213/1000000</f>
        <v>3.000963</v>
      </c>
      <c r="K213" s="0" t="n">
        <f aca="false">(D213+F213)/1000000000</f>
        <v>29.290780438</v>
      </c>
      <c r="L213" s="0" t="n">
        <f aca="false">(E213+G213)/1000000000</f>
        <v>3.116686655</v>
      </c>
      <c r="M213" s="0" t="n">
        <f aca="false">K213/$J213</f>
        <v>9.76046037155406</v>
      </c>
      <c r="N213" s="0" t="n">
        <f aca="false">L213/$J213</f>
        <v>1.03856217320907</v>
      </c>
      <c r="O213" s="0" t="n">
        <f aca="false">M213+N213</f>
        <v>10.7990225447631</v>
      </c>
    </row>
    <row r="214" customFormat="false" ht="12.8" hidden="false" customHeight="false" outlineLevel="0" collapsed="false">
      <c r="B214" s="0" t="n">
        <v>73284</v>
      </c>
      <c r="C214" s="0" t="n">
        <v>321742897</v>
      </c>
      <c r="D214" s="0" t="n">
        <v>178345330</v>
      </c>
      <c r="E214" s="0" t="n">
        <v>73169241</v>
      </c>
      <c r="F214" s="0" t="n">
        <v>12161804199</v>
      </c>
      <c r="G214" s="0" t="n">
        <v>1410461425</v>
      </c>
      <c r="H214" s="0" t="n">
        <v>3000912</v>
      </c>
      <c r="I214" s="0" t="n">
        <v>8</v>
      </c>
      <c r="J214" s="0" t="n">
        <f aca="false">H214/1000000</f>
        <v>3.000912</v>
      </c>
      <c r="K214" s="0" t="n">
        <f aca="false">(D214+F214)/1000000000</f>
        <v>12.340149529</v>
      </c>
      <c r="L214" s="0" t="n">
        <f aca="false">(E214+G214)/1000000000</f>
        <v>1.483630666</v>
      </c>
      <c r="M214" s="0" t="n">
        <f aca="false">K214/$J214</f>
        <v>4.11213308787462</v>
      </c>
      <c r="N214" s="0" t="n">
        <f aca="false">L214/$J214</f>
        <v>0.494393259782359</v>
      </c>
      <c r="O214" s="0" t="n">
        <f aca="false">M214+N214</f>
        <v>4.60652634765698</v>
      </c>
    </row>
    <row r="215" customFormat="false" ht="12.8" hidden="false" customHeight="false" outlineLevel="0" collapsed="false">
      <c r="B215" s="0" t="n">
        <v>89822</v>
      </c>
      <c r="C215" s="0" t="n">
        <v>342755454</v>
      </c>
      <c r="D215" s="0" t="n">
        <v>184026489</v>
      </c>
      <c r="E215" s="0" t="n">
        <v>73998742</v>
      </c>
      <c r="F215" s="0" t="n">
        <v>6308837890</v>
      </c>
      <c r="G215" s="0" t="n">
        <v>772338867</v>
      </c>
      <c r="H215" s="0" t="n">
        <v>3000954</v>
      </c>
      <c r="I215" s="0" t="n">
        <v>8</v>
      </c>
      <c r="J215" s="0" t="n">
        <f aca="false">H215/1000000</f>
        <v>3.000954</v>
      </c>
      <c r="K215" s="0" t="n">
        <f aca="false">(D215+F215)/1000000000</f>
        <v>6.492864379</v>
      </c>
      <c r="L215" s="0" t="n">
        <f aca="false">(E215+G215)/1000000000</f>
        <v>0.846337609</v>
      </c>
      <c r="M215" s="0" t="n">
        <f aca="false">K215/$J215</f>
        <v>2.16360010150106</v>
      </c>
      <c r="N215" s="0" t="n">
        <f aca="false">L215/$J215</f>
        <v>0.282022853066058</v>
      </c>
      <c r="O215" s="0" t="n">
        <f aca="false">M215+N215</f>
        <v>2.44562295456711</v>
      </c>
    </row>
    <row r="216" customFormat="false" ht="12.8" hidden="false" customHeight="false" outlineLevel="0" collapsed="false">
      <c r="A216" s="0" t="s">
        <v>0</v>
      </c>
      <c r="B216" s="0" t="s">
        <v>1</v>
      </c>
      <c r="C216" s="0" t="s">
        <v>2</v>
      </c>
      <c r="D216" s="0" t="s">
        <v>3</v>
      </c>
      <c r="E216" s="0" t="s">
        <v>4</v>
      </c>
      <c r="F216" s="0" t="s">
        <v>5</v>
      </c>
      <c r="G216" s="0" t="s">
        <v>6</v>
      </c>
      <c r="H216" s="0" t="s">
        <v>7</v>
      </c>
      <c r="I216" s="0" t="s">
        <v>8</v>
      </c>
      <c r="J216" s="0" t="s">
        <v>9</v>
      </c>
      <c r="K216" s="0" t="s">
        <v>58</v>
      </c>
      <c r="L216" s="0" t="s">
        <v>59</v>
      </c>
      <c r="M216" s="0" t="s">
        <v>60</v>
      </c>
      <c r="N216" s="0" t="s">
        <v>61</v>
      </c>
      <c r="O216" s="0" t="s">
        <v>62</v>
      </c>
      <c r="P216" s="0" t="s">
        <v>63</v>
      </c>
      <c r="Q216" s="0" t="s">
        <v>64</v>
      </c>
      <c r="R216" s="0" t="s">
        <v>65</v>
      </c>
      <c r="S216" s="0" t="s">
        <v>66</v>
      </c>
    </row>
    <row r="217" customFormat="false" ht="12.8" hidden="false" customHeight="false" outlineLevel="0" collapsed="false">
      <c r="A217" s="0" t="s">
        <v>51</v>
      </c>
      <c r="B217" s="0" t="n">
        <v>326407</v>
      </c>
      <c r="C217" s="0" t="n">
        <v>298711465</v>
      </c>
      <c r="D217" s="0" t="n">
        <v>165725569</v>
      </c>
      <c r="E217" s="0" t="n">
        <v>68019891</v>
      </c>
      <c r="F217" s="0" t="n">
        <v>6916259765</v>
      </c>
      <c r="G217" s="0" t="n">
        <v>724609375</v>
      </c>
      <c r="H217" s="0" t="n">
        <v>3001011</v>
      </c>
      <c r="I217" s="0" t="n">
        <v>8</v>
      </c>
      <c r="J217" s="0" t="n">
        <f aca="false">H217/1000000</f>
        <v>3.001011</v>
      </c>
      <c r="K217" s="0" t="n">
        <f aca="false">(D217+F217)/1000000000</f>
        <v>7.081985334</v>
      </c>
      <c r="L217" s="0" t="n">
        <f aca="false">(E217+G217)/1000000000</f>
        <v>0.792629266</v>
      </c>
      <c r="M217" s="0" t="n">
        <f aca="false">K217/$J217</f>
        <v>2.35986650298849</v>
      </c>
      <c r="N217" s="0" t="n">
        <f aca="false">L217/$J217</f>
        <v>0.264120746641715</v>
      </c>
      <c r="O217" s="0" t="n">
        <f aca="false">M217+N217</f>
        <v>2.62398724963021</v>
      </c>
      <c r="P217" s="0" t="n">
        <f aca="false">AVERAGE(M217:M226)</f>
        <v>5.59670627348397</v>
      </c>
      <c r="Q217" s="0" t="n">
        <f aca="false">AVERAGE(O217:O226)</f>
        <v>6.31770493335677</v>
      </c>
      <c r="R217" s="0" t="n">
        <f aca="false">STDEV(M217:M226)</f>
        <v>2.23243718726066</v>
      </c>
      <c r="S217" s="0" t="n">
        <f aca="false">STDEV(O217:O226)</f>
        <v>2.50482386985123</v>
      </c>
    </row>
    <row r="218" customFormat="false" ht="12.8" hidden="false" customHeight="false" outlineLevel="0" collapsed="false">
      <c r="B218" s="0" t="n">
        <v>205707</v>
      </c>
      <c r="C218" s="0" t="n">
        <v>320229108</v>
      </c>
      <c r="D218" s="0" t="n">
        <v>177156282</v>
      </c>
      <c r="E218" s="0" t="n">
        <v>72836931</v>
      </c>
      <c r="F218" s="0" t="n">
        <v>22772583007</v>
      </c>
      <c r="G218" s="0" t="n">
        <v>3144836425</v>
      </c>
      <c r="H218" s="0" t="n">
        <v>3001004</v>
      </c>
      <c r="I218" s="0" t="n">
        <v>8</v>
      </c>
      <c r="J218" s="0" t="n">
        <f aca="false">H218/1000000</f>
        <v>3.001004</v>
      </c>
      <c r="K218" s="0" t="n">
        <f aca="false">(D218+F218)/1000000000</f>
        <v>22.949739289</v>
      </c>
      <c r="L218" s="0" t="n">
        <f aca="false">(E218+G218)/1000000000</f>
        <v>3.217673356</v>
      </c>
      <c r="M218" s="0" t="n">
        <f aca="false">K218/$J218</f>
        <v>7.64735378193431</v>
      </c>
      <c r="N218" s="0" t="n">
        <f aca="false">L218/$J218</f>
        <v>1.0721989560827</v>
      </c>
      <c r="O218" s="0" t="n">
        <f aca="false">M218+N218</f>
        <v>8.71955273801701</v>
      </c>
    </row>
    <row r="219" customFormat="false" ht="12.8" hidden="false" customHeight="false" outlineLevel="0" collapsed="false">
      <c r="B219" s="0" t="n">
        <v>312057</v>
      </c>
      <c r="C219" s="0" t="n">
        <v>335728835</v>
      </c>
      <c r="D219" s="0" t="n">
        <v>179583258</v>
      </c>
      <c r="E219" s="0" t="n">
        <v>72398325</v>
      </c>
      <c r="F219" s="0" t="n">
        <v>16476257324</v>
      </c>
      <c r="G219" s="0" t="n">
        <v>2307128906</v>
      </c>
      <c r="H219" s="0" t="n">
        <v>3001029</v>
      </c>
      <c r="I219" s="0" t="n">
        <v>8</v>
      </c>
      <c r="J219" s="0" t="n">
        <f aca="false">H219/1000000</f>
        <v>3.001029</v>
      </c>
      <c r="K219" s="0" t="n">
        <f aca="false">(D219+F219)/1000000000</f>
        <v>16.655840582</v>
      </c>
      <c r="L219" s="0" t="n">
        <f aca="false">(E219+G219)/1000000000</f>
        <v>2.379527231</v>
      </c>
      <c r="M219" s="0" t="n">
        <f aca="false">K219/$J219</f>
        <v>5.55004319585049</v>
      </c>
      <c r="N219" s="0" t="n">
        <f aca="false">L219/$J219</f>
        <v>0.792903777670926</v>
      </c>
      <c r="O219" s="0" t="n">
        <f aca="false">M219+N219</f>
        <v>6.34294697352142</v>
      </c>
    </row>
    <row r="220" customFormat="false" ht="12.8" hidden="false" customHeight="false" outlineLevel="0" collapsed="false">
      <c r="B220" s="0" t="n">
        <v>246514</v>
      </c>
      <c r="C220" s="0" t="n">
        <v>306185319</v>
      </c>
      <c r="D220" s="0" t="n">
        <v>170030308</v>
      </c>
      <c r="E220" s="0" t="n">
        <v>69680486</v>
      </c>
      <c r="F220" s="0" t="n">
        <v>15746765136</v>
      </c>
      <c r="G220" s="0" t="n">
        <v>1979064941</v>
      </c>
      <c r="H220" s="0" t="n">
        <v>3001018</v>
      </c>
      <c r="I220" s="0" t="n">
        <v>8</v>
      </c>
      <c r="J220" s="0" t="n">
        <f aca="false">H220/1000000</f>
        <v>3.001018</v>
      </c>
      <c r="K220" s="0" t="n">
        <f aca="false">(D220+F220)/1000000000</f>
        <v>15.916795444</v>
      </c>
      <c r="L220" s="0" t="n">
        <f aca="false">(E220+G220)/1000000000</f>
        <v>2.048745427</v>
      </c>
      <c r="M220" s="0" t="n">
        <f aca="false">K220/$J220</f>
        <v>5.30379872563243</v>
      </c>
      <c r="N220" s="0" t="n">
        <f aca="false">L220/$J220</f>
        <v>0.682683485070733</v>
      </c>
      <c r="O220" s="0" t="n">
        <f aca="false">M220+N220</f>
        <v>5.98648221070317</v>
      </c>
    </row>
    <row r="221" customFormat="false" ht="12.8" hidden="false" customHeight="false" outlineLevel="0" collapsed="false">
      <c r="B221" s="0" t="n">
        <v>339567</v>
      </c>
      <c r="C221" s="0" t="n">
        <v>305429000</v>
      </c>
      <c r="D221" s="0" t="n">
        <v>168645087</v>
      </c>
      <c r="E221" s="0" t="n">
        <v>69540985</v>
      </c>
      <c r="F221" s="0" t="n">
        <v>6464599609</v>
      </c>
      <c r="G221" s="0" t="n">
        <v>696228027</v>
      </c>
      <c r="H221" s="0" t="n">
        <v>3000988</v>
      </c>
      <c r="I221" s="0" t="n">
        <v>8</v>
      </c>
      <c r="J221" s="0" t="n">
        <f aca="false">H221/1000000</f>
        <v>3.000988</v>
      </c>
      <c r="K221" s="0" t="n">
        <f aca="false">(D221+F221)/1000000000</f>
        <v>6.633244696</v>
      </c>
      <c r="L221" s="0" t="n">
        <f aca="false">(E221+G221)/1000000000</f>
        <v>0.765769012</v>
      </c>
      <c r="M221" s="0" t="n">
        <f aca="false">K221/$J221</f>
        <v>2.21035362220709</v>
      </c>
      <c r="N221" s="0" t="n">
        <f aca="false">L221/$J221</f>
        <v>0.255172300589006</v>
      </c>
      <c r="O221" s="0" t="n">
        <f aca="false">M221+N221</f>
        <v>2.46552592279609</v>
      </c>
    </row>
    <row r="222" customFormat="false" ht="12.8" hidden="false" customHeight="false" outlineLevel="0" collapsed="false">
      <c r="B222" s="0" t="n">
        <v>302924</v>
      </c>
      <c r="C222" s="0" t="n">
        <v>322592487</v>
      </c>
      <c r="D222" s="0" t="n">
        <v>176668415</v>
      </c>
      <c r="E222" s="0" t="n">
        <v>72237846</v>
      </c>
      <c r="F222" s="0" t="n">
        <v>15091369628</v>
      </c>
      <c r="G222" s="0" t="n">
        <v>2033447265</v>
      </c>
      <c r="H222" s="0" t="n">
        <v>3001012</v>
      </c>
      <c r="I222" s="0" t="n">
        <v>8</v>
      </c>
      <c r="J222" s="0" t="n">
        <f aca="false">H222/1000000</f>
        <v>3.001012</v>
      </c>
      <c r="K222" s="0" t="n">
        <f aca="false">(D222+F222)/1000000000</f>
        <v>15.268038043</v>
      </c>
      <c r="L222" s="0" t="n">
        <f aca="false">(E222+G222)/1000000000</f>
        <v>2.105685111</v>
      </c>
      <c r="M222" s="0" t="n">
        <f aca="false">K222/$J222</f>
        <v>5.08762978721845</v>
      </c>
      <c r="N222" s="0" t="n">
        <f aca="false">L222/$J222</f>
        <v>0.701658344251872</v>
      </c>
      <c r="O222" s="0" t="n">
        <f aca="false">M222+N222</f>
        <v>5.78928813147032</v>
      </c>
    </row>
    <row r="223" customFormat="false" ht="12.8" hidden="false" customHeight="false" outlineLevel="0" collapsed="false">
      <c r="B223" s="0" t="n">
        <v>223622</v>
      </c>
      <c r="C223" s="0" t="n">
        <v>312442067</v>
      </c>
      <c r="D223" s="0" t="n">
        <v>173798677</v>
      </c>
      <c r="E223" s="0" t="n">
        <v>71128508</v>
      </c>
      <c r="F223" s="0" t="n">
        <v>19907531738</v>
      </c>
      <c r="G223" s="0" t="n">
        <v>2865173339</v>
      </c>
      <c r="H223" s="0" t="n">
        <v>3001010</v>
      </c>
      <c r="I223" s="0" t="n">
        <v>8</v>
      </c>
      <c r="J223" s="0" t="n">
        <f aca="false">H223/1000000</f>
        <v>3.00101</v>
      </c>
      <c r="K223" s="0" t="n">
        <f aca="false">(D223+F223)/1000000000</f>
        <v>20.081330415</v>
      </c>
      <c r="L223" s="0" t="n">
        <f aca="false">(E223+G223)/1000000000</f>
        <v>2.936301847</v>
      </c>
      <c r="M223" s="0" t="n">
        <f aca="false">K223/$J223</f>
        <v>6.69152399192272</v>
      </c>
      <c r="N223" s="0" t="n">
        <f aca="false">L223/$J223</f>
        <v>0.978437874915445</v>
      </c>
      <c r="O223" s="0" t="n">
        <f aca="false">M223+N223</f>
        <v>7.66996186683816</v>
      </c>
    </row>
    <row r="224" customFormat="false" ht="12.8" hidden="false" customHeight="false" outlineLevel="0" collapsed="false">
      <c r="B224" s="0" t="n">
        <v>251539</v>
      </c>
      <c r="C224" s="0" t="n">
        <v>308122098</v>
      </c>
      <c r="D224" s="0" t="n">
        <v>171254922</v>
      </c>
      <c r="E224" s="0" t="n">
        <v>70166101</v>
      </c>
      <c r="F224" s="0" t="n">
        <v>15200134277</v>
      </c>
      <c r="G224" s="0" t="n">
        <v>2049377441</v>
      </c>
      <c r="H224" s="0" t="n">
        <v>3000980</v>
      </c>
      <c r="I224" s="0" t="n">
        <v>8</v>
      </c>
      <c r="J224" s="0" t="n">
        <f aca="false">H224/1000000</f>
        <v>3.00098</v>
      </c>
      <c r="K224" s="0" t="n">
        <f aca="false">(D224+F224)/1000000000</f>
        <v>15.371389199</v>
      </c>
      <c r="L224" s="0" t="n">
        <f aca="false">(E224+G224)/1000000000</f>
        <v>2.119543542</v>
      </c>
      <c r="M224" s="0" t="n">
        <f aca="false">K224/$J224</f>
        <v>5.12212317276356</v>
      </c>
      <c r="N224" s="0" t="n">
        <f aca="false">L224/$J224</f>
        <v>0.706283794627088</v>
      </c>
      <c r="O224" s="0" t="n">
        <f aca="false">M224+N224</f>
        <v>5.82840696739065</v>
      </c>
    </row>
    <row r="225" customFormat="false" ht="12.8" hidden="false" customHeight="false" outlineLevel="0" collapsed="false">
      <c r="B225" s="0" t="n">
        <v>199879</v>
      </c>
      <c r="C225" s="0" t="n">
        <v>315232075</v>
      </c>
      <c r="D225" s="0" t="n">
        <v>175388949</v>
      </c>
      <c r="E225" s="0" t="n">
        <v>71765527</v>
      </c>
      <c r="F225" s="0" t="n">
        <v>18889160156</v>
      </c>
      <c r="G225" s="0" t="n">
        <v>2017028808</v>
      </c>
      <c r="H225" s="0" t="n">
        <v>3001020</v>
      </c>
      <c r="I225" s="0" t="n">
        <v>8</v>
      </c>
      <c r="J225" s="0" t="n">
        <f aca="false">H225/1000000</f>
        <v>3.00102</v>
      </c>
      <c r="K225" s="0" t="n">
        <f aca="false">(D225+F225)/1000000000</f>
        <v>19.064549105</v>
      </c>
      <c r="L225" s="0" t="n">
        <f aca="false">(E225+G225)/1000000000</f>
        <v>2.088794335</v>
      </c>
      <c r="M225" s="0" t="n">
        <f aca="false">K225/$J225</f>
        <v>6.35268978713904</v>
      </c>
      <c r="N225" s="0" t="n">
        <f aca="false">L225/$J225</f>
        <v>0.696028128769552</v>
      </c>
      <c r="O225" s="0" t="n">
        <f aca="false">M225+N225</f>
        <v>7.04871791590859</v>
      </c>
    </row>
    <row r="226" customFormat="false" ht="12.8" hidden="false" customHeight="false" outlineLevel="0" collapsed="false">
      <c r="B226" s="0" t="n">
        <v>136262</v>
      </c>
      <c r="C226" s="0" t="n">
        <v>327224164</v>
      </c>
      <c r="D226" s="0" t="n">
        <v>182016005</v>
      </c>
      <c r="E226" s="0" t="n">
        <v>74487079</v>
      </c>
      <c r="F226" s="0" t="n">
        <v>28752868652</v>
      </c>
      <c r="G226" s="0" t="n">
        <v>3108093261</v>
      </c>
      <c r="H226" s="0" t="n">
        <v>3001021</v>
      </c>
      <c r="I226" s="0" t="n">
        <v>8</v>
      </c>
      <c r="J226" s="0" t="n">
        <f aca="false">H226/1000000</f>
        <v>3.001021</v>
      </c>
      <c r="K226" s="0" t="n">
        <f aca="false">(D226+F226)/1000000000</f>
        <v>28.934884657</v>
      </c>
      <c r="L226" s="0" t="n">
        <f aca="false">(E226+G226)/1000000000</f>
        <v>3.18258034</v>
      </c>
      <c r="M226" s="0" t="n">
        <f aca="false">K226/$J226</f>
        <v>9.6416801671831</v>
      </c>
      <c r="N226" s="0" t="n">
        <f aca="false">L226/$J226</f>
        <v>1.06049919010897</v>
      </c>
      <c r="O226" s="0" t="n">
        <f aca="false">M226+N226</f>
        <v>10.7021793572921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67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68</v>
      </c>
      <c r="M1" s="1" t="s">
        <v>69</v>
      </c>
      <c r="N1" s="1" t="s">
        <v>13</v>
      </c>
      <c r="O1" s="1" t="s">
        <v>70</v>
      </c>
      <c r="P1" s="1" t="s">
        <v>16</v>
      </c>
      <c r="Q1" s="1" t="s">
        <v>17</v>
      </c>
      <c r="R1" s="1" t="s">
        <v>71</v>
      </c>
    </row>
    <row r="2" customFormat="false" ht="12.8" hidden="false" customHeight="false" outlineLevel="0" collapsed="false">
      <c r="A2" s="0" t="s">
        <v>34</v>
      </c>
      <c r="B2" s="0" t="n">
        <v>71035</v>
      </c>
      <c r="C2" s="0" t="n">
        <v>11264821271</v>
      </c>
      <c r="D2" s="0" t="n">
        <v>5104484849</v>
      </c>
      <c r="E2" s="0" t="n">
        <v>1058360826</v>
      </c>
      <c r="F2" s="0" t="n">
        <v>37707641601</v>
      </c>
      <c r="G2" s="0" t="n">
        <v>136582702636</v>
      </c>
      <c r="H2" s="0" t="n">
        <v>2088853</v>
      </c>
      <c r="I2" s="0" t="n">
        <v>1</v>
      </c>
      <c r="J2" s="0" t="n">
        <f aca="false">H2/1000000</f>
        <v>2.088853</v>
      </c>
      <c r="K2" s="0" t="n">
        <f aca="false">F2/1000000000</f>
        <v>37.707641601</v>
      </c>
      <c r="L2" s="0" t="n">
        <f aca="false">(15.3*10^-6)/(1/2^14)</f>
        <v>0.2506752</v>
      </c>
      <c r="M2" s="0" t="n">
        <f aca="false">G2/1000000000*$L$2</f>
        <v>34.2378962998198</v>
      </c>
      <c r="N2" s="0" t="n">
        <f aca="false">K2/$J2</f>
        <v>18.0518406996567</v>
      </c>
      <c r="O2" s="0" t="n">
        <f aca="false">M2/$J2</f>
        <v>16.3907638784634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36906</v>
      </c>
      <c r="C3" s="0" t="n">
        <v>11092789728</v>
      </c>
      <c r="D3" s="0" t="n">
        <v>5036471762</v>
      </c>
      <c r="E3" s="0" t="n">
        <v>1020449782</v>
      </c>
      <c r="F3" s="0" t="n">
        <v>18872314453</v>
      </c>
      <c r="G3" s="0" t="n">
        <v>68648132324</v>
      </c>
      <c r="H3" s="0" t="n">
        <v>1044985</v>
      </c>
      <c r="I3" s="0" t="n">
        <v>2</v>
      </c>
      <c r="J3" s="0" t="n">
        <f aca="false">H3/1000000</f>
        <v>1.044985</v>
      </c>
      <c r="K3" s="0" t="n">
        <f aca="false">F3/1000000000</f>
        <v>18.872314453</v>
      </c>
      <c r="M3" s="0" t="n">
        <f aca="false">G3/1000000000*$L$2</f>
        <v>17.2083842999452</v>
      </c>
      <c r="N3" s="0" t="n">
        <f aca="false">K3/$J3</f>
        <v>18.0598902883773</v>
      </c>
      <c r="O3" s="0" t="n">
        <f aca="false">M3/$J3</f>
        <v>16.4675897739634</v>
      </c>
      <c r="P3" s="0" t="n">
        <f aca="false">J$2/J3</f>
        <v>1.99893108513519</v>
      </c>
      <c r="Q3" s="0" t="n">
        <f aca="false">K$2/K3</f>
        <v>1.9980401288304</v>
      </c>
      <c r="R3" s="0" t="n">
        <f aca="false">M$2/M3</f>
        <v>1.98960551455891</v>
      </c>
    </row>
    <row r="4" customFormat="false" ht="12.8" hidden="false" customHeight="false" outlineLevel="0" collapsed="false">
      <c r="B4" s="0" t="n">
        <v>477897</v>
      </c>
      <c r="C4" s="0" t="n">
        <v>11801240355</v>
      </c>
      <c r="D4" s="0" t="n">
        <v>5273332537</v>
      </c>
      <c r="E4" s="0" t="n">
        <v>1256431052</v>
      </c>
      <c r="F4" s="0" t="n">
        <v>12873046875</v>
      </c>
      <c r="G4" s="0" t="n">
        <v>47714416503</v>
      </c>
      <c r="H4" s="0" t="n">
        <v>712824</v>
      </c>
      <c r="I4" s="0" t="n">
        <v>3</v>
      </c>
      <c r="J4" s="0" t="n">
        <f aca="false">H4/1000000</f>
        <v>0.712824</v>
      </c>
      <c r="K4" s="0" t="n">
        <f aca="false">F4/1000000000</f>
        <v>12.873046875</v>
      </c>
      <c r="M4" s="0" t="n">
        <f aca="false">G4/1000000000*$L$2</f>
        <v>11.9608208997728</v>
      </c>
      <c r="N4" s="0" t="n">
        <f aca="false">K4/$J4</f>
        <v>18.0592220169355</v>
      </c>
      <c r="O4" s="0" t="n">
        <f aca="false">M4/$J4</f>
        <v>16.7794868014725</v>
      </c>
      <c r="P4" s="0" t="n">
        <f aca="false">J$2/J4</f>
        <v>2.93039095204426</v>
      </c>
      <c r="Q4" s="0" t="n">
        <f aca="false">K$2/K4</f>
        <v>2.92919321798088</v>
      </c>
      <c r="R4" s="0" t="n">
        <f aca="false">M$2/M4</f>
        <v>2.86250388553767</v>
      </c>
    </row>
    <row r="5" customFormat="false" ht="12.8" hidden="false" customHeight="false" outlineLevel="0" collapsed="false">
      <c r="B5" s="0" t="n">
        <v>22916</v>
      </c>
      <c r="C5" s="0" t="n">
        <v>11070366280</v>
      </c>
      <c r="D5" s="0" t="n">
        <v>5024198025</v>
      </c>
      <c r="E5" s="0" t="n">
        <v>1016129925</v>
      </c>
      <c r="F5" s="0" t="n">
        <v>10342895507</v>
      </c>
      <c r="G5" s="0" t="n">
        <v>37606506347</v>
      </c>
      <c r="H5" s="0" t="n">
        <v>573395</v>
      </c>
      <c r="I5" s="0" t="n">
        <v>4</v>
      </c>
      <c r="J5" s="0" t="n">
        <f aca="false">H5/1000000</f>
        <v>0.573395</v>
      </c>
      <c r="K5" s="0" t="n">
        <f aca="false">F5/1000000000</f>
        <v>10.342895507</v>
      </c>
      <c r="M5" s="0" t="n">
        <f aca="false">G5/1000000000*$L$2</f>
        <v>9.42701849983549</v>
      </c>
      <c r="N5" s="0" t="n">
        <f aca="false">K5/$J5</f>
        <v>18.0379938907734</v>
      </c>
      <c r="O5" s="0" t="n">
        <f aca="false">M5/$J5</f>
        <v>16.440705795892</v>
      </c>
      <c r="P5" s="0" t="n">
        <f aca="false">J$2/J5</f>
        <v>3.64295642619834</v>
      </c>
      <c r="Q5" s="0" t="n">
        <f aca="false">K$2/K5</f>
        <v>3.64575293016155</v>
      </c>
      <c r="R5" s="0" t="n">
        <f aca="false">M$2/M5</f>
        <v>3.63189022069038</v>
      </c>
    </row>
    <row r="6" customFormat="false" ht="12.8" hidden="false" customHeight="false" outlineLevel="0" collapsed="false">
      <c r="B6" s="0" t="n">
        <v>337415</v>
      </c>
      <c r="C6" s="0" t="n">
        <v>13195126886</v>
      </c>
      <c r="D6" s="0" t="n">
        <v>5708987409</v>
      </c>
      <c r="E6" s="0" t="n">
        <v>1753213956</v>
      </c>
      <c r="F6" s="0" t="n">
        <v>9909851074</v>
      </c>
      <c r="G6" s="0" t="n">
        <v>37536071777</v>
      </c>
      <c r="H6" s="0" t="n">
        <v>548890</v>
      </c>
      <c r="I6" s="0" t="n">
        <v>5</v>
      </c>
      <c r="J6" s="0" t="n">
        <f aca="false">H6/1000000</f>
        <v>0.54889</v>
      </c>
      <c r="K6" s="0" t="n">
        <f aca="false">F6/1000000000</f>
        <v>9.909851074</v>
      </c>
      <c r="M6" s="0" t="n">
        <f aca="false">G6/1000000000*$L$2</f>
        <v>9.40936229991383</v>
      </c>
      <c r="N6" s="0" t="n">
        <f aca="false">K6/$J6</f>
        <v>18.0543480005101</v>
      </c>
      <c r="O6" s="0" t="n">
        <f aca="false">M6/$J6</f>
        <v>17.1425281931058</v>
      </c>
      <c r="P6" s="0" t="n">
        <f aca="false">J$2/J6</f>
        <v>3.80559492794549</v>
      </c>
      <c r="Q6" s="0" t="n">
        <f aca="false">K$2/K6</f>
        <v>3.80506642525958</v>
      </c>
      <c r="R6" s="0" t="n">
        <f aca="false">M$2/M6</f>
        <v>3.63870528188009</v>
      </c>
    </row>
    <row r="7" customFormat="false" ht="12.8" hidden="false" customHeight="false" outlineLevel="0" collapsed="false">
      <c r="B7" s="0" t="n">
        <v>1034131</v>
      </c>
      <c r="C7" s="0" t="n">
        <v>14468178912</v>
      </c>
      <c r="D7" s="0" t="n">
        <v>6056460328</v>
      </c>
      <c r="E7" s="0" t="n">
        <v>1676563421</v>
      </c>
      <c r="F7" s="0" t="n">
        <v>10158691406</v>
      </c>
      <c r="G7" s="0" t="n">
        <v>39187927246</v>
      </c>
      <c r="H7" s="0" t="n">
        <v>560263</v>
      </c>
      <c r="I7" s="0" t="n">
        <v>6</v>
      </c>
      <c r="J7" s="0" t="n">
        <f aca="false">H7/1000000</f>
        <v>0.560263</v>
      </c>
      <c r="K7" s="0" t="n">
        <f aca="false">F7/1000000000</f>
        <v>10.158691406</v>
      </c>
      <c r="M7" s="0" t="n">
        <f aca="false">G7/1000000000*$L$2</f>
        <v>9.8234414999765</v>
      </c>
      <c r="N7" s="0" t="n">
        <f aca="false">K7/$J7</f>
        <v>18.1320048013165</v>
      </c>
      <c r="O7" s="0" t="n">
        <f aca="false">M7/$J7</f>
        <v>17.5336252795143</v>
      </c>
      <c r="P7" s="0" t="n">
        <f aca="false">J$2/J7</f>
        <v>3.72834365289159</v>
      </c>
      <c r="Q7" s="0" t="n">
        <f aca="false">K$2/K7</f>
        <v>3.71186012981247</v>
      </c>
      <c r="R7" s="0" t="n">
        <f aca="false">M$2/M7</f>
        <v>3.48532602346151</v>
      </c>
    </row>
    <row r="8" customFormat="false" ht="12.8" hidden="false" customHeight="false" outlineLevel="0" collapsed="false">
      <c r="B8" s="0" t="n">
        <v>794986</v>
      </c>
      <c r="C8" s="0" t="n">
        <v>12111089010</v>
      </c>
      <c r="D8" s="0" t="n">
        <v>5379922899</v>
      </c>
      <c r="E8" s="0" t="n">
        <v>1076054505</v>
      </c>
      <c r="F8" s="0" t="n">
        <v>8360046386</v>
      </c>
      <c r="G8" s="0" t="n">
        <v>31859191894</v>
      </c>
      <c r="H8" s="0" t="n">
        <v>461011</v>
      </c>
      <c r="I8" s="0" t="n">
        <v>7</v>
      </c>
      <c r="J8" s="0" t="n">
        <f aca="false">H8/1000000</f>
        <v>0.461011</v>
      </c>
      <c r="K8" s="0" t="n">
        <f aca="false">F8/1000000000</f>
        <v>8.360046386</v>
      </c>
      <c r="M8" s="0" t="n">
        <f aca="false">G8/1000000000*$L$2</f>
        <v>7.98630929986683</v>
      </c>
      <c r="N8" s="0" t="n">
        <f aca="false">K8/$J8</f>
        <v>18.1341581567468</v>
      </c>
      <c r="O8" s="0" t="n">
        <f aca="false">M8/$J8</f>
        <v>17.3234679863752</v>
      </c>
      <c r="P8" s="0" t="n">
        <f aca="false">J$2/J8</f>
        <v>4.53102637464182</v>
      </c>
      <c r="Q8" s="0" t="n">
        <f aca="false">K$2/K8</f>
        <v>4.51045841852581</v>
      </c>
      <c r="R8" s="0" t="n">
        <f aca="false">M$2/M8</f>
        <v>4.28707366748127</v>
      </c>
    </row>
    <row r="9" customFormat="false" ht="12.8" hidden="false" customHeight="false" outlineLevel="0" collapsed="false">
      <c r="B9" s="0" t="n">
        <v>88215</v>
      </c>
      <c r="C9" s="0" t="n">
        <v>11091849405</v>
      </c>
      <c r="D9" s="0" t="n">
        <v>5028129550</v>
      </c>
      <c r="E9" s="0" t="n">
        <v>1008368677</v>
      </c>
      <c r="F9" s="0" t="n">
        <v>8569030761</v>
      </c>
      <c r="G9" s="0" t="n">
        <v>31286010742</v>
      </c>
      <c r="H9" s="0" t="n">
        <v>473812</v>
      </c>
      <c r="I9" s="0" t="n">
        <v>8</v>
      </c>
      <c r="J9" s="0" t="n">
        <f aca="false">H9/1000000</f>
        <v>0.473812</v>
      </c>
      <c r="K9" s="0" t="n">
        <f aca="false">F9/1000000000</f>
        <v>8.569030761</v>
      </c>
      <c r="M9" s="0" t="n">
        <f aca="false">G9/1000000000*$L$2</f>
        <v>7.842626999953</v>
      </c>
      <c r="N9" s="0" t="n">
        <f aca="false">K9/$J9</f>
        <v>18.0852970397542</v>
      </c>
      <c r="O9" s="0" t="n">
        <f aca="false">M9/$J9</f>
        <v>16.5521915864372</v>
      </c>
      <c r="P9" s="0" t="n">
        <f aca="false">J$2/J9</f>
        <v>4.40861143238246</v>
      </c>
      <c r="Q9" s="0" t="n">
        <f aca="false">K$2/K9</f>
        <v>4.40045585699351</v>
      </c>
      <c r="R9" s="0" t="n">
        <f aca="false">M$2/M9</f>
        <v>4.36561579430273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67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69</v>
      </c>
      <c r="N10" s="1" t="s">
        <v>13</v>
      </c>
      <c r="O10" s="1" t="s">
        <v>70</v>
      </c>
      <c r="P10" s="1" t="s">
        <v>16</v>
      </c>
      <c r="Q10" s="1" t="s">
        <v>17</v>
      </c>
      <c r="R10" s="1" t="s">
        <v>71</v>
      </c>
    </row>
    <row r="11" customFormat="false" ht="12.8" hidden="false" customHeight="false" outlineLevel="0" collapsed="false">
      <c r="A11" s="0" t="s">
        <v>35</v>
      </c>
      <c r="B11" s="0" t="n">
        <v>15937487</v>
      </c>
      <c r="C11" s="0" t="n">
        <v>9353442862</v>
      </c>
      <c r="D11" s="0" t="n">
        <v>3836932064</v>
      </c>
      <c r="E11" s="0" t="n">
        <v>1374417918</v>
      </c>
      <c r="F11" s="0" t="n">
        <v>25387878417</v>
      </c>
      <c r="G11" s="0" t="n">
        <v>118455261230</v>
      </c>
      <c r="H11" s="0" t="n">
        <v>1364124</v>
      </c>
      <c r="I11" s="0" t="n">
        <v>1</v>
      </c>
      <c r="J11" s="0" t="n">
        <f aca="false">H11/1000000</f>
        <v>1.364124</v>
      </c>
      <c r="K11" s="0" t="n">
        <f aca="false">F11/1000000000</f>
        <v>25.387878417</v>
      </c>
      <c r="M11" s="0" t="n">
        <f aca="false">G11/1000000000*$L$2</f>
        <v>29.6937962998825</v>
      </c>
      <c r="N11" s="0" t="n">
        <f aca="false">K11/$J11</f>
        <v>18.6111221685125</v>
      </c>
      <c r="O11" s="0" t="n">
        <f aca="false">M11/$J11</f>
        <v>21.7676665023726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17887018</v>
      </c>
      <c r="C12" s="0" t="n">
        <v>11085040337</v>
      </c>
      <c r="D12" s="0" t="n">
        <v>4386739871</v>
      </c>
      <c r="E12" s="0" t="n">
        <v>2026962966</v>
      </c>
      <c r="F12" s="0" t="n">
        <v>14054321289</v>
      </c>
      <c r="G12" s="0" t="n">
        <v>73502929687</v>
      </c>
      <c r="H12" s="0" t="n">
        <v>732638</v>
      </c>
      <c r="I12" s="0" t="n">
        <v>2</v>
      </c>
      <c r="J12" s="0" t="n">
        <f aca="false">H12/1000000</f>
        <v>0.732638</v>
      </c>
      <c r="K12" s="0" t="n">
        <f aca="false">F12/1000000000</f>
        <v>14.054321289</v>
      </c>
      <c r="M12" s="0" t="n">
        <f aca="false">G12/1000000000*$L$2</f>
        <v>18.4253615998747</v>
      </c>
      <c r="N12" s="0" t="n">
        <f aca="false">K12/$J12</f>
        <v>19.1831727114892</v>
      </c>
      <c r="O12" s="0" t="n">
        <f aca="false">M12/$J12</f>
        <v>25.1493392369419</v>
      </c>
      <c r="P12" s="0" t="n">
        <f aca="false">J$11/J12</f>
        <v>1.86193454338978</v>
      </c>
      <c r="Q12" s="0" t="n">
        <f aca="false">K$11/K12</f>
        <v>1.80641084652523</v>
      </c>
      <c r="R12" s="0" t="n">
        <f aca="false">M$11/M12</f>
        <v>1.61157197045644</v>
      </c>
    </row>
    <row r="13" customFormat="false" ht="12.8" hidden="false" customHeight="false" outlineLevel="0" collapsed="false">
      <c r="B13" s="0" t="n">
        <v>20035313</v>
      </c>
      <c r="C13" s="0" t="n">
        <v>11115250760</v>
      </c>
      <c r="D13" s="0" t="n">
        <v>4391221323</v>
      </c>
      <c r="E13" s="0" t="n">
        <v>2035593706</v>
      </c>
      <c r="F13" s="0" t="n">
        <v>10857910156</v>
      </c>
      <c r="G13" s="0" t="n">
        <v>61522888183</v>
      </c>
      <c r="H13" s="0" t="n">
        <v>549892</v>
      </c>
      <c r="I13" s="0" t="n">
        <v>3</v>
      </c>
      <c r="J13" s="0" t="n">
        <f aca="false">H13/1000000</f>
        <v>0.549892</v>
      </c>
      <c r="K13" s="0" t="n">
        <f aca="false">F13/1000000000</f>
        <v>10.857910156</v>
      </c>
      <c r="M13" s="0" t="n">
        <f aca="false">G13/1000000000*$L$2</f>
        <v>15.4222622998512</v>
      </c>
      <c r="N13" s="0" t="n">
        <f aca="false">K13/$J13</f>
        <v>19.7455321335826</v>
      </c>
      <c r="O13" s="0" t="n">
        <f aca="false">M13/$J13</f>
        <v>28.0459841202475</v>
      </c>
      <c r="P13" s="0" t="n">
        <f aca="false">J$11/J13</f>
        <v>2.48071257628771</v>
      </c>
      <c r="Q13" s="0" t="n">
        <f aca="false">K$11/K13</f>
        <v>2.33819197729969</v>
      </c>
      <c r="R13" s="0" t="n">
        <f aca="false">M$11/M13</f>
        <v>1.92538524650622</v>
      </c>
    </row>
    <row r="14" customFormat="false" ht="12.8" hidden="false" customHeight="false" outlineLevel="0" collapsed="false">
      <c r="B14" s="0" t="n">
        <v>20090469</v>
      </c>
      <c r="C14" s="0" t="n">
        <v>11158894900</v>
      </c>
      <c r="D14" s="0" t="n">
        <v>4378773546</v>
      </c>
      <c r="E14" s="0" t="n">
        <v>2045798526</v>
      </c>
      <c r="F14" s="0" t="n">
        <v>10508972167</v>
      </c>
      <c r="G14" s="0" t="n">
        <v>60259033203</v>
      </c>
      <c r="H14" s="0" t="n">
        <v>527565</v>
      </c>
      <c r="I14" s="0" t="n">
        <v>4</v>
      </c>
      <c r="J14" s="0" t="n">
        <f aca="false">H14/1000000</f>
        <v>0.527565</v>
      </c>
      <c r="K14" s="0" t="n">
        <f aca="false">F14/1000000000</f>
        <v>10.508972167</v>
      </c>
      <c r="M14" s="0" t="n">
        <f aca="false">G14/1000000000*$L$2</f>
        <v>15.1054451999687</v>
      </c>
      <c r="N14" s="0" t="n">
        <f aca="false">K14/$J14</f>
        <v>19.9197675490224</v>
      </c>
      <c r="O14" s="0" t="n">
        <f aca="false">M14/$J14</f>
        <v>28.6323869096105</v>
      </c>
      <c r="P14" s="0" t="n">
        <f aca="false">J$11/J14</f>
        <v>2.58569844474141</v>
      </c>
      <c r="Q14" s="0" t="n">
        <f aca="false">K$11/K14</f>
        <v>2.41582887589353</v>
      </c>
      <c r="R14" s="0" t="n">
        <f aca="false">M$11/M14</f>
        <v>1.9657677020962</v>
      </c>
    </row>
    <row r="15" customFormat="false" ht="12.8" hidden="false" customHeight="false" outlineLevel="0" collapsed="false">
      <c r="B15" s="0" t="n">
        <v>19487422</v>
      </c>
      <c r="C15" s="0" t="n">
        <v>11591397540</v>
      </c>
      <c r="D15" s="0" t="n">
        <v>4455605813</v>
      </c>
      <c r="E15" s="0" t="n">
        <v>2169754998</v>
      </c>
      <c r="F15" s="0" t="n">
        <v>11168823242</v>
      </c>
      <c r="G15" s="0" t="n">
        <v>63691284179</v>
      </c>
      <c r="H15" s="0" t="n">
        <v>562495</v>
      </c>
      <c r="I15" s="0" t="n">
        <v>5</v>
      </c>
      <c r="J15" s="0" t="n">
        <f aca="false">H15/1000000</f>
        <v>0.562495</v>
      </c>
      <c r="K15" s="0" t="n">
        <f aca="false">F15/1000000000</f>
        <v>11.168823242</v>
      </c>
      <c r="M15" s="0" t="n">
        <f aca="false">G15/1000000000*$L$2</f>
        <v>15.9658253998277</v>
      </c>
      <c r="N15" s="0" t="n">
        <f aca="false">K15/$J15</f>
        <v>19.855862260109</v>
      </c>
      <c r="O15" s="0" t="n">
        <f aca="false">M15/$J15</f>
        <v>28.3839419013994</v>
      </c>
      <c r="P15" s="0" t="n">
        <f aca="false">J$11/J15</f>
        <v>2.42513089005236</v>
      </c>
      <c r="Q15" s="0" t="n">
        <f aca="false">K$11/K15</f>
        <v>2.27310235527139</v>
      </c>
      <c r="R15" s="0" t="n">
        <f aca="false">M$11/M15</f>
        <v>1.85983471297406</v>
      </c>
    </row>
    <row r="16" customFormat="false" ht="12.8" hidden="false" customHeight="false" outlineLevel="0" collapsed="false">
      <c r="B16" s="0" t="n">
        <v>19407085</v>
      </c>
      <c r="C16" s="0" t="n">
        <v>11377518713</v>
      </c>
      <c r="D16" s="0" t="n">
        <v>4409082635</v>
      </c>
      <c r="E16" s="0" t="n">
        <v>2108166983</v>
      </c>
      <c r="F16" s="0" t="n">
        <v>10672668457</v>
      </c>
      <c r="G16" s="0" t="n">
        <v>61706604003</v>
      </c>
      <c r="H16" s="0" t="n">
        <v>532602</v>
      </c>
      <c r="I16" s="0" t="n">
        <v>6</v>
      </c>
      <c r="J16" s="0" t="n">
        <f aca="false">H16/1000000</f>
        <v>0.532602</v>
      </c>
      <c r="K16" s="0" t="n">
        <f aca="false">F16/1000000000</f>
        <v>10.672668457</v>
      </c>
      <c r="M16" s="0" t="n">
        <f aca="false">G16/1000000000*$L$2</f>
        <v>15.4683152997728</v>
      </c>
      <c r="N16" s="0" t="n">
        <f aca="false">K16/$J16</f>
        <v>20.0387314673997</v>
      </c>
      <c r="O16" s="0" t="n">
        <f aca="false">M16/$J16</f>
        <v>29.0429162860313</v>
      </c>
      <c r="P16" s="0" t="n">
        <f aca="false">J$11/J16</f>
        <v>2.56124460666689</v>
      </c>
      <c r="Q16" s="0" t="n">
        <f aca="false">K$11/K16</f>
        <v>2.37877514131422</v>
      </c>
      <c r="R16" s="0" t="n">
        <f aca="false">M$11/M16</f>
        <v>1.91965289848459</v>
      </c>
    </row>
    <row r="17" customFormat="false" ht="12.8" hidden="false" customHeight="false" outlineLevel="0" collapsed="false">
      <c r="B17" s="0" t="n">
        <v>20556311</v>
      </c>
      <c r="C17" s="0" t="n">
        <v>11323480706</v>
      </c>
      <c r="D17" s="0" t="n">
        <v>4412725251</v>
      </c>
      <c r="E17" s="0" t="n">
        <v>2090118690</v>
      </c>
      <c r="F17" s="0" t="n">
        <v>10766052246</v>
      </c>
      <c r="G17" s="0" t="n">
        <v>62752441406</v>
      </c>
      <c r="H17" s="0" t="n">
        <v>534900</v>
      </c>
      <c r="I17" s="0" t="n">
        <v>7</v>
      </c>
      <c r="J17" s="0" t="n">
        <f aca="false">H17/1000000</f>
        <v>0.5349</v>
      </c>
      <c r="K17" s="0" t="n">
        <f aca="false">F17/1000000000</f>
        <v>10.766052246</v>
      </c>
      <c r="M17" s="0" t="n">
        <f aca="false">G17/1000000000*$L$2</f>
        <v>15.7304807999373</v>
      </c>
      <c r="N17" s="0" t="n">
        <f aca="false">K17/$J17</f>
        <v>20.1272242400449</v>
      </c>
      <c r="O17" s="0" t="n">
        <f aca="false">M17/$J17</f>
        <v>29.4082647222609</v>
      </c>
      <c r="P17" s="0" t="n">
        <f aca="false">J$11/J17</f>
        <v>2.55024116657319</v>
      </c>
      <c r="Q17" s="0" t="n">
        <f aca="false">K$11/K17</f>
        <v>2.35814185524063</v>
      </c>
      <c r="R17" s="0" t="n">
        <f aca="false">M$11/M17</f>
        <v>1.88765980376142</v>
      </c>
    </row>
    <row r="18" customFormat="false" ht="12.8" hidden="false" customHeight="false" outlineLevel="0" collapsed="false">
      <c r="B18" s="0" t="n">
        <v>22093878</v>
      </c>
      <c r="C18" s="0" t="n">
        <v>11788438493</v>
      </c>
      <c r="D18" s="0" t="n">
        <v>4484045720</v>
      </c>
      <c r="E18" s="0" t="n">
        <v>2226037800</v>
      </c>
      <c r="F18" s="0" t="n">
        <v>15519836425</v>
      </c>
      <c r="G18" s="0" t="n">
        <v>81113586425</v>
      </c>
      <c r="H18" s="0" t="n">
        <v>796567</v>
      </c>
      <c r="I18" s="0" t="n">
        <v>8</v>
      </c>
      <c r="J18" s="0" t="n">
        <f aca="false">H18/1000000</f>
        <v>0.796567</v>
      </c>
      <c r="K18" s="0" t="n">
        <f aca="false">F18/1000000000</f>
        <v>15.519836425</v>
      </c>
      <c r="M18" s="0" t="n">
        <f aca="false">G18/1000000000*$L$2</f>
        <v>20.3331644998042</v>
      </c>
      <c r="N18" s="0" t="n">
        <f aca="false">K18/$J18</f>
        <v>19.4834036873232</v>
      </c>
      <c r="O18" s="0" t="n">
        <f aca="false">M18/$J18</f>
        <v>25.5259940467081</v>
      </c>
      <c r="P18" s="0" t="n">
        <f aca="false">J$11/J18</f>
        <v>1.71250378185388</v>
      </c>
      <c r="Q18" s="0" t="n">
        <f aca="false">K$11/K18</f>
        <v>1.63583414939246</v>
      </c>
      <c r="R18" s="0" t="n">
        <f aca="false">M$11/M18</f>
        <v>1.46036276351222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67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69</v>
      </c>
      <c r="N19" s="1" t="s">
        <v>13</v>
      </c>
      <c r="O19" s="1" t="s">
        <v>70</v>
      </c>
      <c r="P19" s="1" t="s">
        <v>16</v>
      </c>
      <c r="Q19" s="1" t="s">
        <v>17</v>
      </c>
      <c r="R19" s="1" t="s">
        <v>71</v>
      </c>
    </row>
    <row r="20" customFormat="false" ht="12.8" hidden="false" customHeight="false" outlineLevel="0" collapsed="false">
      <c r="A20" s="0" t="s">
        <v>36</v>
      </c>
      <c r="B20" s="0" t="n">
        <v>97747438</v>
      </c>
      <c r="C20" s="0" t="n">
        <v>81127666724</v>
      </c>
      <c r="D20" s="0" t="n">
        <v>29706287413</v>
      </c>
      <c r="E20" s="0" t="n">
        <v>12901498122</v>
      </c>
      <c r="F20" s="0" t="n">
        <v>180059265136</v>
      </c>
      <c r="G20" s="0" t="n">
        <v>801641662597</v>
      </c>
      <c r="H20" s="0" t="n">
        <v>9739458</v>
      </c>
      <c r="I20" s="0" t="n">
        <v>1</v>
      </c>
      <c r="J20" s="0" t="n">
        <f aca="false">H20/1000000</f>
        <v>9.739458</v>
      </c>
      <c r="K20" s="0" t="n">
        <f aca="false">F20/1000000000</f>
        <v>180.059265136</v>
      </c>
      <c r="M20" s="0" t="n">
        <f aca="false">G20/1000000000*$L$2</f>
        <v>200.951684099835</v>
      </c>
      <c r="N20" s="0" t="n">
        <f aca="false">K20/$J20</f>
        <v>18.4876063058129</v>
      </c>
      <c r="O20" s="0" t="n">
        <f aca="false">M20/$J20</f>
        <v>20.6327378895043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91078311</v>
      </c>
      <c r="C21" s="0" t="n">
        <v>80545116710</v>
      </c>
      <c r="D21" s="0" t="n">
        <v>29489404921</v>
      </c>
      <c r="E21" s="0" t="n">
        <v>12866568843</v>
      </c>
      <c r="F21" s="0" t="n">
        <v>118327880859</v>
      </c>
      <c r="G21" s="0" t="n">
        <v>568501708984</v>
      </c>
      <c r="H21" s="0" t="n">
        <v>6298879</v>
      </c>
      <c r="I21" s="0" t="n">
        <v>2</v>
      </c>
      <c r="J21" s="0" t="n">
        <f aca="false">H21/1000000</f>
        <v>6.298879</v>
      </c>
      <c r="K21" s="0" t="n">
        <f aca="false">F21/1000000000</f>
        <v>118.327880859</v>
      </c>
      <c r="M21" s="0" t="n">
        <f aca="false">G21/1000000000*$L$2</f>
        <v>142.509279599906</v>
      </c>
      <c r="N21" s="0" t="n">
        <f aca="false">K21/$J21</f>
        <v>18.7855459453976</v>
      </c>
      <c r="O21" s="0" t="n">
        <f aca="false">M21/$J21</f>
        <v>22.6245463041767</v>
      </c>
      <c r="P21" s="0" t="n">
        <f aca="false">J$20/J21</f>
        <v>1.54622084342309</v>
      </c>
      <c r="Q21" s="0" t="n">
        <f aca="false">K$20/K21</f>
        <v>1.52169770834111</v>
      </c>
      <c r="R21" s="0" t="n">
        <f aca="false">M$20/M21</f>
        <v>1.41009543142739</v>
      </c>
    </row>
    <row r="22" customFormat="false" ht="12.8" hidden="false" customHeight="false" outlineLevel="0" collapsed="false">
      <c r="B22" s="0" t="n">
        <v>100709356</v>
      </c>
      <c r="C22" s="0" t="n">
        <v>80468683027</v>
      </c>
      <c r="D22" s="0" t="n">
        <v>29433268665</v>
      </c>
      <c r="E22" s="0" t="n">
        <v>12837404444</v>
      </c>
      <c r="F22" s="0" t="n">
        <v>83335266113</v>
      </c>
      <c r="G22" s="0" t="n">
        <v>429024108886</v>
      </c>
      <c r="H22" s="0" t="n">
        <v>4343032</v>
      </c>
      <c r="I22" s="0" t="n">
        <v>3</v>
      </c>
      <c r="J22" s="0" t="n">
        <f aca="false">H22/1000000</f>
        <v>4.343032</v>
      </c>
      <c r="K22" s="0" t="n">
        <f aca="false">F22/1000000000</f>
        <v>83.335266113</v>
      </c>
      <c r="M22" s="0" t="n">
        <f aca="false">G22/1000000000*$L$2</f>
        <v>107.54570429982</v>
      </c>
      <c r="N22" s="0" t="n">
        <f aca="false">K22/$J22</f>
        <v>19.1882689588748</v>
      </c>
      <c r="O22" s="0" t="n">
        <f aca="false">M22/$J22</f>
        <v>24.762816460901</v>
      </c>
      <c r="P22" s="0" t="n">
        <f aca="false">J$20/J22</f>
        <v>2.2425480631964</v>
      </c>
      <c r="Q22" s="0" t="n">
        <f aca="false">K$20/K22</f>
        <v>2.16066106865064</v>
      </c>
      <c r="R22" s="0" t="n">
        <f aca="false">M$20/M22</f>
        <v>1.86852357709812</v>
      </c>
    </row>
    <row r="23" customFormat="false" ht="12.8" hidden="false" customHeight="false" outlineLevel="0" collapsed="false">
      <c r="B23" s="0" t="n">
        <v>117429502</v>
      </c>
      <c r="C23" s="0" t="n">
        <v>80808208325</v>
      </c>
      <c r="D23" s="0" t="n">
        <v>29495555113</v>
      </c>
      <c r="E23" s="0" t="n">
        <v>12935943565</v>
      </c>
      <c r="F23" s="0" t="n">
        <v>72934875488</v>
      </c>
      <c r="G23" s="0" t="n">
        <v>391214294433</v>
      </c>
      <c r="H23" s="0" t="n">
        <v>3744992</v>
      </c>
      <c r="I23" s="0" t="n">
        <v>4</v>
      </c>
      <c r="J23" s="0" t="n">
        <f aca="false">H23/1000000</f>
        <v>3.744992</v>
      </c>
      <c r="K23" s="0" t="n">
        <f aca="false">F23/1000000000</f>
        <v>72.934875488</v>
      </c>
      <c r="M23" s="0" t="n">
        <f aca="false">G23/1000000000*$L$2</f>
        <v>98.0677214998512</v>
      </c>
      <c r="N23" s="0" t="n">
        <f aca="false">K23/$J23</f>
        <v>19.4753087557997</v>
      </c>
      <c r="O23" s="0" t="n">
        <f aca="false">M23/$J23</f>
        <v>26.1863634154228</v>
      </c>
      <c r="P23" s="0" t="n">
        <f aca="false">J$20/J23</f>
        <v>2.60066189727508</v>
      </c>
      <c r="Q23" s="0" t="n">
        <f aca="false">K$20/K23</f>
        <v>2.4687677044931</v>
      </c>
      <c r="R23" s="0" t="n">
        <f aca="false">M$20/M23</f>
        <v>2.04911137963107</v>
      </c>
    </row>
    <row r="24" customFormat="false" ht="12.8" hidden="false" customHeight="false" outlineLevel="0" collapsed="false">
      <c r="B24" s="0" t="n">
        <v>111680562</v>
      </c>
      <c r="C24" s="0" t="n">
        <v>82340057356</v>
      </c>
      <c r="D24" s="0" t="n">
        <v>29748785123</v>
      </c>
      <c r="E24" s="0" t="n">
        <v>13388495266</v>
      </c>
      <c r="F24" s="0" t="n">
        <v>80944946289</v>
      </c>
      <c r="G24" s="0" t="n">
        <v>427796936035</v>
      </c>
      <c r="H24" s="0" t="n">
        <v>4167441</v>
      </c>
      <c r="I24" s="0" t="n">
        <v>5</v>
      </c>
      <c r="J24" s="0" t="n">
        <f aca="false">H24/1000000</f>
        <v>4.167441</v>
      </c>
      <c r="K24" s="0" t="n">
        <f aca="false">F24/1000000000</f>
        <v>80.944946289</v>
      </c>
      <c r="M24" s="0" t="n">
        <f aca="false">G24/1000000000*$L$2</f>
        <v>107.238082499961</v>
      </c>
      <c r="N24" s="0" t="n">
        <f aca="false">K24/$J24</f>
        <v>19.4231775060523</v>
      </c>
      <c r="O24" s="0" t="n">
        <f aca="false">M24/$J24</f>
        <v>25.7323576986359</v>
      </c>
      <c r="P24" s="0" t="n">
        <f aca="false">J$20/J24</f>
        <v>2.33703560530311</v>
      </c>
      <c r="Q24" s="0" t="n">
        <f aca="false">K$20/K24</f>
        <v>2.22446580535281</v>
      </c>
      <c r="R24" s="0" t="n">
        <f aca="false">M$20/M24</f>
        <v>1.87388360007191</v>
      </c>
    </row>
    <row r="25" customFormat="false" ht="12.8" hidden="false" customHeight="false" outlineLevel="0" collapsed="false">
      <c r="B25" s="0" t="n">
        <v>112435702</v>
      </c>
      <c r="C25" s="0" t="n">
        <v>82036322715</v>
      </c>
      <c r="D25" s="0" t="n">
        <v>29720874495</v>
      </c>
      <c r="E25" s="0" t="n">
        <v>13282657283</v>
      </c>
      <c r="F25" s="0" t="n">
        <v>76172485351</v>
      </c>
      <c r="G25" s="0" t="n">
        <v>411837219238</v>
      </c>
      <c r="H25" s="0" t="n">
        <v>3887569</v>
      </c>
      <c r="I25" s="0" t="n">
        <v>6</v>
      </c>
      <c r="J25" s="0" t="n">
        <f aca="false">H25/1000000</f>
        <v>3.887569</v>
      </c>
      <c r="K25" s="0" t="n">
        <f aca="false">F25/1000000000</f>
        <v>76.172485351</v>
      </c>
      <c r="M25" s="0" t="n">
        <f aca="false">G25/1000000000*$L$2</f>
        <v>103.23737729993</v>
      </c>
      <c r="N25" s="0" t="n">
        <f aca="false">K25/$J25</f>
        <v>19.5938606751417</v>
      </c>
      <c r="O25" s="0" t="n">
        <f aca="false">M25/$J25</f>
        <v>26.5557671902234</v>
      </c>
      <c r="P25" s="0" t="n">
        <f aca="false">J$20/J25</f>
        <v>2.50528234997244</v>
      </c>
      <c r="Q25" s="0" t="n">
        <f aca="false">K$20/K25</f>
        <v>2.36383602696293</v>
      </c>
      <c r="R25" s="0" t="n">
        <f aca="false">M$20/M25</f>
        <v>1.94650125134449</v>
      </c>
      <c r="S25" s="0" t="s">
        <v>72</v>
      </c>
    </row>
    <row r="26" customFormat="false" ht="12.8" hidden="false" customHeight="false" outlineLevel="0" collapsed="false">
      <c r="B26" s="0" t="n">
        <v>116611926</v>
      </c>
      <c r="C26" s="0" t="n">
        <v>81361155268</v>
      </c>
      <c r="D26" s="0" t="n">
        <v>29575553943</v>
      </c>
      <c r="E26" s="0" t="n">
        <v>13094643484</v>
      </c>
      <c r="F26" s="0" t="n">
        <v>73822937011</v>
      </c>
      <c r="G26" s="0" t="n">
        <v>405675842285</v>
      </c>
      <c r="H26" s="0" t="n">
        <v>3741807</v>
      </c>
      <c r="I26" s="0" t="n">
        <v>7</v>
      </c>
      <c r="J26" s="0" t="n">
        <f aca="false">H26/1000000</f>
        <v>3.741807</v>
      </c>
      <c r="K26" s="0" t="n">
        <f aca="false">F26/1000000000</f>
        <v>73.822937011</v>
      </c>
      <c r="M26" s="0" t="n">
        <f aca="false">G26/1000000000*$L$2</f>
        <v>101.692872899961</v>
      </c>
      <c r="N26" s="0" t="n">
        <f aca="false">K26/$J26</f>
        <v>19.7292209381724</v>
      </c>
      <c r="O26" s="0" t="n">
        <f aca="false">M26/$J26</f>
        <v>27.1774767912831</v>
      </c>
      <c r="P26" s="0" t="n">
        <f aca="false">J$20/J26</f>
        <v>2.60287556252901</v>
      </c>
      <c r="Q26" s="0" t="n">
        <f aca="false">K$20/K26</f>
        <v>2.43906937906264</v>
      </c>
      <c r="R26" s="0" t="n">
        <f aca="false">M$20/M26</f>
        <v>1.9760645792505</v>
      </c>
    </row>
    <row r="27" customFormat="false" ht="12.8" hidden="false" customHeight="false" outlineLevel="0" collapsed="false">
      <c r="B27" s="0" t="n">
        <v>122629168</v>
      </c>
      <c r="C27" s="0" t="n">
        <v>81803590676</v>
      </c>
      <c r="D27" s="0" t="n">
        <v>29670175927</v>
      </c>
      <c r="E27" s="0" t="n">
        <v>13234319984</v>
      </c>
      <c r="F27" s="0" t="n">
        <v>79329833984</v>
      </c>
      <c r="G27" s="0" t="n">
        <v>427596435546</v>
      </c>
      <c r="H27" s="0" t="n">
        <v>4044799</v>
      </c>
      <c r="I27" s="0" t="n">
        <v>8</v>
      </c>
      <c r="J27" s="0" t="n">
        <f aca="false">H27/1000000</f>
        <v>4.044799</v>
      </c>
      <c r="K27" s="0" t="n">
        <f aca="false">F27/1000000000</f>
        <v>79.329833984</v>
      </c>
      <c r="M27" s="0" t="n">
        <f aca="false">G27/1000000000*$L$2</f>
        <v>107.187821999781</v>
      </c>
      <c r="N27" s="0" t="n">
        <f aca="false">K27/$J27</f>
        <v>19.6128000387658</v>
      </c>
      <c r="O27" s="0" t="n">
        <f aca="false">M27/$J27</f>
        <v>26.5001603292971</v>
      </c>
      <c r="P27" s="0" t="n">
        <f aca="false">J$20/J27</f>
        <v>2.40789665938901</v>
      </c>
      <c r="Q27" s="0" t="n">
        <f aca="false">K$20/K27</f>
        <v>2.26975472017647</v>
      </c>
      <c r="R27" s="0" t="n">
        <f aca="false">M$20/M27</f>
        <v>1.87476226637245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67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69</v>
      </c>
      <c r="N28" s="1" t="s">
        <v>13</v>
      </c>
      <c r="O28" s="1" t="s">
        <v>70</v>
      </c>
      <c r="P28" s="1" t="s">
        <v>16</v>
      </c>
      <c r="Q28" s="1" t="s">
        <v>17</v>
      </c>
      <c r="R28" s="1" t="s">
        <v>71</v>
      </c>
    </row>
    <row r="29" customFormat="false" ht="12.8" hidden="false" customHeight="false" outlineLevel="0" collapsed="false">
      <c r="A29" s="0" t="s">
        <v>37</v>
      </c>
      <c r="B29" s="0" t="n">
        <v>37711402</v>
      </c>
      <c r="C29" s="0" t="n">
        <v>179721705188</v>
      </c>
      <c r="D29" s="0" t="n">
        <v>82667547322</v>
      </c>
      <c r="E29" s="0" t="n">
        <v>7503469699</v>
      </c>
      <c r="F29" s="0" t="n">
        <v>509245422363</v>
      </c>
      <c r="G29" s="0" t="n">
        <v>1979301696777</v>
      </c>
      <c r="H29" s="0" t="n">
        <v>28079373</v>
      </c>
      <c r="I29" s="0" t="n">
        <v>1</v>
      </c>
      <c r="J29" s="0" t="n">
        <f aca="false">H29/1000000</f>
        <v>28.079373</v>
      </c>
      <c r="K29" s="0" t="n">
        <f aca="false">F29/1000000000</f>
        <v>509.245422363</v>
      </c>
      <c r="M29" s="0" t="n">
        <f aca="false">G29/1000000000*$L$2</f>
        <v>496.161848699914</v>
      </c>
      <c r="N29" s="0" t="n">
        <f aca="false">K29/$J29</f>
        <v>18.135925697593</v>
      </c>
      <c r="O29" s="0" t="n">
        <f aca="false">M29/$J29</f>
        <v>17.6699760603598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75016788</v>
      </c>
      <c r="C30" s="0" t="n">
        <v>182863691550</v>
      </c>
      <c r="D30" s="0" t="n">
        <v>82326963726</v>
      </c>
      <c r="E30" s="0" t="n">
        <v>8835894291</v>
      </c>
      <c r="F30" s="0" t="n">
        <v>314477905273</v>
      </c>
      <c r="G30" s="0" t="n">
        <v>1293393432617</v>
      </c>
      <c r="H30" s="0" t="n">
        <v>17229017</v>
      </c>
      <c r="I30" s="0" t="n">
        <v>2</v>
      </c>
      <c r="J30" s="0" t="n">
        <f aca="false">H30/1000000</f>
        <v>17.229017</v>
      </c>
      <c r="K30" s="0" t="n">
        <f aca="false">F30/1000000000</f>
        <v>314.477905273</v>
      </c>
      <c r="M30" s="0" t="n">
        <f aca="false">G30/1000000000*$L$2</f>
        <v>324.221657399953</v>
      </c>
      <c r="N30" s="0" t="n">
        <f aca="false">K30/$J30</f>
        <v>18.252806023292</v>
      </c>
      <c r="O30" s="0" t="n">
        <f aca="false">M30/$J30</f>
        <v>18.818349148994</v>
      </c>
      <c r="P30" s="0" t="n">
        <f aca="false">J$29/J30</f>
        <v>1.62977220348671</v>
      </c>
      <c r="Q30" s="0" t="n">
        <f aca="false">K$29/K30</f>
        <v>1.61933609269281</v>
      </c>
      <c r="R30" s="0" t="n">
        <f aca="false">M$29/M30</f>
        <v>1.53031679832498</v>
      </c>
    </row>
    <row r="31" customFormat="false" ht="12.8" hidden="false" customHeight="false" outlineLevel="0" collapsed="false">
      <c r="B31" s="0" t="n">
        <v>77929853</v>
      </c>
      <c r="C31" s="0" t="n">
        <v>186068381556</v>
      </c>
      <c r="D31" s="0" t="n">
        <v>82788947050</v>
      </c>
      <c r="E31" s="0" t="n">
        <v>9720988609</v>
      </c>
      <c r="F31" s="0" t="n">
        <v>227614074707</v>
      </c>
      <c r="G31" s="0" t="n">
        <v>965381408691</v>
      </c>
      <c r="H31" s="0" t="n">
        <v>12415697</v>
      </c>
      <c r="I31" s="0" t="n">
        <v>3</v>
      </c>
      <c r="J31" s="0" t="n">
        <f aca="false">H31/1000000</f>
        <v>12.415697</v>
      </c>
      <c r="K31" s="0" t="n">
        <f aca="false">F31/1000000000</f>
        <v>227.614074707</v>
      </c>
      <c r="M31" s="0" t="n">
        <f aca="false">G31/1000000000*$L$2</f>
        <v>241.997177699898</v>
      </c>
      <c r="N31" s="0" t="n">
        <f aca="false">K31/$J31</f>
        <v>18.3327665540646</v>
      </c>
      <c r="O31" s="0" t="n">
        <f aca="false">M31/$J31</f>
        <v>19.4912277337227</v>
      </c>
      <c r="P31" s="0" t="n">
        <f aca="false">J$29/J31</f>
        <v>2.26160263092761</v>
      </c>
      <c r="Q31" s="0" t="n">
        <f aca="false">K$29/K31</f>
        <v>2.23731956390893</v>
      </c>
      <c r="R31" s="0" t="n">
        <f aca="false">M$29/M31</f>
        <v>2.05027948431368</v>
      </c>
    </row>
    <row r="32" customFormat="false" ht="12.8" hidden="false" customHeight="false" outlineLevel="0" collapsed="false">
      <c r="B32" s="0" t="n">
        <v>84373289</v>
      </c>
      <c r="C32" s="0" t="n">
        <v>189185513380</v>
      </c>
      <c r="D32" s="0" t="n">
        <v>83232726569</v>
      </c>
      <c r="E32" s="0" t="n">
        <v>10617299886</v>
      </c>
      <c r="F32" s="0" t="n">
        <v>184944091796</v>
      </c>
      <c r="G32" s="0" t="n">
        <v>803641296386</v>
      </c>
      <c r="H32" s="0" t="n">
        <v>10050244</v>
      </c>
      <c r="I32" s="0" t="n">
        <v>4</v>
      </c>
      <c r="J32" s="0" t="n">
        <f aca="false">H32/1000000</f>
        <v>10.050244</v>
      </c>
      <c r="K32" s="0" t="n">
        <f aca="false">F32/1000000000</f>
        <v>184.944091796</v>
      </c>
      <c r="M32" s="0" t="n">
        <f aca="false">G32/1000000000*$L$2</f>
        <v>201.45294269982</v>
      </c>
      <c r="N32" s="0" t="n">
        <f aca="false">K32/$J32</f>
        <v>18.4019504199102</v>
      </c>
      <c r="O32" s="0" t="n">
        <f aca="false">M32/$J32</f>
        <v>20.0445822708205</v>
      </c>
      <c r="P32" s="0" t="n">
        <f aca="false">J$29/J32</f>
        <v>2.79389963069553</v>
      </c>
      <c r="Q32" s="0" t="n">
        <f aca="false">K$29/K32</f>
        <v>2.75351008738747</v>
      </c>
      <c r="R32" s="0" t="n">
        <f aca="false">M$29/M32</f>
        <v>2.46291685815299</v>
      </c>
    </row>
    <row r="33" customFormat="false" ht="12.8" hidden="false" customHeight="false" outlineLevel="0" collapsed="false">
      <c r="B33" s="0" t="n">
        <v>151681808</v>
      </c>
      <c r="C33" s="0" t="n">
        <v>216012211996</v>
      </c>
      <c r="D33" s="0" t="n">
        <v>87136892333</v>
      </c>
      <c r="E33" s="0" t="n">
        <v>18268040814</v>
      </c>
      <c r="F33" s="0" t="n">
        <v>251771545410</v>
      </c>
      <c r="G33" s="0" t="n">
        <v>1057180236816</v>
      </c>
      <c r="H33" s="0" t="n">
        <v>13753334</v>
      </c>
      <c r="I33" s="0" t="n">
        <v>5</v>
      </c>
      <c r="J33" s="0" t="n">
        <f aca="false">H33/1000000</f>
        <v>13.753334</v>
      </c>
      <c r="K33" s="0" t="n">
        <f aca="false">F33/1000000000</f>
        <v>251.77154541</v>
      </c>
      <c r="M33" s="0" t="n">
        <f aca="false">G33/1000000000*$L$2</f>
        <v>265.008867299898</v>
      </c>
      <c r="N33" s="0" t="n">
        <f aca="false">K33/$J33</f>
        <v>18.3062190891314</v>
      </c>
      <c r="O33" s="0" t="n">
        <f aca="false">M33/$J33</f>
        <v>19.2687000330173</v>
      </c>
      <c r="P33" s="0" t="n">
        <f aca="false">J$29/J33</f>
        <v>2.04164117587779</v>
      </c>
      <c r="Q33" s="0" t="n">
        <f aca="false">K$29/K33</f>
        <v>2.02264883243146</v>
      </c>
      <c r="R33" s="0" t="n">
        <f aca="false">M$29/M33</f>
        <v>1.87224621483488</v>
      </c>
    </row>
    <row r="34" customFormat="false" ht="12.8" hidden="false" customHeight="false" outlineLevel="0" collapsed="false">
      <c r="B34" s="0" t="n">
        <v>218769718</v>
      </c>
      <c r="C34" s="0" t="n">
        <v>210572488370</v>
      </c>
      <c r="D34" s="0" t="n">
        <v>86395809212</v>
      </c>
      <c r="E34" s="0" t="n">
        <v>16701363692</v>
      </c>
      <c r="F34" s="0" t="n">
        <v>224411804199</v>
      </c>
      <c r="G34" s="0" t="n">
        <v>954913024902</v>
      </c>
      <c r="H34" s="0" t="n">
        <v>12238284</v>
      </c>
      <c r="I34" s="0" t="n">
        <v>6</v>
      </c>
      <c r="J34" s="0" t="n">
        <f aca="false">H34/1000000</f>
        <v>12.238284</v>
      </c>
      <c r="K34" s="0" t="n">
        <f aca="false">F34/1000000000</f>
        <v>224.411804199</v>
      </c>
      <c r="M34" s="0" t="n">
        <f aca="false">G34/1000000000*$L$2</f>
        <v>239.373013499914</v>
      </c>
      <c r="N34" s="0" t="n">
        <f aca="false">K34/$J34</f>
        <v>18.3368684857289</v>
      </c>
      <c r="O34" s="0" t="n">
        <f aca="false">M34/$J34</f>
        <v>19.5593608956872</v>
      </c>
      <c r="P34" s="0" t="n">
        <f aca="false">J$29/J34</f>
        <v>2.29438808578065</v>
      </c>
      <c r="Q34" s="0" t="n">
        <f aca="false">K$29/K34</f>
        <v>2.26924525731017</v>
      </c>
      <c r="R34" s="0" t="n">
        <f aca="false">M$29/M34</f>
        <v>2.072755994694</v>
      </c>
    </row>
    <row r="35" customFormat="false" ht="12.8" hidden="false" customHeight="false" outlineLevel="0" collapsed="false">
      <c r="B35" s="0" t="n">
        <v>248156658</v>
      </c>
      <c r="C35" s="0" t="n">
        <v>205891830344</v>
      </c>
      <c r="D35" s="0" t="n">
        <v>85747151649</v>
      </c>
      <c r="E35" s="0" t="n">
        <v>15350775871</v>
      </c>
      <c r="F35" s="0" t="n">
        <v>203447326660</v>
      </c>
      <c r="G35" s="0" t="n">
        <v>876757995605</v>
      </c>
      <c r="H35" s="0" t="n">
        <v>11076043</v>
      </c>
      <c r="I35" s="0" t="n">
        <v>7</v>
      </c>
      <c r="J35" s="0" t="n">
        <f aca="false">H35/1000000</f>
        <v>11.076043</v>
      </c>
      <c r="K35" s="0" t="n">
        <f aca="false">F35/1000000000</f>
        <v>203.44732666</v>
      </c>
      <c r="M35" s="0" t="n">
        <f aca="false">G35/1000000000*$L$2</f>
        <v>219.781485899882</v>
      </c>
      <c r="N35" s="0" t="n">
        <f aca="false">K35/$J35</f>
        <v>18.3682319272325</v>
      </c>
      <c r="O35" s="0" t="n">
        <f aca="false">M35/$J35</f>
        <v>19.8429606945262</v>
      </c>
      <c r="P35" s="0" t="n">
        <f aca="false">J$29/J35</f>
        <v>2.53514481661005</v>
      </c>
      <c r="Q35" s="0" t="n">
        <f aca="false">K$29/K35</f>
        <v>2.50308239839419</v>
      </c>
      <c r="R35" s="0" t="n">
        <f aca="false">M$29/M35</f>
        <v>2.25752340634339</v>
      </c>
    </row>
    <row r="36" customFormat="false" ht="12.8" hidden="false" customHeight="false" outlineLevel="0" collapsed="false">
      <c r="B36" s="0" t="n">
        <v>270449142</v>
      </c>
      <c r="C36" s="0" t="n">
        <v>204355228710</v>
      </c>
      <c r="D36" s="0" t="n">
        <v>85571074655</v>
      </c>
      <c r="E36" s="0" t="n">
        <v>14880712926</v>
      </c>
      <c r="F36" s="0" t="n">
        <v>191377624511</v>
      </c>
      <c r="G36" s="0" t="n">
        <v>828489074707</v>
      </c>
      <c r="H36" s="0" t="n">
        <v>10407742</v>
      </c>
      <c r="I36" s="0" t="n">
        <v>8</v>
      </c>
      <c r="J36" s="0" t="n">
        <f aca="false">H36/1000000</f>
        <v>10.407742</v>
      </c>
      <c r="K36" s="0" t="n">
        <f aca="false">F36/1000000000</f>
        <v>191.377624511</v>
      </c>
      <c r="M36" s="0" t="n">
        <f aca="false">G36/1000000000*$L$2</f>
        <v>207.681664499992</v>
      </c>
      <c r="N36" s="0" t="n">
        <f aca="false">K36/$J36</f>
        <v>18.3880062083591</v>
      </c>
      <c r="O36" s="0" t="n">
        <f aca="false">M36/$J36</f>
        <v>19.9545362000703</v>
      </c>
      <c r="P36" s="0" t="n">
        <f aca="false">J$29/J36</f>
        <v>2.69793130921193</v>
      </c>
      <c r="Q36" s="0" t="n">
        <f aca="false">K$29/K36</f>
        <v>2.66094546666154</v>
      </c>
      <c r="R36" s="0" t="n">
        <f aca="false">M$29/M36</f>
        <v>2.38904984652573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67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69</v>
      </c>
      <c r="N37" s="1" t="s">
        <v>13</v>
      </c>
      <c r="O37" s="1" t="s">
        <v>70</v>
      </c>
      <c r="P37" s="1" t="s">
        <v>16</v>
      </c>
      <c r="Q37" s="1" t="s">
        <v>17</v>
      </c>
      <c r="R37" s="1" t="s">
        <v>71</v>
      </c>
    </row>
    <row r="38" customFormat="false" ht="12.8" hidden="false" customHeight="false" outlineLevel="0" collapsed="false">
      <c r="A38" s="0" t="s">
        <v>38</v>
      </c>
      <c r="B38" s="0" t="n">
        <v>1364504767</v>
      </c>
      <c r="C38" s="0" t="n">
        <v>137294688866</v>
      </c>
      <c r="D38" s="0" t="n">
        <v>34657918100</v>
      </c>
      <c r="E38" s="0" t="n">
        <v>28695206237</v>
      </c>
      <c r="F38" s="0" t="n">
        <v>903784973144</v>
      </c>
      <c r="G38" s="0" t="n">
        <v>3610092163085</v>
      </c>
      <c r="H38" s="0" t="n">
        <v>49702270</v>
      </c>
      <c r="I38" s="0" t="n">
        <v>1</v>
      </c>
      <c r="J38" s="0" t="n">
        <f aca="false">H38/1000000</f>
        <v>49.70227</v>
      </c>
      <c r="K38" s="0" t="n">
        <f aca="false">F38/1000000000</f>
        <v>903.784973144</v>
      </c>
      <c r="M38" s="0" t="n">
        <f aca="false">G38/1000000000*$L$2</f>
        <v>904.960574999765</v>
      </c>
      <c r="N38" s="0" t="n">
        <f aca="false">K38/$J38</f>
        <v>18.1839777769506</v>
      </c>
      <c r="O38" s="0" t="n">
        <f aca="false">M38/$J38</f>
        <v>18.2076306575085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1314655168</v>
      </c>
      <c r="C39" s="0" t="n">
        <v>137198044204</v>
      </c>
      <c r="D39" s="0" t="n">
        <v>34478712768</v>
      </c>
      <c r="E39" s="0" t="n">
        <v>28650986037</v>
      </c>
      <c r="F39" s="0" t="n">
        <v>604742187500</v>
      </c>
      <c r="G39" s="0" t="n">
        <v>2492846252441</v>
      </c>
      <c r="H39" s="0" t="n">
        <v>33142243</v>
      </c>
      <c r="I39" s="0" t="n">
        <v>2</v>
      </c>
      <c r="J39" s="0" t="n">
        <f aca="false">H39/1000000</f>
        <v>33.142243</v>
      </c>
      <c r="K39" s="0" t="n">
        <f aca="false">F39/1000000000</f>
        <v>604.7421875</v>
      </c>
      <c r="M39" s="0" t="n">
        <f aca="false">G39/1000000000*$L$2</f>
        <v>624.894732899898</v>
      </c>
      <c r="N39" s="0" t="n">
        <f aca="false">K39/$J39</f>
        <v>18.2468696370369</v>
      </c>
      <c r="O39" s="0" t="n">
        <f aca="false">M39/$J39</f>
        <v>18.8549318433245</v>
      </c>
      <c r="P39" s="0" t="n">
        <f aca="false">J$38/J39</f>
        <v>1.49966524595212</v>
      </c>
      <c r="Q39" s="0" t="n">
        <f aca="false">K$38/K39</f>
        <v>1.49449631896898</v>
      </c>
      <c r="R39" s="0" t="n">
        <f aca="false">M$38/M39</f>
        <v>1.44818083327441</v>
      </c>
    </row>
    <row r="40" customFormat="false" ht="12.8" hidden="false" customHeight="false" outlineLevel="0" collapsed="false">
      <c r="B40" s="0" t="n">
        <v>1360938061</v>
      </c>
      <c r="C40" s="0" t="n">
        <v>137217835924</v>
      </c>
      <c r="D40" s="0" t="n">
        <v>34378539601</v>
      </c>
      <c r="E40" s="0" t="n">
        <v>28675181135</v>
      </c>
      <c r="F40" s="0" t="n">
        <v>457590209960</v>
      </c>
      <c r="G40" s="0" t="n">
        <v>1945780151367</v>
      </c>
      <c r="H40" s="0" t="n">
        <v>24976378</v>
      </c>
      <c r="I40" s="0" t="n">
        <v>3</v>
      </c>
      <c r="J40" s="0" t="n">
        <f aca="false">H40/1000000</f>
        <v>24.976378</v>
      </c>
      <c r="K40" s="0" t="n">
        <f aca="false">F40/1000000000</f>
        <v>457.59020996</v>
      </c>
      <c r="M40" s="0" t="n">
        <f aca="false">G40/1000000000*$L$2</f>
        <v>487.758828599953</v>
      </c>
      <c r="N40" s="0" t="n">
        <f aca="false">K40/$J40</f>
        <v>18.3209194687877</v>
      </c>
      <c r="O40" s="0" t="n">
        <f aca="false">M40/$J40</f>
        <v>19.5288055217595</v>
      </c>
      <c r="P40" s="0" t="n">
        <f aca="false">J$38/J40</f>
        <v>1.98997108387773</v>
      </c>
      <c r="Q40" s="0" t="n">
        <f aca="false">K$38/K40</f>
        <v>1.97509683002834</v>
      </c>
      <c r="R40" s="0" t="n">
        <f aca="false">M$38/M40</f>
        <v>1.85534432579587</v>
      </c>
    </row>
    <row r="41" customFormat="false" ht="12.8" hidden="false" customHeight="false" outlineLevel="0" collapsed="false">
      <c r="B41" s="0" t="n">
        <v>1363695077</v>
      </c>
      <c r="C41" s="0" t="n">
        <v>137683361585</v>
      </c>
      <c r="D41" s="0" t="n">
        <v>34404407003</v>
      </c>
      <c r="E41" s="0" t="n">
        <v>28791887419</v>
      </c>
      <c r="F41" s="0" t="n">
        <v>365465209960</v>
      </c>
      <c r="G41" s="0" t="n">
        <v>1591021240234</v>
      </c>
      <c r="H41" s="0" t="n">
        <v>19870573</v>
      </c>
      <c r="I41" s="0" t="n">
        <v>4</v>
      </c>
      <c r="J41" s="0" t="n">
        <f aca="false">H41/1000000</f>
        <v>19.870573</v>
      </c>
      <c r="K41" s="0" t="n">
        <f aca="false">F41/1000000000</f>
        <v>365.46520996</v>
      </c>
      <c r="M41" s="0" t="n">
        <f aca="false">G41/1000000000*$L$2</f>
        <v>398.829567599906</v>
      </c>
      <c r="N41" s="0" t="n">
        <f aca="false">K41/$J41</f>
        <v>18.3922834011883</v>
      </c>
      <c r="O41" s="0" t="n">
        <f aca="false">M41/$J41</f>
        <v>20.0713672222691</v>
      </c>
      <c r="P41" s="0" t="n">
        <f aca="false">J$38/J41</f>
        <v>2.50130028962929</v>
      </c>
      <c r="Q41" s="0" t="n">
        <f aca="false">K$38/K41</f>
        <v>2.47297129388299</v>
      </c>
      <c r="R41" s="0" t="n">
        <f aca="false">M$38/M41</f>
        <v>2.2690408347748</v>
      </c>
    </row>
    <row r="42" customFormat="false" ht="12.8" hidden="false" customHeight="false" outlineLevel="0" collapsed="false">
      <c r="B42" s="0" t="n">
        <v>1329052626</v>
      </c>
      <c r="C42" s="0" t="n">
        <v>138349671552</v>
      </c>
      <c r="D42" s="0" t="n">
        <v>34465768770</v>
      </c>
      <c r="E42" s="0" t="n">
        <v>28999086248</v>
      </c>
      <c r="F42" s="0" t="n">
        <v>337879516601</v>
      </c>
      <c r="G42" s="0" t="n">
        <v>1480294067382</v>
      </c>
      <c r="H42" s="0" t="n">
        <v>18350690</v>
      </c>
      <c r="I42" s="0" t="n">
        <v>5</v>
      </c>
      <c r="J42" s="0" t="n">
        <f aca="false">H42/1000000</f>
        <v>18.35069</v>
      </c>
      <c r="K42" s="0" t="n">
        <f aca="false">F42/1000000000</f>
        <v>337.879516601</v>
      </c>
      <c r="M42" s="0" t="n">
        <f aca="false">G42/1000000000*$L$2</f>
        <v>371.073011399796</v>
      </c>
      <c r="N42" s="0" t="n">
        <f aca="false">K42/$J42</f>
        <v>18.4123603309194</v>
      </c>
      <c r="O42" s="0" t="n">
        <f aca="false">M42/$J42</f>
        <v>20.221202112825</v>
      </c>
      <c r="P42" s="0" t="n">
        <f aca="false">J$38/J42</f>
        <v>2.7084687278789</v>
      </c>
      <c r="Q42" s="0" t="n">
        <f aca="false">K$38/K42</f>
        <v>2.6748735236628</v>
      </c>
      <c r="R42" s="0" t="n">
        <f aca="false">M$38/M42</f>
        <v>2.4387668927632</v>
      </c>
    </row>
    <row r="43" customFormat="false" ht="12.8" hidden="false" customHeight="false" outlineLevel="0" collapsed="false">
      <c r="B43" s="0" t="n">
        <v>1370930493</v>
      </c>
      <c r="C43" s="0" t="n">
        <v>138373017491</v>
      </c>
      <c r="D43" s="0" t="n">
        <v>34444571578</v>
      </c>
      <c r="E43" s="0" t="n">
        <v>29006904468</v>
      </c>
      <c r="F43" s="0" t="n">
        <v>293322631835</v>
      </c>
      <c r="G43" s="0" t="n">
        <v>1315231689453</v>
      </c>
      <c r="H43" s="0" t="n">
        <v>15869149</v>
      </c>
      <c r="I43" s="0" t="n">
        <v>6</v>
      </c>
      <c r="J43" s="0" t="n">
        <f aca="false">H43/1000000</f>
        <v>15.869149</v>
      </c>
      <c r="K43" s="0" t="n">
        <f aca="false">F43/1000000000</f>
        <v>293.322631835</v>
      </c>
      <c r="M43" s="0" t="n">
        <f aca="false">G43/1000000000*$L$2</f>
        <v>329.695966799969</v>
      </c>
      <c r="N43" s="0" t="n">
        <f aca="false">K43/$J43</f>
        <v>18.4838287065677</v>
      </c>
      <c r="O43" s="0" t="n">
        <f aca="false">M43/$J43</f>
        <v>20.7759071894762</v>
      </c>
      <c r="P43" s="0" t="n">
        <f aca="false">J$38/J43</f>
        <v>3.13200600737948</v>
      </c>
      <c r="Q43" s="0" t="n">
        <f aca="false">K$38/K43</f>
        <v>3.08119754513998</v>
      </c>
      <c r="R43" s="0" t="n">
        <f aca="false">M$38/M43</f>
        <v>2.74483362287782</v>
      </c>
    </row>
    <row r="44" customFormat="false" ht="12.8" hidden="false" customHeight="false" outlineLevel="0" collapsed="false">
      <c r="B44" s="0" t="n">
        <v>1380472542</v>
      </c>
      <c r="C44" s="0" t="n">
        <v>138416775103</v>
      </c>
      <c r="D44" s="0" t="n">
        <v>34438154834</v>
      </c>
      <c r="E44" s="0" t="n">
        <v>29001137041</v>
      </c>
      <c r="F44" s="0" t="n">
        <v>246939025878</v>
      </c>
      <c r="G44" s="0" t="n">
        <v>1135175354003</v>
      </c>
      <c r="H44" s="0" t="n">
        <v>13294208</v>
      </c>
      <c r="I44" s="0" t="n">
        <v>7</v>
      </c>
      <c r="J44" s="0" t="n">
        <f aca="false">H44/1000000</f>
        <v>13.294208</v>
      </c>
      <c r="K44" s="0" t="n">
        <f aca="false">F44/1000000000</f>
        <v>246.939025878</v>
      </c>
      <c r="M44" s="0" t="n">
        <f aca="false">G44/1000000000*$L$2</f>
        <v>284.560308899773</v>
      </c>
      <c r="N44" s="0" t="n">
        <f aca="false">K44/$J44</f>
        <v>18.5749332249052</v>
      </c>
      <c r="O44" s="0" t="n">
        <f aca="false">M44/$J44</f>
        <v>21.4048335109375</v>
      </c>
      <c r="P44" s="0" t="n">
        <f aca="false">J$38/J44</f>
        <v>3.73864091790951</v>
      </c>
      <c r="Q44" s="0" t="n">
        <f aca="false">K$38/K44</f>
        <v>3.65995196559378</v>
      </c>
      <c r="R44" s="0" t="n">
        <f aca="false">M$38/M44</f>
        <v>3.18020660892137</v>
      </c>
    </row>
    <row r="45" customFormat="false" ht="12.8" hidden="false" customHeight="false" outlineLevel="0" collapsed="false">
      <c r="B45" s="0" t="n">
        <v>1416115185</v>
      </c>
      <c r="C45" s="0" t="n">
        <v>138718516960</v>
      </c>
      <c r="D45" s="0" t="n">
        <v>34454297707</v>
      </c>
      <c r="E45" s="0" t="n">
        <v>29106295252</v>
      </c>
      <c r="F45" s="0" t="n">
        <v>223744873046</v>
      </c>
      <c r="G45" s="0" t="n">
        <v>1047157470703</v>
      </c>
      <c r="H45" s="0" t="n">
        <v>11998455</v>
      </c>
      <c r="I45" s="0" t="n">
        <v>8</v>
      </c>
      <c r="J45" s="0" t="n">
        <f aca="false">H45/1000000</f>
        <v>11.998455</v>
      </c>
      <c r="K45" s="0" t="n">
        <f aca="false">F45/1000000000</f>
        <v>223.744873046</v>
      </c>
      <c r="M45" s="0" t="n">
        <f aca="false">G45/1000000000*$L$2</f>
        <v>262.496408399969</v>
      </c>
      <c r="N45" s="0" t="n">
        <f aca="false">K45/$J45</f>
        <v>18.6478069923169</v>
      </c>
      <c r="O45" s="0" t="n">
        <f aca="false">M45/$J45</f>
        <v>21.8775174303665</v>
      </c>
      <c r="P45" s="0" t="n">
        <f aca="false">J$38/J45</f>
        <v>4.14238916593845</v>
      </c>
      <c r="Q45" s="0" t="n">
        <f aca="false">K$38/K45</f>
        <v>4.03935500662037</v>
      </c>
      <c r="R45" s="0" t="n">
        <f aca="false">M$38/M45</f>
        <v>3.44751602704166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67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69</v>
      </c>
      <c r="N46" s="1" t="s">
        <v>13</v>
      </c>
      <c r="O46" s="1" t="s">
        <v>70</v>
      </c>
      <c r="P46" s="1" t="s">
        <v>16</v>
      </c>
      <c r="Q46" s="1" t="s">
        <v>17</v>
      </c>
      <c r="R46" s="1" t="s">
        <v>71</v>
      </c>
    </row>
    <row r="47" customFormat="false" ht="12.8" hidden="false" customHeight="false" outlineLevel="0" collapsed="false">
      <c r="A47" s="0" t="s">
        <v>39</v>
      </c>
      <c r="B47" s="0" t="n">
        <v>176796164</v>
      </c>
      <c r="C47" s="0" t="n">
        <v>405507032897</v>
      </c>
      <c r="D47" s="0" t="n">
        <v>186026441148</v>
      </c>
      <c r="E47" s="0" t="n">
        <v>4070804307</v>
      </c>
      <c r="F47" s="0" t="n">
        <v>866255615234</v>
      </c>
      <c r="G47" s="0" t="n">
        <v>3373548339843</v>
      </c>
      <c r="H47" s="0" t="n">
        <v>47734163</v>
      </c>
      <c r="I47" s="0" t="n">
        <v>1</v>
      </c>
      <c r="J47" s="0" t="n">
        <f aca="false">H47/1000000</f>
        <v>47.734163</v>
      </c>
      <c r="K47" s="0" t="n">
        <f aca="false">F47/1000000000</f>
        <v>866.255615234</v>
      </c>
      <c r="M47" s="0" t="n">
        <f aca="false">G47/1000000000*$L$2</f>
        <v>845.664904799812</v>
      </c>
      <c r="N47" s="0" t="n">
        <f aca="false">K47/$J47</f>
        <v>18.1474977414813</v>
      </c>
      <c r="O47" s="0" t="n">
        <f aca="false">M47/$J47</f>
        <v>17.7161356071083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188365230</v>
      </c>
      <c r="C48" s="0" t="n">
        <v>403838923701</v>
      </c>
      <c r="D48" s="0" t="n">
        <v>185374050516</v>
      </c>
      <c r="E48" s="0" t="n">
        <v>3627394661</v>
      </c>
      <c r="F48" s="0" t="n">
        <v>438386535644</v>
      </c>
      <c r="G48" s="0" t="n">
        <v>1770786071777</v>
      </c>
      <c r="H48" s="0" t="n">
        <v>24032099</v>
      </c>
      <c r="I48" s="0" t="n">
        <v>2</v>
      </c>
      <c r="J48" s="0" t="n">
        <f aca="false">H48/1000000</f>
        <v>24.032099</v>
      </c>
      <c r="K48" s="0" t="n">
        <f aca="false">F48/1000000000</f>
        <v>438.386535644</v>
      </c>
      <c r="M48" s="0" t="n">
        <f aca="false">G48/1000000000*$L$2</f>
        <v>443.892152699914</v>
      </c>
      <c r="N48" s="0" t="n">
        <f aca="false">K48/$J48</f>
        <v>18.2417081272843</v>
      </c>
      <c r="O48" s="0" t="n">
        <f aca="false">M48/$J48</f>
        <v>18.4708024338579</v>
      </c>
      <c r="P48" s="0" t="n">
        <f aca="false">J$47/J48</f>
        <v>1.98626690910353</v>
      </c>
      <c r="Q48" s="0" t="n">
        <f aca="false">K$47/K48</f>
        <v>1.97600871559947</v>
      </c>
      <c r="R48" s="0" t="n">
        <f aca="false">M$47/M48</f>
        <v>1.9051134372531</v>
      </c>
    </row>
    <row r="49" customFormat="false" ht="12.8" hidden="false" customHeight="false" outlineLevel="0" collapsed="false">
      <c r="B49" s="0" t="n">
        <v>195133103</v>
      </c>
      <c r="C49" s="0" t="n">
        <v>405117433738</v>
      </c>
      <c r="D49" s="0" t="n">
        <v>185488839292</v>
      </c>
      <c r="E49" s="0" t="n">
        <v>3994245588</v>
      </c>
      <c r="F49" s="0" t="n">
        <v>324993041992</v>
      </c>
      <c r="G49" s="0" t="n">
        <v>1350270385742</v>
      </c>
      <c r="H49" s="0" t="n">
        <v>17744112</v>
      </c>
      <c r="I49" s="0" t="n">
        <v>3</v>
      </c>
      <c r="J49" s="0" t="n">
        <f aca="false">H49/1000000</f>
        <v>17.744112</v>
      </c>
      <c r="K49" s="0" t="n">
        <f aca="false">F49/1000000000</f>
        <v>324.993041992</v>
      </c>
      <c r="M49" s="0" t="n">
        <f aca="false">G49/1000000000*$L$2</f>
        <v>338.479298999953</v>
      </c>
      <c r="N49" s="0" t="n">
        <f aca="false">K49/$J49</f>
        <v>18.3155427553658</v>
      </c>
      <c r="O49" s="0" t="n">
        <f aca="false">M49/$J49</f>
        <v>19.0755840021723</v>
      </c>
      <c r="P49" s="0" t="n">
        <f aca="false">J$47/J49</f>
        <v>2.69014098874038</v>
      </c>
      <c r="Q49" s="0" t="n">
        <f aca="false">K$47/K49</f>
        <v>2.66545895851925</v>
      </c>
      <c r="R49" s="0" t="n">
        <f aca="false">M$47/M49</f>
        <v>2.49842429743371</v>
      </c>
    </row>
    <row r="50" customFormat="false" ht="12.8" hidden="false" customHeight="false" outlineLevel="0" collapsed="false">
      <c r="B50" s="0" t="n">
        <v>187897533</v>
      </c>
      <c r="C50" s="0" t="n">
        <v>406258863846</v>
      </c>
      <c r="D50" s="0" t="n">
        <v>185611265749</v>
      </c>
      <c r="E50" s="0" t="n">
        <v>4320585404</v>
      </c>
      <c r="F50" s="0" t="n">
        <v>250242492675</v>
      </c>
      <c r="G50" s="0" t="n">
        <v>1070362060546</v>
      </c>
      <c r="H50" s="0" t="n">
        <v>13594123</v>
      </c>
      <c r="I50" s="0" t="n">
        <v>4</v>
      </c>
      <c r="J50" s="0" t="n">
        <f aca="false">H50/1000000</f>
        <v>13.594123</v>
      </c>
      <c r="K50" s="0" t="n">
        <f aca="false">F50/1000000000</f>
        <v>250.242492675</v>
      </c>
      <c r="M50" s="0" t="n">
        <f aca="false">G50/1000000000*$L$2</f>
        <v>268.313223599781</v>
      </c>
      <c r="N50" s="0" t="n">
        <f aca="false">K50/$J50</f>
        <v>18.4081380369296</v>
      </c>
      <c r="O50" s="0" t="n">
        <f aca="false">M50/$J50</f>
        <v>19.7374426875335</v>
      </c>
      <c r="P50" s="0" t="n">
        <f aca="false">J$47/J50</f>
        <v>3.51138230836958</v>
      </c>
      <c r="Q50" s="0" t="n">
        <f aca="false">K$47/K50</f>
        <v>3.46166474755765</v>
      </c>
      <c r="R50" s="0" t="n">
        <f aca="false">M$47/M50</f>
        <v>3.1517824334339</v>
      </c>
    </row>
    <row r="51" customFormat="false" ht="12.8" hidden="false" customHeight="false" outlineLevel="0" collapsed="false">
      <c r="B51" s="0" t="n">
        <v>232674554</v>
      </c>
      <c r="C51" s="0" t="n">
        <v>412552284921</v>
      </c>
      <c r="D51" s="0" t="n">
        <v>186570027566</v>
      </c>
      <c r="E51" s="0" t="n">
        <v>6099678915</v>
      </c>
      <c r="F51" s="0" t="n">
        <v>342260009765</v>
      </c>
      <c r="G51" s="0" t="n">
        <v>1419411621093</v>
      </c>
      <c r="H51" s="0" t="n">
        <v>18688661</v>
      </c>
      <c r="I51" s="0" t="n">
        <v>5</v>
      </c>
      <c r="J51" s="0" t="n">
        <f aca="false">H51/1000000</f>
        <v>18.688661</v>
      </c>
      <c r="K51" s="0" t="n">
        <f aca="false">F51/1000000000</f>
        <v>342.260009765</v>
      </c>
      <c r="M51" s="0" t="n">
        <f aca="false">G51/1000000000*$L$2</f>
        <v>355.811291999812</v>
      </c>
      <c r="N51" s="0" t="n">
        <f aca="false">K51/$J51</f>
        <v>18.313779128692</v>
      </c>
      <c r="O51" s="0" t="n">
        <f aca="false">M51/$J51</f>
        <v>19.0388863065049</v>
      </c>
      <c r="P51" s="0" t="n">
        <f aca="false">J$47/J51</f>
        <v>2.55417779797065</v>
      </c>
      <c r="Q51" s="0" t="n">
        <f aca="false">K$47/K51</f>
        <v>2.53098694126954</v>
      </c>
      <c r="R51" s="0" t="n">
        <f aca="false">M$47/M51</f>
        <v>2.37672306588926</v>
      </c>
    </row>
    <row r="52" customFormat="false" ht="12.8" hidden="false" customHeight="false" outlineLevel="0" collapsed="false">
      <c r="B52" s="0" t="n">
        <v>266974668</v>
      </c>
      <c r="C52" s="0" t="n">
        <v>411455002205</v>
      </c>
      <c r="D52" s="0" t="n">
        <v>186375453083</v>
      </c>
      <c r="E52" s="0" t="n">
        <v>5804648965</v>
      </c>
      <c r="F52" s="0" t="n">
        <v>290152099609</v>
      </c>
      <c r="G52" s="0" t="n">
        <v>1226450927734</v>
      </c>
      <c r="H52" s="0" t="n">
        <v>15796573</v>
      </c>
      <c r="I52" s="0" t="n">
        <v>6</v>
      </c>
      <c r="J52" s="0" t="n">
        <f aca="false">H52/1000000</f>
        <v>15.796573</v>
      </c>
      <c r="K52" s="0" t="n">
        <f aca="false">F52/1000000000</f>
        <v>290.152099609</v>
      </c>
      <c r="M52" s="0" t="n">
        <f aca="false">G52/1000000000*$L$2</f>
        <v>307.440831599906</v>
      </c>
      <c r="N52" s="0" t="n">
        <f aca="false">K52/$J52</f>
        <v>18.3680409421081</v>
      </c>
      <c r="O52" s="0" t="n">
        <f aca="false">M52/$J52</f>
        <v>19.4625018730269</v>
      </c>
      <c r="P52" s="0" t="n">
        <f aca="false">J$47/J52</f>
        <v>3.02180498263769</v>
      </c>
      <c r="Q52" s="0" t="n">
        <f aca="false">K$47/K52</f>
        <v>2.98552247735356</v>
      </c>
      <c r="R52" s="0" t="n">
        <f aca="false">M$47/M52</f>
        <v>2.75065904681241</v>
      </c>
    </row>
    <row r="53" customFormat="false" ht="12.8" hidden="false" customHeight="false" outlineLevel="0" collapsed="false">
      <c r="B53" s="0" t="n">
        <v>292643109</v>
      </c>
      <c r="C53" s="0" t="n">
        <v>409044297415</v>
      </c>
      <c r="D53" s="0" t="n">
        <v>186009293952</v>
      </c>
      <c r="E53" s="0" t="n">
        <v>5116344804</v>
      </c>
      <c r="F53" s="0" t="n">
        <v>249547973632</v>
      </c>
      <c r="G53" s="0" t="n">
        <v>1073746215820</v>
      </c>
      <c r="H53" s="0" t="n">
        <v>13539233</v>
      </c>
      <c r="I53" s="0" t="n">
        <v>7</v>
      </c>
      <c r="J53" s="0" t="n">
        <f aca="false">H53/1000000</f>
        <v>13.539233</v>
      </c>
      <c r="K53" s="0" t="n">
        <f aca="false">F53/1000000000</f>
        <v>249.547973632</v>
      </c>
      <c r="M53" s="0" t="n">
        <f aca="false">G53/1000000000*$L$2</f>
        <v>269.161547399922</v>
      </c>
      <c r="N53" s="0" t="n">
        <f aca="false">K53/$J53</f>
        <v>18.4314704999907</v>
      </c>
      <c r="O53" s="0" t="n">
        <f aca="false">M53/$J53</f>
        <v>19.8801178323707</v>
      </c>
      <c r="P53" s="0" t="n">
        <f aca="false">J$47/J53</f>
        <v>3.52561795782671</v>
      </c>
      <c r="Q53" s="0" t="n">
        <f aca="false">K$47/K53</f>
        <v>3.47129893553629</v>
      </c>
      <c r="R53" s="0" t="n">
        <f aca="false">M$47/M53</f>
        <v>3.1418488746586</v>
      </c>
    </row>
    <row r="54" customFormat="false" ht="12.8" hidden="false" customHeight="false" outlineLevel="0" collapsed="false">
      <c r="B54" s="0" t="n">
        <v>319750215</v>
      </c>
      <c r="C54" s="0" t="n">
        <v>408569445647</v>
      </c>
      <c r="D54" s="0" t="n">
        <v>185921092379</v>
      </c>
      <c r="E54" s="0" t="n">
        <v>4980808068</v>
      </c>
      <c r="F54" s="0" t="n">
        <v>230092468261</v>
      </c>
      <c r="G54" s="0" t="n">
        <v>1004401977539</v>
      </c>
      <c r="H54" s="0" t="n">
        <v>12452005</v>
      </c>
      <c r="I54" s="0" t="n">
        <v>8</v>
      </c>
      <c r="J54" s="0" t="n">
        <f aca="false">H54/1000000</f>
        <v>12.452005</v>
      </c>
      <c r="K54" s="0" t="n">
        <f aca="false">F54/1000000000</f>
        <v>230.092468261</v>
      </c>
      <c r="M54" s="0" t="n">
        <f aca="false">G54/1000000000*$L$2</f>
        <v>251.778666599984</v>
      </c>
      <c r="N54" s="0" t="n">
        <f aca="false">K54/$J54</f>
        <v>18.4783469217206</v>
      </c>
      <c r="O54" s="0" t="n">
        <f aca="false">M54/$J54</f>
        <v>20.219929770345</v>
      </c>
      <c r="P54" s="0" t="n">
        <f aca="false">J$47/J54</f>
        <v>3.83345196215389</v>
      </c>
      <c r="Q54" s="0" t="n">
        <f aca="false">K$47/K54</f>
        <v>3.76481517096589</v>
      </c>
      <c r="R54" s="0" t="n">
        <f aca="false">M$47/M54</f>
        <v>3.35876313994215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67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69</v>
      </c>
      <c r="N55" s="1" t="s">
        <v>13</v>
      </c>
      <c r="O55" s="1" t="s">
        <v>70</v>
      </c>
      <c r="P55" s="1" t="s">
        <v>16</v>
      </c>
      <c r="Q55" s="1" t="s">
        <v>17</v>
      </c>
      <c r="R55" s="1" t="s">
        <v>71</v>
      </c>
    </row>
    <row r="56" customFormat="false" ht="12.8" hidden="false" customHeight="false" outlineLevel="0" collapsed="false">
      <c r="A56" s="0" t="s">
        <v>40</v>
      </c>
      <c r="B56" s="0" t="n">
        <v>12438843</v>
      </c>
      <c r="C56" s="0" t="n">
        <v>10969842393</v>
      </c>
      <c r="D56" s="0" t="n">
        <v>3788944428</v>
      </c>
      <c r="E56" s="0" t="n">
        <v>2524890172</v>
      </c>
      <c r="F56" s="0" t="n">
        <v>22964416503</v>
      </c>
      <c r="G56" s="0" t="n">
        <v>100898254394</v>
      </c>
      <c r="H56" s="0" t="n">
        <v>1246456</v>
      </c>
      <c r="I56" s="0" t="n">
        <v>1</v>
      </c>
      <c r="J56" s="0" t="n">
        <f aca="false">H56/1000000</f>
        <v>1.246456</v>
      </c>
      <c r="K56" s="0" t="n">
        <f aca="false">F56/1000000000</f>
        <v>22.964416503</v>
      </c>
      <c r="M56" s="0" t="n">
        <f aca="false">G56/1000000000*$L$2</f>
        <v>25.2926900998668</v>
      </c>
      <c r="N56" s="0" t="n">
        <f aca="false">K56/$J56</f>
        <v>18.4237682701997</v>
      </c>
      <c r="O56" s="0" t="n">
        <f aca="false">M56/$J56</f>
        <v>20.2916830597043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13615786</v>
      </c>
      <c r="C57" s="0" t="n">
        <v>10976852183</v>
      </c>
      <c r="D57" s="0" t="n">
        <v>3789781305</v>
      </c>
      <c r="E57" s="0" t="n">
        <v>2524271092</v>
      </c>
      <c r="F57" s="0" t="n">
        <v>12278564453</v>
      </c>
      <c r="G57" s="0" t="n">
        <v>59456970214</v>
      </c>
      <c r="H57" s="0" t="n">
        <v>653236</v>
      </c>
      <c r="I57" s="0" t="n">
        <v>2</v>
      </c>
      <c r="J57" s="0" t="n">
        <f aca="false">H57/1000000</f>
        <v>0.653236</v>
      </c>
      <c r="K57" s="0" t="n">
        <f aca="false">F57/1000000000</f>
        <v>12.278564453</v>
      </c>
      <c r="M57" s="0" t="n">
        <f aca="false">G57/1000000000*$L$2</f>
        <v>14.9043878997885</v>
      </c>
      <c r="N57" s="0" t="n">
        <f aca="false">K57/$J57</f>
        <v>18.7965213996167</v>
      </c>
      <c r="O57" s="0" t="n">
        <f aca="false">M57/$J57</f>
        <v>22.8162377759163</v>
      </c>
      <c r="P57" s="0" t="n">
        <f aca="false">J$56/J57</f>
        <v>1.90812508802332</v>
      </c>
      <c r="Q57" s="0" t="n">
        <f aca="false">K$56/K57</f>
        <v>1.87028512908845</v>
      </c>
      <c r="R57" s="0" t="n">
        <f aca="false">M$56/M57</f>
        <v>1.69699623157458</v>
      </c>
    </row>
    <row r="58" customFormat="false" ht="12.8" hidden="false" customHeight="false" outlineLevel="0" collapsed="false">
      <c r="B58" s="0" t="n">
        <v>13431594</v>
      </c>
      <c r="C58" s="0" t="n">
        <v>11044142822</v>
      </c>
      <c r="D58" s="0" t="n">
        <v>3758962830</v>
      </c>
      <c r="E58" s="0" t="n">
        <v>2524777465</v>
      </c>
      <c r="F58" s="0" t="n">
        <v>10752746582</v>
      </c>
      <c r="G58" s="0" t="n">
        <v>53730163574</v>
      </c>
      <c r="H58" s="0" t="n">
        <v>566340</v>
      </c>
      <c r="I58" s="0" t="n">
        <v>3</v>
      </c>
      <c r="J58" s="0" t="n">
        <f aca="false">H58/1000000</f>
        <v>0.56634</v>
      </c>
      <c r="K58" s="0" t="n">
        <f aca="false">F58/1000000000</f>
        <v>10.752746582</v>
      </c>
      <c r="M58" s="0" t="n">
        <f aca="false">G58/1000000000*$L$2</f>
        <v>13.4688194999452</v>
      </c>
      <c r="N58" s="0" t="n">
        <f aca="false">K58/$J58</f>
        <v>18.9863802344881</v>
      </c>
      <c r="O58" s="0" t="n">
        <f aca="false">M58/$J58</f>
        <v>23.7822147472281</v>
      </c>
      <c r="P58" s="0" t="n">
        <f aca="false">J$56/J58</f>
        <v>2.20089698767525</v>
      </c>
      <c r="Q58" s="0" t="n">
        <f aca="false">K$56/K58</f>
        <v>2.13567913350085</v>
      </c>
      <c r="R58" s="0" t="n">
        <f aca="false">M$56/M58</f>
        <v>1.87786985340251</v>
      </c>
    </row>
    <row r="59" customFormat="false" ht="12.8" hidden="false" customHeight="false" outlineLevel="0" collapsed="false">
      <c r="B59" s="0" t="n">
        <v>15015642</v>
      </c>
      <c r="C59" s="0" t="n">
        <v>10565470268</v>
      </c>
      <c r="D59" s="0" t="n">
        <v>3607720253</v>
      </c>
      <c r="E59" s="0" t="n">
        <v>2329362687</v>
      </c>
      <c r="F59" s="0" t="n">
        <v>8408935546</v>
      </c>
      <c r="G59" s="0" t="n">
        <v>43845825195</v>
      </c>
      <c r="H59" s="0" t="n">
        <v>435565</v>
      </c>
      <c r="I59" s="0" t="n">
        <v>4</v>
      </c>
      <c r="J59" s="0" t="n">
        <f aca="false">H59/1000000</f>
        <v>0.435565</v>
      </c>
      <c r="K59" s="0" t="n">
        <f aca="false">F59/1000000000</f>
        <v>8.408935546</v>
      </c>
      <c r="M59" s="0" t="n">
        <f aca="false">G59/1000000000*$L$2</f>
        <v>10.9910609999217</v>
      </c>
      <c r="N59" s="0" t="n">
        <f aca="false">K59/$J59</f>
        <v>19.3058109489973</v>
      </c>
      <c r="O59" s="0" t="n">
        <f aca="false">M59/$J59</f>
        <v>25.2340316598479</v>
      </c>
      <c r="P59" s="0" t="n">
        <f aca="false">J$56/J59</f>
        <v>2.86169917233938</v>
      </c>
      <c r="Q59" s="0" t="n">
        <f aca="false">K$56/K59</f>
        <v>2.73095404018453</v>
      </c>
      <c r="R59" s="0" t="n">
        <f aca="false">M$56/M59</f>
        <v>2.30120550691576</v>
      </c>
    </row>
    <row r="60" customFormat="false" ht="12.8" hidden="false" customHeight="false" outlineLevel="0" collapsed="false">
      <c r="B60" s="0" t="n">
        <v>13057717</v>
      </c>
      <c r="C60" s="0" t="n">
        <v>10898569034</v>
      </c>
      <c r="D60" s="0" t="n">
        <v>3651813694</v>
      </c>
      <c r="E60" s="0" t="n">
        <v>2445322535</v>
      </c>
      <c r="F60" s="0" t="n">
        <v>9449890136</v>
      </c>
      <c r="G60" s="0" t="n">
        <v>48568115234</v>
      </c>
      <c r="H60" s="0" t="n">
        <v>493361</v>
      </c>
      <c r="I60" s="0" t="n">
        <v>5</v>
      </c>
      <c r="J60" s="0" t="n">
        <f aca="false">H60/1000000</f>
        <v>0.493361</v>
      </c>
      <c r="K60" s="0" t="n">
        <f aca="false">F60/1000000000</f>
        <v>9.449890136</v>
      </c>
      <c r="M60" s="0" t="n">
        <f aca="false">G60/1000000000*$L$2</f>
        <v>12.174821999906</v>
      </c>
      <c r="N60" s="0" t="n">
        <f aca="false">K60/$J60</f>
        <v>19.1541085249949</v>
      </c>
      <c r="O60" s="0" t="n">
        <f aca="false">M60/$J60</f>
        <v>24.6773093128683</v>
      </c>
      <c r="P60" s="0" t="n">
        <f aca="false">J$56/J60</f>
        <v>2.52645831348647</v>
      </c>
      <c r="Q60" s="0" t="n">
        <f aca="false">K$56/K60</f>
        <v>2.43012523664328</v>
      </c>
      <c r="R60" s="0" t="n">
        <f aca="false">M$56/M60</f>
        <v>2.0774587176767</v>
      </c>
    </row>
    <row r="61" customFormat="false" ht="12.8" hidden="false" customHeight="false" outlineLevel="0" collapsed="false">
      <c r="B61" s="0" t="n">
        <v>13182951</v>
      </c>
      <c r="C61" s="0" t="n">
        <v>10527373629</v>
      </c>
      <c r="D61" s="0" t="n">
        <v>3585859170</v>
      </c>
      <c r="E61" s="0" t="n">
        <v>2331700222</v>
      </c>
      <c r="F61" s="0" t="n">
        <v>8026794433</v>
      </c>
      <c r="G61" s="0" t="n">
        <v>43300292968</v>
      </c>
      <c r="H61" s="0" t="n">
        <v>411846</v>
      </c>
      <c r="I61" s="0" t="n">
        <v>6</v>
      </c>
      <c r="J61" s="0" t="n">
        <f aca="false">H61/1000000</f>
        <v>0.411846</v>
      </c>
      <c r="K61" s="0" t="n">
        <f aca="false">F61/1000000000</f>
        <v>8.026794433</v>
      </c>
      <c r="M61" s="0" t="n">
        <f aca="false">G61/1000000000*$L$2</f>
        <v>10.854309599812</v>
      </c>
      <c r="N61" s="0" t="n">
        <f aca="false">K61/$J61</f>
        <v>19.4897957804616</v>
      </c>
      <c r="O61" s="0" t="n">
        <f aca="false">M61/$J61</f>
        <v>26.3552628890702</v>
      </c>
      <c r="P61" s="0" t="n">
        <f aca="false">J$56/J61</f>
        <v>3.02650990904367</v>
      </c>
      <c r="Q61" s="0" t="n">
        <f aca="false">K$56/K61</f>
        <v>2.86096980490593</v>
      </c>
      <c r="R61" s="0" t="n">
        <f aca="false">M$56/M61</f>
        <v>2.33019796121394</v>
      </c>
    </row>
    <row r="62" customFormat="false" ht="12.8" hidden="false" customHeight="false" outlineLevel="0" collapsed="false">
      <c r="B62" s="0" t="n">
        <v>13461517</v>
      </c>
      <c r="C62" s="0" t="n">
        <v>10225372709</v>
      </c>
      <c r="D62" s="0" t="n">
        <v>3517688885</v>
      </c>
      <c r="E62" s="0" t="n">
        <v>2233548495</v>
      </c>
      <c r="F62" s="0" t="n">
        <v>7549743652</v>
      </c>
      <c r="G62" s="0" t="n">
        <v>41776184082</v>
      </c>
      <c r="H62" s="0" t="n">
        <v>383850</v>
      </c>
      <c r="I62" s="0" t="n">
        <v>7</v>
      </c>
      <c r="J62" s="0" t="n">
        <f aca="false">H62/1000000</f>
        <v>0.38385</v>
      </c>
      <c r="K62" s="0" t="n">
        <f aca="false">F62/1000000000</f>
        <v>7.549743652</v>
      </c>
      <c r="M62" s="0" t="n">
        <f aca="false">G62/1000000000*$L$2</f>
        <v>10.4722532999922</v>
      </c>
      <c r="N62" s="0" t="n">
        <f aca="false">K62/$J62</f>
        <v>19.6684737579784</v>
      </c>
      <c r="O62" s="0" t="n">
        <f aca="false">M62/$J62</f>
        <v>27.2821500585962</v>
      </c>
      <c r="P62" s="0" t="n">
        <f aca="false">J$56/J62</f>
        <v>3.24724762276931</v>
      </c>
      <c r="Q62" s="0" t="n">
        <f aca="false">K$56/K62</f>
        <v>3.04174784754665</v>
      </c>
      <c r="R62" s="0" t="n">
        <f aca="false">M$56/M62</f>
        <v>2.41520992429449</v>
      </c>
    </row>
    <row r="63" customFormat="false" ht="12.8" hidden="false" customHeight="false" outlineLevel="0" collapsed="false">
      <c r="B63" s="0" t="n">
        <v>13530260</v>
      </c>
      <c r="C63" s="0" t="n">
        <v>10687047601</v>
      </c>
      <c r="D63" s="0" t="n">
        <v>3592093647</v>
      </c>
      <c r="E63" s="0" t="n">
        <v>2365555774</v>
      </c>
      <c r="F63" s="0" t="n">
        <v>11931091308</v>
      </c>
      <c r="G63" s="0" t="n">
        <v>58305175781</v>
      </c>
      <c r="H63" s="0" t="n">
        <v>626123</v>
      </c>
      <c r="I63" s="0" t="n">
        <v>8</v>
      </c>
      <c r="J63" s="0" t="n">
        <f aca="false">H63/1000000</f>
        <v>0.626123</v>
      </c>
      <c r="K63" s="0" t="n">
        <f aca="false">F63/1000000000</f>
        <v>11.931091308</v>
      </c>
      <c r="M63" s="0" t="n">
        <f aca="false">G63/1000000000*$L$2</f>
        <v>14.6156615999373</v>
      </c>
      <c r="N63" s="0" t="n">
        <f aca="false">K63/$J63</f>
        <v>19.0555071575393</v>
      </c>
      <c r="O63" s="0" t="n">
        <f aca="false">M63/$J63</f>
        <v>23.3431156497003</v>
      </c>
      <c r="P63" s="0" t="n">
        <f aca="false">J$56/J63</f>
        <v>1.99075261570011</v>
      </c>
      <c r="Q63" s="0" t="n">
        <f aca="false">K$56/K63</f>
        <v>1.92475406567394</v>
      </c>
      <c r="R63" s="0" t="n">
        <f aca="false">M$56/M63</f>
        <v>1.7305196844442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67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69</v>
      </c>
      <c r="N64" s="1" t="s">
        <v>13</v>
      </c>
      <c r="O64" s="1" t="s">
        <v>70</v>
      </c>
      <c r="P64" s="1" t="s">
        <v>16</v>
      </c>
      <c r="Q64" s="1" t="s">
        <v>17</v>
      </c>
      <c r="R64" s="1" t="s">
        <v>71</v>
      </c>
    </row>
    <row r="65" customFormat="false" ht="12.8" hidden="false" customHeight="false" outlineLevel="0" collapsed="false">
      <c r="A65" s="0" t="s">
        <v>41</v>
      </c>
      <c r="B65" s="0" t="n">
        <v>935191499</v>
      </c>
      <c r="C65" s="0" t="n">
        <v>957175923196</v>
      </c>
      <c r="D65" s="0" t="n">
        <v>315078994017</v>
      </c>
      <c r="E65" s="0" t="n">
        <v>233279319840</v>
      </c>
      <c r="F65" s="0" t="n">
        <v>3218438232421</v>
      </c>
      <c r="G65" s="0" t="n">
        <v>12465861999511</v>
      </c>
      <c r="H65" s="0" t="n">
        <v>177589809</v>
      </c>
      <c r="I65" s="0" t="n">
        <v>1</v>
      </c>
      <c r="J65" s="0" t="n">
        <f aca="false">H65/1000000</f>
        <v>177.589809</v>
      </c>
      <c r="K65" s="0" t="n">
        <f aca="false">F65/1000000000</f>
        <v>3218.438232421</v>
      </c>
      <c r="M65" s="0" t="n">
        <f aca="false">G65/1000000000*$L$2</f>
        <v>3124.88244989982</v>
      </c>
      <c r="N65" s="0" t="n">
        <f aca="false">K65/$J65</f>
        <v>18.1228768167716</v>
      </c>
      <c r="O65" s="0" t="n">
        <f aca="false">M65/$J65</f>
        <v>17.5960685328504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1909145982</v>
      </c>
      <c r="C66" s="0" t="n">
        <v>911637203446</v>
      </c>
      <c r="D66" s="0" t="n">
        <v>301733117794</v>
      </c>
      <c r="E66" s="0" t="n">
        <v>222511714221</v>
      </c>
      <c r="F66" s="0" t="n">
        <v>2068941955566</v>
      </c>
      <c r="G66" s="0" t="n">
        <v>8363881774902</v>
      </c>
      <c r="H66" s="0" t="n">
        <v>113646312</v>
      </c>
      <c r="I66" s="0" t="n">
        <v>2</v>
      </c>
      <c r="J66" s="0" t="n">
        <f aca="false">H66/1000000</f>
        <v>113.646312</v>
      </c>
      <c r="K66" s="0" t="n">
        <f aca="false">F66/1000000000</f>
        <v>2068.941955566</v>
      </c>
      <c r="M66" s="0" t="n">
        <f aca="false">G66/1000000000*$L$2</f>
        <v>2096.61773669991</v>
      </c>
      <c r="N66" s="0" t="n">
        <f aca="false">K66/$J66</f>
        <v>18.2050954329781</v>
      </c>
      <c r="O66" s="0" t="n">
        <f aca="false">M66/$J66</f>
        <v>18.4486209873657</v>
      </c>
      <c r="P66" s="0" t="n">
        <f aca="false">J$65/J66</f>
        <v>1.56265351576037</v>
      </c>
      <c r="Q66" s="0" t="n">
        <f aca="false">K$65/K66</f>
        <v>1.55559619435555</v>
      </c>
      <c r="R66" s="0" t="n">
        <f aca="false">M$65/M66</f>
        <v>1.49043976648714</v>
      </c>
    </row>
    <row r="67" customFormat="false" ht="12.8" hidden="false" customHeight="false" outlineLevel="0" collapsed="false">
      <c r="B67" s="0" t="n">
        <v>3594873579</v>
      </c>
      <c r="C67" s="0" t="n">
        <v>871013715752</v>
      </c>
      <c r="D67" s="0" t="n">
        <v>290755331919</v>
      </c>
      <c r="E67" s="0" t="n">
        <v>211934818902</v>
      </c>
      <c r="F67" s="0" t="n">
        <v>2039648742675</v>
      </c>
      <c r="G67" s="0" t="n">
        <v>8495309387207</v>
      </c>
      <c r="H67" s="0" t="n">
        <v>111575338</v>
      </c>
      <c r="I67" s="0" t="n">
        <v>3</v>
      </c>
      <c r="J67" s="0" t="n">
        <f aca="false">H67/1000000</f>
        <v>111.575338</v>
      </c>
      <c r="K67" s="0" t="n">
        <f aca="false">F67/1000000000</f>
        <v>2039.648742675</v>
      </c>
      <c r="M67" s="0" t="n">
        <f aca="false">G67/1000000000*$L$2</f>
        <v>2129.56337969999</v>
      </c>
      <c r="N67" s="0" t="n">
        <f aca="false">K67/$J67</f>
        <v>18.2804621454519</v>
      </c>
      <c r="O67" s="0" t="n">
        <f aca="false">M67/$J67</f>
        <v>19.0863269417117</v>
      </c>
      <c r="P67" s="0" t="n">
        <f aca="false">J$65/J67</f>
        <v>1.59165826591536</v>
      </c>
      <c r="Q67" s="0" t="n">
        <f aca="false">K$65/K67</f>
        <v>1.57793749731634</v>
      </c>
      <c r="R67" s="0" t="n">
        <f aca="false">M$65/M67</f>
        <v>1.46738175519343</v>
      </c>
    </row>
    <row r="68" customFormat="false" ht="12.8" hidden="false" customHeight="false" outlineLevel="0" collapsed="false">
      <c r="B68" s="0" t="n">
        <v>3505905735</v>
      </c>
      <c r="C68" s="0" t="n">
        <v>876545615617</v>
      </c>
      <c r="D68" s="0" t="n">
        <v>292315497017</v>
      </c>
      <c r="E68" s="0" t="n">
        <v>213301440969</v>
      </c>
      <c r="F68" s="0" t="n">
        <v>2063306823730</v>
      </c>
      <c r="G68" s="0" t="n">
        <v>8556418518066</v>
      </c>
      <c r="H68" s="0" t="n">
        <v>112896986</v>
      </c>
      <c r="I68" s="0" t="n">
        <v>4</v>
      </c>
      <c r="J68" s="0" t="n">
        <f aca="false">H68/1000000</f>
        <v>112.896986</v>
      </c>
      <c r="K68" s="0" t="n">
        <f aca="false">F68/1000000000</f>
        <v>2063.30682373</v>
      </c>
      <c r="M68" s="0" t="n">
        <f aca="false">G68/1000000000*$L$2</f>
        <v>2144.8819232999</v>
      </c>
      <c r="N68" s="0" t="n">
        <f aca="false">K68/$J68</f>
        <v>18.2760133537134</v>
      </c>
      <c r="O68" s="0" t="n">
        <f aca="false">M68/$J68</f>
        <v>18.998575597934</v>
      </c>
      <c r="P68" s="0" t="n">
        <f aca="false">J$65/J68</f>
        <v>1.57302524444718</v>
      </c>
      <c r="Q68" s="0" t="n">
        <f aca="false">K$65/K68</f>
        <v>1.55984470918522</v>
      </c>
      <c r="R68" s="0" t="n">
        <f aca="false">M$65/M68</f>
        <v>1.45690185364246</v>
      </c>
    </row>
    <row r="69" customFormat="false" ht="12.8" hidden="false" customHeight="false" outlineLevel="0" collapsed="false">
      <c r="B69" s="0" t="n">
        <v>5500143646</v>
      </c>
      <c r="C69" s="0" t="n">
        <v>843475692607</v>
      </c>
      <c r="D69" s="0" t="n">
        <v>282876674757</v>
      </c>
      <c r="E69" s="0" t="n">
        <v>205029089424</v>
      </c>
      <c r="F69" s="0" t="n">
        <v>2082640075683</v>
      </c>
      <c r="G69" s="0" t="n">
        <v>8874583557128</v>
      </c>
      <c r="H69" s="0" t="n">
        <v>113461259</v>
      </c>
      <c r="I69" s="0" t="n">
        <v>5</v>
      </c>
      <c r="J69" s="0" t="n">
        <f aca="false">H69/1000000</f>
        <v>113.461259</v>
      </c>
      <c r="K69" s="0" t="n">
        <f aca="false">F69/1000000000</f>
        <v>2082.640075683</v>
      </c>
      <c r="M69" s="0" t="n">
        <f aca="false">G69/1000000000*$L$2</f>
        <v>2224.63800809977</v>
      </c>
      <c r="N69" s="0" t="n">
        <f aca="false">K69/$J69</f>
        <v>18.3555170640492</v>
      </c>
      <c r="O69" s="0" t="n">
        <f aca="false">M69/$J69</f>
        <v>19.607027347544</v>
      </c>
      <c r="P69" s="0" t="n">
        <f aca="false">J$65/J69</f>
        <v>1.56520217178271</v>
      </c>
      <c r="Q69" s="0" t="n">
        <f aca="false">K$65/K69</f>
        <v>1.54536459275879</v>
      </c>
      <c r="R69" s="0" t="n">
        <f aca="false">M$65/M69</f>
        <v>1.40467008049054</v>
      </c>
    </row>
    <row r="70" customFormat="false" ht="12.8" hidden="false" customHeight="false" outlineLevel="0" collapsed="false">
      <c r="B70" s="0" t="n">
        <v>5766643934</v>
      </c>
      <c r="C70" s="0" t="n">
        <v>839537882784</v>
      </c>
      <c r="D70" s="0" t="n">
        <v>282114005469</v>
      </c>
      <c r="E70" s="0" t="n">
        <v>203642554380</v>
      </c>
      <c r="F70" s="0" t="n">
        <v>2139674255371</v>
      </c>
      <c r="G70" s="0" t="n">
        <v>9105247253417</v>
      </c>
      <c r="H70" s="0" t="n">
        <v>116554481</v>
      </c>
      <c r="I70" s="0" t="n">
        <v>6</v>
      </c>
      <c r="J70" s="0" t="n">
        <f aca="false">H70/1000000</f>
        <v>116.554481</v>
      </c>
      <c r="K70" s="0" t="n">
        <f aca="false">F70/1000000000</f>
        <v>2139.674255371</v>
      </c>
      <c r="M70" s="0" t="n">
        <f aca="false">G70/1000000000*$L$2</f>
        <v>2282.45967629976</v>
      </c>
      <c r="N70" s="0" t="n">
        <f aca="false">K70/$J70</f>
        <v>18.3577176699968</v>
      </c>
      <c r="O70" s="0" t="n">
        <f aca="false">M70/$J70</f>
        <v>19.5827707070289</v>
      </c>
      <c r="P70" s="0" t="n">
        <f aca="false">J$65/J70</f>
        <v>1.52366350462322</v>
      </c>
      <c r="Q70" s="0" t="n">
        <f aca="false">K$65/K70</f>
        <v>1.50417205999562</v>
      </c>
      <c r="R70" s="0" t="n">
        <f aca="false">M$65/M70</f>
        <v>1.36908550120183</v>
      </c>
    </row>
    <row r="71" customFormat="false" ht="12.8" hidden="false" customHeight="false" outlineLevel="0" collapsed="false">
      <c r="B71" s="0" t="n">
        <v>6021199652</v>
      </c>
      <c r="C71" s="0" t="n">
        <v>830845387037</v>
      </c>
      <c r="D71" s="0" t="n">
        <v>279333102064</v>
      </c>
      <c r="E71" s="0" t="n">
        <v>201674564693</v>
      </c>
      <c r="F71" s="0" t="n">
        <v>2148080444335</v>
      </c>
      <c r="G71" s="0" t="n">
        <v>9161926330566</v>
      </c>
      <c r="H71" s="0" t="n">
        <v>116954125</v>
      </c>
      <c r="I71" s="0" t="n">
        <v>7</v>
      </c>
      <c r="J71" s="0" t="n">
        <f aca="false">H71/1000000</f>
        <v>116.954125</v>
      </c>
      <c r="K71" s="0" t="n">
        <f aca="false">F71/1000000000</f>
        <v>2148.080444335</v>
      </c>
      <c r="M71" s="0" t="n">
        <f aca="false">G71/1000000000*$L$2</f>
        <v>2296.6677152999</v>
      </c>
      <c r="N71" s="0" t="n">
        <f aca="false">K71/$J71</f>
        <v>18.3668634546665</v>
      </c>
      <c r="O71" s="0" t="n">
        <f aca="false">M71/$J71</f>
        <v>19.6373382751562</v>
      </c>
      <c r="P71" s="0" t="n">
        <f aca="false">J$65/J71</f>
        <v>1.5184569932869</v>
      </c>
      <c r="Q71" s="0" t="n">
        <f aca="false">K$65/K71</f>
        <v>1.49828570941502</v>
      </c>
      <c r="R71" s="0" t="n">
        <f aca="false">M$65/M71</f>
        <v>1.36061583009268</v>
      </c>
    </row>
    <row r="72" customFormat="false" ht="12.8" hidden="false" customHeight="false" outlineLevel="0" collapsed="false">
      <c r="B72" s="0" t="n">
        <v>6110131136</v>
      </c>
      <c r="C72" s="0" t="n">
        <v>826980197482</v>
      </c>
      <c r="D72" s="0" t="n">
        <v>278538936342</v>
      </c>
      <c r="E72" s="0" t="n">
        <v>200501964055</v>
      </c>
      <c r="F72" s="0" t="n">
        <v>2192279602050</v>
      </c>
      <c r="G72" s="0" t="n">
        <v>9338231689453</v>
      </c>
      <c r="H72" s="0" t="n">
        <v>119368554</v>
      </c>
      <c r="I72" s="0" t="n">
        <v>8</v>
      </c>
      <c r="J72" s="0" t="n">
        <f aca="false">H72/1000000</f>
        <v>119.368554</v>
      </c>
      <c r="K72" s="0" t="n">
        <f aca="false">F72/1000000000</f>
        <v>2192.27960205</v>
      </c>
      <c r="M72" s="0" t="n">
        <f aca="false">G72/1000000000*$L$2</f>
        <v>2340.86309639997</v>
      </c>
      <c r="N72" s="0" t="n">
        <f aca="false">K72/$J72</f>
        <v>18.3656375870148</v>
      </c>
      <c r="O72" s="0" t="n">
        <f aca="false">M72/$J72</f>
        <v>19.6103832873771</v>
      </c>
      <c r="P72" s="0" t="n">
        <f aca="false">J$65/J72</f>
        <v>1.48774365650773</v>
      </c>
      <c r="Q72" s="0" t="n">
        <f aca="false">K$65/K72</f>
        <v>1.46807835524786</v>
      </c>
      <c r="R72" s="0" t="n">
        <f aca="false">M$65/M72</f>
        <v>1.33492746957547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67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69</v>
      </c>
      <c r="N73" s="1" t="s">
        <v>13</v>
      </c>
      <c r="O73" s="1" t="s">
        <v>70</v>
      </c>
      <c r="P73" s="1" t="s">
        <v>16</v>
      </c>
      <c r="Q73" s="1" t="s">
        <v>17</v>
      </c>
      <c r="R73" s="1" t="s">
        <v>71</v>
      </c>
    </row>
    <row r="74" customFormat="false" ht="12.8" hidden="false" customHeight="false" outlineLevel="0" collapsed="false">
      <c r="A74" s="0" t="s">
        <v>42</v>
      </c>
      <c r="B74" s="0" t="n">
        <v>446524</v>
      </c>
      <c r="C74" s="0" t="n">
        <v>51269947577</v>
      </c>
      <c r="D74" s="0" t="n">
        <v>14631275268</v>
      </c>
      <c r="E74" s="0" t="n">
        <v>7171773404</v>
      </c>
      <c r="F74" s="0" t="n">
        <v>246452209472</v>
      </c>
      <c r="G74" s="0" t="n">
        <v>905467346191</v>
      </c>
      <c r="H74" s="0" t="n">
        <v>13647016</v>
      </c>
      <c r="I74" s="0" t="n">
        <v>1</v>
      </c>
      <c r="J74" s="0" t="n">
        <f aca="false">H74/1000000</f>
        <v>13.647016</v>
      </c>
      <c r="K74" s="0" t="n">
        <f aca="false">F74/1000000000</f>
        <v>246.452209472</v>
      </c>
      <c r="M74" s="0" t="n">
        <f aca="false">G74/1000000000*$L$2</f>
        <v>226.978208099898</v>
      </c>
      <c r="N74" s="0" t="n">
        <f aca="false">K74/$J74</f>
        <v>18.0590547759305</v>
      </c>
      <c r="O74" s="0" t="n">
        <f aca="false">M74/$J74</f>
        <v>16.6320760596967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196000</v>
      </c>
      <c r="C75" s="0" t="n">
        <v>50707677179</v>
      </c>
      <c r="D75" s="0" t="n">
        <v>14436448670</v>
      </c>
      <c r="E75" s="0" t="n">
        <v>6999821157</v>
      </c>
      <c r="F75" s="0" t="n">
        <v>109833740234</v>
      </c>
      <c r="G75" s="0" t="n">
        <v>398930725097</v>
      </c>
      <c r="H75" s="0" t="n">
        <v>6084065</v>
      </c>
      <c r="I75" s="0" t="n">
        <v>2</v>
      </c>
      <c r="J75" s="0" t="n">
        <f aca="false">H75/1000000</f>
        <v>6.084065</v>
      </c>
      <c r="K75" s="0" t="n">
        <f aca="false">F75/1000000000</f>
        <v>109.833740234</v>
      </c>
      <c r="M75" s="0" t="n">
        <f aca="false">G75/1000000000*$L$2</f>
        <v>100.002039299835</v>
      </c>
      <c r="N75" s="0" t="n">
        <f aca="false">K75/$J75</f>
        <v>18.0526901395695</v>
      </c>
      <c r="O75" s="0" t="n">
        <f aca="false">M75/$J75</f>
        <v>16.4367144828064</v>
      </c>
      <c r="P75" s="0" t="n">
        <f aca="false">J$74/J75</f>
        <v>2.24307531231175</v>
      </c>
      <c r="Q75" s="0" t="n">
        <f aca="false">K$74/K75</f>
        <v>2.24386612844956</v>
      </c>
      <c r="R75" s="0" t="n">
        <f aca="false">M$74/M75</f>
        <v>2.26973579428066</v>
      </c>
    </row>
    <row r="76" customFormat="false" ht="12.8" hidden="false" customHeight="false" outlineLevel="0" collapsed="false">
      <c r="B76" s="0" t="n">
        <v>162640</v>
      </c>
      <c r="C76" s="0" t="n">
        <v>50614477164</v>
      </c>
      <c r="D76" s="0" t="n">
        <v>14402302390</v>
      </c>
      <c r="E76" s="0" t="n">
        <v>6973441849</v>
      </c>
      <c r="F76" s="0" t="n">
        <v>74082092285</v>
      </c>
      <c r="G76" s="0" t="n">
        <v>269347290039</v>
      </c>
      <c r="H76" s="0" t="n">
        <v>4103356</v>
      </c>
      <c r="I76" s="0" t="n">
        <v>3</v>
      </c>
      <c r="J76" s="0" t="n">
        <f aca="false">H76/1000000</f>
        <v>4.103356</v>
      </c>
      <c r="K76" s="0" t="n">
        <f aca="false">F76/1000000000</f>
        <v>74.082092285</v>
      </c>
      <c r="M76" s="0" t="n">
        <f aca="false">G76/1000000000*$L$2</f>
        <v>67.5186857999843</v>
      </c>
      <c r="N76" s="0" t="n">
        <f aca="false">K76/$J76</f>
        <v>18.0540251162707</v>
      </c>
      <c r="O76" s="0" t="n">
        <f aca="false">M76/$J76</f>
        <v>16.4545035332017</v>
      </c>
      <c r="P76" s="0" t="n">
        <f aca="false">J$74/J76</f>
        <v>3.32581818394504</v>
      </c>
      <c r="Q76" s="0" t="n">
        <f aca="false">K$74/K76</f>
        <v>3.3267447215702</v>
      </c>
      <c r="R76" s="0" t="n">
        <f aca="false">M$74/M76</f>
        <v>3.36170950916155</v>
      </c>
    </row>
    <row r="77" customFormat="false" ht="12.8" hidden="false" customHeight="false" outlineLevel="0" collapsed="false">
      <c r="B77" s="0" t="n">
        <v>138521</v>
      </c>
      <c r="C77" s="0" t="n">
        <v>50567207326</v>
      </c>
      <c r="D77" s="0" t="n">
        <v>14384616322</v>
      </c>
      <c r="E77" s="0" t="n">
        <v>6960184311</v>
      </c>
      <c r="F77" s="0" t="n">
        <v>55319458007</v>
      </c>
      <c r="G77" s="0" t="n">
        <v>201413146972</v>
      </c>
      <c r="H77" s="0" t="n">
        <v>3064418</v>
      </c>
      <c r="I77" s="0" t="n">
        <v>4</v>
      </c>
      <c r="J77" s="0" t="n">
        <f aca="false">H77/1000000</f>
        <v>3.064418</v>
      </c>
      <c r="K77" s="0" t="n">
        <f aca="false">F77/1000000000</f>
        <v>55.319458007</v>
      </c>
      <c r="M77" s="0" t="n">
        <f aca="false">G77/1000000000*$L$2</f>
        <v>50.4892808998355</v>
      </c>
      <c r="N77" s="0" t="n">
        <f aca="false">K77/$J77</f>
        <v>18.0521906629579</v>
      </c>
      <c r="O77" s="0" t="n">
        <f aca="false">M77/$J77</f>
        <v>16.4759771349194</v>
      </c>
      <c r="P77" s="0" t="n">
        <f aca="false">J$74/J77</f>
        <v>4.45337940189622</v>
      </c>
      <c r="Q77" s="0" t="n">
        <f aca="false">K$74/K77</f>
        <v>4.45507274205063</v>
      </c>
      <c r="R77" s="0" t="n">
        <f aca="false">M$74/M77</f>
        <v>4.49557220967743</v>
      </c>
    </row>
    <row r="78" customFormat="false" ht="12.8" hidden="false" customHeight="false" outlineLevel="0" collapsed="false">
      <c r="B78" s="0" t="n">
        <v>250312</v>
      </c>
      <c r="C78" s="0" t="n">
        <v>50582932917</v>
      </c>
      <c r="D78" s="0" t="n">
        <v>14390220725</v>
      </c>
      <c r="E78" s="0" t="n">
        <v>6963905026</v>
      </c>
      <c r="F78" s="0" t="n">
        <v>56793334960</v>
      </c>
      <c r="G78" s="0" t="n">
        <v>208615600585</v>
      </c>
      <c r="H78" s="0" t="n">
        <v>3145116</v>
      </c>
      <c r="I78" s="0" t="n">
        <v>5</v>
      </c>
      <c r="J78" s="0" t="n">
        <f aca="false">H78/1000000</f>
        <v>3.145116</v>
      </c>
      <c r="K78" s="0" t="n">
        <f aca="false">F78/1000000000</f>
        <v>56.79333496</v>
      </c>
      <c r="M78" s="0" t="n">
        <f aca="false">G78/1000000000*$L$2</f>
        <v>52.294757399765</v>
      </c>
      <c r="N78" s="0" t="n">
        <f aca="false">K78/$J78</f>
        <v>18.0576280684083</v>
      </c>
      <c r="O78" s="0" t="n">
        <f aca="false">M78/$J78</f>
        <v>16.6272905036778</v>
      </c>
      <c r="P78" s="0" t="n">
        <f aca="false">J$74/J78</f>
        <v>4.33911372426327</v>
      </c>
      <c r="Q78" s="0" t="n">
        <f aca="false">K$74/K78</f>
        <v>4.33945655146996</v>
      </c>
      <c r="R78" s="0" t="n">
        <f aca="false">M$74/M78</f>
        <v>4.34036257907792</v>
      </c>
    </row>
    <row r="79" customFormat="false" ht="12.8" hidden="false" customHeight="false" outlineLevel="0" collapsed="false">
      <c r="B79" s="0" t="n">
        <v>217550</v>
      </c>
      <c r="C79" s="0" t="n">
        <v>50578970075</v>
      </c>
      <c r="D79" s="0" t="n">
        <v>14387065883</v>
      </c>
      <c r="E79" s="0" t="n">
        <v>6963433291</v>
      </c>
      <c r="F79" s="0" t="n">
        <v>47534973144</v>
      </c>
      <c r="G79" s="0" t="n">
        <v>175278808593</v>
      </c>
      <c r="H79" s="0" t="n">
        <v>2633078</v>
      </c>
      <c r="I79" s="0" t="n">
        <v>6</v>
      </c>
      <c r="J79" s="0" t="n">
        <f aca="false">H79/1000000</f>
        <v>2.633078</v>
      </c>
      <c r="K79" s="0" t="n">
        <f aca="false">F79/1000000000</f>
        <v>47.534973144</v>
      </c>
      <c r="M79" s="0" t="n">
        <f aca="false">G79/1000000000*$L$2</f>
        <v>43.938050399812</v>
      </c>
      <c r="N79" s="0" t="n">
        <f aca="false">K79/$J79</f>
        <v>18.0530060803364</v>
      </c>
      <c r="O79" s="0" t="n">
        <f aca="false">M79/$J79</f>
        <v>16.6869535956823</v>
      </c>
      <c r="P79" s="0" t="n">
        <f aca="false">J$74/J79</f>
        <v>5.18291368504845</v>
      </c>
      <c r="Q79" s="0" t="n">
        <f aca="false">K$74/K79</f>
        <v>5.18465023058729</v>
      </c>
      <c r="R79" s="0" t="n">
        <f aca="false">M$74/M79</f>
        <v>5.16586890029307</v>
      </c>
    </row>
    <row r="80" customFormat="false" ht="12.8" hidden="false" customHeight="false" outlineLevel="0" collapsed="false">
      <c r="B80" s="0" t="n">
        <v>618368</v>
      </c>
      <c r="C80" s="0" t="n">
        <v>50532548221</v>
      </c>
      <c r="D80" s="0" t="n">
        <v>14369520579</v>
      </c>
      <c r="E80" s="0" t="n">
        <v>6950475775</v>
      </c>
      <c r="F80" s="0" t="n">
        <v>40910522460</v>
      </c>
      <c r="G80" s="0" t="n">
        <v>152887817382</v>
      </c>
      <c r="H80" s="0" t="n">
        <v>2264389</v>
      </c>
      <c r="I80" s="0" t="n">
        <v>7</v>
      </c>
      <c r="J80" s="0" t="n">
        <f aca="false">H80/1000000</f>
        <v>2.264389</v>
      </c>
      <c r="K80" s="0" t="n">
        <f aca="false">F80/1000000000</f>
        <v>40.91052246</v>
      </c>
      <c r="M80" s="0" t="n">
        <f aca="false">G80/1000000000*$L$2</f>
        <v>38.3251841997963</v>
      </c>
      <c r="N80" s="0" t="n">
        <f aca="false">K80/$J80</f>
        <v>18.0669145009978</v>
      </c>
      <c r="O80" s="0" t="n">
        <f aca="false">M80/$J80</f>
        <v>16.9251768136112</v>
      </c>
      <c r="P80" s="0" t="n">
        <f aca="false">J$74/J80</f>
        <v>6.02679839903833</v>
      </c>
      <c r="Q80" s="0" t="n">
        <f aca="false">K$74/K80</f>
        <v>6.02417653582809</v>
      </c>
      <c r="R80" s="0" t="n">
        <f aca="false">M$74/M80</f>
        <v>5.92242967226507</v>
      </c>
    </row>
    <row r="81" customFormat="false" ht="12.8" hidden="false" customHeight="false" outlineLevel="0" collapsed="false">
      <c r="B81" s="0" t="n">
        <v>1024375</v>
      </c>
      <c r="C81" s="0" t="n">
        <v>50632112532</v>
      </c>
      <c r="D81" s="0" t="n">
        <v>14399803909</v>
      </c>
      <c r="E81" s="0" t="n">
        <v>6960711321</v>
      </c>
      <c r="F81" s="0" t="n">
        <v>36767028808</v>
      </c>
      <c r="G81" s="0" t="n">
        <v>138581909179</v>
      </c>
      <c r="H81" s="0" t="n">
        <v>2033712</v>
      </c>
      <c r="I81" s="0" t="n">
        <v>8</v>
      </c>
      <c r="J81" s="0" t="n">
        <f aca="false">H81/1000000</f>
        <v>2.033712</v>
      </c>
      <c r="K81" s="0" t="n">
        <f aca="false">F81/1000000000</f>
        <v>36.767028808</v>
      </c>
      <c r="M81" s="0" t="n">
        <f aca="false">G81/1000000000*$L$2</f>
        <v>34.7390477998277</v>
      </c>
      <c r="N81" s="0" t="n">
        <f aca="false">K81/$J81</f>
        <v>18.0787785133785</v>
      </c>
      <c r="O81" s="0" t="n">
        <f aca="false">M81/$J81</f>
        <v>17.0815965091555</v>
      </c>
      <c r="P81" s="0" t="n">
        <f aca="false">J$74/J81</f>
        <v>6.71039753908125</v>
      </c>
      <c r="Q81" s="0" t="n">
        <f aca="false">K$74/K81</f>
        <v>6.70307657327957</v>
      </c>
      <c r="R81" s="0" t="n">
        <f aca="false">M$74/M81</f>
        <v>6.53380626342396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67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69</v>
      </c>
      <c r="N82" s="1" t="s">
        <v>13</v>
      </c>
      <c r="O82" s="1" t="s">
        <v>70</v>
      </c>
      <c r="P82" s="1" t="s">
        <v>16</v>
      </c>
      <c r="Q82" s="1" t="s">
        <v>17</v>
      </c>
      <c r="R82" s="1" t="s">
        <v>71</v>
      </c>
    </row>
    <row r="83" customFormat="false" ht="12.8" hidden="false" customHeight="false" outlineLevel="0" collapsed="false">
      <c r="A83" s="0" t="s">
        <v>43</v>
      </c>
      <c r="B83" s="0" t="n">
        <v>13717036</v>
      </c>
      <c r="C83" s="0" t="n">
        <v>29641277699</v>
      </c>
      <c r="D83" s="0" t="n">
        <v>9206022955</v>
      </c>
      <c r="E83" s="0" t="n">
        <v>1972181384</v>
      </c>
      <c r="F83" s="0" t="n">
        <v>69614440917</v>
      </c>
      <c r="G83" s="0" t="n">
        <v>276914062500</v>
      </c>
      <c r="H83" s="0" t="n">
        <v>3823688</v>
      </c>
      <c r="I83" s="0" t="n">
        <v>1</v>
      </c>
      <c r="J83" s="0" t="n">
        <f aca="false">H83/1000000</f>
        <v>3.823688</v>
      </c>
      <c r="K83" s="0" t="n">
        <f aca="false">F83/1000000000</f>
        <v>69.614440917</v>
      </c>
      <c r="M83" s="0" t="n">
        <f aca="false">G83/1000000000*$L$2</f>
        <v>69.415488</v>
      </c>
      <c r="N83" s="0" t="n">
        <f aca="false">K83/$J83</f>
        <v>18.2060986453393</v>
      </c>
      <c r="O83" s="0" t="n">
        <f aca="false">M83/$J83</f>
        <v>18.1540669636226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14490270</v>
      </c>
      <c r="C84" s="0" t="n">
        <v>29578444266</v>
      </c>
      <c r="D84" s="0" t="n">
        <v>9174224181</v>
      </c>
      <c r="E84" s="0" t="n">
        <v>1954442718</v>
      </c>
      <c r="F84" s="0" t="n">
        <v>36309265136</v>
      </c>
      <c r="G84" s="0" t="n">
        <v>152663146972</v>
      </c>
      <c r="H84" s="0" t="n">
        <v>1977703</v>
      </c>
      <c r="I84" s="0" t="n">
        <v>2</v>
      </c>
      <c r="J84" s="0" t="n">
        <f aca="false">H84/1000000</f>
        <v>1.977703</v>
      </c>
      <c r="K84" s="0" t="n">
        <f aca="false">F84/1000000000</f>
        <v>36.309265136</v>
      </c>
      <c r="M84" s="0" t="n">
        <f aca="false">G84/1000000000*$L$2</f>
        <v>38.2688648998355</v>
      </c>
      <c r="N84" s="0" t="n">
        <f aca="false">K84/$J84</f>
        <v>18.3593113505921</v>
      </c>
      <c r="O84" s="0" t="n">
        <f aca="false">M84/$J84</f>
        <v>19.3501576828449</v>
      </c>
      <c r="P84" s="0" t="n">
        <f aca="false">J$83/J84</f>
        <v>1.93339849310033</v>
      </c>
      <c r="Q84" s="0" t="n">
        <f aca="false">K$83/K84</f>
        <v>1.91726383489867</v>
      </c>
      <c r="R84" s="0" t="n">
        <f aca="false">M$83/M84</f>
        <v>1.81388938976077</v>
      </c>
    </row>
    <row r="85" customFormat="false" ht="12.8" hidden="false" customHeight="false" outlineLevel="0" collapsed="false">
      <c r="B85" s="0" t="n">
        <v>14406972</v>
      </c>
      <c r="C85" s="0" t="n">
        <v>29572886549</v>
      </c>
      <c r="D85" s="0" t="n">
        <v>9163031343</v>
      </c>
      <c r="E85" s="0" t="n">
        <v>1953034680</v>
      </c>
      <c r="F85" s="0" t="n">
        <v>25465881347</v>
      </c>
      <c r="G85" s="0" t="n">
        <v>112878540039</v>
      </c>
      <c r="H85" s="0" t="n">
        <v>1375449</v>
      </c>
      <c r="I85" s="0" t="n">
        <v>3</v>
      </c>
      <c r="J85" s="0" t="n">
        <f aca="false">H85/1000000</f>
        <v>1.375449</v>
      </c>
      <c r="K85" s="0" t="n">
        <f aca="false">F85/1000000000</f>
        <v>25.465881347</v>
      </c>
      <c r="M85" s="0" t="n">
        <f aca="false">G85/1000000000*$L$2</f>
        <v>28.2958505999843</v>
      </c>
      <c r="N85" s="0" t="n">
        <f aca="false">K85/$J85</f>
        <v>18.5145951227563</v>
      </c>
      <c r="O85" s="0" t="n">
        <f aca="false">M85/$J85</f>
        <v>20.5720827162507</v>
      </c>
      <c r="P85" s="0" t="n">
        <f aca="false">J$83/J85</f>
        <v>2.7799562179332</v>
      </c>
      <c r="Q85" s="0" t="n">
        <f aca="false">K$83/K85</f>
        <v>2.73363564246721</v>
      </c>
      <c r="R85" s="0" t="n">
        <f aca="false">M$83/M85</f>
        <v>2.45320379236235</v>
      </c>
    </row>
    <row r="86" customFormat="false" ht="12.8" hidden="false" customHeight="false" outlineLevel="0" collapsed="false">
      <c r="B86" s="0" t="n">
        <v>14897516</v>
      </c>
      <c r="C86" s="0" t="n">
        <v>29633053743</v>
      </c>
      <c r="D86" s="0" t="n">
        <v>9172106092</v>
      </c>
      <c r="E86" s="0" t="n">
        <v>1970117797</v>
      </c>
      <c r="F86" s="0" t="n">
        <v>20793518066</v>
      </c>
      <c r="G86" s="0" t="n">
        <v>95530883789</v>
      </c>
      <c r="H86" s="0" t="n">
        <v>1114674</v>
      </c>
      <c r="I86" s="0" t="n">
        <v>4</v>
      </c>
      <c r="J86" s="0" t="n">
        <f aca="false">H86/1000000</f>
        <v>1.114674</v>
      </c>
      <c r="K86" s="0" t="n">
        <f aca="false">F86/1000000000</f>
        <v>20.793518066</v>
      </c>
      <c r="M86" s="0" t="n">
        <f aca="false">G86/1000000000*$L$2</f>
        <v>23.9472233999843</v>
      </c>
      <c r="N86" s="0" t="n">
        <f aca="false">K86/$J86</f>
        <v>18.654349223181</v>
      </c>
      <c r="O86" s="0" t="n">
        <f aca="false">M86/$J86</f>
        <v>21.4836117106744</v>
      </c>
      <c r="P86" s="0" t="n">
        <f aca="false">J$83/J86</f>
        <v>3.43031953737146</v>
      </c>
      <c r="Q86" s="0" t="n">
        <f aca="false">K$83/K86</f>
        <v>3.3478914292444</v>
      </c>
      <c r="R86" s="0" t="n">
        <f aca="false">M$83/M86</f>
        <v>2.8986862836067</v>
      </c>
    </row>
    <row r="87" customFormat="false" ht="12.8" hidden="false" customHeight="false" outlineLevel="0" collapsed="false">
      <c r="B87" s="0" t="n">
        <v>15980026</v>
      </c>
      <c r="C87" s="0" t="n">
        <v>29791782720</v>
      </c>
      <c r="D87" s="0" t="n">
        <v>9201893479</v>
      </c>
      <c r="E87" s="0" t="n">
        <v>2016299091</v>
      </c>
      <c r="F87" s="0" t="n">
        <v>25428039550</v>
      </c>
      <c r="G87" s="0" t="n">
        <v>113779296875</v>
      </c>
      <c r="H87" s="0" t="n">
        <v>1371479</v>
      </c>
      <c r="I87" s="0" t="n">
        <v>5</v>
      </c>
      <c r="J87" s="0" t="n">
        <f aca="false">H87/1000000</f>
        <v>1.371479</v>
      </c>
      <c r="K87" s="0" t="n">
        <f aca="false">F87/1000000000</f>
        <v>25.42803955</v>
      </c>
      <c r="M87" s="0" t="n">
        <f aca="false">G87/1000000000*$L$2</f>
        <v>28.521648</v>
      </c>
      <c r="N87" s="0" t="n">
        <f aca="false">K87/$J87</f>
        <v>18.5405970853363</v>
      </c>
      <c r="O87" s="0" t="n">
        <f aca="false">M87/$J87</f>
        <v>20.7962703038107</v>
      </c>
      <c r="P87" s="0" t="n">
        <f aca="false">J$83/J87</f>
        <v>2.78800331612806</v>
      </c>
      <c r="Q87" s="0" t="n">
        <f aca="false">K$83/K87</f>
        <v>2.73770381629755</v>
      </c>
      <c r="R87" s="0" t="n">
        <f aca="false">M$83/M87</f>
        <v>2.43378250793923</v>
      </c>
    </row>
    <row r="88" customFormat="false" ht="12.8" hidden="false" customHeight="false" outlineLevel="0" collapsed="false">
      <c r="B88" s="0" t="n">
        <v>16442404</v>
      </c>
      <c r="C88" s="0" t="n">
        <v>29740519606</v>
      </c>
      <c r="D88" s="0" t="n">
        <v>9186984643</v>
      </c>
      <c r="E88" s="0" t="n">
        <v>2000935624</v>
      </c>
      <c r="F88" s="0" t="n">
        <v>21669738769</v>
      </c>
      <c r="G88" s="0" t="n">
        <v>100112182617</v>
      </c>
      <c r="H88" s="0" t="n">
        <v>1162840</v>
      </c>
      <c r="I88" s="0" t="n">
        <v>6</v>
      </c>
      <c r="J88" s="0" t="n">
        <f aca="false">H88/1000000</f>
        <v>1.16284</v>
      </c>
      <c r="K88" s="0" t="n">
        <f aca="false">F88/1000000000</f>
        <v>21.669738769</v>
      </c>
      <c r="M88" s="0" t="n">
        <f aca="false">G88/1000000000*$L$2</f>
        <v>25.095641399953</v>
      </c>
      <c r="N88" s="0" t="n">
        <f aca="false">K88/$J88</f>
        <v>18.6351852094871</v>
      </c>
      <c r="O88" s="0" t="n">
        <f aca="false">M88/$J88</f>
        <v>21.5813365552896</v>
      </c>
      <c r="P88" s="0" t="n">
        <f aca="false">J$83/J88</f>
        <v>3.28823225895222</v>
      </c>
      <c r="Q88" s="0" t="n">
        <f aca="false">K$83/K88</f>
        <v>3.21251869526863</v>
      </c>
      <c r="R88" s="0" t="n">
        <f aca="false">M$83/M88</f>
        <v>2.76603761162008</v>
      </c>
    </row>
    <row r="89" customFormat="false" ht="12.8" hidden="false" customHeight="false" outlineLevel="0" collapsed="false">
      <c r="B89" s="0" t="n">
        <v>17618474</v>
      </c>
      <c r="C89" s="0" t="n">
        <v>29761563439</v>
      </c>
      <c r="D89" s="0" t="n">
        <v>9189944341</v>
      </c>
      <c r="E89" s="0" t="n">
        <v>2006946820</v>
      </c>
      <c r="F89" s="0" t="n">
        <v>18626892089</v>
      </c>
      <c r="G89" s="0" t="n">
        <v>88640075683</v>
      </c>
      <c r="H89" s="0" t="n">
        <v>992968</v>
      </c>
      <c r="I89" s="0" t="n">
        <v>7</v>
      </c>
      <c r="J89" s="0" t="n">
        <f aca="false">H89/1000000</f>
        <v>0.992968</v>
      </c>
      <c r="K89" s="0" t="n">
        <f aca="false">F89/1000000000</f>
        <v>18.626892089</v>
      </c>
      <c r="M89" s="0" t="n">
        <f aca="false">G89/1000000000*$L$2</f>
        <v>22.2198686998512</v>
      </c>
      <c r="N89" s="0" t="n">
        <f aca="false">K89/$J89</f>
        <v>18.758803998719</v>
      </c>
      <c r="O89" s="0" t="n">
        <f aca="false">M89/$J89</f>
        <v>22.3772253485018</v>
      </c>
      <c r="P89" s="0" t="n">
        <f aca="false">J$83/J89</f>
        <v>3.85076659066556</v>
      </c>
      <c r="Q89" s="0" t="n">
        <f aca="false">K$83/K89</f>
        <v>3.73730843472865</v>
      </c>
      <c r="R89" s="0" t="n">
        <f aca="false">M$83/M89</f>
        <v>3.12402782112142</v>
      </c>
    </row>
    <row r="90" customFormat="false" ht="12.8" hidden="false" customHeight="false" outlineLevel="0" collapsed="false">
      <c r="B90" s="0" t="n">
        <v>17336024</v>
      </c>
      <c r="C90" s="0" t="n">
        <v>29698054218</v>
      </c>
      <c r="D90" s="0" t="n">
        <v>9180839706</v>
      </c>
      <c r="E90" s="0" t="n">
        <v>1988800560</v>
      </c>
      <c r="F90" s="0" t="n">
        <v>18688537597</v>
      </c>
      <c r="G90" s="0" t="n">
        <v>88956481933</v>
      </c>
      <c r="H90" s="0" t="n">
        <v>995888</v>
      </c>
      <c r="I90" s="0" t="n">
        <v>8</v>
      </c>
      <c r="J90" s="0" t="n">
        <f aca="false">H90/1000000</f>
        <v>0.995888</v>
      </c>
      <c r="K90" s="0" t="n">
        <f aca="false">F90/1000000000</f>
        <v>18.688537597</v>
      </c>
      <c r="M90" s="0" t="n">
        <f aca="false">G90/1000000000*$L$2</f>
        <v>22.2991838998512</v>
      </c>
      <c r="N90" s="0" t="n">
        <f aca="false">K90/$J90</f>
        <v>18.7657021642996</v>
      </c>
      <c r="O90" s="0" t="n">
        <f aca="false">M90/$J90</f>
        <v>22.3912567475973</v>
      </c>
      <c r="P90" s="0" t="n">
        <f aca="false">J$83/J90</f>
        <v>3.83947592500362</v>
      </c>
      <c r="Q90" s="0" t="n">
        <f aca="false">K$83/K90</f>
        <v>3.72498064953862</v>
      </c>
      <c r="R90" s="0" t="n">
        <f aca="false">M$83/M90</f>
        <v>3.11291607404804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67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69</v>
      </c>
      <c r="N91" s="1" t="s">
        <v>13</v>
      </c>
      <c r="O91" s="1" t="s">
        <v>70</v>
      </c>
      <c r="P91" s="1" t="s">
        <v>16</v>
      </c>
      <c r="Q91" s="1" t="s">
        <v>17</v>
      </c>
      <c r="R91" s="1" t="s">
        <v>71</v>
      </c>
    </row>
    <row r="92" customFormat="false" ht="12.8" hidden="false" customHeight="false" outlineLevel="0" collapsed="false">
      <c r="A92" s="0" t="s">
        <v>44</v>
      </c>
      <c r="B92" s="0" t="n">
        <v>9704758</v>
      </c>
      <c r="C92" s="0" t="n">
        <v>6500407584</v>
      </c>
      <c r="D92" s="0" t="n">
        <v>2307461394</v>
      </c>
      <c r="E92" s="0" t="n">
        <v>1166351220</v>
      </c>
      <c r="F92" s="0" t="n">
        <v>24011413574</v>
      </c>
      <c r="G92" s="0" t="n">
        <v>93459289550</v>
      </c>
      <c r="H92" s="0" t="n">
        <v>1323882</v>
      </c>
      <c r="I92" s="0" t="n">
        <v>1</v>
      </c>
      <c r="J92" s="0" t="n">
        <f aca="false">H92/1000000</f>
        <v>1.323882</v>
      </c>
      <c r="K92" s="0" t="n">
        <f aca="false">F92/1000000000</f>
        <v>24.011413574</v>
      </c>
      <c r="M92" s="0" t="n">
        <f aca="false">G92/1000000000*$L$2</f>
        <v>23.4279260998042</v>
      </c>
      <c r="N92" s="0" t="n">
        <f aca="false">K92/$J92</f>
        <v>18.1371251924265</v>
      </c>
      <c r="O92" s="0" t="n">
        <f aca="false">M92/$J92</f>
        <v>17.6963854027807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9685244</v>
      </c>
      <c r="C93" s="0" t="n">
        <v>6212382557</v>
      </c>
      <c r="D93" s="0" t="n">
        <v>2209479240</v>
      </c>
      <c r="E93" s="0" t="n">
        <v>1057997143</v>
      </c>
      <c r="F93" s="0" t="n">
        <v>13569946289</v>
      </c>
      <c r="G93" s="0" t="n">
        <v>54544006347</v>
      </c>
      <c r="H93" s="0" t="n">
        <v>744454</v>
      </c>
      <c r="I93" s="0" t="n">
        <v>2</v>
      </c>
      <c r="J93" s="0" t="n">
        <f aca="false">H93/1000000</f>
        <v>0.744454</v>
      </c>
      <c r="K93" s="0" t="n">
        <f aca="false">F93/1000000000</f>
        <v>13.569946289</v>
      </c>
      <c r="M93" s="0" t="n">
        <f aca="false">G93/1000000000*$L$2</f>
        <v>13.6728296998355</v>
      </c>
      <c r="N93" s="0" t="n">
        <f aca="false">K93/$J93</f>
        <v>18.2280520878389</v>
      </c>
      <c r="O93" s="0" t="n">
        <f aca="false">M93/$J93</f>
        <v>18.3662519105754</v>
      </c>
      <c r="P93" s="0" t="n">
        <f aca="false">J$92/J93</f>
        <v>1.7783261289482</v>
      </c>
      <c r="Q93" s="0" t="n">
        <f aca="false">K$92/K93</f>
        <v>1.76945531416466</v>
      </c>
      <c r="R93" s="0" t="n">
        <f aca="false">M$92/M93</f>
        <v>1.7134658014563</v>
      </c>
    </row>
    <row r="94" customFormat="false" ht="12.8" hidden="false" customHeight="false" outlineLevel="0" collapsed="false">
      <c r="B94" s="0" t="n">
        <v>9761950</v>
      </c>
      <c r="C94" s="0" t="n">
        <v>5738530905</v>
      </c>
      <c r="D94" s="0" t="n">
        <v>2054644466</v>
      </c>
      <c r="E94" s="0" t="n">
        <v>881428962</v>
      </c>
      <c r="F94" s="0" t="n">
        <v>9096191406</v>
      </c>
      <c r="G94" s="0" t="n">
        <v>38341064453</v>
      </c>
      <c r="H94" s="0" t="n">
        <v>497271</v>
      </c>
      <c r="I94" s="0" t="n">
        <v>3</v>
      </c>
      <c r="J94" s="0" t="n">
        <f aca="false">H94/1000000</f>
        <v>0.497271</v>
      </c>
      <c r="K94" s="0" t="n">
        <f aca="false">F94/1000000000</f>
        <v>9.096191406</v>
      </c>
      <c r="M94" s="0" t="n">
        <f aca="false">G94/1000000000*$L$2</f>
        <v>9.61115399996867</v>
      </c>
      <c r="N94" s="0" t="n">
        <f aca="false">K94/$J94</f>
        <v>18.2922217583571</v>
      </c>
      <c r="O94" s="0" t="n">
        <f aca="false">M94/$J94</f>
        <v>19.3277991275756</v>
      </c>
      <c r="P94" s="0" t="n">
        <f aca="false">J$92/J94</f>
        <v>2.66229480504594</v>
      </c>
      <c r="Q94" s="0" t="n">
        <f aca="false">K$92/K94</f>
        <v>2.63972167056222</v>
      </c>
      <c r="R94" s="0" t="n">
        <f aca="false">M$92/M94</f>
        <v>2.43757680918239</v>
      </c>
    </row>
    <row r="95" customFormat="false" ht="12.8" hidden="false" customHeight="false" outlineLevel="0" collapsed="false">
      <c r="B95" s="0" t="n">
        <v>9687600</v>
      </c>
      <c r="C95" s="0" t="n">
        <v>5562440549</v>
      </c>
      <c r="D95" s="0" t="n">
        <v>1993452763</v>
      </c>
      <c r="E95" s="0" t="n">
        <v>819526369</v>
      </c>
      <c r="F95" s="0" t="n">
        <v>6885925292</v>
      </c>
      <c r="G95" s="0" t="n">
        <v>29357116699</v>
      </c>
      <c r="H95" s="0" t="n">
        <v>373829</v>
      </c>
      <c r="I95" s="0" t="n">
        <v>4</v>
      </c>
      <c r="J95" s="0" t="n">
        <f aca="false">H95/1000000</f>
        <v>0.373829</v>
      </c>
      <c r="K95" s="0" t="n">
        <f aca="false">F95/1000000000</f>
        <v>6.885925292</v>
      </c>
      <c r="M95" s="0" t="n">
        <f aca="false">G95/1000000000*$L$2</f>
        <v>7.35910109994516</v>
      </c>
      <c r="N95" s="0" t="n">
        <f aca="false">K95/$J95</f>
        <v>18.4199869245029</v>
      </c>
      <c r="O95" s="0" t="n">
        <f aca="false">M95/$J95</f>
        <v>19.6857416089848</v>
      </c>
      <c r="P95" s="0" t="n">
        <f aca="false">J$92/J95</f>
        <v>3.54141064497404</v>
      </c>
      <c r="Q95" s="0" t="n">
        <f aca="false">K$92/K95</f>
        <v>3.48702789469648</v>
      </c>
      <c r="R95" s="0" t="n">
        <f aca="false">M$92/M95</f>
        <v>3.18353094781898</v>
      </c>
    </row>
    <row r="96" customFormat="false" ht="12.8" hidden="false" customHeight="false" outlineLevel="0" collapsed="false">
      <c r="B96" s="0" t="n">
        <v>10603813</v>
      </c>
      <c r="C96" s="0" t="n">
        <v>5563773141</v>
      </c>
      <c r="D96" s="0" t="n">
        <v>1982991029</v>
      </c>
      <c r="E96" s="0" t="n">
        <v>815476379</v>
      </c>
      <c r="F96" s="0" t="n">
        <v>6276916503</v>
      </c>
      <c r="G96" s="0" t="n">
        <v>27630126953</v>
      </c>
      <c r="H96" s="0" t="n">
        <v>339612</v>
      </c>
      <c r="I96" s="0" t="n">
        <v>5</v>
      </c>
      <c r="J96" s="0" t="n">
        <f aca="false">H96/1000000</f>
        <v>0.339612</v>
      </c>
      <c r="K96" s="0" t="n">
        <f aca="false">F96/1000000000</f>
        <v>6.276916503</v>
      </c>
      <c r="M96" s="0" t="n">
        <f aca="false">G96/1000000000*$L$2</f>
        <v>6.92618759996867</v>
      </c>
      <c r="N96" s="0" t="n">
        <f aca="false">K96/$J96</f>
        <v>18.4826110473128</v>
      </c>
      <c r="O96" s="0" t="n">
        <f aca="false">M96/$J96</f>
        <v>20.394413624868</v>
      </c>
      <c r="P96" s="0" t="n">
        <f aca="false">J$92/J96</f>
        <v>3.89821914419985</v>
      </c>
      <c r="Q96" s="0" t="n">
        <f aca="false">K$92/K96</f>
        <v>3.82535175711258</v>
      </c>
      <c r="R96" s="0" t="n">
        <f aca="false">M$92/M96</f>
        <v>3.38251393882403</v>
      </c>
    </row>
    <row r="97" customFormat="false" ht="12.8" hidden="false" customHeight="false" outlineLevel="0" collapsed="false">
      <c r="B97" s="0" t="n">
        <v>11195833</v>
      </c>
      <c r="C97" s="0" t="n">
        <v>5458769712</v>
      </c>
      <c r="D97" s="0" t="n">
        <v>1959036025</v>
      </c>
      <c r="E97" s="0" t="n">
        <v>774436327</v>
      </c>
      <c r="F97" s="0" t="n">
        <v>5500549316</v>
      </c>
      <c r="G97" s="0" t="n">
        <v>24606079101</v>
      </c>
      <c r="H97" s="0" t="n">
        <v>296668</v>
      </c>
      <c r="I97" s="0" t="n">
        <v>6</v>
      </c>
      <c r="J97" s="0" t="n">
        <f aca="false">H97/1000000</f>
        <v>0.296668</v>
      </c>
      <c r="K97" s="0" t="n">
        <f aca="false">F97/1000000000</f>
        <v>5.500549316</v>
      </c>
      <c r="M97" s="0" t="n">
        <f aca="false">G97/1000000000*$L$2</f>
        <v>6.16813379985899</v>
      </c>
      <c r="N97" s="0" t="n">
        <f aca="false">K97/$J97</f>
        <v>18.5410941389027</v>
      </c>
      <c r="O97" s="0" t="n">
        <f aca="false">M97/$J97</f>
        <v>20.7913688023615</v>
      </c>
      <c r="P97" s="0" t="n">
        <f aca="false">J$92/J97</f>
        <v>4.46250353930994</v>
      </c>
      <c r="Q97" s="0" t="n">
        <f aca="false">K$92/K97</f>
        <v>4.36527557423321</v>
      </c>
      <c r="R97" s="0" t="n">
        <f aca="false">M$92/M97</f>
        <v>3.79821950365923</v>
      </c>
    </row>
    <row r="98" customFormat="false" ht="12.8" hidden="false" customHeight="false" outlineLevel="0" collapsed="false">
      <c r="B98" s="0" t="n">
        <v>11545158</v>
      </c>
      <c r="C98" s="0" t="n">
        <v>5235806048</v>
      </c>
      <c r="D98" s="0" t="n">
        <v>1895346611</v>
      </c>
      <c r="E98" s="0" t="n">
        <v>700970117</v>
      </c>
      <c r="F98" s="0" t="n">
        <v>4669433593</v>
      </c>
      <c r="G98" s="0" t="n">
        <v>21538146972</v>
      </c>
      <c r="H98" s="0" t="n">
        <v>251205</v>
      </c>
      <c r="I98" s="0" t="n">
        <v>7</v>
      </c>
      <c r="J98" s="0" t="n">
        <f aca="false">H98/1000000</f>
        <v>0.251205</v>
      </c>
      <c r="K98" s="0" t="n">
        <f aca="false">F98/1000000000</f>
        <v>4.669433593</v>
      </c>
      <c r="M98" s="0" t="n">
        <f aca="false">G98/1000000000*$L$2</f>
        <v>5.39907929983549</v>
      </c>
      <c r="N98" s="0" t="n">
        <f aca="false">K98/$J98</f>
        <v>18.58813953942</v>
      </c>
      <c r="O98" s="0" t="n">
        <f aca="false">M98/$J98</f>
        <v>21.4927222779622</v>
      </c>
      <c r="P98" s="0" t="n">
        <f aca="false">J$92/J98</f>
        <v>5.27012599271511</v>
      </c>
      <c r="Q98" s="0" t="n">
        <f aca="false">K$92/K98</f>
        <v>5.14225400056996</v>
      </c>
      <c r="R98" s="0" t="n">
        <f aca="false">M$92/M98</f>
        <v>4.33924467464628</v>
      </c>
    </row>
    <row r="99" customFormat="false" ht="12.8" hidden="false" customHeight="false" outlineLevel="0" collapsed="false">
      <c r="B99" s="0" t="n">
        <v>11802048</v>
      </c>
      <c r="C99" s="0" t="n">
        <v>6489131016</v>
      </c>
      <c r="D99" s="0" t="n">
        <v>2230993416</v>
      </c>
      <c r="E99" s="0" t="n">
        <v>1133668636</v>
      </c>
      <c r="F99" s="0" t="n">
        <v>7938537597</v>
      </c>
      <c r="G99" s="0" t="n">
        <v>34006530761</v>
      </c>
      <c r="H99" s="0" t="n">
        <v>431511</v>
      </c>
      <c r="I99" s="0" t="n">
        <v>8</v>
      </c>
      <c r="J99" s="0" t="n">
        <f aca="false">H99/1000000</f>
        <v>0.431511</v>
      </c>
      <c r="K99" s="0" t="n">
        <f aca="false">F99/1000000000</f>
        <v>7.938537597</v>
      </c>
      <c r="M99" s="0" t="n">
        <f aca="false">G99/1000000000*$L$2</f>
        <v>8.52459389981983</v>
      </c>
      <c r="N99" s="0" t="n">
        <f aca="false">K99/$J99</f>
        <v>18.3970688974325</v>
      </c>
      <c r="O99" s="0" t="n">
        <f aca="false">M99/$J99</f>
        <v>19.7552180589135</v>
      </c>
      <c r="P99" s="0" t="n">
        <f aca="false">J$92/J99</f>
        <v>3.06801448862254</v>
      </c>
      <c r="Q99" s="0" t="n">
        <f aca="false">K$92/K99</f>
        <v>3.02466459100401</v>
      </c>
      <c r="R99" s="0" t="n">
        <f aca="false">M$92/M99</f>
        <v>2.74827474189701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67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69</v>
      </c>
      <c r="N100" s="1" t="s">
        <v>13</v>
      </c>
      <c r="O100" s="1" t="s">
        <v>70</v>
      </c>
      <c r="P100" s="1" t="s">
        <v>16</v>
      </c>
      <c r="Q100" s="1" t="s">
        <v>17</v>
      </c>
      <c r="R100" s="1" t="s">
        <v>71</v>
      </c>
    </row>
    <row r="101" customFormat="false" ht="12.8" hidden="false" customHeight="false" outlineLevel="0" collapsed="false">
      <c r="A101" s="0" t="s">
        <v>45</v>
      </c>
      <c r="B101" s="0" t="n">
        <v>223452227</v>
      </c>
      <c r="C101" s="0" t="n">
        <v>203830207826</v>
      </c>
      <c r="D101" s="0" t="n">
        <v>85441729171</v>
      </c>
      <c r="E101" s="0" t="n">
        <v>3364234701</v>
      </c>
      <c r="F101" s="0" t="n">
        <v>570809631347</v>
      </c>
      <c r="G101" s="0" t="n">
        <v>2259719482421</v>
      </c>
      <c r="H101" s="0" t="n">
        <v>31408766</v>
      </c>
      <c r="I101" s="0" t="n">
        <v>1</v>
      </c>
      <c r="J101" s="0" t="n">
        <f aca="false">H101/1000000</f>
        <v>31.408766</v>
      </c>
      <c r="K101" s="0" t="n">
        <f aca="false">F101/1000000000</f>
        <v>570.809631347</v>
      </c>
      <c r="M101" s="0" t="n">
        <f aca="false">G101/1000000000*$L$2</f>
        <v>566.455633199781</v>
      </c>
      <c r="N101" s="0" t="n">
        <f aca="false">K101/$J101</f>
        <v>18.1735771264302</v>
      </c>
      <c r="O101" s="0" t="n">
        <f aca="false">M101/$J101</f>
        <v>18.0349534648951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225271755</v>
      </c>
      <c r="C102" s="0" t="n">
        <v>203143282317</v>
      </c>
      <c r="D102" s="0" t="n">
        <v>85146707925</v>
      </c>
      <c r="E102" s="0" t="n">
        <v>3165908590</v>
      </c>
      <c r="F102" s="0" t="n">
        <v>293139831542</v>
      </c>
      <c r="G102" s="0" t="n">
        <v>1221361511230</v>
      </c>
      <c r="H102" s="0" t="n">
        <v>16019038</v>
      </c>
      <c r="I102" s="0" t="n">
        <v>2</v>
      </c>
      <c r="J102" s="0" t="n">
        <f aca="false">H102/1000000</f>
        <v>16.019038</v>
      </c>
      <c r="K102" s="0" t="n">
        <f aca="false">F102/1000000000</f>
        <v>293.139831542</v>
      </c>
      <c r="M102" s="0" t="n">
        <f aca="false">G102/1000000000*$L$2</f>
        <v>306.165041099882</v>
      </c>
      <c r="N102" s="0" t="n">
        <f aca="false">K102/$J102</f>
        <v>18.2994653949881</v>
      </c>
      <c r="O102" s="0" t="n">
        <f aca="false">M102/$J102</f>
        <v>19.1125734953549</v>
      </c>
      <c r="P102" s="0" t="n">
        <f aca="false">J$101/J102</f>
        <v>1.96071486939478</v>
      </c>
      <c r="Q102" s="0" t="n">
        <f aca="false">K$101/K102</f>
        <v>1.94722644256284</v>
      </c>
      <c r="R102" s="0" t="n">
        <f aca="false">M$101/M102</f>
        <v>1.8501643138773</v>
      </c>
    </row>
    <row r="103" customFormat="false" ht="12.8" hidden="false" customHeight="false" outlineLevel="0" collapsed="false">
      <c r="B103" s="0" t="n">
        <v>227810039</v>
      </c>
      <c r="C103" s="0" t="n">
        <v>203448852089</v>
      </c>
      <c r="D103" s="0" t="n">
        <v>85180815127</v>
      </c>
      <c r="E103" s="0" t="n">
        <v>3265749055</v>
      </c>
      <c r="F103" s="0" t="n">
        <v>205555480957</v>
      </c>
      <c r="G103" s="0" t="n">
        <v>892502136230</v>
      </c>
      <c r="H103" s="0" t="n">
        <v>11167753</v>
      </c>
      <c r="I103" s="0" t="n">
        <v>3</v>
      </c>
      <c r="J103" s="0" t="n">
        <f aca="false">H103/1000000</f>
        <v>11.167753</v>
      </c>
      <c r="K103" s="0" t="n">
        <f aca="false">F103/1000000000</f>
        <v>205.555480957</v>
      </c>
      <c r="M103" s="0" t="n">
        <f aca="false">G103/1000000000*$L$2</f>
        <v>223.728151499883</v>
      </c>
      <c r="N103" s="0" t="n">
        <f aca="false">K103/$J103</f>
        <v>18.4061629010778</v>
      </c>
      <c r="O103" s="0" t="n">
        <f aca="false">M103/$J103</f>
        <v>20.0334079290509</v>
      </c>
      <c r="P103" s="0" t="n">
        <f aca="false">J$101/J103</f>
        <v>2.81245170805622</v>
      </c>
      <c r="Q103" s="0" t="n">
        <f aca="false">K$101/K103</f>
        <v>2.77691272784114</v>
      </c>
      <c r="R103" s="0" t="n">
        <f aca="false">M$101/M103</f>
        <v>2.53189251957002</v>
      </c>
    </row>
    <row r="104" customFormat="false" ht="12.8" hidden="false" customHeight="false" outlineLevel="0" collapsed="false">
      <c r="B104" s="0" t="n">
        <v>227964801</v>
      </c>
      <c r="C104" s="0" t="n">
        <v>204693858416</v>
      </c>
      <c r="D104" s="0" t="n">
        <v>85458766618</v>
      </c>
      <c r="E104" s="0" t="n">
        <v>3613920781</v>
      </c>
      <c r="F104" s="0" t="n">
        <v>167255615234</v>
      </c>
      <c r="G104" s="0" t="n">
        <v>749027832031</v>
      </c>
      <c r="H104" s="0" t="n">
        <v>9038523</v>
      </c>
      <c r="I104" s="0" t="n">
        <v>4</v>
      </c>
      <c r="J104" s="0" t="n">
        <f aca="false">H104/1000000</f>
        <v>9.038523</v>
      </c>
      <c r="K104" s="0" t="n">
        <f aca="false">F104/1000000000</f>
        <v>167.255615234</v>
      </c>
      <c r="M104" s="0" t="n">
        <f aca="false">G104/1000000000*$L$2</f>
        <v>187.762701599937</v>
      </c>
      <c r="N104" s="0" t="n">
        <f aca="false">K104/$J104</f>
        <v>18.5047507467758</v>
      </c>
      <c r="O104" s="0" t="n">
        <f aca="false">M104/$J104</f>
        <v>20.773604448419</v>
      </c>
      <c r="P104" s="0" t="n">
        <f aca="false">J$101/J104</f>
        <v>3.47498877858694</v>
      </c>
      <c r="Q104" s="0" t="n">
        <f aca="false">K$101/K104</f>
        <v>3.41279801307959</v>
      </c>
      <c r="R104" s="0" t="n">
        <f aca="false">M$101/M104</f>
        <v>3.01686984887296</v>
      </c>
    </row>
    <row r="105" customFormat="false" ht="12.8" hidden="false" customHeight="false" outlineLevel="0" collapsed="false">
      <c r="B105" s="0" t="n">
        <v>228571657</v>
      </c>
      <c r="C105" s="0" t="n">
        <v>210060882129</v>
      </c>
      <c r="D105" s="0" t="n">
        <v>86981448715</v>
      </c>
      <c r="E105" s="0" t="n">
        <v>5057304400</v>
      </c>
      <c r="F105" s="0" t="n">
        <v>191328308105</v>
      </c>
      <c r="G105" s="0" t="n">
        <v>840770446777</v>
      </c>
      <c r="H105" s="0" t="n">
        <v>10374411</v>
      </c>
      <c r="I105" s="0" t="n">
        <v>5</v>
      </c>
      <c r="J105" s="0" t="n">
        <f aca="false">H105/1000000</f>
        <v>10.374411</v>
      </c>
      <c r="K105" s="0" t="n">
        <f aca="false">F105/1000000000</f>
        <v>191.328308105</v>
      </c>
      <c r="M105" s="0" t="n">
        <f aca="false">G105/1000000000*$L$2</f>
        <v>210.760299899914</v>
      </c>
      <c r="N105" s="0" t="n">
        <f aca="false">K105/$J105</f>
        <v>18.4423296999704</v>
      </c>
      <c r="O105" s="0" t="n">
        <f aca="false">M105/$J105</f>
        <v>20.3153991007214</v>
      </c>
      <c r="P105" s="0" t="n">
        <f aca="false">J$101/J105</f>
        <v>3.02752281551213</v>
      </c>
      <c r="Q105" s="0" t="n">
        <f aca="false">K$101/K105</f>
        <v>2.98340395627051</v>
      </c>
      <c r="R105" s="0" t="n">
        <f aca="false">M$101/M105</f>
        <v>2.68767710744756</v>
      </c>
    </row>
    <row r="106" customFormat="false" ht="12.8" hidden="false" customHeight="false" outlineLevel="0" collapsed="false">
      <c r="B106" s="0" t="n">
        <v>230325130</v>
      </c>
      <c r="C106" s="0" t="n">
        <v>208644273537</v>
      </c>
      <c r="D106" s="0" t="n">
        <v>86556768338</v>
      </c>
      <c r="E106" s="0" t="n">
        <v>4683816272</v>
      </c>
      <c r="F106" s="0" t="n">
        <v>166684265136</v>
      </c>
      <c r="G106" s="0" t="n">
        <v>748475219726</v>
      </c>
      <c r="H106" s="0" t="n">
        <v>9004596</v>
      </c>
      <c r="I106" s="0" t="n">
        <v>6</v>
      </c>
      <c r="J106" s="0" t="n">
        <f aca="false">H106/1000000</f>
        <v>9.004596</v>
      </c>
      <c r="K106" s="0" t="n">
        <f aca="false">F106/1000000000</f>
        <v>166.684265136</v>
      </c>
      <c r="M106" s="0" t="n">
        <f aca="false">G106/1000000000*$L$2</f>
        <v>187.624175399859</v>
      </c>
      <c r="N106" s="0" t="n">
        <f aca="false">K106/$J106</f>
        <v>18.5110209426386</v>
      </c>
      <c r="O106" s="0" t="n">
        <f aca="false">M106/$J106</f>
        <v>20.8364900990404</v>
      </c>
      <c r="P106" s="0" t="n">
        <f aca="false">J$101/J106</f>
        <v>3.48808164186378</v>
      </c>
      <c r="Q106" s="0" t="n">
        <f aca="false">K$101/K106</f>
        <v>3.42449619273462</v>
      </c>
      <c r="R106" s="0" t="n">
        <f aca="false">M$101/M106</f>
        <v>3.01909725648397</v>
      </c>
    </row>
    <row r="107" customFormat="false" ht="12.8" hidden="false" customHeight="false" outlineLevel="0" collapsed="false">
      <c r="B107" s="0" t="n">
        <v>234812975</v>
      </c>
      <c r="C107" s="0" t="n">
        <v>206243971541</v>
      </c>
      <c r="D107" s="0" t="n">
        <v>85822576072</v>
      </c>
      <c r="E107" s="0" t="n">
        <v>4017162334</v>
      </c>
      <c r="F107" s="0" t="n">
        <v>142604125976</v>
      </c>
      <c r="G107" s="0" t="n">
        <v>656737915039</v>
      </c>
      <c r="H107" s="0" t="n">
        <v>7660673</v>
      </c>
      <c r="I107" s="0" t="n">
        <v>7</v>
      </c>
      <c r="J107" s="0" t="n">
        <f aca="false">H107/1000000</f>
        <v>7.660673</v>
      </c>
      <c r="K107" s="0" t="n">
        <f aca="false">F107/1000000000</f>
        <v>142.604125976</v>
      </c>
      <c r="M107" s="0" t="n">
        <f aca="false">G107/1000000000*$L$2</f>
        <v>164.627908199984</v>
      </c>
      <c r="N107" s="0" t="n">
        <f aca="false">K107/$J107</f>
        <v>18.6150911252836</v>
      </c>
      <c r="O107" s="0" t="n">
        <f aca="false">M107/$J107</f>
        <v>21.4900059302863</v>
      </c>
      <c r="P107" s="0" t="n">
        <f aca="false">J$101/J107</f>
        <v>4.10000087459679</v>
      </c>
      <c r="Q107" s="0" t="n">
        <f aca="false">K$101/K107</f>
        <v>4.00275677467471</v>
      </c>
      <c r="R107" s="0" t="n">
        <f aca="false">M$101/M107</f>
        <v>3.44082385175951</v>
      </c>
    </row>
    <row r="108" customFormat="false" ht="12.8" hidden="false" customHeight="false" outlineLevel="0" collapsed="false">
      <c r="B108" s="0" t="n">
        <v>238071020</v>
      </c>
      <c r="C108" s="0" t="n">
        <v>206662613673</v>
      </c>
      <c r="D108" s="0" t="n">
        <v>85975094542</v>
      </c>
      <c r="E108" s="0" t="n">
        <v>4126726650</v>
      </c>
      <c r="F108" s="0" t="n">
        <v>140035339355</v>
      </c>
      <c r="G108" s="0" t="n">
        <v>645482604980</v>
      </c>
      <c r="H108" s="0" t="n">
        <v>7518260</v>
      </c>
      <c r="I108" s="0" t="n">
        <v>8</v>
      </c>
      <c r="J108" s="0" t="n">
        <f aca="false">H108/1000000</f>
        <v>7.51826</v>
      </c>
      <c r="K108" s="0" t="n">
        <f aca="false">F108/1000000000</f>
        <v>140.035339355</v>
      </c>
      <c r="M108" s="0" t="n">
        <f aca="false">G108/1000000000*$L$2</f>
        <v>161.806481099883</v>
      </c>
      <c r="N108" s="0" t="n">
        <f aca="false">K108/$J108</f>
        <v>18.6260304053065</v>
      </c>
      <c r="O108" s="0" t="n">
        <f aca="false">M108/$J108</f>
        <v>21.5217990731742</v>
      </c>
      <c r="P108" s="0" t="n">
        <f aca="false">J$101/J108</f>
        <v>4.17766424678051</v>
      </c>
      <c r="Q108" s="0" t="n">
        <f aca="false">K$101/K108</f>
        <v>4.07618272627565</v>
      </c>
      <c r="R108" s="0" t="n">
        <f aca="false">M$101/M108</f>
        <v>3.50082165652011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67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69</v>
      </c>
      <c r="N109" s="1" t="s">
        <v>13</v>
      </c>
      <c r="O109" s="1" t="s">
        <v>70</v>
      </c>
      <c r="P109" s="1" t="s">
        <v>16</v>
      </c>
      <c r="Q109" s="1" t="s">
        <v>17</v>
      </c>
      <c r="R109" s="1" t="s">
        <v>71</v>
      </c>
    </row>
    <row r="110" customFormat="false" ht="12.8" hidden="false" customHeight="false" outlineLevel="0" collapsed="false">
      <c r="A110" s="0" t="s">
        <v>46</v>
      </c>
      <c r="B110" s="0" t="n">
        <v>23315036</v>
      </c>
      <c r="C110" s="0" t="n">
        <v>15360402047</v>
      </c>
      <c r="D110" s="0" t="n">
        <v>8369354988</v>
      </c>
      <c r="E110" s="0" t="n">
        <v>1044290484</v>
      </c>
      <c r="F110" s="0" t="n">
        <v>33849609375</v>
      </c>
      <c r="G110" s="0" t="n">
        <v>150183166503</v>
      </c>
      <c r="H110" s="0" t="n">
        <v>1836936</v>
      </c>
      <c r="I110" s="0" t="n">
        <v>1</v>
      </c>
      <c r="J110" s="0" t="n">
        <f aca="false">H110/1000000</f>
        <v>1.836936</v>
      </c>
      <c r="K110" s="0" t="n">
        <f aca="false">F110/1000000000</f>
        <v>33.849609375</v>
      </c>
      <c r="M110" s="0" t="n">
        <f aca="false">G110/1000000000*$L$2</f>
        <v>37.6471952997728</v>
      </c>
      <c r="N110" s="0" t="n">
        <f aca="false">K110/$J110</f>
        <v>18.4272121483819</v>
      </c>
      <c r="O110" s="0" t="n">
        <f aca="false">M110/$J110</f>
        <v>20.4945601260865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24177578</v>
      </c>
      <c r="C111" s="0" t="n">
        <v>15156711018</v>
      </c>
      <c r="D111" s="0" t="n">
        <v>8299978513</v>
      </c>
      <c r="E111" s="0" t="n">
        <v>976207041</v>
      </c>
      <c r="F111" s="0" t="n">
        <v>17727905273</v>
      </c>
      <c r="G111" s="0" t="n">
        <v>89051635742</v>
      </c>
      <c r="H111" s="0" t="n">
        <v>939939</v>
      </c>
      <c r="I111" s="0" t="n">
        <v>2</v>
      </c>
      <c r="J111" s="0" t="n">
        <f aca="false">H111/1000000</f>
        <v>0.939939</v>
      </c>
      <c r="K111" s="0" t="n">
        <f aca="false">F111/1000000000</f>
        <v>17.727905273</v>
      </c>
      <c r="M111" s="0" t="n">
        <f aca="false">G111/1000000000*$L$2</f>
        <v>22.323036599953</v>
      </c>
      <c r="N111" s="0" t="n">
        <f aca="false">K111/$J111</f>
        <v>18.8606976335698</v>
      </c>
      <c r="O111" s="0" t="n">
        <f aca="false">M111/$J111</f>
        <v>23.7494524644184</v>
      </c>
      <c r="P111" s="0" t="n">
        <f aca="false">J$110/J111</f>
        <v>1.95431405655048</v>
      </c>
      <c r="Q111" s="0" t="n">
        <f aca="false">K$110/K111</f>
        <v>1.90939701299926</v>
      </c>
      <c r="R111" s="0" t="n">
        <f aca="false">M$110/M111</f>
        <v>1.68647285646847</v>
      </c>
    </row>
    <row r="112" customFormat="false" ht="12.8" hidden="false" customHeight="false" outlineLevel="0" collapsed="false">
      <c r="B112" s="0" t="n">
        <v>26036143</v>
      </c>
      <c r="C112" s="0" t="n">
        <v>15224005294</v>
      </c>
      <c r="D112" s="0" t="n">
        <v>8318095217</v>
      </c>
      <c r="E112" s="0" t="n">
        <v>995848497</v>
      </c>
      <c r="F112" s="0" t="n">
        <v>12830078125</v>
      </c>
      <c r="G112" s="0" t="n">
        <v>71242919921</v>
      </c>
      <c r="H112" s="0" t="n">
        <v>659184</v>
      </c>
      <c r="I112" s="0" t="n">
        <v>3</v>
      </c>
      <c r="J112" s="0" t="n">
        <f aca="false">H112/1000000</f>
        <v>0.659184</v>
      </c>
      <c r="K112" s="0" t="n">
        <f aca="false">F112/1000000000</f>
        <v>12.830078125</v>
      </c>
      <c r="M112" s="0" t="n">
        <f aca="false">G112/1000000000*$L$2</f>
        <v>17.8588331997807</v>
      </c>
      <c r="N112" s="0" t="n">
        <f aca="false">K112/$J112</f>
        <v>19.4635763686619</v>
      </c>
      <c r="O112" s="0" t="n">
        <f aca="false">M112/$J112</f>
        <v>27.0923341582633</v>
      </c>
      <c r="P112" s="0" t="n">
        <f aca="false">J$110/J112</f>
        <v>2.78668171557562</v>
      </c>
      <c r="Q112" s="0" t="n">
        <f aca="false">K$110/K112</f>
        <v>2.63830111128026</v>
      </c>
      <c r="R112" s="0" t="n">
        <f aca="false">M$110/M112</f>
        <v>2.1080433911122</v>
      </c>
    </row>
    <row r="113" customFormat="false" ht="12.8" hidden="false" customHeight="false" outlineLevel="0" collapsed="false">
      <c r="B113" s="0" t="n">
        <v>25826465</v>
      </c>
      <c r="C113" s="0" t="n">
        <v>15345688725</v>
      </c>
      <c r="D113" s="0" t="n">
        <v>8337185655</v>
      </c>
      <c r="E113" s="0" t="n">
        <v>1030091057</v>
      </c>
      <c r="F113" s="0" t="n">
        <v>12294250488</v>
      </c>
      <c r="G113" s="0" t="n">
        <v>70585205078</v>
      </c>
      <c r="H113" s="0" t="n">
        <v>621755</v>
      </c>
      <c r="I113" s="0" t="n">
        <v>4</v>
      </c>
      <c r="J113" s="0" t="n">
        <f aca="false">H113/1000000</f>
        <v>0.621755</v>
      </c>
      <c r="K113" s="0" t="n">
        <f aca="false">F113/1000000000</f>
        <v>12.294250488</v>
      </c>
      <c r="M113" s="0" t="n">
        <f aca="false">G113/1000000000*$L$2</f>
        <v>17.6939603999687</v>
      </c>
      <c r="N113" s="0" t="n">
        <f aca="false">K113/$J113</f>
        <v>19.7734646090502</v>
      </c>
      <c r="O113" s="0" t="n">
        <f aca="false">M113/$J113</f>
        <v>28.4580910486746</v>
      </c>
      <c r="P113" s="0" t="n">
        <f aca="false">J$110/J113</f>
        <v>2.95443703709661</v>
      </c>
      <c r="Q113" s="0" t="n">
        <f aca="false">K$110/K113</f>
        <v>2.7532877590252</v>
      </c>
      <c r="R113" s="0" t="n">
        <f aca="false">M$110/M113</f>
        <v>2.12768619623674</v>
      </c>
    </row>
    <row r="114" customFormat="false" ht="12.8" hidden="false" customHeight="false" outlineLevel="0" collapsed="false">
      <c r="B114" s="0" t="n">
        <v>24000849</v>
      </c>
      <c r="C114" s="0" t="n">
        <v>15573561880</v>
      </c>
      <c r="D114" s="0" t="n">
        <v>8370004288</v>
      </c>
      <c r="E114" s="0" t="n">
        <v>1095171740</v>
      </c>
      <c r="F114" s="0" t="n">
        <v>14448120117</v>
      </c>
      <c r="G114" s="0" t="n">
        <v>80439514160</v>
      </c>
      <c r="H114" s="0" t="n">
        <v>737836</v>
      </c>
      <c r="I114" s="0" t="n">
        <v>5</v>
      </c>
      <c r="J114" s="0" t="n">
        <f aca="false">H114/1000000</f>
        <v>0.737836</v>
      </c>
      <c r="K114" s="0" t="n">
        <f aca="false">F114/1000000000</f>
        <v>14.448120117</v>
      </c>
      <c r="M114" s="0" t="n">
        <f aca="false">G114/1000000000*$L$2</f>
        <v>20.1641912999608</v>
      </c>
      <c r="N114" s="0" t="n">
        <f aca="false">K114/$J114</f>
        <v>19.5817500325276</v>
      </c>
      <c r="O114" s="0" t="n">
        <f aca="false">M114/$J114</f>
        <v>27.3288255113072</v>
      </c>
      <c r="P114" s="0" t="n">
        <f aca="false">J$110/J114</f>
        <v>2.4896264210475</v>
      </c>
      <c r="Q114" s="0" t="n">
        <f aca="false">K$110/K114</f>
        <v>2.34283831397358</v>
      </c>
      <c r="R114" s="0" t="n">
        <f aca="false">M$110/M114</f>
        <v>1.86703224244088</v>
      </c>
    </row>
    <row r="115" customFormat="false" ht="12.8" hidden="false" customHeight="false" outlineLevel="0" collapsed="false">
      <c r="B115" s="0" t="n">
        <v>24641949</v>
      </c>
      <c r="C115" s="0" t="n">
        <v>15414204010</v>
      </c>
      <c r="D115" s="0" t="n">
        <v>8336942221</v>
      </c>
      <c r="E115" s="0" t="n">
        <v>1049727479</v>
      </c>
      <c r="F115" s="0" t="n">
        <v>12789306640</v>
      </c>
      <c r="G115" s="0" t="n">
        <v>74957214355</v>
      </c>
      <c r="H115" s="0" t="n">
        <v>641561</v>
      </c>
      <c r="I115" s="0" t="n">
        <v>6</v>
      </c>
      <c r="J115" s="0" t="n">
        <f aca="false">H115/1000000</f>
        <v>0.641561</v>
      </c>
      <c r="K115" s="0" t="n">
        <f aca="false">F115/1000000000</f>
        <v>12.78930664</v>
      </c>
      <c r="M115" s="0" t="n">
        <f aca="false">G115/1000000000*$L$2</f>
        <v>18.7899146998825</v>
      </c>
      <c r="N115" s="0" t="n">
        <f aca="false">K115/$J115</f>
        <v>19.9346697196369</v>
      </c>
      <c r="O115" s="0" t="n">
        <f aca="false">M115/$J115</f>
        <v>29.2878069269835</v>
      </c>
      <c r="P115" s="0" t="n">
        <f aca="false">J$110/J115</f>
        <v>2.86322890574708</v>
      </c>
      <c r="Q115" s="0" t="n">
        <f aca="false">K$110/K115</f>
        <v>2.64671184512314</v>
      </c>
      <c r="R115" s="0" t="n">
        <f aca="false">M$110/M115</f>
        <v>2.0035852158503</v>
      </c>
    </row>
    <row r="116" customFormat="false" ht="12.8" hidden="false" customHeight="false" outlineLevel="0" collapsed="false">
      <c r="B116" s="0" t="n">
        <v>26963427</v>
      </c>
      <c r="C116" s="0" t="n">
        <v>15405114957</v>
      </c>
      <c r="D116" s="0" t="n">
        <v>8345707205</v>
      </c>
      <c r="E116" s="0" t="n">
        <v>1047028065</v>
      </c>
      <c r="F116" s="0" t="n">
        <v>12063232421</v>
      </c>
      <c r="G116" s="0" t="n">
        <v>72746459960</v>
      </c>
      <c r="H116" s="0" t="n">
        <v>597348</v>
      </c>
      <c r="I116" s="0" t="n">
        <v>7</v>
      </c>
      <c r="J116" s="0" t="n">
        <f aca="false">H116/1000000</f>
        <v>0.597348</v>
      </c>
      <c r="K116" s="0" t="n">
        <f aca="false">F116/1000000000</f>
        <v>12.063232421</v>
      </c>
      <c r="M116" s="0" t="n">
        <f aca="false">G116/1000000000*$L$2</f>
        <v>18.235733399765</v>
      </c>
      <c r="N116" s="0" t="n">
        <f aca="false">K116/$J116</f>
        <v>20.1946477112169</v>
      </c>
      <c r="O116" s="0" t="n">
        <f aca="false">M116/$J116</f>
        <v>30.5278219727278</v>
      </c>
      <c r="P116" s="0" t="n">
        <f aca="false">J$110/J116</f>
        <v>3.0751521726029</v>
      </c>
      <c r="Q116" s="0" t="n">
        <f aca="false">K$110/K116</f>
        <v>2.80601485519534</v>
      </c>
      <c r="R116" s="0" t="n">
        <f aca="false">M$110/M116</f>
        <v>2.06447388073013</v>
      </c>
    </row>
    <row r="117" customFormat="false" ht="12.8" hidden="false" customHeight="false" outlineLevel="0" collapsed="false">
      <c r="B117" s="0" t="n">
        <v>28407982</v>
      </c>
      <c r="C117" s="0" t="n">
        <v>15413922444</v>
      </c>
      <c r="D117" s="0" t="n">
        <v>8336821359</v>
      </c>
      <c r="E117" s="0" t="n">
        <v>1049656323</v>
      </c>
      <c r="F117" s="0" t="n">
        <v>13474975585</v>
      </c>
      <c r="G117" s="0" t="n">
        <v>78373901367</v>
      </c>
      <c r="H117" s="0" t="n">
        <v>673622</v>
      </c>
      <c r="I117" s="0" t="n">
        <v>8</v>
      </c>
      <c r="J117" s="0" t="n">
        <f aca="false">H117/1000000</f>
        <v>0.673622</v>
      </c>
      <c r="K117" s="0" t="n">
        <f aca="false">F117/1000000000</f>
        <v>13.474975585</v>
      </c>
      <c r="M117" s="0" t="n">
        <f aca="false">G117/1000000000*$L$2</f>
        <v>19.646393399953</v>
      </c>
      <c r="N117" s="0" t="n">
        <f aca="false">K117/$J117</f>
        <v>20.0037641065761</v>
      </c>
      <c r="O117" s="0" t="n">
        <f aca="false">M117/$J117</f>
        <v>29.1653084370062</v>
      </c>
      <c r="P117" s="0" t="n">
        <f aca="false">J$110/J117</f>
        <v>2.72695369213001</v>
      </c>
      <c r="Q117" s="0" t="n">
        <f aca="false">K$110/K117</f>
        <v>2.51203493182433</v>
      </c>
      <c r="R117" s="0" t="n">
        <f aca="false">M$110/M117</f>
        <v>1.91623951192298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67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69</v>
      </c>
      <c r="N118" s="1" t="s">
        <v>13</v>
      </c>
      <c r="O118" s="1" t="s">
        <v>70</v>
      </c>
      <c r="P118" s="1" t="s">
        <v>16</v>
      </c>
      <c r="Q118" s="1" t="s">
        <v>17</v>
      </c>
      <c r="R118" s="1" t="s">
        <v>71</v>
      </c>
    </row>
    <row r="119" customFormat="false" ht="12.8" hidden="false" customHeight="false" outlineLevel="0" collapsed="false">
      <c r="A119" s="0" t="s">
        <v>47</v>
      </c>
      <c r="B119" s="0" t="n">
        <v>176092081</v>
      </c>
      <c r="C119" s="0" t="n">
        <v>201681215152</v>
      </c>
      <c r="D119" s="0" t="n">
        <v>87017824671</v>
      </c>
      <c r="E119" s="0" t="n">
        <v>6461969233</v>
      </c>
      <c r="F119" s="0" t="n">
        <v>557958801269</v>
      </c>
      <c r="G119" s="0" t="n">
        <v>2379287902832</v>
      </c>
      <c r="H119" s="0" t="n">
        <v>30376663</v>
      </c>
      <c r="I119" s="0" t="n">
        <v>1</v>
      </c>
      <c r="J119" s="0" t="n">
        <f aca="false">H119/1000000</f>
        <v>30.376663</v>
      </c>
      <c r="K119" s="0" t="n">
        <f aca="false">F119/1000000000</f>
        <v>557.958801269</v>
      </c>
      <c r="M119" s="0" t="n">
        <f aca="false">G119/1000000000*$L$2</f>
        <v>596.428470899992</v>
      </c>
      <c r="N119" s="0" t="n">
        <f aca="false">K119/$J119</f>
        <v>18.3680084039843</v>
      </c>
      <c r="O119" s="0" t="n">
        <f aca="false">M119/$J119</f>
        <v>19.6344302499584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189933481</v>
      </c>
      <c r="C120" s="0" t="n">
        <v>201240189125</v>
      </c>
      <c r="D120" s="0" t="n">
        <v>86795639781</v>
      </c>
      <c r="E120" s="0" t="n">
        <v>6338734715</v>
      </c>
      <c r="F120" s="0" t="n">
        <v>292470397949</v>
      </c>
      <c r="G120" s="0" t="n">
        <v>1372981933593</v>
      </c>
      <c r="H120" s="0" t="n">
        <v>15636760</v>
      </c>
      <c r="I120" s="0" t="n">
        <v>2</v>
      </c>
      <c r="J120" s="0" t="n">
        <f aca="false">H120/1000000</f>
        <v>15.63676</v>
      </c>
      <c r="K120" s="0" t="n">
        <f aca="false">F120/1000000000</f>
        <v>292.470397949</v>
      </c>
      <c r="M120" s="0" t="n">
        <f aca="false">G120/1000000000*$L$2</f>
        <v>344.172520799812</v>
      </c>
      <c r="N120" s="0" t="n">
        <f aca="false">K120/$J120</f>
        <v>18.7040280690501</v>
      </c>
      <c r="O120" s="0" t="n">
        <f aca="false">M120/$J120</f>
        <v>22.0104753670077</v>
      </c>
      <c r="P120" s="0" t="n">
        <f aca="false">J$119/J120</f>
        <v>1.94264432017886</v>
      </c>
      <c r="Q120" s="0" t="n">
        <f aca="false">K$119/K120</f>
        <v>1.90774452793098</v>
      </c>
      <c r="R120" s="0" t="n">
        <f aca="false">M$119/M120</f>
        <v>1.73293460359348</v>
      </c>
    </row>
    <row r="121" customFormat="false" ht="12.8" hidden="false" customHeight="false" outlineLevel="0" collapsed="false">
      <c r="B121" s="0" t="n">
        <v>204024244</v>
      </c>
      <c r="C121" s="0" t="n">
        <v>201962392736</v>
      </c>
      <c r="D121" s="0" t="n">
        <v>86854958462</v>
      </c>
      <c r="E121" s="0" t="n">
        <v>6522892140</v>
      </c>
      <c r="F121" s="0" t="n">
        <v>216174987792</v>
      </c>
      <c r="G121" s="0" t="n">
        <v>1085054016113</v>
      </c>
      <c r="H121" s="0" t="n">
        <v>11362674</v>
      </c>
      <c r="I121" s="0" t="n">
        <v>3</v>
      </c>
      <c r="J121" s="0" t="n">
        <f aca="false">H121/1000000</f>
        <v>11.362674</v>
      </c>
      <c r="K121" s="0" t="n">
        <f aca="false">F121/1000000000</f>
        <v>216.174987792</v>
      </c>
      <c r="M121" s="0" t="n">
        <f aca="false">G121/1000000000*$L$2</f>
        <v>271.996132499929</v>
      </c>
      <c r="N121" s="0" t="n">
        <f aca="false">K121/$J121</f>
        <v>19.0250101157527</v>
      </c>
      <c r="O121" s="0" t="n">
        <f aca="false">M121/$J121</f>
        <v>23.9376868948215</v>
      </c>
      <c r="P121" s="0" t="n">
        <f aca="false">J$119/J121</f>
        <v>2.67337274659116</v>
      </c>
      <c r="Q121" s="0" t="n">
        <f aca="false">K$119/K121</f>
        <v>2.58105161456449</v>
      </c>
      <c r="R121" s="0" t="n">
        <f aca="false">M$119/M121</f>
        <v>2.19278290988254</v>
      </c>
    </row>
    <row r="122" customFormat="false" ht="12.8" hidden="false" customHeight="false" outlineLevel="0" collapsed="false">
      <c r="B122" s="0" t="n">
        <v>207732869</v>
      </c>
      <c r="C122" s="0" t="n">
        <v>204870341304</v>
      </c>
      <c r="D122" s="0" t="n">
        <v>87229922029</v>
      </c>
      <c r="E122" s="0" t="n">
        <v>7366787726</v>
      </c>
      <c r="F122" s="0" t="n">
        <v>189632446289</v>
      </c>
      <c r="G122" s="0" t="n">
        <v>984408691406</v>
      </c>
      <c r="H122" s="0" t="n">
        <v>9880158</v>
      </c>
      <c r="I122" s="0" t="n">
        <v>4</v>
      </c>
      <c r="J122" s="0" t="n">
        <f aca="false">H122/1000000</f>
        <v>9.880158</v>
      </c>
      <c r="K122" s="0" t="n">
        <f aca="false">F122/1000000000</f>
        <v>189.632446289</v>
      </c>
      <c r="M122" s="0" t="n">
        <f aca="false">G122/1000000000*$L$2</f>
        <v>246.766845599937</v>
      </c>
      <c r="N122" s="0" t="n">
        <f aca="false">K122/$J122</f>
        <v>19.1932605014009</v>
      </c>
      <c r="O122" s="0" t="n">
        <f aca="false">M122/$J122</f>
        <v>24.9760019627153</v>
      </c>
      <c r="P122" s="0" t="n">
        <f aca="false">J$119/J122</f>
        <v>3.07451186509366</v>
      </c>
      <c r="Q122" s="0" t="n">
        <f aca="false">K$119/K122</f>
        <v>2.94231716242626</v>
      </c>
      <c r="R122" s="0" t="n">
        <f aca="false">M$119/M122</f>
        <v>2.41697165374854</v>
      </c>
    </row>
    <row r="123" customFormat="false" ht="12.8" hidden="false" customHeight="false" outlineLevel="0" collapsed="false">
      <c r="B123" s="0" t="n">
        <v>307019924</v>
      </c>
      <c r="C123" s="0" t="n">
        <v>217795242948</v>
      </c>
      <c r="D123" s="0" t="n">
        <v>89121716097</v>
      </c>
      <c r="E123" s="0" t="n">
        <v>11064956952</v>
      </c>
      <c r="F123" s="0" t="n">
        <v>234804870605</v>
      </c>
      <c r="G123" s="0" t="n">
        <v>1174147277832</v>
      </c>
      <c r="H123" s="0" t="n">
        <v>12360684</v>
      </c>
      <c r="I123" s="0" t="n">
        <v>5</v>
      </c>
      <c r="J123" s="0" t="n">
        <f aca="false">H123/1000000</f>
        <v>12.360684</v>
      </c>
      <c r="K123" s="0" t="n">
        <f aca="false">F123/1000000000</f>
        <v>234.804870605</v>
      </c>
      <c r="M123" s="0" t="n">
        <f aca="false">G123/1000000000*$L$2</f>
        <v>294.329603699992</v>
      </c>
      <c r="N123" s="0" t="n">
        <f aca="false">K123/$J123</f>
        <v>18.9961065750892</v>
      </c>
      <c r="O123" s="0" t="n">
        <f aca="false">M123/$J123</f>
        <v>23.8117569950006</v>
      </c>
      <c r="P123" s="0" t="n">
        <f aca="false">J$119/J123</f>
        <v>2.45752281993456</v>
      </c>
      <c r="Q123" s="0" t="n">
        <f aca="false">K$119/K123</f>
        <v>2.37626587485753</v>
      </c>
      <c r="R123" s="0" t="n">
        <f aca="false">M$119/M123</f>
        <v>2.0263964732135</v>
      </c>
    </row>
    <row r="124" customFormat="false" ht="12.8" hidden="false" customHeight="false" outlineLevel="0" collapsed="false">
      <c r="B124" s="0" t="n">
        <v>393460011</v>
      </c>
      <c r="C124" s="0" t="n">
        <v>213404488556</v>
      </c>
      <c r="D124" s="0" t="n">
        <v>88496209842</v>
      </c>
      <c r="E124" s="0" t="n">
        <v>9819266366</v>
      </c>
      <c r="F124" s="0" t="n">
        <v>207788513183</v>
      </c>
      <c r="G124" s="0" t="n">
        <v>1078263183593</v>
      </c>
      <c r="H124" s="0" t="n">
        <v>10834875</v>
      </c>
      <c r="I124" s="0" t="n">
        <v>6</v>
      </c>
      <c r="J124" s="0" t="n">
        <f aca="false">H124/1000000</f>
        <v>10.834875</v>
      </c>
      <c r="K124" s="0" t="n">
        <f aca="false">F124/1000000000</f>
        <v>207.788513183</v>
      </c>
      <c r="M124" s="0" t="n">
        <f aca="false">G124/1000000000*$L$2</f>
        <v>270.293839199812</v>
      </c>
      <c r="N124" s="0" t="n">
        <f aca="false">K124/$J124</f>
        <v>19.1777489987656</v>
      </c>
      <c r="O124" s="0" t="n">
        <f aca="false">M124/$J124</f>
        <v>24.946650441266</v>
      </c>
      <c r="P124" s="0" t="n">
        <f aca="false">J$119/J124</f>
        <v>2.80360068759446</v>
      </c>
      <c r="Q124" s="0" t="n">
        <f aca="false">K$119/K124</f>
        <v>2.68522447522209</v>
      </c>
      <c r="R124" s="0" t="n">
        <f aca="false">M$119/M124</f>
        <v>2.20659291630798</v>
      </c>
    </row>
    <row r="125" customFormat="false" ht="12.8" hidden="false" customHeight="false" outlineLevel="0" collapsed="false">
      <c r="B125" s="0" t="n">
        <v>467953735</v>
      </c>
      <c r="C125" s="0" t="n">
        <v>208567403127</v>
      </c>
      <c r="D125" s="0" t="n">
        <v>87761968921</v>
      </c>
      <c r="E125" s="0" t="n">
        <v>8423264552</v>
      </c>
      <c r="F125" s="0" t="n">
        <v>187117187500</v>
      </c>
      <c r="G125" s="0" t="n">
        <v>1004236511230</v>
      </c>
      <c r="H125" s="0" t="n">
        <v>9656846</v>
      </c>
      <c r="I125" s="0" t="n">
        <v>7</v>
      </c>
      <c r="J125" s="0" t="n">
        <f aca="false">H125/1000000</f>
        <v>9.656846</v>
      </c>
      <c r="K125" s="0" t="n">
        <f aca="false">F125/1000000000</f>
        <v>187.1171875</v>
      </c>
      <c r="M125" s="0" t="n">
        <f aca="false">G125/1000000000*$L$2</f>
        <v>251.737188299882</v>
      </c>
      <c r="N125" s="0" t="n">
        <f aca="false">K125/$J125</f>
        <v>19.3766357566435</v>
      </c>
      <c r="O125" s="0" t="n">
        <f aca="false">M125/$J125</f>
        <v>26.0682616560192</v>
      </c>
      <c r="P125" s="0" t="n">
        <f aca="false">J$119/J125</f>
        <v>3.14560913573645</v>
      </c>
      <c r="Q125" s="0" t="n">
        <f aca="false">K$119/K125</f>
        <v>2.98186825445418</v>
      </c>
      <c r="R125" s="0" t="n">
        <f aca="false">M$119/M125</f>
        <v>2.36925054628598</v>
      </c>
    </row>
    <row r="126" customFormat="false" ht="12.8" hidden="false" customHeight="false" outlineLevel="0" collapsed="false">
      <c r="B126" s="0" t="n">
        <v>526220791</v>
      </c>
      <c r="C126" s="0" t="n">
        <v>206493207962</v>
      </c>
      <c r="D126" s="0" t="n">
        <v>87480682034</v>
      </c>
      <c r="E126" s="0" t="n">
        <v>7842644798</v>
      </c>
      <c r="F126" s="0" t="n">
        <v>188615173339</v>
      </c>
      <c r="G126" s="0" t="n">
        <v>1013681945800</v>
      </c>
      <c r="H126" s="0" t="n">
        <v>9722717</v>
      </c>
      <c r="I126" s="0" t="n">
        <v>8</v>
      </c>
      <c r="J126" s="0" t="n">
        <f aca="false">H126/1000000</f>
        <v>9.722717</v>
      </c>
      <c r="K126" s="0" t="n">
        <f aca="false">F126/1000000000</f>
        <v>188.615173339</v>
      </c>
      <c r="M126" s="0" t="n">
        <f aca="false">G126/1000000000*$L$2</f>
        <v>254.104924499804</v>
      </c>
      <c r="N126" s="0" t="n">
        <f aca="false">K126/$J126</f>
        <v>19.3994305644194</v>
      </c>
      <c r="O126" s="0" t="n">
        <f aca="false">M126/$J126</f>
        <v>26.1351764635137</v>
      </c>
      <c r="P126" s="0" t="n">
        <f aca="false">J$119/J126</f>
        <v>3.12429776573771</v>
      </c>
      <c r="Q126" s="0" t="n">
        <f aca="false">K$119/K126</f>
        <v>2.958186191448</v>
      </c>
      <c r="R126" s="0" t="n">
        <f aca="false">M$119/M126</f>
        <v>2.34717399544318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67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69</v>
      </c>
      <c r="N127" s="1" t="s">
        <v>13</v>
      </c>
      <c r="O127" s="1" t="s">
        <v>70</v>
      </c>
      <c r="P127" s="1" t="s">
        <v>16</v>
      </c>
      <c r="Q127" s="1" t="s">
        <v>17</v>
      </c>
      <c r="R127" s="1" t="s">
        <v>71</v>
      </c>
    </row>
    <row r="128" customFormat="false" ht="12.8" hidden="false" customHeight="false" outlineLevel="0" collapsed="false">
      <c r="A128" s="0" t="s">
        <v>48</v>
      </c>
      <c r="B128" s="0" t="n">
        <v>118510166</v>
      </c>
      <c r="C128" s="0" t="n">
        <v>162950112672</v>
      </c>
      <c r="D128" s="0" t="n">
        <v>84815285782</v>
      </c>
      <c r="E128" s="0" t="n">
        <v>18119020994</v>
      </c>
      <c r="F128" s="0" t="n">
        <v>543981445312</v>
      </c>
      <c r="G128" s="0" t="n">
        <v>2194642761230</v>
      </c>
      <c r="H128" s="0" t="n">
        <v>29861801</v>
      </c>
      <c r="I128" s="0" t="n">
        <v>1</v>
      </c>
      <c r="J128" s="0" t="n">
        <f aca="false">H128/1000000</f>
        <v>29.861801</v>
      </c>
      <c r="K128" s="0" t="n">
        <f aca="false">F128/1000000000</f>
        <v>543.981445312</v>
      </c>
      <c r="M128" s="0" t="n">
        <f aca="false">G128/1000000000*$L$2</f>
        <v>550.142513099882</v>
      </c>
      <c r="N128" s="0" t="n">
        <f aca="false">K128/$J128</f>
        <v>18.2166321887953</v>
      </c>
      <c r="O128" s="0" t="n">
        <f aca="false">M128/$J128</f>
        <v>18.4229515527172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123519334</v>
      </c>
      <c r="C129" s="0" t="n">
        <v>164305849575</v>
      </c>
      <c r="D129" s="0" t="n">
        <v>84837574596</v>
      </c>
      <c r="E129" s="0" t="n">
        <v>18517451271</v>
      </c>
      <c r="F129" s="0" t="n">
        <v>299464294433</v>
      </c>
      <c r="G129" s="0" t="n">
        <v>1275288208007</v>
      </c>
      <c r="H129" s="0" t="n">
        <v>16305621</v>
      </c>
      <c r="I129" s="0" t="n">
        <v>2</v>
      </c>
      <c r="J129" s="0" t="n">
        <f aca="false">H129/1000000</f>
        <v>16.305621</v>
      </c>
      <c r="K129" s="0" t="n">
        <f aca="false">F129/1000000000</f>
        <v>299.464294433</v>
      </c>
      <c r="M129" s="0" t="n">
        <f aca="false">G129/1000000000*$L$2</f>
        <v>319.683126599796</v>
      </c>
      <c r="N129" s="0" t="n">
        <f aca="false">K129/$J129</f>
        <v>18.3657092503867</v>
      </c>
      <c r="O129" s="0" t="n">
        <f aca="false">M129/$J129</f>
        <v>19.6057007948238</v>
      </c>
      <c r="P129" s="0" t="n">
        <f aca="false">J$128/J129</f>
        <v>1.83138078580387</v>
      </c>
      <c r="Q129" s="0" t="n">
        <f aca="false">K$128/K129</f>
        <v>1.81651520873954</v>
      </c>
      <c r="R129" s="0" t="n">
        <f aca="false">M$128/M129</f>
        <v>1.72089943861376</v>
      </c>
    </row>
    <row r="130" customFormat="false" ht="12.8" hidden="false" customHeight="false" outlineLevel="0" collapsed="false">
      <c r="B130" s="0" t="n">
        <v>132570090</v>
      </c>
      <c r="C130" s="0" t="n">
        <v>165611525054</v>
      </c>
      <c r="D130" s="0" t="n">
        <v>84968549249</v>
      </c>
      <c r="E130" s="0" t="n">
        <v>18889545264</v>
      </c>
      <c r="F130" s="0" t="n">
        <v>217601806640</v>
      </c>
      <c r="G130" s="0" t="n">
        <v>964960510253</v>
      </c>
      <c r="H130" s="0" t="n">
        <v>11753701</v>
      </c>
      <c r="I130" s="0" t="n">
        <v>3</v>
      </c>
      <c r="J130" s="0" t="n">
        <f aca="false">H130/1000000</f>
        <v>11.753701</v>
      </c>
      <c r="K130" s="0" t="n">
        <f aca="false">F130/1000000000</f>
        <v>217.60180664</v>
      </c>
      <c r="M130" s="0" t="n">
        <f aca="false">G130/1000000000*$L$2</f>
        <v>241.891668899773</v>
      </c>
      <c r="N130" s="0" t="n">
        <f aca="false">K130/$J130</f>
        <v>18.5134713431965</v>
      </c>
      <c r="O130" s="0" t="n">
        <f aca="false">M130/$J130</f>
        <v>20.5800427371577</v>
      </c>
      <c r="P130" s="0" t="n">
        <f aca="false">J$128/J130</f>
        <v>2.54062962806353</v>
      </c>
      <c r="Q130" s="0" t="n">
        <f aca="false">K$128/K130</f>
        <v>2.49989397474058</v>
      </c>
      <c r="R130" s="0" t="n">
        <f aca="false">M$128/M130</f>
        <v>2.27433427369436</v>
      </c>
    </row>
    <row r="131" customFormat="false" ht="12.8" hidden="false" customHeight="false" outlineLevel="0" collapsed="false">
      <c r="B131" s="0" t="n">
        <v>133786224</v>
      </c>
      <c r="C131" s="0" t="n">
        <v>168026809517</v>
      </c>
      <c r="D131" s="0" t="n">
        <v>85319423760</v>
      </c>
      <c r="E131" s="0" t="n">
        <v>19561782346</v>
      </c>
      <c r="F131" s="0" t="n">
        <v>181906860351</v>
      </c>
      <c r="G131" s="0" t="n">
        <v>830302307128</v>
      </c>
      <c r="H131" s="0" t="n">
        <v>9764976</v>
      </c>
      <c r="I131" s="0" t="n">
        <v>4</v>
      </c>
      <c r="J131" s="0" t="n">
        <f aca="false">H131/1000000</f>
        <v>9.764976</v>
      </c>
      <c r="K131" s="0" t="n">
        <f aca="false">F131/1000000000</f>
        <v>181.906860351</v>
      </c>
      <c r="M131" s="0" t="n">
        <f aca="false">G131/1000000000*$L$2</f>
        <v>208.136196899773</v>
      </c>
      <c r="N131" s="0" t="n">
        <f aca="false">K131/$J131</f>
        <v>18.6285005053776</v>
      </c>
      <c r="O131" s="0" t="n">
        <f aca="false">M131/$J131</f>
        <v>21.3145630772439</v>
      </c>
      <c r="P131" s="0" t="n">
        <f aca="false">J$128/J131</f>
        <v>3.05805165317355</v>
      </c>
      <c r="Q131" s="0" t="n">
        <f aca="false">K$128/K131</f>
        <v>2.99043941642638</v>
      </c>
      <c r="R131" s="0" t="n">
        <f aca="false">M$128/M131</f>
        <v>2.64318518976688</v>
      </c>
    </row>
    <row r="132" customFormat="false" ht="12.8" hidden="false" customHeight="false" outlineLevel="0" collapsed="false">
      <c r="B132" s="0" t="n">
        <v>130659318</v>
      </c>
      <c r="C132" s="0" t="n">
        <v>184579748385</v>
      </c>
      <c r="D132" s="0" t="n">
        <v>87687704310</v>
      </c>
      <c r="E132" s="0" t="n">
        <v>24308535759</v>
      </c>
      <c r="F132" s="0" t="n">
        <v>214328308105</v>
      </c>
      <c r="G132" s="0" t="n">
        <v>958988647460</v>
      </c>
      <c r="H132" s="0" t="n">
        <v>11553405</v>
      </c>
      <c r="I132" s="0" t="n">
        <v>5</v>
      </c>
      <c r="J132" s="0" t="n">
        <f aca="false">H132/1000000</f>
        <v>11.553405</v>
      </c>
      <c r="K132" s="0" t="n">
        <f aca="false">F132/1000000000</f>
        <v>214.328308105</v>
      </c>
      <c r="M132" s="0" t="n">
        <f aca="false">G132/1000000000*$L$2</f>
        <v>240.394670999765</v>
      </c>
      <c r="N132" s="0" t="n">
        <f aca="false">K132/$J132</f>
        <v>18.5510945132625</v>
      </c>
      <c r="O132" s="0" t="n">
        <f aca="false">M132/$J132</f>
        <v>20.8072573409973</v>
      </c>
      <c r="P132" s="0" t="n">
        <f aca="false">J$128/J132</f>
        <v>2.58467534030011</v>
      </c>
      <c r="Q132" s="0" t="n">
        <f aca="false">K$128/K132</f>
        <v>2.53807558190354</v>
      </c>
      <c r="R132" s="0" t="n">
        <f aca="false">M$128/M132</f>
        <v>2.28849712355071</v>
      </c>
    </row>
    <row r="133" customFormat="false" ht="12.8" hidden="false" customHeight="false" outlineLevel="0" collapsed="false">
      <c r="B133" s="0" t="n">
        <v>128545167</v>
      </c>
      <c r="C133" s="0" t="n">
        <v>177189436345</v>
      </c>
      <c r="D133" s="0" t="n">
        <v>86616499231</v>
      </c>
      <c r="E133" s="0" t="n">
        <v>22195643386</v>
      </c>
      <c r="F133" s="0" t="n">
        <v>187589050292</v>
      </c>
      <c r="G133" s="0" t="n">
        <v>859164489746</v>
      </c>
      <c r="H133" s="0" t="n">
        <v>10065030</v>
      </c>
      <c r="I133" s="0" t="n">
        <v>6</v>
      </c>
      <c r="J133" s="0" t="n">
        <f aca="false">H133/1000000</f>
        <v>10.06503</v>
      </c>
      <c r="K133" s="0" t="n">
        <f aca="false">F133/1000000000</f>
        <v>187.589050292</v>
      </c>
      <c r="M133" s="0" t="n">
        <f aca="false">G133/1000000000*$L$2</f>
        <v>215.371230299976</v>
      </c>
      <c r="N133" s="0" t="n">
        <f aca="false">K133/$J133</f>
        <v>18.637704039829</v>
      </c>
      <c r="O133" s="0" t="n">
        <f aca="false">M133/$J133</f>
        <v>21.3979720179648</v>
      </c>
      <c r="P133" s="0" t="n">
        <f aca="false">J$128/J133</f>
        <v>2.96688643749696</v>
      </c>
      <c r="Q133" s="0" t="n">
        <f aca="false">K$128/K133</f>
        <v>2.89985713166756</v>
      </c>
      <c r="R133" s="0" t="n">
        <f aca="false">M$128/M133</f>
        <v>2.55439183930753</v>
      </c>
    </row>
    <row r="134" customFormat="false" ht="12.8" hidden="false" customHeight="false" outlineLevel="0" collapsed="false">
      <c r="B134" s="0" t="n">
        <v>130314967</v>
      </c>
      <c r="C134" s="0" t="n">
        <v>172379592593</v>
      </c>
      <c r="D134" s="0" t="n">
        <v>85920630366</v>
      </c>
      <c r="E134" s="0" t="n">
        <v>20820927364</v>
      </c>
      <c r="F134" s="0" t="n">
        <v>171567626953</v>
      </c>
      <c r="G134" s="0" t="n">
        <v>801895996093</v>
      </c>
      <c r="H134" s="0" t="n">
        <v>9159485</v>
      </c>
      <c r="I134" s="0" t="n">
        <v>7</v>
      </c>
      <c r="J134" s="0" t="n">
        <f aca="false">H134/1000000</f>
        <v>9.159485</v>
      </c>
      <c r="K134" s="0" t="n">
        <f aca="false">F134/1000000000</f>
        <v>171.567626953</v>
      </c>
      <c r="M134" s="0" t="n">
        <f aca="false">G134/1000000000*$L$2</f>
        <v>201.015439199812</v>
      </c>
      <c r="N134" s="0" t="n">
        <f aca="false">K134/$J134</f>
        <v>18.7311433943066</v>
      </c>
      <c r="O134" s="0" t="n">
        <f aca="false">M134/$J134</f>
        <v>21.9461508152273</v>
      </c>
      <c r="P134" s="0" t="n">
        <f aca="false">J$128/J134</f>
        <v>3.26020524079683</v>
      </c>
      <c r="Q134" s="0" t="n">
        <f aca="false">K$128/K134</f>
        <v>3.17065319940003</v>
      </c>
      <c r="R134" s="0" t="n">
        <f aca="false">M$128/M134</f>
        <v>2.73681720812019</v>
      </c>
    </row>
    <row r="135" customFormat="false" ht="12.8" hidden="false" customHeight="false" outlineLevel="0" collapsed="false">
      <c r="B135" s="0" t="n">
        <v>131770685</v>
      </c>
      <c r="C135" s="0" t="n">
        <v>171941421736</v>
      </c>
      <c r="D135" s="0" t="n">
        <v>85870122464</v>
      </c>
      <c r="E135" s="0" t="n">
        <v>20694987040</v>
      </c>
      <c r="F135" s="0" t="n">
        <v>181971801757</v>
      </c>
      <c r="G135" s="0" t="n">
        <v>840617553710</v>
      </c>
      <c r="H135" s="0" t="n">
        <v>9731259</v>
      </c>
      <c r="I135" s="0" t="n">
        <v>8</v>
      </c>
      <c r="J135" s="0" t="n">
        <f aca="false">H135/1000000</f>
        <v>9.731259</v>
      </c>
      <c r="K135" s="0" t="n">
        <f aca="false">F135/1000000000</f>
        <v>181.971801757</v>
      </c>
      <c r="M135" s="0" t="n">
        <f aca="false">G135/1000000000*$L$2</f>
        <v>210.721973399765</v>
      </c>
      <c r="N135" s="0" t="n">
        <f aca="false">K135/$J135</f>
        <v>18.699718274583</v>
      </c>
      <c r="O135" s="0" t="n">
        <f aca="false">M135/$J135</f>
        <v>21.654132666674</v>
      </c>
      <c r="P135" s="0" t="n">
        <f aca="false">J$128/J135</f>
        <v>3.06864723259344</v>
      </c>
      <c r="Q135" s="0" t="n">
        <f aca="false">K$128/K135</f>
        <v>2.98937219975663</v>
      </c>
      <c r="R135" s="0" t="n">
        <f aca="false">M$128/M135</f>
        <v>2.61075057443675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12"/>
  <sheetViews>
    <sheetView windowProtection="false"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B2" activeCellId="0" sqref="AB2"/>
    </sheetView>
  </sheetViews>
  <sheetFormatPr defaultRowHeight="12.8"/>
  <cols>
    <col collapsed="false" hidden="false" max="1" min="1" style="0" width="12.6785714285714"/>
    <col collapsed="false" hidden="false" max="2" min="2" style="0" width="13.515306122449"/>
    <col collapsed="false" hidden="false" max="4" min="3" style="0" width="14.2091836734694"/>
    <col collapsed="false" hidden="false" max="8" min="5" style="0" width="13.2397959183673"/>
    <col collapsed="false" hidden="false" max="9" min="9" style="0" width="33.6683673469388"/>
    <col collapsed="false" hidden="false" max="10" min="10" style="0" width="30.1938775510204"/>
    <col collapsed="false" hidden="false" max="11" min="11" style="0" width="33.6683673469388"/>
    <col collapsed="false" hidden="false" max="12" min="12" style="0" width="30.1938775510204"/>
    <col collapsed="false" hidden="false" max="13" min="13" style="0" width="13.2397959183673"/>
    <col collapsed="false" hidden="false" max="14" min="14" style="0" width="7.54081632653061"/>
    <col collapsed="false" hidden="false" max="15" min="15" style="0" width="11.5204081632653"/>
    <col collapsed="false" hidden="false" max="16" min="16" style="0" width="25.0561224489796"/>
    <col collapsed="false" hidden="false" max="17" min="17" style="0" width="22.2755102040816"/>
    <col collapsed="false" hidden="false" max="19" min="18" style="0" width="21.4387755102041"/>
    <col collapsed="false" hidden="false" max="21" min="20" style="0" width="13.7959183673469"/>
    <col collapsed="false" hidden="false" max="22" min="22" style="0" width="26.0255102040816"/>
    <col collapsed="false" hidden="false" max="23" min="23" style="0" width="23.2448979591837"/>
    <col collapsed="false" hidden="false" max="24" min="24" style="0" width="17.9183673469388"/>
    <col collapsed="false" hidden="false" max="25" min="25" style="0" width="19.6377551020408"/>
    <col collapsed="false" hidden="false" max="26" min="26" style="0" width="27"/>
    <col collapsed="false" hidden="false" max="27" min="27" style="0" width="22.1275510204082"/>
    <col collapsed="false" hidden="false" max="29" min="28" style="0" width="26.4387755102041"/>
    <col collapsed="false" hidden="false" max="30" min="30" style="0" width="22.5510204081633"/>
    <col collapsed="false" hidden="false" max="31" min="31" style="0" width="28.7959183673469"/>
    <col collapsed="false" hidden="false" max="32" min="32" style="0" width="31.3010204081633"/>
    <col collapsed="false" hidden="false" max="33" min="33" style="0" width="32.9744897959184"/>
    <col collapsed="false" hidden="false" max="34" min="34" style="0" width="32.5510204081633"/>
    <col collapsed="false" hidden="false" max="39" min="35" style="0" width="23.6581632653061"/>
    <col collapsed="false" hidden="false" max="40" min="40" style="0" width="18.8010204081633"/>
    <col collapsed="false" hidden="false" max="41" min="41" style="0" width="23.1020408163265"/>
    <col collapsed="false" hidden="false" max="42" min="42" style="0" width="19.2142857142857"/>
    <col collapsed="false" hidden="false" max="43" min="43" style="0" width="25.469387755102"/>
    <col collapsed="false" hidden="false" max="44" min="44" style="0" width="27.969387755102"/>
    <col collapsed="false" hidden="false" max="45" min="45" style="0" width="29.6326530612245"/>
    <col collapsed="false" hidden="false" max="46" min="46" style="0" width="29.219387755102"/>
    <col collapsed="false" hidden="false" max="47" min="47" style="0" width="32.4183673469388"/>
    <col collapsed="false" hidden="false" max="48" min="48" style="0" width="27.2755102040816"/>
    <col collapsed="false" hidden="false" max="49" min="49" style="0" width="32"/>
    <col collapsed="false" hidden="false" max="50" min="50" style="0" width="17.2704081632653"/>
    <col collapsed="false" hidden="false" max="51" min="51" style="0" width="37.6989795918367"/>
    <col collapsed="false" hidden="false" max="52" min="52" style="0" width="39.219387755102"/>
    <col collapsed="false" hidden="false" max="53" min="53" style="0" width="34.3622448979592"/>
    <col collapsed="false" hidden="false" max="54" min="54" style="0" width="35.8877551020408"/>
    <col collapsed="false" hidden="false" max="55" min="55" style="0" width="33.8010204081633"/>
    <col collapsed="false" hidden="false" max="56" min="56" style="0" width="32.2704081632653"/>
    <col collapsed="false" hidden="false" max="1025" min="5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73</v>
      </c>
      <c r="G1" s="0" t="s">
        <v>74</v>
      </c>
      <c r="H1" s="0" t="s">
        <v>4</v>
      </c>
      <c r="I1" s="0" t="s">
        <v>5</v>
      </c>
      <c r="J1" s="0" t="s">
        <v>67</v>
      </c>
      <c r="K1" s="0" t="s">
        <v>75</v>
      </c>
      <c r="L1" s="0" t="s">
        <v>76</v>
      </c>
      <c r="M1" s="0" t="s">
        <v>7</v>
      </c>
      <c r="N1" s="0" t="s">
        <v>8</v>
      </c>
      <c r="O1" s="0" t="s">
        <v>9</v>
      </c>
      <c r="P1" s="0" t="s">
        <v>58</v>
      </c>
      <c r="Q1" s="0" t="s">
        <v>59</v>
      </c>
      <c r="R1" s="0" t="s">
        <v>60</v>
      </c>
      <c r="S1" s="0" t="s">
        <v>61</v>
      </c>
      <c r="T1" s="0" t="s">
        <v>62</v>
      </c>
      <c r="U1" s="0" t="s">
        <v>16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20</v>
      </c>
      <c r="AA1" s="0" t="s">
        <v>21</v>
      </c>
      <c r="AB1" s="0" t="s">
        <v>81</v>
      </c>
      <c r="AC1" s="0" t="s">
        <v>82</v>
      </c>
      <c r="AD1" s="1" t="s">
        <v>22</v>
      </c>
      <c r="AE1" s="0" t="s">
        <v>23</v>
      </c>
      <c r="AF1" s="0" t="s">
        <v>24</v>
      </c>
      <c r="AG1" s="0" t="s">
        <v>83</v>
      </c>
      <c r="AH1" s="0" t="s">
        <v>84</v>
      </c>
      <c r="AI1" s="0" t="s">
        <v>85</v>
      </c>
      <c r="AJ1" s="0" t="s">
        <v>86</v>
      </c>
      <c r="AK1" s="0" t="s">
        <v>87</v>
      </c>
      <c r="AL1" s="0" t="s">
        <v>88</v>
      </c>
      <c r="AM1" s="0" t="s">
        <v>89</v>
      </c>
      <c r="AN1" s="0" t="s">
        <v>90</v>
      </c>
      <c r="AO1" s="0" t="s">
        <v>91</v>
      </c>
      <c r="AP1" s="1" t="s">
        <v>92</v>
      </c>
      <c r="AQ1" s="0" t="s">
        <v>93</v>
      </c>
      <c r="AR1" s="0" t="s">
        <v>94</v>
      </c>
      <c r="AS1" s="0" t="s">
        <v>95</v>
      </c>
      <c r="AT1" s="0" t="s">
        <v>96</v>
      </c>
      <c r="AU1" s="0" t="s">
        <v>97</v>
      </c>
      <c r="AV1" s="0" t="s">
        <v>98</v>
      </c>
      <c r="AW1" s="0" t="s">
        <v>99</v>
      </c>
      <c r="AX1" s="0" t="s">
        <v>100</v>
      </c>
      <c r="AY1" s="0" t="s">
        <v>101</v>
      </c>
      <c r="AZ1" s="0" t="s">
        <v>102</v>
      </c>
      <c r="BA1" s="0" t="s">
        <v>103</v>
      </c>
      <c r="BB1" s="0" t="s">
        <v>104</v>
      </c>
      <c r="BC1" s="0" t="s">
        <v>105</v>
      </c>
      <c r="BD1" s="0" t="s">
        <v>106</v>
      </c>
    </row>
    <row r="2" customFormat="false" ht="12.8" hidden="false" customHeight="false" outlineLevel="0" collapsed="false">
      <c r="A2" s="0" t="s">
        <v>34</v>
      </c>
      <c r="B2" s="0" t="n">
        <v>3302</v>
      </c>
      <c r="D2" s="0" t="n">
        <v>22000809585</v>
      </c>
      <c r="F2" s="0" t="n">
        <v>6000316567</v>
      </c>
      <c r="G2" s="0" t="n">
        <v>4000078891</v>
      </c>
      <c r="H2" s="0" t="n">
        <v>2000193791</v>
      </c>
      <c r="I2" s="0" t="n">
        <v>200845535278</v>
      </c>
      <c r="J2" s="0" t="n">
        <v>50473739624</v>
      </c>
      <c r="K2" s="0" t="n">
        <v>175733154296</v>
      </c>
      <c r="L2" s="0" t="n">
        <v>32017318725</v>
      </c>
      <c r="M2" s="0" t="n">
        <v>7741637</v>
      </c>
      <c r="N2" s="0" t="n">
        <v>1</v>
      </c>
      <c r="O2" s="0" t="n">
        <f aca="false">M2/1000000</f>
        <v>7.741637</v>
      </c>
      <c r="P2" s="0" t="n">
        <f aca="false">(I2+K2)/1000000000</f>
        <v>376.578689574</v>
      </c>
      <c r="Q2" s="0" t="n">
        <f aca="false">(J2+L2)/1000000000</f>
        <v>82.491058349</v>
      </c>
      <c r="R2" s="0" t="n">
        <f aca="false">P2/$O2</f>
        <v>48.6432894714645</v>
      </c>
      <c r="S2" s="0" t="n">
        <f aca="false">Q2/$O2</f>
        <v>10.6555058508943</v>
      </c>
      <c r="T2" s="0" t="n">
        <f aca="false">R2+S2</f>
        <v>59.2987953223588</v>
      </c>
      <c r="U2" s="0" t="n">
        <f aca="false">O$2/O2</f>
        <v>1</v>
      </c>
      <c r="V2" s="0" t="n">
        <f aca="false">P$2/P2</f>
        <v>1</v>
      </c>
      <c r="W2" s="0" t="n">
        <f aca="false">Q$2/Q2</f>
        <v>1</v>
      </c>
      <c r="X2" s="0" t="n">
        <f aca="false">(P$2+Q$2)/(P2+Q2)</f>
        <v>1</v>
      </c>
      <c r="Y2" s="0" t="n">
        <f aca="false">U2/N2</f>
        <v>1</v>
      </c>
      <c r="Z2" s="0" t="n">
        <f aca="false">$V$377*O$2/12</f>
        <v>27.6621122456121</v>
      </c>
      <c r="AA2" s="0" t="n">
        <f aca="false">P$2-$V$377*O$2</f>
        <v>44.6333426266553</v>
      </c>
      <c r="AB2" s="0" t="n">
        <f aca="false">AA2/P2</f>
        <v>0.118523283081011</v>
      </c>
      <c r="AC2" s="1" t="n">
        <f aca="false">P2-$V$377*O2</f>
        <v>44.6333426266553</v>
      </c>
      <c r="AD2" s="0" t="n">
        <f aca="false">$AA2/($Z2*12+$AA2)</f>
        <v>0.118523283081011</v>
      </c>
      <c r="AE2" s="1" t="n">
        <f aca="false">(Z2*12+AA2)/(Z2*12/U2+AA2)</f>
        <v>1</v>
      </c>
      <c r="AF2" s="0" t="n">
        <f aca="false">ABS(V2-AE2)/V2*100</f>
        <v>0</v>
      </c>
      <c r="AG2" s="1" t="n">
        <f aca="false">(Z2*12+AC2)/(Z2*12/U2+AC2)</f>
        <v>1</v>
      </c>
      <c r="AH2" s="0" t="n">
        <f aca="false">(V2-AG2)/V2*100</f>
        <v>0</v>
      </c>
      <c r="AI2" s="0" t="n">
        <f aca="false">$V$377*O2/12</f>
        <v>27.6621122456121</v>
      </c>
      <c r="AJ2" s="0" t="n">
        <f aca="false">($AI$2+$AC$2)/($AI$2*N2/U2+$AC$2)</f>
        <v>1</v>
      </c>
      <c r="AK2" s="0" t="n">
        <f aca="false">($P$2-11*$AI$2)/(P2-(12-N2)*AI2)</f>
        <v>1</v>
      </c>
      <c r="AL2" s="0" t="n">
        <f aca="false">ABS(AK2-AJ2)/AK2*100</f>
        <v>0</v>
      </c>
      <c r="AM2" s="0" t="n">
        <f aca="false">$W$377*O$2/12</f>
        <v>33.8258180719119</v>
      </c>
      <c r="AN2" s="0" t="n">
        <f aca="false">(P$2+Q$2)-$W$377*O$2</f>
        <v>53.159931060057</v>
      </c>
      <c r="AO2" s="1" t="n">
        <f aca="false">(P2+Q2)-$W$377*O2</f>
        <v>53.159931060057</v>
      </c>
      <c r="AP2" s="0" t="n">
        <f aca="false">$AN2/($AM2*12+$AN2)</f>
        <v>0.115799246847722</v>
      </c>
      <c r="AQ2" s="1" t="n">
        <f aca="false">(AM2*12+AN2)/(AM2*12/U2+AN2)</f>
        <v>1</v>
      </c>
      <c r="AR2" s="0" t="n">
        <f aca="false">ABS(X2-AQ2)/X2*100</f>
        <v>0</v>
      </c>
      <c r="AS2" s="1" t="n">
        <f aca="false">(AM2*12+AO2)/(AM2*12/U2+AO2)</f>
        <v>1</v>
      </c>
      <c r="AT2" s="0" t="n">
        <f aca="false">(X2-AS2)/X2*100</f>
        <v>0</v>
      </c>
      <c r="AU2" s="0" t="n">
        <f aca="false">$W$377*O2/12</f>
        <v>33.8258180719119</v>
      </c>
      <c r="AV2" s="0" t="n">
        <f aca="false">($AU$2+$AN$2)/($AU$2*N2/U2+$AN$2)</f>
        <v>1</v>
      </c>
      <c r="AW2" s="0" t="n">
        <f aca="false">($P$2+$Q$2-11*$AU$2)/(P2+Q2-(12-N2)*AU2)</f>
        <v>1</v>
      </c>
      <c r="AX2" s="0" t="n">
        <f aca="false">ABS(AW2-AV2)/AW2*100</f>
        <v>0</v>
      </c>
      <c r="AY2" s="0" t="e">
        <f aca="false">(U2/V2-1)/(U2-1)</f>
        <v>#DIV/0!</v>
      </c>
      <c r="AZ2" s="0" t="n">
        <f aca="false">(U2/V2-12)/(1-12)</f>
        <v>1</v>
      </c>
      <c r="BA2" s="0" t="e">
        <f aca="false">(U2/X2-1)/(U2-1)</f>
        <v>#DIV/0!</v>
      </c>
      <c r="BB2" s="0" t="n">
        <f aca="false">(U2/X2-12)/(1-12)</f>
        <v>1</v>
      </c>
      <c r="BC2" s="2" t="n">
        <f aca="false">1 - ($V$377*O2/12)/P2</f>
        <v>0.926543606923418</v>
      </c>
    </row>
    <row r="3" customFormat="false" ht="12.8" hidden="false" customHeight="false" outlineLevel="0" collapsed="false">
      <c r="B3" s="0" t="n">
        <v>35000</v>
      </c>
      <c r="D3" s="0" t="n">
        <v>22001274002</v>
      </c>
      <c r="F3" s="0" t="n">
        <v>6000898215</v>
      </c>
      <c r="G3" s="0" t="n">
        <v>4000026281</v>
      </c>
      <c r="H3" s="0" t="n">
        <v>2000348797</v>
      </c>
      <c r="I3" s="0" t="n">
        <v>103442535400</v>
      </c>
      <c r="J3" s="0" t="n">
        <v>25367553710</v>
      </c>
      <c r="K3" s="0" t="n">
        <v>79182205200</v>
      </c>
      <c r="L3" s="0" t="n">
        <v>15293594360</v>
      </c>
      <c r="M3" s="0" t="n">
        <v>3872468</v>
      </c>
      <c r="N3" s="0" t="n">
        <v>2</v>
      </c>
      <c r="O3" s="0" t="n">
        <f aca="false">M3/1000000</f>
        <v>3.872468</v>
      </c>
      <c r="P3" s="0" t="n">
        <f aca="false">(I3+K3)/1000000000</f>
        <v>182.6247406</v>
      </c>
      <c r="Q3" s="0" t="n">
        <f aca="false">(J3+L3)/1000000000</f>
        <v>40.66114807</v>
      </c>
      <c r="R3" s="0" t="n">
        <f aca="false">P3/$O3</f>
        <v>47.1597804294316</v>
      </c>
      <c r="S3" s="0" t="n">
        <f aca="false">Q3/$O3</f>
        <v>10.500060444657</v>
      </c>
      <c r="T3" s="0" t="n">
        <f aca="false">R3+S3</f>
        <v>57.6598408740886</v>
      </c>
      <c r="U3" s="0" t="n">
        <f aca="false">O$2/O3</f>
        <v>1.99914808850583</v>
      </c>
      <c r="V3" s="0" t="n">
        <f aca="false">P$2/P3</f>
        <v>2.06203545224365</v>
      </c>
      <c r="W3" s="0" t="n">
        <f aca="false">Q$2/Q3</f>
        <v>2.02874395496625</v>
      </c>
      <c r="X3" s="0" t="n">
        <f aca="false">(P$2+Q$2)/(P3+Q3)</f>
        <v>2.05597295313844</v>
      </c>
      <c r="Y3" s="0" t="n">
        <f aca="false">U3/N3</f>
        <v>0.999574044252916</v>
      </c>
      <c r="Z3" s="0" t="n">
        <f aca="false">$V$377*O$2/12</f>
        <v>27.6621122456121</v>
      </c>
      <c r="AA3" s="0" t="n">
        <f aca="false">P$2-$V$377*O$2</f>
        <v>44.6333426266553</v>
      </c>
      <c r="AC3" s="1" t="n">
        <f aca="false">P3-$V$377*O3</f>
        <v>16.5813399855705</v>
      </c>
      <c r="AD3" s="0" t="n">
        <f aca="false">$AA3/($Z3*12+$AA3)</f>
        <v>0.118523283081011</v>
      </c>
      <c r="AE3" s="1" t="n">
        <f aca="false">(Z3*12+AA3)/(Z3*12/U3+AA3)</f>
        <v>1.78747157270733</v>
      </c>
      <c r="AF3" s="0" t="n">
        <f aca="false">ABS(V3-AE3)/V3*100</f>
        <v>13.3151871485805</v>
      </c>
      <c r="AG3" s="1" t="n">
        <f aca="false">(Z3*12+AC3)/(Z3*12/U3+AC3)</f>
        <v>1.90843083904107</v>
      </c>
      <c r="AH3" s="0" t="n">
        <f aca="false">(V3-AG3)/V3*100</f>
        <v>7.44917421450965</v>
      </c>
      <c r="AI3" s="0" t="n">
        <f aca="false">$V$377*O3/12</f>
        <v>13.8369500512025</v>
      </c>
      <c r="AJ3" s="0" t="n">
        <f aca="false">($AI$2+$AC$2)/($AI$2*N3/U3+$AC$2)</f>
        <v>0.999836975434992</v>
      </c>
      <c r="AK3" s="0" t="n">
        <f aca="false">($P$2-11*$AI$2)/(P3-(12-N3)*AI3)</f>
        <v>1.63360213905857</v>
      </c>
      <c r="AL3" s="0" t="n">
        <f aca="false">ABS(AK3-AJ3)/AK3*100</f>
        <v>38.7955640159</v>
      </c>
      <c r="AM3" s="0" t="n">
        <f aca="false">$W$377*O$2/12</f>
        <v>33.8258180719119</v>
      </c>
      <c r="AN3" s="0" t="n">
        <f aca="false">(P$2+Q$2)-$W$377*O$2</f>
        <v>53.159931060057</v>
      </c>
      <c r="AO3" s="1" t="n">
        <f aca="false">(P3+Q3)-$W$377*O3</f>
        <v>20.2444935893979</v>
      </c>
      <c r="AP3" s="0" t="n">
        <f aca="false">$AN3/($AM3*12+$AN3)</f>
        <v>0.115799246847722</v>
      </c>
      <c r="AQ3" s="1" t="n">
        <f aca="false">(AM3*12+AN3)/(AM3*12/U3+AN3)</f>
        <v>1.79183205191905</v>
      </c>
      <c r="AR3" s="0" t="n">
        <f aca="false">ABS(X3-AQ3)/X3*100</f>
        <v>12.8474891080728</v>
      </c>
      <c r="AS3" s="1" t="n">
        <f aca="false">(AM3*12+AO3)/(AM3*12/U3+AO3)</f>
        <v>1.90855908087486</v>
      </c>
      <c r="AT3" s="0" t="n">
        <f aca="false">(X3-AS3)/X3*100</f>
        <v>7.17002974375476</v>
      </c>
      <c r="AU3" s="0" t="n">
        <f aca="false">$W$377*O3/12</f>
        <v>16.9201162567168</v>
      </c>
      <c r="AV3" s="0" t="n">
        <f aca="false">($AU$2+$AN$2)/($AU$2*N3/U3+$AN$2)</f>
        <v>0.999834317075627</v>
      </c>
      <c r="AW3" s="0" t="n">
        <f aca="false">($P$2+$Q$2-11*$AU$2)/(P3+Q3-(12-N3)*AU3)</f>
        <v>1.60832374313189</v>
      </c>
      <c r="AX3" s="0" t="n">
        <f aca="false">ABS(AW3-AV3)/AW3*100</f>
        <v>37.8337650398264</v>
      </c>
      <c r="AY3" s="0" t="n">
        <f aca="false">(U3/V3-1)/(U3-1)</f>
        <v>-0.030523715689252</v>
      </c>
      <c r="AZ3" s="0" t="n">
        <f aca="false">(U3/V3-12)/(1-12)</f>
        <v>1.00277251928955</v>
      </c>
      <c r="BA3" s="0" t="n">
        <f aca="false">(U3/X3-1)/(U3-1)</f>
        <v>-0.0276624824159838</v>
      </c>
      <c r="BB3" s="0" t="n">
        <f aca="false">(U3/X3-12)/(1-12)</f>
        <v>1.0025126287663</v>
      </c>
      <c r="BC3" s="2" t="n">
        <f aca="false">1 - ($V$377*O3/12)/P3</f>
        <v>0.924232883202231</v>
      </c>
    </row>
    <row r="4" customFormat="false" ht="12.8" hidden="false" customHeight="false" outlineLevel="0" collapsed="false">
      <c r="B4" s="0" t="n">
        <v>12982</v>
      </c>
      <c r="D4" s="0" t="n">
        <v>22002957640</v>
      </c>
      <c r="F4" s="0" t="n">
        <v>6000917770</v>
      </c>
      <c r="G4" s="0" t="n">
        <v>4000082897</v>
      </c>
      <c r="H4" s="0" t="n">
        <v>2000806454</v>
      </c>
      <c r="I4" s="0" t="n">
        <v>79323745727</v>
      </c>
      <c r="J4" s="0" t="n">
        <v>16999572753</v>
      </c>
      <c r="K4" s="0" t="n">
        <v>43009017944</v>
      </c>
      <c r="L4" s="0" t="n">
        <v>6854843139</v>
      </c>
      <c r="M4" s="0" t="n">
        <v>2582387</v>
      </c>
      <c r="N4" s="0" t="n">
        <v>3</v>
      </c>
      <c r="O4" s="0" t="n">
        <f aca="false">M4/1000000</f>
        <v>2.582387</v>
      </c>
      <c r="P4" s="0" t="n">
        <f aca="false">(I4+K4)/1000000000</f>
        <v>122.332763671</v>
      </c>
      <c r="Q4" s="0" t="n">
        <f aca="false">(J4+L4)/1000000000</f>
        <v>23.854415892</v>
      </c>
      <c r="R4" s="0" t="n">
        <f aca="false">P4/$O4</f>
        <v>47.3719716181192</v>
      </c>
      <c r="S4" s="0" t="n">
        <f aca="false">Q4/$O4</f>
        <v>9.23735129242828</v>
      </c>
      <c r="T4" s="0" t="n">
        <f aca="false">R4+S4</f>
        <v>56.6093229105475</v>
      </c>
      <c r="U4" s="0" t="n">
        <f aca="false">O$2/O4</f>
        <v>2.99786089381646</v>
      </c>
      <c r="V4" s="0" t="n">
        <f aca="false">P$2/P4</f>
        <v>3.07831424937611</v>
      </c>
      <c r="W4" s="0" t="n">
        <f aca="false">Q$2/Q4</f>
        <v>3.45810430749909</v>
      </c>
      <c r="X4" s="0" t="n">
        <f aca="false">(P$2+Q$2)/(P4+Q4)</f>
        <v>3.14028733090895</v>
      </c>
      <c r="Y4" s="0" t="n">
        <f aca="false">U4/N4</f>
        <v>0.999286964605486</v>
      </c>
      <c r="Z4" s="0" t="n">
        <f aca="false">$V$377*O$2/12</f>
        <v>27.6621122456121</v>
      </c>
      <c r="AA4" s="0" t="n">
        <f aca="false">P$2-$V$377*O$2</f>
        <v>44.6333426266553</v>
      </c>
      <c r="AC4" s="1" t="n">
        <f aca="false">P4-$V$377*O4</f>
        <v>11.6053621321119</v>
      </c>
      <c r="AD4" s="0" t="n">
        <f aca="false">$AA4/($Z4*12+$AA4)</f>
        <v>0.118523283081011</v>
      </c>
      <c r="AE4" s="1" t="n">
        <f aca="false">(Z4*12+AA4)/(Z4*12/U4+AA4)</f>
        <v>2.42389859546978</v>
      </c>
      <c r="AF4" s="0" t="n">
        <f aca="false">ABS(V4-AE4)/V4*100</f>
        <v>21.2588969446173</v>
      </c>
      <c r="AG4" s="1" t="n">
        <f aca="false">(Z4*12+AC4)/(Z4*12/U4+AC4)</f>
        <v>2.80832950037324</v>
      </c>
      <c r="AH4" s="0" t="n">
        <f aca="false">(V4-AG4)/V4*100</f>
        <v>8.77053890965151</v>
      </c>
      <c r="AI4" s="0" t="n">
        <f aca="false">$V$377*O4/12</f>
        <v>9.22728346157401</v>
      </c>
      <c r="AJ4" s="0" t="n">
        <f aca="false">($AI$2+$AC$2)/($AI$2*N4/U4+$AC$2)</f>
        <v>0.999727054049253</v>
      </c>
      <c r="AK4" s="0" t="n">
        <f aca="false">($P$2-11*$AI$2)/(P4-(12-N4)*AI4)</f>
        <v>1.8401777637263</v>
      </c>
      <c r="AL4" s="0" t="n">
        <f aca="false">ABS(AK4-AJ4)/AK4*100</f>
        <v>45.6722565745584</v>
      </c>
      <c r="AM4" s="0" t="n">
        <f aca="false">$W$377*O$2/12</f>
        <v>33.8258180719119</v>
      </c>
      <c r="AN4" s="0" t="n">
        <f aca="false">(P$2+Q$2)-$W$377*O$2</f>
        <v>53.159931060057</v>
      </c>
      <c r="AO4" s="1" t="n">
        <f aca="false">(P4+Q4)-$W$377*O4</f>
        <v>10.7873624133138</v>
      </c>
      <c r="AP4" s="0" t="n">
        <f aca="false">$AN4/($AM4*12+$AN4)</f>
        <v>0.115799246847722</v>
      </c>
      <c r="AQ4" s="1" t="n">
        <f aca="false">(AM4*12+AN4)/(AM4*12/U4+AN4)</f>
        <v>2.43461158747601</v>
      </c>
      <c r="AR4" s="0" t="n">
        <f aca="false">ABS(X4-AQ4)/X4*100</f>
        <v>22.4716934812675</v>
      </c>
      <c r="AS4" s="1" t="n">
        <f aca="false">(AM4*12+AO4)/(AM4*12/U4+AO4)</f>
        <v>2.85043586258314</v>
      </c>
      <c r="AT4" s="0" t="n">
        <f aca="false">(X4-AS4)/X4*100</f>
        <v>9.23009386666235</v>
      </c>
      <c r="AU4" s="0" t="n">
        <f aca="false">$W$377*O4/12</f>
        <v>11.2833180958072</v>
      </c>
      <c r="AV4" s="0" t="n">
        <f aca="false">($AU$2+$AN$2)/($AU$2*N4/U4+$AN$2)</f>
        <v>0.999722603754582</v>
      </c>
      <c r="AW4" s="0" t="n">
        <f aca="false">($P$2+$Q$2-11*$AU$2)/(P4+Q4-(12-N4)*AU4)</f>
        <v>1.94872262853864</v>
      </c>
      <c r="AX4" s="0" t="n">
        <f aca="false">ABS(AW4-AV4)/AW4*100</f>
        <v>48.6985685333639</v>
      </c>
      <c r="AY4" s="0" t="n">
        <f aca="false">(U4/V4-1)/(U4-1)</f>
        <v>-0.0130817535675285</v>
      </c>
      <c r="AZ4" s="0" t="n">
        <f aca="false">(U4/V4-12)/(1-12)</f>
        <v>1.00237595671592</v>
      </c>
      <c r="BA4" s="0" t="n">
        <f aca="false">(U4/X4-1)/(U4-1)</f>
        <v>-0.0227015743794454</v>
      </c>
      <c r="BB4" s="0" t="n">
        <f aca="false">(U4/X4-12)/(1-12)</f>
        <v>1.00412314433461</v>
      </c>
      <c r="BC4" s="2" t="n">
        <f aca="false">1 - ($V$377*O4/12)/P4</f>
        <v>0.924572263515686</v>
      </c>
    </row>
    <row r="5" customFormat="false" ht="12.8" hidden="false" customHeight="false" outlineLevel="0" collapsed="false">
      <c r="B5" s="0" t="n">
        <v>6588</v>
      </c>
      <c r="D5" s="0" t="n">
        <v>22001928255</v>
      </c>
      <c r="F5" s="0" t="n">
        <v>6000654921</v>
      </c>
      <c r="G5" s="0" t="n">
        <v>4000026809</v>
      </c>
      <c r="H5" s="0" t="n">
        <v>2000535501</v>
      </c>
      <c r="I5" s="0" t="n">
        <v>65083480834</v>
      </c>
      <c r="J5" s="0" t="n">
        <v>12668029785</v>
      </c>
      <c r="K5" s="0" t="n">
        <v>44263168334</v>
      </c>
      <c r="L5" s="0" t="n">
        <v>8023223876</v>
      </c>
      <c r="M5" s="0" t="n">
        <v>1936439</v>
      </c>
      <c r="N5" s="0" t="n">
        <v>4</v>
      </c>
      <c r="O5" s="0" t="n">
        <f aca="false">M5/1000000</f>
        <v>1.936439</v>
      </c>
      <c r="P5" s="0" t="n">
        <f aca="false">(I5+K5)/1000000000</f>
        <v>109.346649168</v>
      </c>
      <c r="Q5" s="0" t="n">
        <f aca="false">(J5+L5)/1000000000</f>
        <v>20.691253661</v>
      </c>
      <c r="R5" s="0" t="n">
        <f aca="false">P5/$O5</f>
        <v>56.4679027679158</v>
      </c>
      <c r="S5" s="0" t="n">
        <f aca="false">Q5/$O5</f>
        <v>10.6852080860797</v>
      </c>
      <c r="T5" s="0" t="n">
        <f aca="false">R5+S5</f>
        <v>67.1531108539954</v>
      </c>
      <c r="U5" s="0" t="n">
        <f aca="false">O$2/O5</f>
        <v>3.99787289968855</v>
      </c>
      <c r="V5" s="0" t="n">
        <f aca="false">P$2/P5</f>
        <v>3.44389784633844</v>
      </c>
      <c r="W5" s="0" t="n">
        <f aca="false">Q$2/Q5</f>
        <v>3.98675980201643</v>
      </c>
      <c r="X5" s="0" t="n">
        <f aca="false">(P$2+Q$2)/(P5+Q5)</f>
        <v>3.53027646506017</v>
      </c>
      <c r="Y5" s="0" t="n">
        <f aca="false">U5/N5</f>
        <v>0.999468224922138</v>
      </c>
      <c r="Z5" s="0" t="n">
        <f aca="false">$V$377*O$2/12</f>
        <v>27.6621122456121</v>
      </c>
      <c r="AA5" s="0" t="n">
        <f aca="false">P$2-$V$377*O$2</f>
        <v>44.6333426266553</v>
      </c>
      <c r="AC5" s="1" t="n">
        <f aca="false">P5-$V$377*O5</f>
        <v>26.316158885729</v>
      </c>
      <c r="AD5" s="0" t="n">
        <f aca="false">$AA5/($Z5*12+$AA5)</f>
        <v>0.118523283081011</v>
      </c>
      <c r="AE5" s="1" t="n">
        <f aca="false">(Z5*12+AA5)/(Z5*12/U5+AA5)</f>
        <v>2.94976800393144</v>
      </c>
      <c r="AF5" s="0" t="n">
        <f aca="false">ABS(V5-AE5)/V5*100</f>
        <v>14.347981980138</v>
      </c>
      <c r="AG5" s="1" t="n">
        <f aca="false">(Z5*12+AC5)/(Z5*12/U5+AC5)</f>
        <v>3.27638303102129</v>
      </c>
      <c r="AH5" s="0" t="n">
        <f aca="false">(V5-AG5)/V5*100</f>
        <v>4.8641052316708</v>
      </c>
      <c r="AI5" s="0" t="n">
        <f aca="false">$V$377*O5/12</f>
        <v>6.91920752352258</v>
      </c>
      <c r="AJ5" s="0" t="n">
        <f aca="false">($AI$2+$AC$2)/($AI$2*N5/U5+$AC$2)</f>
        <v>0.999796462269077</v>
      </c>
      <c r="AK5" s="0" t="n">
        <f aca="false">($P$2-11*$AI$2)/(P5-(12-N5)*AI5)</f>
        <v>1.33897856440748</v>
      </c>
      <c r="AL5" s="0" t="n">
        <f aca="false">ABS(AK5-AJ5)/AK5*100</f>
        <v>25.3314064283393</v>
      </c>
      <c r="AM5" s="0" t="n">
        <f aca="false">$W$377*O$2/12</f>
        <v>33.8258180719119</v>
      </c>
      <c r="AN5" s="0" t="n">
        <f aca="false">(P$2+Q$2)-$W$377*O$2</f>
        <v>53.159931060057</v>
      </c>
      <c r="AO5" s="1" t="n">
        <f aca="false">(P5+Q5)-$W$377*O5</f>
        <v>28.5064567206045</v>
      </c>
      <c r="AP5" s="0" t="n">
        <f aca="false">$AN5/($AM5*12+$AN5)</f>
        <v>0.115799246847722</v>
      </c>
      <c r="AQ5" s="1" t="n">
        <f aca="false">(AM5*12+AN5)/(AM5*12/U5+AN5)</f>
        <v>2.96764924022295</v>
      </c>
      <c r="AR5" s="0" t="n">
        <f aca="false">ABS(X5-AQ5)/X5*100</f>
        <v>15.9372001146553</v>
      </c>
      <c r="AS5" s="1" t="n">
        <f aca="false">(AM5*12+AO5)/(AM5*12/U5+AO5)</f>
        <v>3.3406896307364</v>
      </c>
      <c r="AT5" s="0" t="n">
        <f aca="false">(X5-AS5)/X5*100</f>
        <v>5.37031125466096</v>
      </c>
      <c r="AU5" s="0" t="n">
        <f aca="false">$W$377*O5/12</f>
        <v>8.46095384236629</v>
      </c>
      <c r="AV5" s="0" t="n">
        <f aca="false">($AU$2+$AN$2)/($AU$2*N5/U5+$AN$2)</f>
        <v>0.999793143418625</v>
      </c>
      <c r="AW5" s="0" t="n">
        <f aca="false">($P$2+$Q$2-11*$AU$2)/(P5+Q5-(12-N5)*AU5)</f>
        <v>1.39511418661191</v>
      </c>
      <c r="AX5" s="0" t="n">
        <f aca="false">ABS(AW5-AV5)/AW5*100</f>
        <v>28.3361066059646</v>
      </c>
      <c r="AY5" s="0" t="n">
        <f aca="false">(U5/V5-1)/(U5-1)</f>
        <v>0.0536570424577001</v>
      </c>
      <c r="AZ5" s="0" t="n">
        <f aca="false">(U5/V5-12)/(1-12)</f>
        <v>0.985376636958057</v>
      </c>
      <c r="BA5" s="0" t="n">
        <f aca="false">(U5/X5-1)/(U5-1)</f>
        <v>0.0441823953456723</v>
      </c>
      <c r="BB5" s="0" t="n">
        <f aca="false">(U5/X5-12)/(1-12)</f>
        <v>0.987958799486353</v>
      </c>
      <c r="BC5" s="2" t="n">
        <f aca="false">1 - ($V$377*O5/12)/P5</f>
        <v>0.936722272002209</v>
      </c>
    </row>
    <row r="6" customFormat="false" ht="12.8" hidden="false" customHeight="false" outlineLevel="0" collapsed="false">
      <c r="B6" s="0" t="n">
        <v>14515</v>
      </c>
      <c r="D6" s="0" t="n">
        <v>22002996995</v>
      </c>
      <c r="F6" s="0" t="n">
        <v>6000759517</v>
      </c>
      <c r="G6" s="0" t="n">
        <v>4000028008</v>
      </c>
      <c r="H6" s="0" t="n">
        <v>2000840597</v>
      </c>
      <c r="I6" s="0" t="n">
        <v>57344421386</v>
      </c>
      <c r="J6" s="0" t="n">
        <v>10137695312</v>
      </c>
      <c r="K6" s="0" t="n">
        <v>34135116577</v>
      </c>
      <c r="L6" s="0" t="n">
        <v>6421966552</v>
      </c>
      <c r="M6" s="0" t="n">
        <v>1549790</v>
      </c>
      <c r="N6" s="0" t="n">
        <v>5</v>
      </c>
      <c r="O6" s="0" t="n">
        <f aca="false">M6/1000000</f>
        <v>1.54979</v>
      </c>
      <c r="P6" s="0" t="n">
        <f aca="false">(I6+K6)/1000000000</f>
        <v>91.479537963</v>
      </c>
      <c r="Q6" s="0" t="n">
        <f aca="false">(J6+L6)/1000000000</f>
        <v>16.559661864</v>
      </c>
      <c r="R6" s="0" t="n">
        <f aca="false">P6/$O6</f>
        <v>59.0270539640855</v>
      </c>
      <c r="S6" s="0" t="n">
        <f aca="false">Q6/$O6</f>
        <v>10.6851004742578</v>
      </c>
      <c r="T6" s="0" t="n">
        <f aca="false">R6+S6</f>
        <v>69.7121544383433</v>
      </c>
      <c r="U6" s="0" t="n">
        <f aca="false">O$2/O6</f>
        <v>4.99528129617561</v>
      </c>
      <c r="V6" s="0" t="n">
        <f aca="false">P$2/P6</f>
        <v>4.1165346694942</v>
      </c>
      <c r="W6" s="0" t="n">
        <f aca="false">Q$2/Q6</f>
        <v>4.98144581854851</v>
      </c>
      <c r="X6" s="0" t="n">
        <f aca="false">(P$2+Q$2)/(P6+Q6)</f>
        <v>4.2491035536925</v>
      </c>
      <c r="Y6" s="0" t="n">
        <f aca="false">U6/N6</f>
        <v>0.999056259235122</v>
      </c>
      <c r="Z6" s="0" t="n">
        <f aca="false">$V$377*O$2/12</f>
        <v>27.6621122456121</v>
      </c>
      <c r="AA6" s="0" t="n">
        <f aca="false">P$2-$V$377*O$2</f>
        <v>44.6333426266553</v>
      </c>
      <c r="AC6" s="1" t="n">
        <f aca="false">P6-$V$377*O6</f>
        <v>25.0277553173496</v>
      </c>
      <c r="AD6" s="0" t="n">
        <f aca="false">$AA6/($Z6*12+$AA6)</f>
        <v>0.118523283081011</v>
      </c>
      <c r="AE6" s="1" t="n">
        <f aca="false">(Z6*12+AA6)/(Z6*12/U6+AA6)</f>
        <v>3.39000103434986</v>
      </c>
      <c r="AF6" s="0" t="n">
        <f aca="false">ABS(V6-AE6)/V6*100</f>
        <v>17.6491562315351</v>
      </c>
      <c r="AG6" s="1" t="n">
        <f aca="false">(Z6*12+AC6)/(Z6*12/U6+AC6)</f>
        <v>3.9022180283538</v>
      </c>
      <c r="AH6" s="0" t="n">
        <f aca="false">(V6-AG6)/V6*100</f>
        <v>5.20623918774702</v>
      </c>
      <c r="AI6" s="0" t="n">
        <f aca="false">$V$377*O6/12</f>
        <v>5.5376485538042</v>
      </c>
      <c r="AJ6" s="0" t="n">
        <f aca="false">($AI$2+$AC$2)/($AI$2*N6/U6+$AC$2)</f>
        <v>0.999638689842514</v>
      </c>
      <c r="AK6" s="0" t="n">
        <f aca="false">($P$2-11*$AI$2)/(P6-(12-N6)*AI6)</f>
        <v>1.37141394446933</v>
      </c>
      <c r="AL6" s="0" t="n">
        <f aca="false">ABS(AK6-AJ6)/AK6*100</f>
        <v>27.1089014462863</v>
      </c>
      <c r="AM6" s="0" t="n">
        <f aca="false">$W$377*O$2/12</f>
        <v>33.8258180719119</v>
      </c>
      <c r="AN6" s="0" t="n">
        <f aca="false">(P$2+Q$2)-$W$377*O$2</f>
        <v>53.159931060057</v>
      </c>
      <c r="AO6" s="1" t="n">
        <f aca="false">(P6+Q6)-$W$377*O6</f>
        <v>26.7805493534606</v>
      </c>
      <c r="AP6" s="0" t="n">
        <f aca="false">$AN6/($AM6*12+$AN6)</f>
        <v>0.115799246847722</v>
      </c>
      <c r="AQ6" s="1" t="n">
        <f aca="false">(AM6*12+AN6)/(AM6*12/U6+AN6)</f>
        <v>3.41522535564222</v>
      </c>
      <c r="AR6" s="0" t="n">
        <f aca="false">ABS(X6-AQ6)/X6*100</f>
        <v>19.6248029146203</v>
      </c>
      <c r="AS6" s="1" t="n">
        <f aca="false">(AM6*12+AO6)/(AM6*12/U6+AO6)</f>
        <v>4.00493864180092</v>
      </c>
      <c r="AT6" s="0" t="n">
        <f aca="false">(X6-AS6)/X6*100</f>
        <v>5.74626880249603</v>
      </c>
      <c r="AU6" s="0" t="n">
        <f aca="false">$W$377*O6/12</f>
        <v>6.77155420612829</v>
      </c>
      <c r="AV6" s="0" t="n">
        <f aca="false">($AU$2+$AN$2)/($AU$2*N6/U6+$AN$2)</f>
        <v>0.999632799327472</v>
      </c>
      <c r="AW6" s="0" t="n">
        <f aca="false">($P$2+$Q$2-11*$AU$2)/(P6+Q6-(12-N6)*AU6)</f>
        <v>1.43450129523664</v>
      </c>
      <c r="AX6" s="0" t="n">
        <f aca="false">ABS(AW6-AV6)/AW6*100</f>
        <v>30.3149601435134</v>
      </c>
      <c r="AY6" s="0" t="n">
        <f aca="false">(U6/V6-1)/(U6-1)</f>
        <v>0.0534299209118355</v>
      </c>
      <c r="AZ6" s="0" t="n">
        <f aca="false">(U6/V6-12)/(1-12)</f>
        <v>0.980593857847709</v>
      </c>
      <c r="BA6" s="0" t="n">
        <f aca="false">(U6/X6-1)/(U6-1)</f>
        <v>0.0439539199632741</v>
      </c>
      <c r="BB6" s="0" t="n">
        <f aca="false">(U6/X6-12)/(1-12)</f>
        <v>0.984035611425194</v>
      </c>
      <c r="BC6" s="2" t="n">
        <f aca="false">1 - ($V$377*O6/12)/P6</f>
        <v>0.939465713567071</v>
      </c>
    </row>
    <row r="7" customFormat="false" ht="12.8" hidden="false" customHeight="false" outlineLevel="0" collapsed="false">
      <c r="B7" s="0" t="n">
        <v>4582</v>
      </c>
      <c r="D7" s="0" t="n">
        <v>22002813520</v>
      </c>
      <c r="F7" s="0" t="n">
        <v>6000710932</v>
      </c>
      <c r="G7" s="0" t="n">
        <v>4000027923</v>
      </c>
      <c r="H7" s="0" t="n">
        <v>2000788162</v>
      </c>
      <c r="I7" s="0" t="n">
        <v>52084106445</v>
      </c>
      <c r="J7" s="0" t="n">
        <v>8592498779</v>
      </c>
      <c r="K7" s="0" t="n">
        <v>25569198608</v>
      </c>
      <c r="L7" s="0" t="n">
        <v>5013931274</v>
      </c>
      <c r="M7" s="0" t="n">
        <v>1294181</v>
      </c>
      <c r="N7" s="0" t="n">
        <v>6</v>
      </c>
      <c r="O7" s="0" t="n">
        <f aca="false">M7/1000000</f>
        <v>1.294181</v>
      </c>
      <c r="P7" s="0" t="n">
        <f aca="false">(I7+K7)/1000000000</f>
        <v>77.653305053</v>
      </c>
      <c r="Q7" s="0" t="n">
        <f aca="false">(J7+L7)/1000000000</f>
        <v>13.606430053</v>
      </c>
      <c r="R7" s="0" t="n">
        <f aca="false">P7/$O7</f>
        <v>60.0018892666482</v>
      </c>
      <c r="S7" s="0" t="n">
        <f aca="false">Q7/$O7</f>
        <v>10.5135449005974</v>
      </c>
      <c r="T7" s="0" t="n">
        <f aca="false">R7+S7</f>
        <v>70.5154341672455</v>
      </c>
      <c r="U7" s="0" t="n">
        <f aca="false">O$2/O7</f>
        <v>5.98188120517918</v>
      </c>
      <c r="V7" s="0" t="n">
        <f aca="false">P$2/P7</f>
        <v>4.84948695122477</v>
      </c>
      <c r="W7" s="0" t="n">
        <f aca="false">Q$2/Q7</f>
        <v>6.06265258614342</v>
      </c>
      <c r="X7" s="0" t="n">
        <f aca="false">(P$2+Q$2)/(P7+Q7)</f>
        <v>5.03036467714684</v>
      </c>
      <c r="Y7" s="0" t="n">
        <f aca="false">U7/N7</f>
        <v>0.996980200863197</v>
      </c>
      <c r="Z7" s="0" t="n">
        <f aca="false">$V$377*O$2/12</f>
        <v>27.6621122456121</v>
      </c>
      <c r="AA7" s="0" t="n">
        <f aca="false">P$2-$V$377*O$2</f>
        <v>44.6333426266553</v>
      </c>
      <c r="AC7" s="1" t="n">
        <f aca="false">P7-$V$377*O7</f>
        <v>22.1615064763344</v>
      </c>
      <c r="AD7" s="0" t="n">
        <f aca="false">$AA7/($Z7*12+$AA7)</f>
        <v>0.118523283081011</v>
      </c>
      <c r="AE7" s="1" t="n">
        <f aca="false">(Z7*12+AA7)/(Z7*12/U7+AA7)</f>
        <v>3.76108023467646</v>
      </c>
      <c r="AF7" s="0" t="n">
        <f aca="false">ABS(V7-AE7)/V7*100</f>
        <v>22.4437497717861</v>
      </c>
      <c r="AG7" s="1" t="n">
        <f aca="false">(Z7*12+AC7)/(Z7*12/U7+AC7)</f>
        <v>4.56010021958491</v>
      </c>
      <c r="AH7" s="0" t="n">
        <f aca="false">(V7-AG7)/V7*100</f>
        <v>5.96736798243732</v>
      </c>
      <c r="AI7" s="0" t="n">
        <f aca="false">$V$377*O7/12</f>
        <v>4.62431654805546</v>
      </c>
      <c r="AJ7" s="0" t="n">
        <f aca="false">($AI$2+$AC$2)/($AI$2*N7/U7+$AC$2)</f>
        <v>0.998842388501124</v>
      </c>
      <c r="AK7" s="0" t="n">
        <f aca="false">($P$2-11*$AI$2)/(P7-(12-N7)*AI7)</f>
        <v>1.44859172230207</v>
      </c>
      <c r="AL7" s="0" t="n">
        <f aca="false">ABS(AK7-AJ7)/AK7*100</f>
        <v>31.0473494274986</v>
      </c>
      <c r="AM7" s="0" t="n">
        <f aca="false">$W$377*O$2/12</f>
        <v>33.8258180719119</v>
      </c>
      <c r="AN7" s="0" t="n">
        <f aca="false">(P$2+Q$2)-$W$377*O$2</f>
        <v>53.159931060057</v>
      </c>
      <c r="AO7" s="1" t="n">
        <f aca="false">(P7+Q7)-$W$377*O7</f>
        <v>23.4031858131953</v>
      </c>
      <c r="AP7" s="0" t="n">
        <f aca="false">$AN7/($AM7*12+$AN7)</f>
        <v>0.115799246847722</v>
      </c>
      <c r="AQ7" s="1" t="n">
        <f aca="false">(AM7*12+AN7)/(AM7*12/U7+AN7)</f>
        <v>3.79344818643244</v>
      </c>
      <c r="AR7" s="0" t="n">
        <f aca="false">ABS(X7-AQ7)/X7*100</f>
        <v>24.589002390498</v>
      </c>
      <c r="AS7" s="1" t="n">
        <f aca="false">(AM7*12+AO7)/(AM7*12/U7+AO7)</f>
        <v>4.70429814613732</v>
      </c>
      <c r="AT7" s="0" t="n">
        <f aca="false">(X7-AS7)/X7*100</f>
        <v>6.48196605885971</v>
      </c>
      <c r="AU7" s="0" t="n">
        <f aca="false">$W$377*O7/12</f>
        <v>5.65471244106706</v>
      </c>
      <c r="AV7" s="0" t="n">
        <f aca="false">($AU$2+$AN$2)/($AU$2*N7/U7+$AN$2)</f>
        <v>0.998823530997576</v>
      </c>
      <c r="AW7" s="0" t="n">
        <f aca="false">($P$2+$Q$2-11*$AU$2)/(P7+Q7-(12-N7)*AU7)</f>
        <v>1.51724286167922</v>
      </c>
      <c r="AX7" s="0" t="n">
        <f aca="false">ABS(AW7-AV7)/AW7*100</f>
        <v>34.1685134117474</v>
      </c>
      <c r="AY7" s="0" t="n">
        <f aca="false">(U7/V7-1)/(U7-1)</f>
        <v>0.04687146139281</v>
      </c>
      <c r="AZ7" s="0" t="n">
        <f aca="false">(U7/V7-12)/(1-12)</f>
        <v>0.978771995220716</v>
      </c>
      <c r="BA7" s="0" t="n">
        <f aca="false">(U7/X7-1)/(U7-1)</f>
        <v>0.0379685051194923</v>
      </c>
      <c r="BB7" s="0" t="n">
        <f aca="false">(U7/X7-12)/(1-12)</f>
        <v>0.982804128905132</v>
      </c>
      <c r="BC7" s="2" t="n">
        <f aca="false">1 - ($V$377*O7/12)/P7</f>
        <v>0.940449198589818</v>
      </c>
    </row>
    <row r="8" customFormat="false" ht="12.8" hidden="false" customHeight="false" outlineLevel="0" collapsed="false">
      <c r="B8" s="0" t="n">
        <v>5251</v>
      </c>
      <c r="D8" s="0" t="n">
        <v>22002375098</v>
      </c>
      <c r="F8" s="0" t="n">
        <v>6000602512</v>
      </c>
      <c r="G8" s="0" t="n">
        <v>4000027780</v>
      </c>
      <c r="H8" s="0" t="n">
        <v>2000662972</v>
      </c>
      <c r="I8" s="0" t="n">
        <v>44683303833</v>
      </c>
      <c r="J8" s="0" t="n">
        <v>7378372192</v>
      </c>
      <c r="K8" s="0" t="n">
        <v>25761169433</v>
      </c>
      <c r="L8" s="0" t="n">
        <v>4625778198</v>
      </c>
      <c r="M8" s="0" t="n">
        <v>1109884</v>
      </c>
      <c r="N8" s="0" t="n">
        <v>7</v>
      </c>
      <c r="O8" s="0" t="n">
        <f aca="false">M8/1000000</f>
        <v>1.109884</v>
      </c>
      <c r="P8" s="0" t="n">
        <f aca="false">(I8+K8)/1000000000</f>
        <v>70.444473266</v>
      </c>
      <c r="Q8" s="0" t="n">
        <f aca="false">(J8+L8)/1000000000</f>
        <v>12.00415039</v>
      </c>
      <c r="R8" s="0" t="n">
        <f aca="false">P8/$O8</f>
        <v>63.4701223425151</v>
      </c>
      <c r="S8" s="0" t="n">
        <f aca="false">Q8/$O8</f>
        <v>10.8156801881998</v>
      </c>
      <c r="T8" s="0" t="n">
        <f aca="false">R8+S8</f>
        <v>74.2858025307149</v>
      </c>
      <c r="U8" s="0" t="n">
        <f aca="false">O$2/O8</f>
        <v>6.97517668513106</v>
      </c>
      <c r="V8" s="0" t="n">
        <f aca="false">P$2/P8</f>
        <v>5.34575208124603</v>
      </c>
      <c r="W8" s="0" t="n">
        <f aca="false">Q$2/Q8</f>
        <v>6.87187811456601</v>
      </c>
      <c r="X8" s="0" t="n">
        <f aca="false">(P$2+Q$2)/(P8+Q8)</f>
        <v>5.56794919753148</v>
      </c>
      <c r="Y8" s="0" t="n">
        <f aca="false">U8/N8</f>
        <v>0.99645381216158</v>
      </c>
      <c r="Z8" s="0" t="n">
        <f aca="false">$V$377*O$2/12</f>
        <v>27.6621122456121</v>
      </c>
      <c r="AA8" s="0" t="n">
        <f aca="false">P$2-$V$377*O$2</f>
        <v>44.6333426266553</v>
      </c>
      <c r="AC8" s="1" t="n">
        <f aca="false">P8-$V$377*O8</f>
        <v>22.8549480207183</v>
      </c>
      <c r="AD8" s="0" t="n">
        <f aca="false">$AA8/($Z8*12+$AA8)</f>
        <v>0.118523283081011</v>
      </c>
      <c r="AE8" s="1" t="n">
        <f aca="false">(Z8*12+AA8)/(Z8*12/U8+AA8)</f>
        <v>4.08335479327022</v>
      </c>
      <c r="AF8" s="0" t="n">
        <f aca="false">ABS(V8-AE8)/V8*100</f>
        <v>23.6149613522961</v>
      </c>
      <c r="AG8" s="1" t="n">
        <f aca="false">(Z8*12+AC8)/(Z8*12/U8+AC8)</f>
        <v>5.03659518651419</v>
      </c>
      <c r="AH8" s="0" t="n">
        <f aca="false">(V8-AG8)/V8*100</f>
        <v>5.78322544766766</v>
      </c>
      <c r="AI8" s="0" t="n">
        <f aca="false">$V$377*O8/12</f>
        <v>3.96579377044014</v>
      </c>
      <c r="AJ8" s="0" t="n">
        <f aca="false">($AI$2+$AC$2)/($AI$2*N8/U8+$AC$2)</f>
        <v>0.998640159615631</v>
      </c>
      <c r="AK8" s="0" t="n">
        <f aca="false">($P$2-11*$AI$2)/(P8-(12-N8)*AI8)</f>
        <v>1.42832627491424</v>
      </c>
      <c r="AL8" s="0" t="n">
        <f aca="false">ABS(AK8-AJ8)/AK8*100</f>
        <v>30.083190573835</v>
      </c>
      <c r="AM8" s="0" t="n">
        <f aca="false">$W$377*O$2/12</f>
        <v>33.8258180719119</v>
      </c>
      <c r="AN8" s="0" t="n">
        <f aca="false">(P$2+Q$2)-$W$377*O$2</f>
        <v>53.159931060057</v>
      </c>
      <c r="AO8" s="1" t="n">
        <f aca="false">(P8+Q8)-$W$377*O8</f>
        <v>24.255141944172</v>
      </c>
      <c r="AP8" s="0" t="n">
        <f aca="false">$AN8/($AM8*12+$AN8)</f>
        <v>0.115799246847722</v>
      </c>
      <c r="AQ8" s="1" t="n">
        <f aca="false">(AM8*12+AN8)/(AM8*12/U8+AN8)</f>
        <v>4.12263743423325</v>
      </c>
      <c r="AR8" s="0" t="n">
        <f aca="false">ABS(X8-AQ8)/X8*100</f>
        <v>25.9577038515186</v>
      </c>
      <c r="AS8" s="1" t="n">
        <f aca="false">(AM8*12+AO8)/(AM8*12/U8+AO8)</f>
        <v>5.21736979627326</v>
      </c>
      <c r="AT8" s="0" t="n">
        <f aca="false">(X8-AS8)/X8*100</f>
        <v>6.29638290187077</v>
      </c>
      <c r="AU8" s="0" t="n">
        <f aca="false">$W$377*O8/12</f>
        <v>4.849456809319</v>
      </c>
      <c r="AV8" s="0" t="n">
        <f aca="false">($AU$2+$AN$2)/($AU$2*N8/U8+$AN$2)</f>
        <v>0.998618012359375</v>
      </c>
      <c r="AW8" s="0" t="n">
        <f aca="false">($P$2+$Q$2-11*$AU$2)/(P8+Q8-(12-N8)*AU8)</f>
        <v>1.49456609960765</v>
      </c>
      <c r="AX8" s="0" t="n">
        <f aca="false">ABS(AW8-AV8)/AW8*100</f>
        <v>33.1834160682805</v>
      </c>
      <c r="AY8" s="0" t="n">
        <f aca="false">(U8/V8-1)/(U8-1)</f>
        <v>0.0510122764059951</v>
      </c>
      <c r="AZ8" s="0" t="n">
        <f aca="false">(U8/V8-12)/(1-12)</f>
        <v>0.972290239578494</v>
      </c>
      <c r="BA8" s="0" t="n">
        <f aca="false">(U8/X8-1)/(U8-1)</f>
        <v>0.0422978500989438</v>
      </c>
      <c r="BB8" s="0" t="n">
        <f aca="false">(U8/X8-12)/(1-12)</f>
        <v>0.977023897477966</v>
      </c>
      <c r="BC8" s="2" t="n">
        <f aca="false">1 - ($V$377*O8/12)/P8</f>
        <v>0.943703266039548</v>
      </c>
    </row>
    <row r="9" customFormat="false" ht="12.8" hidden="false" customHeight="false" outlineLevel="0" collapsed="false">
      <c r="B9" s="0" t="n">
        <v>7637</v>
      </c>
      <c r="D9" s="0" t="n">
        <v>22002360280</v>
      </c>
      <c r="F9" s="0" t="n">
        <v>6000616875</v>
      </c>
      <c r="G9" s="0" t="n">
        <v>4000054578</v>
      </c>
      <c r="H9" s="0" t="n">
        <v>2000603034</v>
      </c>
      <c r="I9" s="0" t="n">
        <v>39094223022</v>
      </c>
      <c r="J9" s="0" t="n">
        <v>6437454223</v>
      </c>
      <c r="K9" s="0" t="n">
        <v>25523895263</v>
      </c>
      <c r="L9" s="0" t="n">
        <v>4036972045</v>
      </c>
      <c r="M9" s="0" t="n">
        <v>971329</v>
      </c>
      <c r="N9" s="0" t="n">
        <v>8</v>
      </c>
      <c r="O9" s="0" t="n">
        <f aca="false">M9/1000000</f>
        <v>0.971329</v>
      </c>
      <c r="P9" s="0" t="n">
        <f aca="false">(I9+K9)/1000000000</f>
        <v>64.618118285</v>
      </c>
      <c r="Q9" s="0" t="n">
        <f aca="false">(J9+L9)/1000000000</f>
        <v>10.474426268</v>
      </c>
      <c r="R9" s="0" t="n">
        <f aca="false">P9/$O9</f>
        <v>66.525470036414</v>
      </c>
      <c r="S9" s="0" t="n">
        <f aca="false">Q9/$O9</f>
        <v>10.7836029481257</v>
      </c>
      <c r="T9" s="0" t="n">
        <f aca="false">R9+S9</f>
        <v>77.3090729845397</v>
      </c>
      <c r="U9" s="0" t="n">
        <f aca="false">O$2/O9</f>
        <v>7.97014914616984</v>
      </c>
      <c r="V9" s="0" t="n">
        <f aca="false">P$2/P9</f>
        <v>5.82775697542119</v>
      </c>
      <c r="W9" s="0" t="n">
        <f aca="false">Q$2/Q9</f>
        <v>7.87547272169122</v>
      </c>
      <c r="X9" s="0" t="n">
        <f aca="false">(P$2+Q$2)/(P9+Q9)</f>
        <v>6.1133864973638</v>
      </c>
      <c r="Y9" s="0" t="n">
        <f aca="false">U9/N9</f>
        <v>0.996268643271229</v>
      </c>
      <c r="Z9" s="0" t="n">
        <f aca="false">$V$377*O$2/12</f>
        <v>27.6621122456121</v>
      </c>
      <c r="AA9" s="0" t="n">
        <f aca="false">P$2-$V$377*O$2</f>
        <v>44.6333426266553</v>
      </c>
      <c r="AC9" s="1" t="n">
        <f aca="false">P9-$V$377*O9</f>
        <v>22.9695442295364</v>
      </c>
      <c r="AD9" s="0" t="n">
        <f aca="false">$AA9/($Z9*12+$AA9)</f>
        <v>0.118523283081011</v>
      </c>
      <c r="AE9" s="1" t="n">
        <f aca="false">(Z9*12+AA9)/(Z9*12/U9+AA9)</f>
        <v>4.36451465214196</v>
      </c>
      <c r="AF9" s="0" t="n">
        <f aca="false">ABS(V9-AE9)/V9*100</f>
        <v>25.1081561817096</v>
      </c>
      <c r="AG9" s="1" t="n">
        <f aca="false">(Z9*12+AC9)/(Z9*12/U9+AC9)</f>
        <v>5.49249808871746</v>
      </c>
      <c r="AH9" s="0" t="n">
        <f aca="false">(V9-AG9)/V9*100</f>
        <v>5.75279456775048</v>
      </c>
      <c r="AI9" s="0" t="n">
        <f aca="false">$V$377*O9/12</f>
        <v>3.47071450462197</v>
      </c>
      <c r="AJ9" s="0" t="n">
        <f aca="false">($AI$2+$AC$2)/($AI$2*N9/U9+$AC$2)</f>
        <v>0.998568989800751</v>
      </c>
      <c r="AK9" s="0" t="n">
        <f aca="false">($P$2-11*$AI$2)/(P9-(12-N9)*AI9)</f>
        <v>1.42495484387977</v>
      </c>
      <c r="AL9" s="0" t="n">
        <f aca="false">ABS(AK9-AJ9)/AK9*100</f>
        <v>29.9227625289575</v>
      </c>
      <c r="AM9" s="0" t="n">
        <f aca="false">$W$377*O$2/12</f>
        <v>33.8258180719119</v>
      </c>
      <c r="AN9" s="0" t="n">
        <f aca="false">(P$2+Q$2)-$W$377*O$2</f>
        <v>53.159931060057</v>
      </c>
      <c r="AO9" s="1" t="n">
        <f aca="false">(P9+Q9)-$W$377*O9</f>
        <v>24.1637840720235</v>
      </c>
      <c r="AP9" s="0" t="n">
        <f aca="false">$AN9/($AM9*12+$AN9)</f>
        <v>0.115799246847722</v>
      </c>
      <c r="AQ9" s="1" t="n">
        <f aca="false">(AM9*12+AN9)/(AM9*12/U9+AN9)</f>
        <v>4.41037101270532</v>
      </c>
      <c r="AR9" s="0" t="n">
        <f aca="false">ABS(X9-AQ9)/X9*100</f>
        <v>27.8571538932284</v>
      </c>
      <c r="AS9" s="1" t="n">
        <f aca="false">(AM9*12+AO9)/(AM9*12/U9+AO9)</f>
        <v>5.72724767145722</v>
      </c>
      <c r="AT9" s="0" t="n">
        <f aca="false">(X9-AS9)/X9*100</f>
        <v>6.31628355369151</v>
      </c>
      <c r="AU9" s="0" t="n">
        <f aca="false">$W$377*O9/12</f>
        <v>4.24406337341471</v>
      </c>
      <c r="AV9" s="0" t="n">
        <f aca="false">($AU$2+$AN$2)/($AU$2*N9/U9+$AN$2)</f>
        <v>0.998545685114026</v>
      </c>
      <c r="AW9" s="0" t="n">
        <f aca="false">($P$2+$Q$2-11*$AU$2)/(P9+Q9-(12-N9)*AU9)</f>
        <v>1.49675327771949</v>
      </c>
      <c r="AX9" s="0" t="n">
        <f aca="false">ABS(AW9-AV9)/AW9*100</f>
        <v>33.285886192583</v>
      </c>
      <c r="AY9" s="0" t="n">
        <f aca="false">(U9/V9-1)/(U9-1)</f>
        <v>0.052741863271017</v>
      </c>
      <c r="AZ9" s="0" t="n">
        <f aca="false">(U9/V9-12)/(1-12)</f>
        <v>0.966580122432192</v>
      </c>
      <c r="BA9" s="0" t="n">
        <f aca="false">(U9/X9-1)/(U9-1)</f>
        <v>0.0435745054301238</v>
      </c>
      <c r="BB9" s="0" t="n">
        <f aca="false">(U9/X9-12)/(1-12)</f>
        <v>0.972389018016495</v>
      </c>
      <c r="BC9" s="2" t="n">
        <f aca="false">1 - ($V$377*O9/12)/P9</f>
        <v>0.946288833585121</v>
      </c>
    </row>
    <row r="10" customFormat="false" ht="12.8" hidden="false" customHeight="false" outlineLevel="0" collapsed="false">
      <c r="B10" s="0" t="n">
        <v>2199</v>
      </c>
      <c r="D10" s="0" t="n">
        <v>22001875765</v>
      </c>
      <c r="F10" s="0" t="n">
        <v>6000493165</v>
      </c>
      <c r="G10" s="0" t="n">
        <v>4000030028</v>
      </c>
      <c r="H10" s="0" t="n">
        <v>2000519582</v>
      </c>
      <c r="I10" s="0" t="n">
        <v>34780609130</v>
      </c>
      <c r="J10" s="0" t="n">
        <v>5717041015</v>
      </c>
      <c r="K10" s="0" t="n">
        <v>25547637939</v>
      </c>
      <c r="L10" s="0" t="n">
        <v>3589187622</v>
      </c>
      <c r="M10" s="0" t="n">
        <v>863465</v>
      </c>
      <c r="N10" s="0" t="n">
        <v>9</v>
      </c>
      <c r="O10" s="0" t="n">
        <f aca="false">M10/1000000</f>
        <v>0.863465</v>
      </c>
      <c r="P10" s="0" t="n">
        <f aca="false">(I10+K10)/1000000000</f>
        <v>60.328247069</v>
      </c>
      <c r="Q10" s="0" t="n">
        <f aca="false">(J10+L10)/1000000000</f>
        <v>9.306228637</v>
      </c>
      <c r="R10" s="0" t="n">
        <f aca="false">P10/$O10</f>
        <v>69.8676229714001</v>
      </c>
      <c r="S10" s="0" t="n">
        <f aca="false">Q10/$O10</f>
        <v>10.7777716954364</v>
      </c>
      <c r="T10" s="0" t="n">
        <f aca="false">R10+S10</f>
        <v>80.6453946668365</v>
      </c>
      <c r="U10" s="0" t="n">
        <f aca="false">O$2/O10</f>
        <v>8.96577973629504</v>
      </c>
      <c r="V10" s="0" t="n">
        <f aca="false">P$2/P10</f>
        <v>6.24216197005179</v>
      </c>
      <c r="W10" s="0" t="n">
        <f aca="false">Q$2/Q10</f>
        <v>8.86406959969041</v>
      </c>
      <c r="X10" s="0" t="n">
        <f aca="false">(P$2+Q$2)/(P10+Q10)</f>
        <v>6.59256414683459</v>
      </c>
      <c r="Y10" s="0" t="n">
        <f aca="false">U10/N10</f>
        <v>0.996197748477227</v>
      </c>
      <c r="Z10" s="0" t="n">
        <f aca="false">$V$377*O$2/12</f>
        <v>27.6621122456121</v>
      </c>
      <c r="AA10" s="0" t="n">
        <f aca="false">P$2-$V$377*O$2</f>
        <v>44.6333426266553</v>
      </c>
      <c r="AC10" s="1" t="n">
        <f aca="false">P10-$V$377*O10</f>
        <v>23.3046577426225</v>
      </c>
      <c r="AD10" s="0" t="n">
        <f aca="false">$AA10/($Z10*12+$AA10)</f>
        <v>0.118523283081011</v>
      </c>
      <c r="AE10" s="1" t="n">
        <f aca="false">(Z10*12+AA10)/(Z10*12/U10+AA10)</f>
        <v>4.61171734679671</v>
      </c>
      <c r="AF10" s="0" t="n">
        <f aca="false">ABS(V10-AE10)/V10*100</f>
        <v>26.1198705044424</v>
      </c>
      <c r="AG10" s="1" t="n">
        <f aca="false">(Z10*12+AC10)/(Z10*12/U10+AC10)</f>
        <v>5.88861805123647</v>
      </c>
      <c r="AH10" s="0" t="n">
        <f aca="false">(V10-AG10)/V10*100</f>
        <v>5.66380559350307</v>
      </c>
      <c r="AI10" s="0" t="n">
        <f aca="false">$V$377*O10/12</f>
        <v>3.08529911053146</v>
      </c>
      <c r="AJ10" s="0" t="n">
        <f aca="false">($AI$2+$AC$2)/($AI$2*N10/U10+$AC$2)</f>
        <v>0.998541737010761</v>
      </c>
      <c r="AK10" s="0" t="n">
        <f aca="false">($P$2-11*$AI$2)/(P10-(12-N10)*AI10)</f>
        <v>1.41554980814438</v>
      </c>
      <c r="AL10" s="0" t="n">
        <f aca="false">ABS(AK10-AJ10)/AK10*100</f>
        <v>29.4590885276068</v>
      </c>
      <c r="AM10" s="0" t="n">
        <f aca="false">$W$377*O$2/12</f>
        <v>33.8258180719119</v>
      </c>
      <c r="AN10" s="0" t="n">
        <f aca="false">(P$2+Q$2)-$W$377*O$2</f>
        <v>53.159931060057</v>
      </c>
      <c r="AO10" s="1" t="n">
        <f aca="false">(P10+Q10)-$W$377*O10</f>
        <v>24.3612447320392</v>
      </c>
      <c r="AP10" s="0" t="n">
        <f aca="false">$AN10/($AM10*12+$AN10)</f>
        <v>0.115799246847722</v>
      </c>
      <c r="AQ10" s="1" t="n">
        <f aca="false">(AM10*12+AN10)/(AM10*12/U10+AN10)</f>
        <v>4.66377121730935</v>
      </c>
      <c r="AR10" s="0" t="n">
        <f aca="false">ABS(X10-AQ10)/X10*100</f>
        <v>29.2570976416111</v>
      </c>
      <c r="AS10" s="1" t="n">
        <f aca="false">(AM10*12+AO10)/(AM10*12/U10+AO10)</f>
        <v>6.17899477568563</v>
      </c>
      <c r="AT10" s="0" t="n">
        <f aca="false">(X10-AS10)/X10*100</f>
        <v>6.27327033818144</v>
      </c>
      <c r="AU10" s="0" t="n">
        <f aca="false">$W$377*O10/12</f>
        <v>3.77276924783007</v>
      </c>
      <c r="AV10" s="0" t="n">
        <f aca="false">($AU$2+$AN$2)/($AU$2*N10/U10+$AN$2)</f>
        <v>0.99851798915799</v>
      </c>
      <c r="AW10" s="0" t="n">
        <f aca="false">($P$2+$Q$2-11*$AU$2)/(P10+Q10-(12-N10)*AU10)</f>
        <v>1.49162320109734</v>
      </c>
      <c r="AX10" s="0" t="n">
        <f aca="false">ABS(AW10-AV10)/AW10*100</f>
        <v>33.0582959273218</v>
      </c>
      <c r="AY10" s="0" t="n">
        <f aca="false">(U10/V10-1)/(U10-1)</f>
        <v>0.0547750561633496</v>
      </c>
      <c r="AZ10" s="0" t="n">
        <f aca="false">(U10/V10-12)/(1-12)</f>
        <v>0.96033399705087</v>
      </c>
      <c r="BA10" s="0" t="n">
        <f aca="false">(U10/X10-1)/(U10-1)</f>
        <v>0.0451912687961876</v>
      </c>
      <c r="BB10" s="0" t="n">
        <f aca="false">(U10/X10-12)/(1-12)</f>
        <v>0.967274209705988</v>
      </c>
      <c r="BC10" s="2" t="n">
        <f aca="false">1 - ($V$377*O10/12)/P10</f>
        <v>0.948858134283221</v>
      </c>
    </row>
    <row r="11" customFormat="false" ht="12.8" hidden="false" customHeight="false" outlineLevel="0" collapsed="false">
      <c r="B11" s="0" t="n">
        <v>2380</v>
      </c>
      <c r="D11" s="0" t="n">
        <v>22002911443</v>
      </c>
      <c r="F11" s="0" t="n">
        <v>6000624525</v>
      </c>
      <c r="G11" s="0" t="n">
        <v>4000029907</v>
      </c>
      <c r="H11" s="0" t="n">
        <v>2000815456</v>
      </c>
      <c r="I11" s="0" t="n">
        <v>31299591064</v>
      </c>
      <c r="J11" s="0" t="n">
        <v>5170333862</v>
      </c>
      <c r="K11" s="0" t="n">
        <v>25556900024</v>
      </c>
      <c r="L11" s="0" t="n">
        <v>3221023559</v>
      </c>
      <c r="M11" s="0" t="n">
        <v>777445</v>
      </c>
      <c r="N11" s="0" t="n">
        <v>10</v>
      </c>
      <c r="O11" s="0" t="n">
        <f aca="false">M11/1000000</f>
        <v>0.777445</v>
      </c>
      <c r="P11" s="0" t="n">
        <f aca="false">(I11+K11)/1000000000</f>
        <v>56.856491088</v>
      </c>
      <c r="Q11" s="0" t="n">
        <f aca="false">(J11+L11)/1000000000</f>
        <v>8.391357421</v>
      </c>
      <c r="R11" s="0" t="n">
        <f aca="false">P11/$O11</f>
        <v>73.1324930869708</v>
      </c>
      <c r="S11" s="0" t="n">
        <f aca="false">Q11/$O11</f>
        <v>10.7935061914348</v>
      </c>
      <c r="T11" s="0" t="n">
        <f aca="false">R11+S11</f>
        <v>83.9259992784055</v>
      </c>
      <c r="U11" s="0" t="n">
        <f aca="false">O$2/O11</f>
        <v>9.95779379891825</v>
      </c>
      <c r="V11" s="0" t="n">
        <f aca="false">P$2/P11</f>
        <v>6.62331920890348</v>
      </c>
      <c r="W11" s="0" t="n">
        <f aca="false">Q$2/Q11</f>
        <v>9.83047845662729</v>
      </c>
      <c r="X11" s="0" t="n">
        <f aca="false">(P$2+Q$2)/(P11+Q11)</f>
        <v>7.03578368349844</v>
      </c>
      <c r="Y11" s="0" t="n">
        <f aca="false">U11/N11</f>
        <v>0.995779379891825</v>
      </c>
      <c r="Z11" s="0" t="n">
        <f aca="false">$V$377*O$2/12</f>
        <v>27.6621122456121</v>
      </c>
      <c r="AA11" s="0" t="n">
        <f aca="false">P$2-$V$377*O$2</f>
        <v>44.6333426266553</v>
      </c>
      <c r="AC11" s="1" t="n">
        <f aca="false">P11-$V$377*O11</f>
        <v>23.521261051061</v>
      </c>
      <c r="AD11" s="0" t="n">
        <f aca="false">$AA11/($Z11*12+$AA11)</f>
        <v>0.118523283081011</v>
      </c>
      <c r="AE11" s="1" t="n">
        <f aca="false">(Z11*12+AA11)/(Z11*12/U11+AA11)</f>
        <v>4.82987794580771</v>
      </c>
      <c r="AF11" s="0" t="n">
        <f aca="false">ABS(V11-AE11)/V11*100</f>
        <v>27.0776812430377</v>
      </c>
      <c r="AG11" s="1" t="n">
        <f aca="false">(Z11*12+AC11)/(Z11*12/U11+AC11)</f>
        <v>6.25199693467242</v>
      </c>
      <c r="AH11" s="0" t="n">
        <f aca="false">(V11-AG11)/V11*100</f>
        <v>5.6062868558699</v>
      </c>
      <c r="AI11" s="0" t="n">
        <f aca="false">$V$377*O11/12</f>
        <v>2.77793583641158</v>
      </c>
      <c r="AJ11" s="0" t="n">
        <f aca="false">($AI$2+$AC$2)/($AI$2*N11/U11+$AC$2)</f>
        <v>0.998380862515835</v>
      </c>
      <c r="AK11" s="0" t="n">
        <f aca="false">($P$2-11*$AI$2)/(P11-(12-N11)*AI11)</f>
        <v>1.40925111034584</v>
      </c>
      <c r="AL11" s="0" t="n">
        <f aca="false">ABS(AK11-AJ11)/AK11*100</f>
        <v>29.1552190247467</v>
      </c>
      <c r="AM11" s="0" t="n">
        <f aca="false">$W$377*O$2/12</f>
        <v>33.8258180719119</v>
      </c>
      <c r="AN11" s="0" t="n">
        <f aca="false">(P$2+Q$2)-$W$377*O$2</f>
        <v>53.159931060057</v>
      </c>
      <c r="AO11" s="1" t="n">
        <f aca="false">(P11+Q11)-$W$377*O11</f>
        <v>24.4848215715434</v>
      </c>
      <c r="AP11" s="0" t="n">
        <f aca="false">$AN11/($AM11*12+$AN11)</f>
        <v>0.115799246847722</v>
      </c>
      <c r="AQ11" s="1" t="n">
        <f aca="false">(AM11*12+AN11)/(AM11*12/U11+AN11)</f>
        <v>4.8877266827047</v>
      </c>
      <c r="AR11" s="0" t="n">
        <f aca="false">ABS(X11-AQ11)/X11*100</f>
        <v>30.5304582605594</v>
      </c>
      <c r="AS11" s="1" t="n">
        <f aca="false">(AM11*12+AO11)/(AM11*12/U11+AO11)</f>
        <v>6.59630391299599</v>
      </c>
      <c r="AT11" s="0" t="n">
        <f aca="false">(X11-AS11)/X11*100</f>
        <v>6.24635136997163</v>
      </c>
      <c r="AU11" s="0" t="n">
        <f aca="false">$W$377*O11/12</f>
        <v>3.39691891145472</v>
      </c>
      <c r="AV11" s="0" t="n">
        <f aca="false">($AU$2+$AN$2)/($AU$2*N11/U11+$AN$2)</f>
        <v>0.998354499134756</v>
      </c>
      <c r="AW11" s="0" t="n">
        <f aca="false">($P$2+$Q$2-11*$AU$2)/(P11+Q11-(12-N11)*AU11)</f>
        <v>1.48810574520026</v>
      </c>
      <c r="AX11" s="0" t="n">
        <f aca="false">ABS(AW11-AV11)/AW11*100</f>
        <v>32.9110513580873</v>
      </c>
      <c r="AY11" s="0" t="n">
        <f aca="false">(U11/V11-1)/(U11-1)</f>
        <v>0.0562018569112324</v>
      </c>
      <c r="AZ11" s="0" t="n">
        <f aca="false">(U11/V11-12)/(1-12)</f>
        <v>0.954232304970261</v>
      </c>
      <c r="BA11" s="0" t="n">
        <f aca="false">(U11/X11-1)/(U11-1)</f>
        <v>0.0463626418822457</v>
      </c>
      <c r="BB11" s="0" t="n">
        <f aca="false">(U11/X11-12)/(1-12)</f>
        <v>0.962244819458705</v>
      </c>
      <c r="BC11" s="2" t="n">
        <f aca="false">1 - ($V$377*O11/12)/P11</f>
        <v>0.951141271941808</v>
      </c>
    </row>
    <row r="12" customFormat="false" ht="12.8" hidden="false" customHeight="false" outlineLevel="0" collapsed="false">
      <c r="B12" s="0" t="n">
        <v>8263</v>
      </c>
      <c r="D12" s="0" t="n">
        <v>22003771791</v>
      </c>
      <c r="F12" s="0" t="n">
        <v>6000797810</v>
      </c>
      <c r="G12" s="0" t="n">
        <v>4000086474</v>
      </c>
      <c r="H12" s="0" t="n">
        <v>2001037881</v>
      </c>
      <c r="I12" s="0" t="n">
        <v>28487518310</v>
      </c>
      <c r="J12" s="0" t="n">
        <v>4696502685</v>
      </c>
      <c r="K12" s="0" t="n">
        <v>25543014526</v>
      </c>
      <c r="L12" s="0" t="n">
        <v>2935684204</v>
      </c>
      <c r="M12" s="0" t="n">
        <v>707000</v>
      </c>
      <c r="N12" s="0" t="n">
        <v>11</v>
      </c>
      <c r="O12" s="0" t="n">
        <f aca="false">M12/1000000</f>
        <v>0.707</v>
      </c>
      <c r="P12" s="0" t="n">
        <f aca="false">(I12+K12)/1000000000</f>
        <v>54.030532836</v>
      </c>
      <c r="Q12" s="0" t="n">
        <f aca="false">(J12+L12)/1000000000</f>
        <v>7.632186889</v>
      </c>
      <c r="R12" s="0" t="n">
        <f aca="false">P12/$O12</f>
        <v>76.422252950495</v>
      </c>
      <c r="S12" s="0" t="n">
        <f aca="false">Q12/$O12</f>
        <v>10.7951724031117</v>
      </c>
      <c r="T12" s="0" t="n">
        <f aca="false">R12+S12</f>
        <v>87.2174253536068</v>
      </c>
      <c r="U12" s="0" t="n">
        <f aca="false">O$2/O12</f>
        <v>10.949981612447</v>
      </c>
      <c r="V12" s="0" t="n">
        <f aca="false">P$2/P12</f>
        <v>6.96973858682899</v>
      </c>
      <c r="W12" s="0" t="n">
        <f aca="false">Q$2/Q12</f>
        <v>10.8083121585887</v>
      </c>
      <c r="X12" s="0" t="n">
        <f aca="false">(P$2+Q$2)/(P12+Q12)</f>
        <v>7.44485079429409</v>
      </c>
      <c r="Y12" s="0" t="n">
        <f aca="false">U12/N12</f>
        <v>0.995452873858815</v>
      </c>
      <c r="Z12" s="0" t="n">
        <f aca="false">$V$377*O$2/12</f>
        <v>27.6621122456121</v>
      </c>
      <c r="AA12" s="0" t="n">
        <f aca="false">P$2-$V$377*O$2</f>
        <v>44.6333426266553</v>
      </c>
      <c r="AC12" s="1" t="n">
        <f aca="false">P12-$V$377*O12</f>
        <v>23.7158383738633</v>
      </c>
      <c r="AD12" s="0" t="n">
        <f aca="false">$AA12/($Z12*12+$AA12)</f>
        <v>0.118523283081011</v>
      </c>
      <c r="AE12" s="1" t="n">
        <f aca="false">(Z12*12+AA12)/(Z12*12/U12+AA12)</f>
        <v>5.02453038400274</v>
      </c>
      <c r="AF12" s="0" t="n">
        <f aca="false">ABS(V12-AE12)/V12*100</f>
        <v>27.9093423460987</v>
      </c>
      <c r="AG12" s="1" t="n">
        <f aca="false">(Z12*12+AC12)/(Z12*12/U12+AC12)</f>
        <v>6.58259629607492</v>
      </c>
      <c r="AH12" s="0" t="n">
        <f aca="false">(V12-AG12)/V12*100</f>
        <v>5.5546170911728</v>
      </c>
      <c r="AI12" s="0" t="n">
        <f aca="false">$V$377*O12/12</f>
        <v>2.52622453851139</v>
      </c>
      <c r="AJ12" s="0" t="n">
        <f aca="false">($AI$2+$AC$2)/($AI$2*N12/U12+$AC$2)</f>
        <v>0.998255253858421</v>
      </c>
      <c r="AK12" s="0" t="n">
        <f aca="false">($P$2-11*$AI$2)/(P12-(12-N12)*AI12)</f>
        <v>1.40367781379937</v>
      </c>
      <c r="AL12" s="0" t="n">
        <f aca="false">ABS(AK12-AJ12)/AK12*100</f>
        <v>28.8828786745285</v>
      </c>
      <c r="AM12" s="0" t="n">
        <f aca="false">$W$377*O$2/12</f>
        <v>33.8258180719119</v>
      </c>
      <c r="AN12" s="0" t="n">
        <f aca="false">(P$2+Q$2)-$W$377*O$2</f>
        <v>53.159931060057</v>
      </c>
      <c r="AO12" s="1" t="n">
        <f aca="false">(P12+Q12)-$W$377*O12</f>
        <v>24.5932678090679</v>
      </c>
      <c r="AP12" s="0" t="n">
        <f aca="false">$AN12/($AM12*12+$AN12)</f>
        <v>0.115799246847722</v>
      </c>
      <c r="AQ12" s="1" t="n">
        <f aca="false">(AM12*12+AN12)/(AM12*12/U12+AN12)</f>
        <v>5.08780768283834</v>
      </c>
      <c r="AR12" s="0" t="n">
        <f aca="false">ABS(X12-AQ12)/X12*100</f>
        <v>31.6600449973053</v>
      </c>
      <c r="AS12" s="1" t="n">
        <f aca="false">(AM12*12+AO12)/(AM12*12/U12+AO12)</f>
        <v>6.98157795491254</v>
      </c>
      <c r="AT12" s="0" t="n">
        <f aca="false">(X12-AS12)/X12*100</f>
        <v>6.2227283283717</v>
      </c>
      <c r="AU12" s="0" t="n">
        <f aca="false">$W$377*O12/12</f>
        <v>3.08912099299434</v>
      </c>
      <c r="AV12" s="0" t="n">
        <f aca="false">($AU$2+$AN$2)/($AU$2*N12/U12+$AN$2)</f>
        <v>0.998226848904173</v>
      </c>
      <c r="AW12" s="0" t="n">
        <f aca="false">($P$2+$Q$2-11*$AU$2)/(P12+Q12-(12-N12)*AU12)</f>
        <v>1.48506752214353</v>
      </c>
      <c r="AX12" s="0" t="n">
        <f aca="false">ABS(AW12-AV12)/AW12*100</f>
        <v>32.78239312221</v>
      </c>
      <c r="AY12" s="0" t="n">
        <f aca="false">(U12/V12-1)/(U12-1)</f>
        <v>0.0573945721129028</v>
      </c>
      <c r="AZ12" s="0" t="n">
        <f aca="false">(U12/V12-12)/(1-12)</f>
        <v>0.948084096620214</v>
      </c>
      <c r="BA12" s="0" t="n">
        <f aca="false">(U12/X12-1)/(U12-1)</f>
        <v>0.0473179536866527</v>
      </c>
      <c r="BB12" s="0" t="n">
        <f aca="false">(U12/X12-12)/(1-12)</f>
        <v>0.957198839170835</v>
      </c>
      <c r="BC12" s="2" t="n">
        <f aca="false">1 - ($V$377*O12/12)/P12</f>
        <v>0.953244500731109</v>
      </c>
    </row>
    <row r="13" customFormat="false" ht="12.8" hidden="false" customHeight="false" outlineLevel="0" collapsed="false">
      <c r="B13" s="0" t="n">
        <v>1894</v>
      </c>
      <c r="D13" s="0" t="n">
        <v>22009434627</v>
      </c>
      <c r="F13" s="0" t="n">
        <v>6001516229</v>
      </c>
      <c r="G13" s="0" t="n">
        <v>4000029985</v>
      </c>
      <c r="H13" s="0" t="n">
        <v>2002679735</v>
      </c>
      <c r="I13" s="0" t="n">
        <v>26111389160</v>
      </c>
      <c r="J13" s="0" t="n">
        <v>4316925048</v>
      </c>
      <c r="K13" s="0" t="n">
        <v>25488800048</v>
      </c>
      <c r="L13" s="0" t="n">
        <v>2709396362</v>
      </c>
      <c r="M13" s="0" t="n">
        <v>649037</v>
      </c>
      <c r="N13" s="0" t="n">
        <v>12</v>
      </c>
      <c r="O13" s="0" t="n">
        <f aca="false">M13/1000000</f>
        <v>0.649037</v>
      </c>
      <c r="P13" s="0" t="n">
        <f aca="false">(I13+K13)/1000000000</f>
        <v>51.600189208</v>
      </c>
      <c r="Q13" s="0" t="n">
        <f aca="false">(J13+L13)/1000000000</f>
        <v>7.02632141</v>
      </c>
      <c r="R13" s="0" t="n">
        <f aca="false">P13/$O13</f>
        <v>79.5026927709823</v>
      </c>
      <c r="S13" s="0" t="n">
        <f aca="false">Q13/$O13</f>
        <v>10.8257640319427</v>
      </c>
      <c r="T13" s="0" t="n">
        <f aca="false">R13+S13</f>
        <v>90.328456802925</v>
      </c>
      <c r="U13" s="0" t="n">
        <f aca="false">O$2/O13</f>
        <v>11.92788238575</v>
      </c>
      <c r="V13" s="0" t="n">
        <f aca="false">P$2/P13</f>
        <v>7.29800985915021</v>
      </c>
      <c r="W13" s="0" t="n">
        <f aca="false">Q$2/Q13</f>
        <v>11.7402910478301</v>
      </c>
      <c r="X13" s="0" t="n">
        <f aca="false">(P$2+Q$2)/(P13+Q13)</f>
        <v>7.8304122671434</v>
      </c>
      <c r="Y13" s="0" t="n">
        <f aca="false">U13/N13</f>
        <v>0.993990198812497</v>
      </c>
      <c r="Z13" s="0" t="n">
        <f aca="false">$V$377*O$2/12</f>
        <v>27.6621122456121</v>
      </c>
      <c r="AA13" s="0" t="n">
        <f aca="false">P$2-$V$377*O$2</f>
        <v>44.6333426266553</v>
      </c>
      <c r="AC13" s="1" t="n">
        <f aca="false">P13-$V$377*O13</f>
        <v>23.7708280345604</v>
      </c>
      <c r="AD13" s="0" t="n">
        <f aca="false">$AA13/($Z13*12+$AA13)</f>
        <v>0.118523283081011</v>
      </c>
      <c r="AE13" s="1" t="n">
        <f aca="false">(Z13*12+AA13)/(Z13*12/U13+AA13)</f>
        <v>5.19686224534043</v>
      </c>
      <c r="AF13" s="0" t="n">
        <f aca="false">ABS(V13-AE13)/V13*100</f>
        <v>28.7906930020842</v>
      </c>
      <c r="AG13" s="1" t="n">
        <f aca="false">(Z13*12+AC13)/(Z13*12/U13+AC13)</f>
        <v>6.89369904338947</v>
      </c>
      <c r="AH13" s="0" t="n">
        <f aca="false">(V13-AG13)/V13*100</f>
        <v>5.54001465555457</v>
      </c>
      <c r="AI13" s="0" t="n">
        <f aca="false">$V$377*O13/12</f>
        <v>2.31911343111997</v>
      </c>
      <c r="AJ13" s="0" t="n">
        <f aca="false">($AI$2+$AC$2)/($AI$2*N13/U13+$AC$2)</f>
        <v>0.997691930896079</v>
      </c>
      <c r="AK13" s="0" t="n">
        <f aca="false">($P$2-11*$AI$2)/(P13-(12-N13)*AI13)</f>
        <v>1.40106956935458</v>
      </c>
      <c r="AL13" s="0" t="n">
        <f aca="false">ABS(AK13-AJ13)/AK13*100</f>
        <v>28.7906930020842</v>
      </c>
      <c r="AM13" s="0" t="n">
        <f aca="false">$W$377*O$2/12</f>
        <v>33.8258180719119</v>
      </c>
      <c r="AN13" s="0" t="n">
        <f aca="false">(P$2+Q$2)-$W$377*O$2</f>
        <v>53.159931060057</v>
      </c>
      <c r="AO13" s="1" t="n">
        <f aca="false">(P13+Q13)-$W$377*O13</f>
        <v>24.59617700674</v>
      </c>
      <c r="AP13" s="0" t="n">
        <f aca="false">$AN13/($AM13*12+$AN13)</f>
        <v>0.115799246847722</v>
      </c>
      <c r="AQ13" s="1" t="n">
        <f aca="false">(AM13*12+AN13)/(AM13*12/U13+AN13)</f>
        <v>5.2651491500062</v>
      </c>
      <c r="AR13" s="0" t="n">
        <f aca="false">ABS(X13-AQ13)/X13*100</f>
        <v>32.760256160472</v>
      </c>
      <c r="AS13" s="1" t="n">
        <f aca="false">(AM13*12+AO13)/(AM13*12/U13+AO13)</f>
        <v>7.34319660732982</v>
      </c>
      <c r="AT13" s="0" t="n">
        <f aca="false">(X13-AS13)/X13*100</f>
        <v>6.22209461253979</v>
      </c>
      <c r="AU13" s="0" t="n">
        <f aca="false">$W$377*O13/12</f>
        <v>2.83586113427167</v>
      </c>
      <c r="AV13" s="0" t="n">
        <f aca="false">($AU$2+$AN$2)/($AU$2*N13/U13+$AN$2)</f>
        <v>0.997654376436188</v>
      </c>
      <c r="AW13" s="0" t="n">
        <f aca="false">($P$2+$Q$2-11*$AU$2)/(P13+Q13-(12-N13)*AU13)</f>
        <v>1.48372721171746</v>
      </c>
      <c r="AX13" s="0" t="n">
        <f aca="false">ABS(AW13-AV13)/AW13*100</f>
        <v>32.760256160472</v>
      </c>
      <c r="AY13" s="0" t="n">
        <f aca="false">(U13/V13-1)/(U13-1)</f>
        <v>0.0580535224319068</v>
      </c>
      <c r="AZ13" s="0" t="n">
        <f aca="false">(U13/V13-12)/(1-12)</f>
        <v>0.942327084980511</v>
      </c>
      <c r="BA13" s="0" t="n">
        <f aca="false">(U13/X13-1)/(U13-1)</f>
        <v>0.0478845218245447</v>
      </c>
      <c r="BB13" s="0" t="n">
        <f aca="false">(U13/X13-12)/(1-12)</f>
        <v>0.952429416127591</v>
      </c>
      <c r="BC13" s="2" t="n">
        <f aca="false">1 - ($V$377*O13/12)/P13</f>
        <v>0.955056106058611</v>
      </c>
    </row>
    <row r="14" customFormat="false" ht="12.8" hidden="false" customHeight="false" outlineLevel="0" collapsed="false">
      <c r="B14" s="0" t="n">
        <v>2959</v>
      </c>
      <c r="D14" s="0" t="n">
        <v>22026508276</v>
      </c>
      <c r="F14" s="0" t="n">
        <v>6003998690</v>
      </c>
      <c r="G14" s="0" t="n">
        <v>4000045481</v>
      </c>
      <c r="H14" s="0" t="n">
        <v>2007553036</v>
      </c>
      <c r="I14" s="0" t="n">
        <v>29869049072</v>
      </c>
      <c r="J14" s="0" t="n">
        <v>5540802001</v>
      </c>
      <c r="K14" s="0" t="n">
        <v>27574508666</v>
      </c>
      <c r="L14" s="0" t="n">
        <v>3170410156</v>
      </c>
      <c r="M14" s="0" t="n">
        <v>838438</v>
      </c>
      <c r="N14" s="0" t="n">
        <v>13</v>
      </c>
      <c r="O14" s="0" t="n">
        <f aca="false">M14/1000000</f>
        <v>0.838438</v>
      </c>
      <c r="P14" s="0" t="n">
        <f aca="false">(I14+K14)/1000000000</f>
        <v>57.443557738</v>
      </c>
      <c r="Q14" s="0" t="n">
        <f aca="false">(J14+L14)/1000000000</f>
        <v>8.711212157</v>
      </c>
      <c r="R14" s="0" t="n">
        <f aca="false">P14/$O14</f>
        <v>68.512588573037</v>
      </c>
      <c r="S14" s="0" t="n">
        <f aca="false">Q14/$O14</f>
        <v>10.3898107635866</v>
      </c>
      <c r="T14" s="0" t="n">
        <f aca="false">R14+S14</f>
        <v>78.9023993366236</v>
      </c>
      <c r="U14" s="0" t="n">
        <f aca="false">O$2/O14</f>
        <v>9.23340425887185</v>
      </c>
      <c r="V14" s="0" t="n">
        <f aca="false">P$2/P14</f>
        <v>6.55562963720971</v>
      </c>
      <c r="W14" s="0" t="n">
        <f aca="false">Q$2/Q14</f>
        <v>9.46952695701634</v>
      </c>
      <c r="X14" s="0" t="n">
        <f aca="false">(P$2+Q$2)/(P14+Q14)</f>
        <v>6.93932952456232</v>
      </c>
      <c r="Y14" s="0" t="n">
        <f aca="false">U14/N14</f>
        <v>0.710261866067066</v>
      </c>
      <c r="Z14" s="0" t="n">
        <f aca="false">$V$377*O$2/12</f>
        <v>27.6621122456121</v>
      </c>
      <c r="AA14" s="0" t="n">
        <f aca="false">P$2-$V$377*O$2</f>
        <v>44.6333426266553</v>
      </c>
      <c r="AC14" s="1" t="n">
        <f aca="false">P14-$V$377*O14</f>
        <v>21.4930742932405</v>
      </c>
      <c r="AD14" s="0" t="n">
        <f aca="false">$AA14/($Z14*12+$AA14)</f>
        <v>0.118523283081011</v>
      </c>
      <c r="AE14" s="1" t="n">
        <f aca="false">(Z14*12+AA14)/(Z14*12/U14+AA14)</f>
        <v>4.6731299310642</v>
      </c>
      <c r="AF14" s="0" t="n">
        <f aca="false">ABS(V14-AE14)/V14*100</f>
        <v>28.7157727071776</v>
      </c>
      <c r="AG14" s="1" t="n">
        <f aca="false">(Z14*12+AC14)/(Z14*12/U14+AC14)</f>
        <v>6.15279476338526</v>
      </c>
      <c r="AH14" s="0" t="n">
        <f aca="false">(V14-AG14)/V14*100</f>
        <v>6.14486931259758</v>
      </c>
      <c r="AI14" s="0" t="n">
        <f aca="false">$V$377*O14/12</f>
        <v>2.99587362039663</v>
      </c>
      <c r="AJ14" s="0" t="n">
        <f aca="false">($AI$2+$AC$2)/($AI$2*N14/U14+$AC$2)</f>
        <v>0.864988210520579</v>
      </c>
      <c r="AK14" s="0" t="n">
        <f aca="false">($P$2-11*$AI$2)/(P14-(12-N14)*AI14)</f>
        <v>1.19616371708672</v>
      </c>
      <c r="AL14" s="0" t="n">
        <f aca="false">ABS(AK14-AJ14)/AK14*100</f>
        <v>27.6864698231046</v>
      </c>
      <c r="AM14" s="0" t="n">
        <f aca="false">$W$377*O$2/12</f>
        <v>33.8258180719119</v>
      </c>
      <c r="AN14" s="0" t="n">
        <f aca="false">(P$2+Q$2)-$W$377*O$2</f>
        <v>53.159931060057</v>
      </c>
      <c r="AO14" s="1" t="n">
        <f aca="false">(P14+Q14)-$W$377*O14</f>
        <v>22.1937555732316</v>
      </c>
      <c r="AP14" s="0" t="n">
        <f aca="false">$AN14/($AM14*12+$AN14)</f>
        <v>0.115799246847722</v>
      </c>
      <c r="AQ14" s="1" t="n">
        <f aca="false">(AM14*12+AN14)/(AM14*12/U14+AN14)</f>
        <v>4.72678417738</v>
      </c>
      <c r="AR14" s="0" t="n">
        <f aca="false">ABS(X14-AQ14)/X14*100</f>
        <v>31.8841372116835</v>
      </c>
      <c r="AS14" s="1" t="n">
        <f aca="false">(AM14*12+AO14)/(AM14*12/U14+AO14)</f>
        <v>6.47124271032391</v>
      </c>
      <c r="AT14" s="0" t="n">
        <f aca="false">(X14-AS14)/X14*100</f>
        <v>6.74541845262681</v>
      </c>
      <c r="AU14" s="0" t="n">
        <f aca="false">$W$377*O14/12</f>
        <v>3.66341786014737</v>
      </c>
      <c r="AV14" s="0" t="n">
        <f aca="false">($AU$2+$AN$2)/($AU$2*N14/U14+$AN$2)</f>
        <v>0.86308774827624</v>
      </c>
      <c r="AW14" s="0" t="n">
        <f aca="false">($P$2+$Q$2-11*$AU$2)/(P14+Q14-(12-N14)*AU14)</f>
        <v>1.24588953006097</v>
      </c>
      <c r="AX14" s="0" t="n">
        <f aca="false">ABS(AW14-AV14)/AW14*100</f>
        <v>30.7251784807916</v>
      </c>
      <c r="AY14" s="0" t="n">
        <f aca="false">(U14/V14-1)/(U14-1)</f>
        <v>0.0496112502241136</v>
      </c>
      <c r="AZ14" s="0" t="n">
        <f aca="false">(U14/V14-12)/(1-12)</f>
        <v>0.962866411010621</v>
      </c>
      <c r="BA14" s="0" t="n">
        <f aca="false">(U14/X14-1)/(U14-1)</f>
        <v>0.0401523169629853</v>
      </c>
      <c r="BB14" s="0" t="n">
        <f aca="false">(U14/X14-12)/(1-12)</f>
        <v>0.96994634022849</v>
      </c>
      <c r="BC14" s="2" t="n">
        <f aca="false">1 - ($V$377*O14/12)/P14</f>
        <v>0.947846656120068</v>
      </c>
    </row>
    <row r="15" customFormat="false" ht="12.8" hidden="false" customHeight="false" outlineLevel="0" collapsed="false">
      <c r="B15" s="0" t="n">
        <v>4120</v>
      </c>
      <c r="D15" s="0" t="n">
        <v>22031711016</v>
      </c>
      <c r="F15" s="0" t="n">
        <v>6004748331</v>
      </c>
      <c r="G15" s="0" t="n">
        <v>4000032657</v>
      </c>
      <c r="H15" s="0" t="n">
        <v>2009043416</v>
      </c>
      <c r="I15" s="0" t="n">
        <v>31934402465</v>
      </c>
      <c r="J15" s="0" t="n">
        <v>6029220581</v>
      </c>
      <c r="K15" s="0" t="n">
        <v>27750152587</v>
      </c>
      <c r="L15" s="0" t="n">
        <v>3300659179</v>
      </c>
      <c r="M15" s="0" t="n">
        <v>908975</v>
      </c>
      <c r="N15" s="0" t="n">
        <v>14</v>
      </c>
      <c r="O15" s="0" t="n">
        <f aca="false">M15/1000000</f>
        <v>0.908975</v>
      </c>
      <c r="P15" s="0" t="n">
        <f aca="false">(I15+K15)/1000000000</f>
        <v>59.684555052</v>
      </c>
      <c r="Q15" s="0" t="n">
        <f aca="false">(J15+L15)/1000000000</f>
        <v>9.32987976</v>
      </c>
      <c r="R15" s="0" t="n">
        <f aca="false">P15/$O15</f>
        <v>65.6613823834539</v>
      </c>
      <c r="S15" s="0" t="n">
        <f aca="false">Q15/$O15</f>
        <v>10.2641764184934</v>
      </c>
      <c r="T15" s="0" t="n">
        <f aca="false">R15+S15</f>
        <v>75.9255588019473</v>
      </c>
      <c r="U15" s="0" t="n">
        <f aca="false">O$2/O15</f>
        <v>8.51688660304189</v>
      </c>
      <c r="V15" s="0" t="n">
        <f aca="false">P$2/P15</f>
        <v>6.30948306887614</v>
      </c>
      <c r="W15" s="0" t="n">
        <f aca="false">Q$2/Q15</f>
        <v>8.84159929934617</v>
      </c>
      <c r="X15" s="0" t="n">
        <f aca="false">(P$2+Q$2)/(P15+Q15)</f>
        <v>6.65179319621377</v>
      </c>
      <c r="Y15" s="0" t="n">
        <f aca="false">U15/N15</f>
        <v>0.608349043074421</v>
      </c>
      <c r="Z15" s="0" t="n">
        <f aca="false">$V$377*O$2/12</f>
        <v>27.6621122456121</v>
      </c>
      <c r="AA15" s="0" t="n">
        <f aca="false">P$2-$V$377*O$2</f>
        <v>44.6333426266553</v>
      </c>
      <c r="AC15" s="1" t="n">
        <f aca="false">P15-$V$377*O15</f>
        <v>20.7095912631447</v>
      </c>
      <c r="AD15" s="0" t="n">
        <f aca="false">$AA15/($Z15*12+$AA15)</f>
        <v>0.118523283081011</v>
      </c>
      <c r="AE15" s="1" t="n">
        <f aca="false">(Z15*12+AA15)/(Z15*12/U15+AA15)</f>
        <v>4.50408225831661</v>
      </c>
      <c r="AF15" s="0" t="n">
        <f aca="false">ABS(V15-AE15)/V15*100</f>
        <v>28.6140844004375</v>
      </c>
      <c r="AG15" s="1" t="n">
        <f aca="false">(Z15*12+AC15)/(Z15*12/U15+AC15)</f>
        <v>5.90864651505301</v>
      </c>
      <c r="AH15" s="0" t="n">
        <f aca="false">(V15-AG15)/V15*100</f>
        <v>6.35292225127611</v>
      </c>
      <c r="AI15" s="0" t="n">
        <f aca="false">$V$377*O15/12</f>
        <v>3.24791364907128</v>
      </c>
      <c r="AJ15" s="0" t="n">
        <f aca="false">($AI$2+$AC$2)/($AI$2*N15/U15+$AC$2)</f>
        <v>0.802354474679475</v>
      </c>
      <c r="AK15" s="0" t="n">
        <f aca="false">($P$2-11*$AI$2)/(P15-(12-N15)*AI15)</f>
        <v>1.09240007846693</v>
      </c>
      <c r="AL15" s="0" t="n">
        <f aca="false">ABS(AK15-AJ15)/AK15*100</f>
        <v>26.5512250964414</v>
      </c>
      <c r="AM15" s="0" t="n">
        <f aca="false">$W$377*O$2/12</f>
        <v>33.8258180719119</v>
      </c>
      <c r="AN15" s="0" t="n">
        <f aca="false">(P$2+Q$2)-$W$377*O$2</f>
        <v>53.159931060057</v>
      </c>
      <c r="AO15" s="1" t="n">
        <f aca="false">(P15+Q15)-$W$377*O15</f>
        <v>21.3550217210745</v>
      </c>
      <c r="AP15" s="0" t="n">
        <f aca="false">$AN15/($AM15*12+$AN15)</f>
        <v>0.115799246847722</v>
      </c>
      <c r="AQ15" s="1" t="n">
        <f aca="false">(AM15*12+AN15)/(AM15*12/U15+AN15)</f>
        <v>4.5533895482946</v>
      </c>
      <c r="AR15" s="0" t="n">
        <f aca="false">ABS(X15-AQ15)/X15*100</f>
        <v>31.5464354651553</v>
      </c>
      <c r="AS15" s="1" t="n">
        <f aca="false">(AM15*12+AO15)/(AM15*12/U15+AO15)</f>
        <v>6.19094888986508</v>
      </c>
      <c r="AT15" s="0" t="n">
        <f aca="false">(X15-AS15)/X15*100</f>
        <v>6.92812137651841</v>
      </c>
      <c r="AU15" s="0" t="n">
        <f aca="false">$W$377*O15/12</f>
        <v>3.97161775757713</v>
      </c>
      <c r="AV15" s="0" t="n">
        <f aca="false">($AU$2+$AN$2)/($AU$2*N15/U15+$AN$2)</f>
        <v>0.799776443322555</v>
      </c>
      <c r="AW15" s="0" t="n">
        <f aca="false">($P$2+$Q$2-11*$AU$2)/(P15+Q15-(12-N15)*AU15)</f>
        <v>1.13030642380655</v>
      </c>
      <c r="AX15" s="0" t="n">
        <f aca="false">ABS(AW15-AV15)/AW15*100</f>
        <v>29.2425110149212</v>
      </c>
      <c r="AY15" s="0" t="n">
        <f aca="false">(U15/V15-1)/(U15-1)</f>
        <v>0.046542526593126</v>
      </c>
      <c r="AZ15" s="0" t="n">
        <f aca="false">(U15/V15-12)/(1-12)</f>
        <v>0.968195009580037</v>
      </c>
      <c r="BA15" s="0" t="n">
        <f aca="false">(U15/X15-1)/(U15-1)</f>
        <v>0.0373012898450986</v>
      </c>
      <c r="BB15" s="0" t="n">
        <f aca="false">(U15/X15-12)/(1-12)</f>
        <v>0.974510039462472</v>
      </c>
      <c r="BC15" s="2" t="n">
        <f aca="false">1 - ($V$377*O15/12)/P15</f>
        <v>0.94558200783701</v>
      </c>
    </row>
    <row r="16" customFormat="false" ht="12.8" hidden="false" customHeight="false" outlineLevel="0" collapsed="false">
      <c r="B16" s="0" t="n">
        <v>3744</v>
      </c>
      <c r="D16" s="0" t="n">
        <v>22032299440</v>
      </c>
      <c r="F16" s="0" t="n">
        <v>6004816275</v>
      </c>
      <c r="G16" s="0" t="n">
        <v>4000032572</v>
      </c>
      <c r="H16" s="0" t="n">
        <v>2009211584</v>
      </c>
      <c r="I16" s="0" t="n">
        <v>30569610595</v>
      </c>
      <c r="J16" s="0" t="n">
        <v>5591125488</v>
      </c>
      <c r="K16" s="0" t="n">
        <v>27383468627</v>
      </c>
      <c r="L16" s="0" t="n">
        <v>3532775878</v>
      </c>
      <c r="M16" s="0" t="n">
        <v>848186</v>
      </c>
      <c r="N16" s="0" t="n">
        <v>15</v>
      </c>
      <c r="O16" s="0" t="n">
        <f aca="false">M16/1000000</f>
        <v>0.848186</v>
      </c>
      <c r="P16" s="0" t="n">
        <f aca="false">(I16+K16)/1000000000</f>
        <v>57.953079222</v>
      </c>
      <c r="Q16" s="0" t="n">
        <f aca="false">(J16+L16)/1000000000</f>
        <v>9.123901366</v>
      </c>
      <c r="R16" s="0" t="n">
        <f aca="false">P16/$O16</f>
        <v>68.3259087299248</v>
      </c>
      <c r="S16" s="0" t="n">
        <f aca="false">Q16/$O16</f>
        <v>10.7569582214278</v>
      </c>
      <c r="T16" s="0" t="n">
        <f aca="false">R16+S16</f>
        <v>79.0828669513527</v>
      </c>
      <c r="U16" s="0" t="n">
        <f aca="false">O$2/O16</f>
        <v>9.12728693942131</v>
      </c>
      <c r="V16" s="0" t="n">
        <f aca="false">P$2/P16</f>
        <v>6.49799276637995</v>
      </c>
      <c r="W16" s="0" t="n">
        <f aca="false">Q$2/Q16</f>
        <v>9.04120452862423</v>
      </c>
      <c r="X16" s="0" t="n">
        <f aca="false">(P$2+Q$2)/(P16+Q16)</f>
        <v>6.84392386029861</v>
      </c>
      <c r="Y16" s="0" t="n">
        <f aca="false">U16/N16</f>
        <v>0.60848579596142</v>
      </c>
      <c r="Z16" s="0" t="n">
        <f aca="false">$V$377*O$2/12</f>
        <v>27.6621122456121</v>
      </c>
      <c r="AA16" s="0" t="n">
        <f aca="false">P$2-$V$377*O$2</f>
        <v>44.6333426266553</v>
      </c>
      <c r="AC16" s="1" t="n">
        <f aca="false">P16-$V$377*O16</f>
        <v>21.5846217438361</v>
      </c>
      <c r="AD16" s="0" t="n">
        <f aca="false">$AA16/($Z16*12+$AA16)</f>
        <v>0.118523283081011</v>
      </c>
      <c r="AE16" s="1" t="n">
        <f aca="false">(Z16*12+AA16)/(Z16*12/U16+AA16)</f>
        <v>4.64901630688076</v>
      </c>
      <c r="AF16" s="0" t="n">
        <f aca="false">ABS(V16-AE16)/V16*100</f>
        <v>28.4545786056524</v>
      </c>
      <c r="AG16" s="1" t="n">
        <f aca="false">(Z16*12+AC16)/(Z16*12/U16+AC16)</f>
        <v>6.10027928519413</v>
      </c>
      <c r="AH16" s="0" t="n">
        <f aca="false">(V16-AG16)/V16*100</f>
        <v>6.12055900159745</v>
      </c>
      <c r="AI16" s="0" t="n">
        <f aca="false">$V$377*O16/12</f>
        <v>3.03070478984699</v>
      </c>
      <c r="AJ16" s="0" t="n">
        <f aca="false">($AI$2+$AC$2)/($AI$2*N16/U16+$AC$2)</f>
        <v>0.802445484737395</v>
      </c>
      <c r="AK16" s="0" t="n">
        <f aca="false">($P$2-11*$AI$2)/(P16-(12-N16)*AI16)</f>
        <v>1.07830928660916</v>
      </c>
      <c r="AL16" s="0" t="n">
        <f aca="false">ABS(AK16-AJ16)/AK16*100</f>
        <v>25.5829941648041</v>
      </c>
      <c r="AM16" s="0" t="n">
        <f aca="false">$W$377*O$2/12</f>
        <v>33.8258180719119</v>
      </c>
      <c r="AN16" s="0" t="n">
        <f aca="false">(P$2+Q$2)-$W$377*O$2</f>
        <v>53.159931060057</v>
      </c>
      <c r="AO16" s="1" t="n">
        <f aca="false">(P16+Q16)-$W$377*O16</f>
        <v>22.6048587453313</v>
      </c>
      <c r="AP16" s="0" t="n">
        <f aca="false">$AN16/($AM16*12+$AN16)</f>
        <v>0.115799246847722</v>
      </c>
      <c r="AQ16" s="1" t="n">
        <f aca="false">(AM16*12+AN16)/(AM16*12/U16+AN16)</f>
        <v>4.7020392819189</v>
      </c>
      <c r="AR16" s="0" t="n">
        <f aca="false">ABS(X16-AQ16)/X16*100</f>
        <v>31.2961485560166</v>
      </c>
      <c r="AS16" s="1" t="n">
        <f aca="false">(AM16*12+AO16)/(AM16*12/U16+AO16)</f>
        <v>6.38840138378165</v>
      </c>
      <c r="AT16" s="0" t="n">
        <f aca="false">(X16-AS16)/X16*100</f>
        <v>6.65586709927371</v>
      </c>
      <c r="AU16" s="0" t="n">
        <f aca="false">$W$377*O16/12</f>
        <v>3.70601015355572</v>
      </c>
      <c r="AV16" s="0" t="n">
        <f aca="false">($AU$2+$AN$2)/($AU$2*N16/U16+$AN$2)</f>
        <v>0.799868344388321</v>
      </c>
      <c r="AW16" s="0" t="n">
        <f aca="false">($P$2+$Q$2-11*$AU$2)/(P16+Q16-(12-N16)*AU16)</f>
        <v>1.11242070261785</v>
      </c>
      <c r="AX16" s="0" t="n">
        <f aca="false">ABS(AW16-AV16)/AW16*100</f>
        <v>28.0965966827121</v>
      </c>
      <c r="AY16" s="0" t="n">
        <f aca="false">(U16/V16-1)/(U16-1)</f>
        <v>0.0497868170824131</v>
      </c>
      <c r="AZ16" s="0" t="n">
        <f aca="false">(U16/V16-12)/(1-12)</f>
        <v>0.963215295615522</v>
      </c>
      <c r="BA16" s="0" t="n">
        <f aca="false">(U16/X16-1)/(U16-1)</f>
        <v>0.0410510445281291</v>
      </c>
      <c r="BB16" s="0" t="n">
        <f aca="false">(U16/X16-12)/(1-12)</f>
        <v>0.969669671086994</v>
      </c>
      <c r="BC16" s="2" t="n">
        <f aca="false">1 - ($V$377*O16/12)/P16</f>
        <v>0.947704162910183</v>
      </c>
    </row>
    <row r="17" customFormat="false" ht="12.8" hidden="false" customHeight="false" outlineLevel="0" collapsed="false">
      <c r="B17" s="0" t="n">
        <v>2563</v>
      </c>
      <c r="D17" s="0" t="n">
        <v>22032114490</v>
      </c>
      <c r="F17" s="0" t="n">
        <v>6004778740</v>
      </c>
      <c r="G17" s="0" t="n">
        <v>4000033077</v>
      </c>
      <c r="H17" s="0" t="n">
        <v>2009158689</v>
      </c>
      <c r="I17" s="0" t="n">
        <v>29833419799</v>
      </c>
      <c r="J17" s="0" t="n">
        <v>5270095825</v>
      </c>
      <c r="K17" s="0" t="n">
        <v>25570938110</v>
      </c>
      <c r="L17" s="0" t="n">
        <v>3292861938</v>
      </c>
      <c r="M17" s="0" t="n">
        <v>795416</v>
      </c>
      <c r="N17" s="0" t="n">
        <v>16</v>
      </c>
      <c r="O17" s="0" t="n">
        <f aca="false">M17/1000000</f>
        <v>0.795416</v>
      </c>
      <c r="P17" s="0" t="n">
        <f aca="false">(I17+K17)/1000000000</f>
        <v>55.404357909</v>
      </c>
      <c r="Q17" s="0" t="n">
        <f aca="false">(J17+L17)/1000000000</f>
        <v>8.562957763</v>
      </c>
      <c r="R17" s="0" t="n">
        <f aca="false">P17/$O17</f>
        <v>69.6545680612409</v>
      </c>
      <c r="S17" s="0" t="n">
        <f aca="false">Q17/$O17</f>
        <v>10.765382847466</v>
      </c>
      <c r="T17" s="0" t="n">
        <f aca="false">R17+S17</f>
        <v>80.4199509087069</v>
      </c>
      <c r="U17" s="0" t="n">
        <f aca="false">O$2/O17</f>
        <v>9.73281528156336</v>
      </c>
      <c r="V17" s="0" t="n">
        <f aca="false">P$2/P17</f>
        <v>6.79691460719605</v>
      </c>
      <c r="W17" s="0" t="n">
        <f aca="false">Q$2/Q17</f>
        <v>9.63347719703099</v>
      </c>
      <c r="X17" s="0" t="n">
        <f aca="false">(P$2+Q$2)/(P17+Q17)</f>
        <v>7.17662986324039</v>
      </c>
      <c r="Y17" s="0" t="n">
        <f aca="false">U17/N17</f>
        <v>0.60830095509771</v>
      </c>
      <c r="Z17" s="0" t="n">
        <f aca="false">$V$377*O$2/12</f>
        <v>27.6621122456121</v>
      </c>
      <c r="AA17" s="0" t="n">
        <f aca="false">P$2-$V$377*O$2</f>
        <v>44.6333426266553</v>
      </c>
      <c r="AC17" s="1" t="n">
        <f aca="false">P17-$V$377*O17</f>
        <v>21.298568644085</v>
      </c>
      <c r="AD17" s="0" t="n">
        <f aca="false">$AA17/($Z17*12+$AA17)</f>
        <v>0.118523283081011</v>
      </c>
      <c r="AE17" s="1" t="n">
        <f aca="false">(Z17*12+AA17)/(Z17*12/U17+AA17)</f>
        <v>4.78261165099683</v>
      </c>
      <c r="AF17" s="0" t="n">
        <f aca="false">ABS(V17-AE17)/V17*100</f>
        <v>29.6355489602096</v>
      </c>
      <c r="AG17" s="1" t="n">
        <f aca="false">(Z17*12+AC17)/(Z17*12/U17+AC17)</f>
        <v>6.37574243115717</v>
      </c>
      <c r="AH17" s="0" t="n">
        <f aca="false">(V17-AG17)/V17*100</f>
        <v>6.19652004444742</v>
      </c>
      <c r="AI17" s="0" t="n">
        <f aca="false">$V$377*O17/12</f>
        <v>2.84214910540959</v>
      </c>
      <c r="AJ17" s="0" t="n">
        <f aca="false">($AI$2+$AC$2)/($AI$2*N17/U17+$AC$2)</f>
        <v>0.802322466958361</v>
      </c>
      <c r="AK17" s="0" t="n">
        <f aca="false">($P$2-11*$AI$2)/(P17-(12-N17)*AI17)</f>
        <v>1.08270564927056</v>
      </c>
      <c r="AL17" s="0" t="n">
        <f aca="false">ABS(AK17-AJ17)/AK17*100</f>
        <v>25.8965289874584</v>
      </c>
      <c r="AM17" s="0" t="n">
        <f aca="false">$W$377*O$2/12</f>
        <v>33.8258180719119</v>
      </c>
      <c r="AN17" s="0" t="n">
        <f aca="false">(P$2+Q$2)-$W$377*O$2</f>
        <v>53.159931060057</v>
      </c>
      <c r="AO17" s="1" t="n">
        <f aca="false">(P17+Q17)-$W$377*O17</f>
        <v>22.2620325529575</v>
      </c>
      <c r="AP17" s="0" t="n">
        <f aca="false">$AN17/($AM17*12+$AN17)</f>
        <v>0.115799246847722</v>
      </c>
      <c r="AQ17" s="1" t="n">
        <f aca="false">(AM17*12+AN17)/(AM17*12/U17+AN17)</f>
        <v>4.83917895400843</v>
      </c>
      <c r="AR17" s="0" t="n">
        <f aca="false">ABS(X17-AQ17)/X17*100</f>
        <v>32.5703143923401</v>
      </c>
      <c r="AS17" s="1" t="n">
        <f aca="false">(AM17*12+AO17)/(AM17*12/U17+AO17)</f>
        <v>6.69360352107633</v>
      </c>
      <c r="AT17" s="0" t="n">
        <f aca="false">(X17-AS17)/X17*100</f>
        <v>6.73054555367521</v>
      </c>
      <c r="AU17" s="0" t="n">
        <f aca="false">$W$377*O17/12</f>
        <v>3.47544025992021</v>
      </c>
      <c r="AV17" s="0" t="n">
        <f aca="false">($AU$2+$AN$2)/($AU$2*N17/U17+$AN$2)</f>
        <v>0.799744122303674</v>
      </c>
      <c r="AW17" s="0" t="n">
        <f aca="false">($P$2+$Q$2-11*$AU$2)/(P17+Q17-(12-N17)*AU17)</f>
        <v>1.11707692970399</v>
      </c>
      <c r="AX17" s="0" t="n">
        <f aca="false">ABS(AW17-AV17)/AW17*100</f>
        <v>28.4074264683279</v>
      </c>
      <c r="AY17" s="0" t="n">
        <f aca="false">(U17/V17-1)/(U17-1)</f>
        <v>0.0494624097697013</v>
      </c>
      <c r="AZ17" s="0" t="n">
        <f aca="false">(U17/V17-12)/(1-12)</f>
        <v>0.960732173827291</v>
      </c>
      <c r="BA17" s="0" t="n">
        <f aca="false">(U17/X17-1)/(U17-1)</f>
        <v>0.0407866025789642</v>
      </c>
      <c r="BB17" s="0" t="n">
        <f aca="false">(U17/X17-12)/(1-12)</f>
        <v>0.967619830337761</v>
      </c>
      <c r="BC17" s="2" t="n">
        <f aca="false">1 - ($V$377*O17/12)/P17</f>
        <v>0.948701704835606</v>
      </c>
    </row>
    <row r="18" customFormat="false" ht="12.8" hidden="false" customHeight="false" outlineLevel="0" collapsed="false">
      <c r="B18" s="0" t="n">
        <v>3776</v>
      </c>
      <c r="D18" s="0" t="n">
        <v>22032199155</v>
      </c>
      <c r="F18" s="0" t="n">
        <v>6004794727</v>
      </c>
      <c r="G18" s="0" t="n">
        <v>4000033631</v>
      </c>
      <c r="H18" s="0" t="n">
        <v>2009182820</v>
      </c>
      <c r="I18" s="0" t="n">
        <v>29147018432</v>
      </c>
      <c r="J18" s="0" t="n">
        <v>4960800170</v>
      </c>
      <c r="K18" s="0" t="n">
        <v>24082427978</v>
      </c>
      <c r="L18" s="0" t="n">
        <v>3124130249</v>
      </c>
      <c r="M18" s="0" t="n">
        <v>748793</v>
      </c>
      <c r="N18" s="0" t="n">
        <v>17</v>
      </c>
      <c r="O18" s="0" t="n">
        <f aca="false">M18/1000000</f>
        <v>0.748793</v>
      </c>
      <c r="P18" s="0" t="n">
        <f aca="false">(I18+K18)/1000000000</f>
        <v>53.22944641</v>
      </c>
      <c r="Q18" s="0" t="n">
        <f aca="false">(J18+L18)/1000000000</f>
        <v>8.084930419</v>
      </c>
      <c r="R18" s="0" t="n">
        <f aca="false">P18/$O18</f>
        <v>71.0869978886021</v>
      </c>
      <c r="S18" s="0" t="n">
        <f aca="false">Q18/$O18</f>
        <v>10.7972836538269</v>
      </c>
      <c r="T18" s="0" t="n">
        <f aca="false">R18+S18</f>
        <v>81.884281542429</v>
      </c>
      <c r="U18" s="0" t="n">
        <f aca="false">O$2/O18</f>
        <v>10.3388212763741</v>
      </c>
      <c r="V18" s="0" t="n">
        <f aca="false">P$2/P18</f>
        <v>7.07463096034104</v>
      </c>
      <c r="W18" s="0" t="n">
        <f aca="false">Q$2/Q18</f>
        <v>10.203063486501</v>
      </c>
      <c r="X18" s="0" t="n">
        <f aca="false">(P$2+Q$2)/(P18+Q18)</f>
        <v>7.48714692482812</v>
      </c>
      <c r="Y18" s="0" t="n">
        <f aca="false">U18/N18</f>
        <v>0.608165957433771</v>
      </c>
      <c r="Z18" s="0" t="n">
        <f aca="false">$V$377*O$2/12</f>
        <v>27.6621122456121</v>
      </c>
      <c r="AA18" s="0" t="n">
        <f aca="false">P$2-$V$377*O$2</f>
        <v>44.6333426266553</v>
      </c>
      <c r="AC18" s="1" t="n">
        <f aca="false">P18-$V$377*O18</f>
        <v>21.1227547404289</v>
      </c>
      <c r="AD18" s="0" t="n">
        <f aca="false">$AA18/($Z18*12+$AA18)</f>
        <v>0.118523283081011</v>
      </c>
      <c r="AE18" s="1" t="n">
        <f aca="false">(Z18*12+AA18)/(Z18*12/U18+AA18)</f>
        <v>4.90719991237374</v>
      </c>
      <c r="AF18" s="0" t="n">
        <f aca="false">ABS(V18-AE18)/V18*100</f>
        <v>30.6366658574486</v>
      </c>
      <c r="AG18" s="1" t="n">
        <f aca="false">(Z18*12+AC18)/(Z18*12/U18+AC18)</f>
        <v>6.63294709038049</v>
      </c>
      <c r="AH18" s="0" t="n">
        <f aca="false">(V18-AG18)/V18*100</f>
        <v>6.2432072066591</v>
      </c>
      <c r="AI18" s="0" t="n">
        <f aca="false">$V$377*O18/12</f>
        <v>2.67555763913092</v>
      </c>
      <c r="AJ18" s="0" t="n">
        <f aca="false">($AI$2+$AC$2)/($AI$2*N18/U18+$AC$2)</f>
        <v>0.802232598094353</v>
      </c>
      <c r="AK18" s="0" t="n">
        <f aca="false">($P$2-11*$AI$2)/(P18-(12-N18)*AI18)</f>
        <v>1.08539943596652</v>
      </c>
      <c r="AL18" s="0" t="n">
        <f aca="false">ABS(AK18-AJ18)/AK18*100</f>
        <v>26.0887216713924</v>
      </c>
      <c r="AM18" s="0" t="n">
        <f aca="false">$W$377*O$2/12</f>
        <v>33.8258180719119</v>
      </c>
      <c r="AN18" s="0" t="n">
        <f aca="false">(P$2+Q$2)-$W$377*O$2</f>
        <v>53.159931060057</v>
      </c>
      <c r="AO18" s="1" t="n">
        <f aca="false">(P18+Q18)-$W$377*O18</f>
        <v>22.0536326868691</v>
      </c>
      <c r="AP18" s="0" t="n">
        <f aca="false">$AN18/($AM18*12+$AN18)</f>
        <v>0.115799246847722</v>
      </c>
      <c r="AQ18" s="1" t="n">
        <f aca="false">(AM18*12+AN18)/(AM18*12/U18+AN18)</f>
        <v>4.96717587183492</v>
      </c>
      <c r="AR18" s="0" t="n">
        <f aca="false">ABS(X18-AQ18)/X18*100</f>
        <v>33.6572940038979</v>
      </c>
      <c r="AS18" s="1" t="n">
        <f aca="false">(AM18*12+AO18)/(AM18*12/U18+AO18)</f>
        <v>6.97982221597655</v>
      </c>
      <c r="AT18" s="0" t="n">
        <f aca="false">(X18-AS18)/X18*100</f>
        <v>6.77594167638451</v>
      </c>
      <c r="AU18" s="0" t="n">
        <f aca="false">$W$377*O18/12</f>
        <v>3.27172867851091</v>
      </c>
      <c r="AV18" s="0" t="n">
        <f aca="false">($AU$2+$AN$2)/($AU$2*N18/U18+$AN$2)</f>
        <v>0.799653373965639</v>
      </c>
      <c r="AW18" s="0" t="n">
        <f aca="false">($P$2+$Q$2-11*$AU$2)/(P18+Q18-(12-N18)*AU18)</f>
        <v>1.11989657263038</v>
      </c>
      <c r="AX18" s="0" t="n">
        <f aca="false">ABS(AW18-AV18)/AW18*100</f>
        <v>28.5957834403012</v>
      </c>
      <c r="AY18" s="0" t="n">
        <f aca="false">(U18/V18-1)/(U18-1)</f>
        <v>0.0494059913042477</v>
      </c>
      <c r="AZ18" s="0" t="n">
        <f aca="false">(U18/V18-12)/(1-12)</f>
        <v>0.958055116111594</v>
      </c>
      <c r="BA18" s="0" t="n">
        <f aca="false">(U18/X18-1)/(U18-1)</f>
        <v>0.0407841588638626</v>
      </c>
      <c r="BB18" s="0" t="n">
        <f aca="false">(U18/X18-12)/(1-12)</f>
        <v>0.965374911769376</v>
      </c>
      <c r="BC18" s="2" t="n">
        <f aca="false">1 - ($V$377*O18/12)/P18</f>
        <v>0.949735384837136</v>
      </c>
    </row>
    <row r="19" customFormat="false" ht="12.8" hidden="false" customHeight="false" outlineLevel="0" collapsed="false">
      <c r="B19" s="0" t="n">
        <v>3396</v>
      </c>
      <c r="D19" s="0" t="n">
        <v>22032587301</v>
      </c>
      <c r="F19" s="0" t="n">
        <v>6004841836</v>
      </c>
      <c r="G19" s="0" t="n">
        <v>4000034019</v>
      </c>
      <c r="H19" s="0" t="n">
        <v>2009293674</v>
      </c>
      <c r="I19" s="0" t="n">
        <v>28514541625</v>
      </c>
      <c r="J19" s="0" t="n">
        <v>4710494995</v>
      </c>
      <c r="K19" s="0" t="n">
        <v>21656478881</v>
      </c>
      <c r="L19" s="0" t="n">
        <v>2668457031</v>
      </c>
      <c r="M19" s="0" t="n">
        <v>707890</v>
      </c>
      <c r="N19" s="0" t="n">
        <v>18</v>
      </c>
      <c r="O19" s="0" t="n">
        <f aca="false">M19/1000000</f>
        <v>0.70789</v>
      </c>
      <c r="P19" s="0" t="n">
        <f aca="false">(I19+K19)/1000000000</f>
        <v>50.171020506</v>
      </c>
      <c r="Q19" s="0" t="n">
        <f aca="false">(J19+L19)/1000000000</f>
        <v>7.378952026</v>
      </c>
      <c r="R19" s="0" t="n">
        <f aca="false">P19/$O19</f>
        <v>70.8740348161438</v>
      </c>
      <c r="S19" s="0" t="n">
        <f aca="false">Q19/$O19</f>
        <v>10.4238681518315</v>
      </c>
      <c r="T19" s="0" t="n">
        <f aca="false">R19+S19</f>
        <v>81.2979029679753</v>
      </c>
      <c r="U19" s="0" t="n">
        <f aca="false">O$2/O19</f>
        <v>10.9362146661204</v>
      </c>
      <c r="V19" s="0" t="n">
        <f aca="false">P$2/P19</f>
        <v>7.50590053333606</v>
      </c>
      <c r="W19" s="0" t="n">
        <f aca="false">Q$2/Q19</f>
        <v>11.1792376557457</v>
      </c>
      <c r="X19" s="0" t="n">
        <f aca="false">(P$2+Q$2)/(P19+Q19)</f>
        <v>7.97688908830911</v>
      </c>
      <c r="Y19" s="0" t="n">
        <f aca="false">U19/N19</f>
        <v>0.607567481451136</v>
      </c>
      <c r="Z19" s="0" t="n">
        <f aca="false">$V$377*O$2/12</f>
        <v>27.6621122456121</v>
      </c>
      <c r="AA19" s="0" t="n">
        <f aca="false">P$2-$V$377*O$2</f>
        <v>44.6333426266553</v>
      </c>
      <c r="AC19" s="1" t="n">
        <f aca="false">P19-$V$377*O19</f>
        <v>19.8181646887412</v>
      </c>
      <c r="AD19" s="0" t="n">
        <f aca="false">$AA19/($Z19*12+$AA19)</f>
        <v>0.118523283081011</v>
      </c>
      <c r="AE19" s="1" t="n">
        <f aca="false">(Z19*12+AA19)/(Z19*12/U19+AA19)</f>
        <v>5.02197334160982</v>
      </c>
      <c r="AF19" s="0" t="n">
        <f aca="false">ABS(V19-AE19)/V19*100</f>
        <v>33.0929937146695</v>
      </c>
      <c r="AG19" s="1" t="n">
        <f aca="false">(Z19*12+AC19)/(Z19*12/U19+AC19)</f>
        <v>7.01128874972791</v>
      </c>
      <c r="AH19" s="0" t="n">
        <f aca="false">(V19-AG19)/V19*100</f>
        <v>6.58963946313211</v>
      </c>
      <c r="AI19" s="0" t="n">
        <f aca="false">$V$377*O19/12</f>
        <v>2.52940465143823</v>
      </c>
      <c r="AJ19" s="0" t="n">
        <f aca="false">($AI$2+$AC$2)/($AI$2*N19/U19+$AC$2)</f>
        <v>0.801833950461758</v>
      </c>
      <c r="AK19" s="0" t="n">
        <f aca="false">($P$2-11*$AI$2)/(P19-(12-N19)*AI19)</f>
        <v>1.10632406660399</v>
      </c>
      <c r="AL19" s="0" t="n">
        <f aca="false">ABS(AK19-AJ19)/AK19*100</f>
        <v>27.5226875500328</v>
      </c>
      <c r="AM19" s="0" t="n">
        <f aca="false">$W$377*O$2/12</f>
        <v>33.8258180719119</v>
      </c>
      <c r="AN19" s="0" t="n">
        <f aca="false">(P$2+Q$2)-$W$377*O$2</f>
        <v>53.159931060057</v>
      </c>
      <c r="AO19" s="1" t="n">
        <f aca="false">(P19+Q19)-$W$377*O19</f>
        <v>20.4338561009262</v>
      </c>
      <c r="AP19" s="0" t="n">
        <f aca="false">$AN19/($AM19*12+$AN19)</f>
        <v>0.115799246847722</v>
      </c>
      <c r="AQ19" s="1" t="n">
        <f aca="false">(AM19*12+AN19)/(AM19*12/U19+AN19)</f>
        <v>5.08517774848419</v>
      </c>
      <c r="AR19" s="0" t="n">
        <f aca="false">ABS(X19-AQ19)/X19*100</f>
        <v>36.2511162912244</v>
      </c>
      <c r="AS19" s="1" t="n">
        <f aca="false">(AM19*12+AO19)/(AM19*12/U19+AO19)</f>
        <v>7.40823416947429</v>
      </c>
      <c r="AT19" s="0" t="n">
        <f aca="false">(X19-AS19)/X19*100</f>
        <v>7.12878056269131</v>
      </c>
      <c r="AU19" s="0" t="n">
        <f aca="false">$W$377*O19/12</f>
        <v>3.09300970258948</v>
      </c>
      <c r="AV19" s="0" t="n">
        <f aca="false">($AU$2+$AN$2)/($AU$2*N19/U19+$AN$2)</f>
        <v>0.799250828287366</v>
      </c>
      <c r="AW19" s="0" t="n">
        <f aca="false">($P$2+$Q$2-11*$AU$2)/(P19+Q19-(12-N19)*AU19)</f>
        <v>1.14292471211764</v>
      </c>
      <c r="AX19" s="0" t="n">
        <f aca="false">ABS(AW19-AV19)/AW19*100</f>
        <v>30.0696870219478</v>
      </c>
      <c r="AY19" s="0" t="n">
        <f aca="false">(U19/V19-1)/(U19-1)</f>
        <v>0.0459949469261225</v>
      </c>
      <c r="AZ19" s="0" t="n">
        <f aca="false">(U19/V19-12)/(1-12)</f>
        <v>0.958453121253203</v>
      </c>
      <c r="BA19" s="0" t="n">
        <f aca="false">(U19/X19-1)/(U19-1)</f>
        <v>0.0373368975920382</v>
      </c>
      <c r="BB19" s="0" t="n">
        <f aca="false">(U19/X19-12)/(1-12)</f>
        <v>0.966273870050777</v>
      </c>
      <c r="BC19" s="2" t="n">
        <f aca="false">1 - ($V$377*O19/12)/P19</f>
        <v>0.949584349173529</v>
      </c>
    </row>
    <row r="20" customFormat="false" ht="12.8" hidden="false" customHeight="false" outlineLevel="0" collapsed="false">
      <c r="B20" s="0" t="n">
        <v>2754</v>
      </c>
      <c r="D20" s="0" t="n">
        <v>22032672978</v>
      </c>
      <c r="F20" s="0" t="n">
        <v>6004846056</v>
      </c>
      <c r="G20" s="0" t="n">
        <v>4000035110</v>
      </c>
      <c r="H20" s="0" t="n">
        <v>2009318023</v>
      </c>
      <c r="I20" s="0" t="n">
        <v>27014709472</v>
      </c>
      <c r="J20" s="0" t="n">
        <v>4456771850</v>
      </c>
      <c r="K20" s="0" t="n">
        <v>22216613769</v>
      </c>
      <c r="L20" s="0" t="n">
        <v>2779388427</v>
      </c>
      <c r="M20" s="0" t="n">
        <v>670863</v>
      </c>
      <c r="N20" s="0" t="n">
        <v>19</v>
      </c>
      <c r="O20" s="0" t="n">
        <f aca="false">M20/1000000</f>
        <v>0.670863</v>
      </c>
      <c r="P20" s="0" t="n">
        <f aca="false">(I20+K20)/1000000000</f>
        <v>49.231323241</v>
      </c>
      <c r="Q20" s="0" t="n">
        <f aca="false">(J20+L20)/1000000000</f>
        <v>7.236160277</v>
      </c>
      <c r="R20" s="0" t="n">
        <f aca="false">P20/$O20</f>
        <v>73.3850625850584</v>
      </c>
      <c r="S20" s="0" t="n">
        <f aca="false">Q20/$O20</f>
        <v>10.7863457621005</v>
      </c>
      <c r="T20" s="0" t="n">
        <f aca="false">R20+S20</f>
        <v>84.1714083471588</v>
      </c>
      <c r="U20" s="0" t="n">
        <f aca="false">O$2/O20</f>
        <v>11.5398181148759</v>
      </c>
      <c r="V20" s="0" t="n">
        <f aca="false">P$2/P20</f>
        <v>7.64916855333241</v>
      </c>
      <c r="W20" s="0" t="n">
        <f aca="false">Q$2/Q20</f>
        <v>11.3998384766568</v>
      </c>
      <c r="X20" s="0" t="n">
        <f aca="false">(P$2+Q$2)/(P20+Q20)</f>
        <v>8.12980709113172</v>
      </c>
      <c r="Y20" s="0" t="n">
        <f aca="false">U20/N20</f>
        <v>0.607358848151364</v>
      </c>
      <c r="Z20" s="0" t="n">
        <f aca="false">$V$377*O$2/12</f>
        <v>27.6621122456121</v>
      </c>
      <c r="AA20" s="0" t="n">
        <f aca="false">P$2-$V$377*O$2</f>
        <v>44.6333426266553</v>
      </c>
      <c r="AC20" s="1" t="n">
        <f aca="false">P20-$V$377*O20</f>
        <v>20.4661084306005</v>
      </c>
      <c r="AD20" s="0" t="n">
        <f aca="false">$AA20/($Z20*12+$AA20)</f>
        <v>0.118523283081011</v>
      </c>
      <c r="AE20" s="1" t="n">
        <f aca="false">(Z20*12+AA20)/(Z20*12/U20+AA20)</f>
        <v>5.13060069194067</v>
      </c>
      <c r="AF20" s="0" t="n">
        <f aca="false">ABS(V20-AE20)/V20*100</f>
        <v>32.9260342981266</v>
      </c>
      <c r="AG20" s="1" t="n">
        <f aca="false">(Z20*12+AC20)/(Z20*12/U20+AC20)</f>
        <v>7.15827713288957</v>
      </c>
      <c r="AH20" s="0" t="n">
        <f aca="false">(V20-AG20)/V20*100</f>
        <v>6.41757881291522</v>
      </c>
      <c r="AI20" s="0" t="n">
        <f aca="false">$V$377*O20/12</f>
        <v>2.39710123419996</v>
      </c>
      <c r="AJ20" s="0" t="n">
        <f aca="false">($AI$2+$AC$2)/($AI$2*N20/U20+$AC$2)</f>
        <v>0.801694887446319</v>
      </c>
      <c r="AK20" s="0" t="n">
        <f aca="false">($P$2-11*$AI$2)/(P20-(12-N20)*AI20)</f>
        <v>1.09520261709064</v>
      </c>
      <c r="AL20" s="0" t="n">
        <f aca="false">ABS(AK20-AJ20)/AK20*100</f>
        <v>26.7993999524957</v>
      </c>
      <c r="AM20" s="0" t="n">
        <f aca="false">$W$377*O$2/12</f>
        <v>33.8258180719119</v>
      </c>
      <c r="AN20" s="0" t="n">
        <f aca="false">(P$2+Q$2)-$W$377*O$2</f>
        <v>53.159931060057</v>
      </c>
      <c r="AO20" s="1" t="n">
        <f aca="false">(P20+Q20)-$W$377*O20</f>
        <v>21.2927682129393</v>
      </c>
      <c r="AP20" s="0" t="n">
        <f aca="false">$AN20/($AM20*12+$AN20)</f>
        <v>0.115799246847722</v>
      </c>
      <c r="AQ20" s="1" t="n">
        <f aca="false">(AM20*12+AN20)/(AM20*12/U20+AN20)</f>
        <v>5.19693876427042</v>
      </c>
      <c r="AR20" s="0" t="n">
        <f aca="false">ABS(X20-AQ20)/X20*100</f>
        <v>36.0754971672154</v>
      </c>
      <c r="AS20" s="1" t="n">
        <f aca="false">(AM20*12+AO20)/(AM20*12/U20+AO20)</f>
        <v>7.56546172169518</v>
      </c>
      <c r="AT20" s="0" t="n">
        <f aca="false">(X20-AS20)/X20*100</f>
        <v>6.9416821716736</v>
      </c>
      <c r="AU20" s="0" t="n">
        <f aca="false">$W$377*O20/12</f>
        <v>2.93122627542173</v>
      </c>
      <c r="AV20" s="0" t="n">
        <f aca="false">($AU$2+$AN$2)/($AU$2*N20/U20+$AN$2)</f>
        <v>0.799110406717134</v>
      </c>
      <c r="AW20" s="0" t="n">
        <f aca="false">($P$2+$Q$2-11*$AU$2)/(P20+Q20-(12-N20)*AU20)</f>
        <v>1.12988949842174</v>
      </c>
      <c r="AX20" s="0" t="n">
        <f aca="false">ABS(AW20-AV20)/AW20*100</f>
        <v>29.2753487988556</v>
      </c>
      <c r="AY20" s="0" t="n">
        <f aca="false">(U20/V20-1)/(U20-1)</f>
        <v>0.0482586054255229</v>
      </c>
      <c r="AZ20" s="0" t="n">
        <f aca="false">(U20/V20-12)/(1-12)</f>
        <v>0.953760279667039</v>
      </c>
      <c r="BA20" s="0" t="n">
        <f aca="false">(U20/X20-1)/(U20-1)</f>
        <v>0.0397962752600733</v>
      </c>
      <c r="BB20" s="0" t="n">
        <f aca="false">(U20/X20-12)/(1-12)</f>
        <v>0.961868590646299</v>
      </c>
      <c r="BC20" s="2" t="n">
        <f aca="false">1 - ($V$377*O20/12)/P20</f>
        <v>0.951309429111512</v>
      </c>
    </row>
    <row r="21" customFormat="false" ht="12.8" hidden="false" customHeight="false" outlineLevel="0" collapsed="false">
      <c r="B21" s="0" t="n">
        <v>3049</v>
      </c>
      <c r="D21" s="0" t="n">
        <v>22033724595</v>
      </c>
      <c r="F21" s="0" t="n">
        <v>6004996667</v>
      </c>
      <c r="G21" s="0" t="n">
        <v>4000035097</v>
      </c>
      <c r="H21" s="0" t="n">
        <v>2009618458</v>
      </c>
      <c r="I21" s="0" t="n">
        <v>25669937133</v>
      </c>
      <c r="J21" s="0" t="n">
        <v>4223022460</v>
      </c>
      <c r="K21" s="0" t="n">
        <v>21934494018</v>
      </c>
      <c r="L21" s="0" t="n">
        <v>2641479492</v>
      </c>
      <c r="M21" s="0" t="n">
        <v>637256</v>
      </c>
      <c r="N21" s="0" t="n">
        <v>20</v>
      </c>
      <c r="O21" s="0" t="n">
        <f aca="false">M21/1000000</f>
        <v>0.637256</v>
      </c>
      <c r="P21" s="0" t="n">
        <f aca="false">(I21+K21)/1000000000</f>
        <v>47.604431151</v>
      </c>
      <c r="Q21" s="0" t="n">
        <f aca="false">(J21+L21)/1000000000</f>
        <v>6.864501952</v>
      </c>
      <c r="R21" s="0" t="n">
        <f aca="false">P21/$O21</f>
        <v>74.7022093962238</v>
      </c>
      <c r="S21" s="0" t="n">
        <f aca="false">Q21/$O21</f>
        <v>10.7719691175917</v>
      </c>
      <c r="T21" s="0" t="n">
        <f aca="false">R21+S21</f>
        <v>85.4741785138155</v>
      </c>
      <c r="U21" s="0" t="n">
        <f aca="false">O$2/O21</f>
        <v>12.1483940519979</v>
      </c>
      <c r="V21" s="0" t="n">
        <f aca="false">P$2/P21</f>
        <v>7.91058060077438</v>
      </c>
      <c r="W21" s="0" t="n">
        <f aca="false">Q$2/Q21</f>
        <v>12.0170492959021</v>
      </c>
      <c r="X21" s="0" t="n">
        <f aca="false">(P$2+Q$2)/(P21+Q21)</f>
        <v>8.42810243877745</v>
      </c>
      <c r="Y21" s="0" t="n">
        <f aca="false">U21/N21</f>
        <v>0.607419702599897</v>
      </c>
      <c r="Z21" s="0" t="n">
        <f aca="false">$V$377*O$2/12</f>
        <v>27.6621122456121</v>
      </c>
      <c r="AA21" s="0" t="n">
        <f aca="false">P$2-$V$377*O$2</f>
        <v>44.6333426266553</v>
      </c>
      <c r="AC21" s="1" t="n">
        <f aca="false">P21-$V$377*O21</f>
        <v>20.2802148367661</v>
      </c>
      <c r="AD21" s="0" t="n">
        <f aca="false">$AA21/($Z21*12+$AA21)</f>
        <v>0.118523283081011</v>
      </c>
      <c r="AE21" s="1" t="n">
        <f aca="false">(Z21*12+AA21)/(Z21*12/U21+AA21)</f>
        <v>5.23334442019284</v>
      </c>
      <c r="AF21" s="0" t="n">
        <f aca="false">ABS(V21-AE21)/V21*100</f>
        <v>33.8437380983067</v>
      </c>
      <c r="AG21" s="1" t="n">
        <f aca="false">(Z21*12+AC21)/(Z21*12/U21+AC21)</f>
        <v>7.39900789207754</v>
      </c>
      <c r="AH21" s="0" t="n">
        <f aca="false">(V21-AG21)/V21*100</f>
        <v>6.46694262424632</v>
      </c>
      <c r="AI21" s="0" t="n">
        <f aca="false">$V$377*O21/12</f>
        <v>2.27701802618616</v>
      </c>
      <c r="AJ21" s="0" t="n">
        <f aca="false">($AI$2+$AC$2)/($AI$2*N21/U21+$AC$2)</f>
        <v>0.801735454422933</v>
      </c>
      <c r="AK21" s="0" t="n">
        <f aca="false">($P$2-11*$AI$2)/(P21-(12-N21)*AI21)</f>
        <v>1.09837166381965</v>
      </c>
      <c r="AL21" s="0" t="n">
        <f aca="false">ABS(AK21-AJ21)/AK21*100</f>
        <v>27.0069066025564</v>
      </c>
      <c r="AM21" s="0" t="n">
        <f aca="false">$W$377*O$2/12</f>
        <v>33.8258180719119</v>
      </c>
      <c r="AN21" s="0" t="n">
        <f aca="false">(P$2+Q$2)-$W$377*O$2</f>
        <v>53.159931060057</v>
      </c>
      <c r="AO21" s="1" t="n">
        <f aca="false">(P21+Q21)-$W$377*O21</f>
        <v>21.0563013489134</v>
      </c>
      <c r="AP21" s="0" t="n">
        <f aca="false">$AN21/($AM21*12+$AN21)</f>
        <v>0.115799246847722</v>
      </c>
      <c r="AQ21" s="1" t="n">
        <f aca="false">(AM21*12+AN21)/(AM21*12/U21+AN21)</f>
        <v>5.30271639189594</v>
      </c>
      <c r="AR21" s="0" t="n">
        <f aca="false">ABS(X21-AQ21)/X21*100</f>
        <v>37.0829148030012</v>
      </c>
      <c r="AS21" s="1" t="n">
        <f aca="false">(AM21*12+AO21)/(AM21*12/U21+AO21)</f>
        <v>7.83870903813132</v>
      </c>
      <c r="AT21" s="0" t="n">
        <f aca="false">(X21-AS21)/X21*100</f>
        <v>6.99319217970521</v>
      </c>
      <c r="AU21" s="0" t="n">
        <f aca="false">$W$377*O21/12</f>
        <v>2.78438597950722</v>
      </c>
      <c r="AV21" s="0" t="n">
        <f aca="false">($AU$2+$AN$2)/($AU$2*N21/U21+$AN$2)</f>
        <v>0.799151369941011</v>
      </c>
      <c r="AW21" s="0" t="n">
        <f aca="false">($P$2+$Q$2-11*$AU$2)/(P21+Q21-(12-N21)*AU21)</f>
        <v>1.13345310901867</v>
      </c>
      <c r="AX21" s="0" t="n">
        <f aca="false">ABS(AW21-AV21)/AW21*100</f>
        <v>29.4940952049701</v>
      </c>
      <c r="AY21" s="0" t="n">
        <f aca="false">(U21/V21-1)/(U21-1)</f>
        <v>0.0480530728026735</v>
      </c>
      <c r="AZ21" s="0" t="n">
        <f aca="false">(U21/V21-12)/(1-12)</f>
        <v>0.951298673544223</v>
      </c>
      <c r="BA21" s="0" t="n">
        <f aca="false">(U21/X21-1)/(U21-1)</f>
        <v>0.0395945003307258</v>
      </c>
      <c r="BB21" s="0" t="n">
        <f aca="false">(U21/X21-12)/(1-12)</f>
        <v>0.959871355274646</v>
      </c>
      <c r="BC21" s="2" t="n">
        <f aca="false">1 - ($V$377*O21/12)/P21</f>
        <v>0.952167939598658</v>
      </c>
    </row>
    <row r="22" customFormat="false" ht="12.8" hidden="false" customHeight="false" outlineLevel="0" collapsed="false">
      <c r="B22" s="0" t="n">
        <v>2164</v>
      </c>
      <c r="D22" s="0" t="n">
        <v>22033136750</v>
      </c>
      <c r="F22" s="0" t="n">
        <v>6004905594</v>
      </c>
      <c r="G22" s="0" t="n">
        <v>4000035706</v>
      </c>
      <c r="H22" s="0" t="n">
        <v>2009450344</v>
      </c>
      <c r="I22" s="0" t="n">
        <v>24478439331</v>
      </c>
      <c r="J22" s="0" t="n">
        <v>4015945434</v>
      </c>
      <c r="K22" s="0" t="n">
        <v>21728530883</v>
      </c>
      <c r="L22" s="0" t="n">
        <v>2521316528</v>
      </c>
      <c r="M22" s="0" t="n">
        <v>607146</v>
      </c>
      <c r="N22" s="0" t="n">
        <v>21</v>
      </c>
      <c r="O22" s="0" t="n">
        <f aca="false">M22/1000000</f>
        <v>0.607146</v>
      </c>
      <c r="P22" s="0" t="n">
        <f aca="false">(I22+K22)/1000000000</f>
        <v>46.206970214</v>
      </c>
      <c r="Q22" s="0" t="n">
        <f aca="false">(J22+L22)/1000000000</f>
        <v>6.537261962</v>
      </c>
      <c r="R22" s="0" t="n">
        <f aca="false">P22/$O22</f>
        <v>76.1052040431791</v>
      </c>
      <c r="S22" s="0" t="n">
        <f aca="false">Q22/$O22</f>
        <v>10.767199260145</v>
      </c>
      <c r="T22" s="0" t="n">
        <f aca="false">R22+S22</f>
        <v>86.8724033033241</v>
      </c>
      <c r="U22" s="0" t="n">
        <f aca="false">O$2/O22</f>
        <v>12.7508655249314</v>
      </c>
      <c r="V22" s="0" t="n">
        <f aca="false">P$2/P22</f>
        <v>8.14982431935999</v>
      </c>
      <c r="W22" s="0" t="n">
        <f aca="false">Q$2/Q22</f>
        <v>12.6185945780522</v>
      </c>
      <c r="X22" s="0" t="n">
        <f aca="false">(P$2+Q$2)/(P22+Q22)</f>
        <v>8.70369572148002</v>
      </c>
      <c r="Y22" s="0" t="n">
        <f aca="false">U22/N22</f>
        <v>0.607184072615781</v>
      </c>
      <c r="Z22" s="0" t="n">
        <f aca="false">$V$377*O$2/12</f>
        <v>27.6621122456121</v>
      </c>
      <c r="AA22" s="0" t="n">
        <f aca="false">P$2-$V$377*O$2</f>
        <v>44.6333426266553</v>
      </c>
      <c r="AC22" s="1" t="n">
        <f aca="false">P22-$V$377*O22</f>
        <v>20.1738082848508</v>
      </c>
      <c r="AD22" s="0" t="n">
        <f aca="false">$AA22/($Z22*12+$AA22)</f>
        <v>0.118523283081011</v>
      </c>
      <c r="AE22" s="1" t="n">
        <f aca="false">(Z22*12+AA22)/(Z22*12/U22+AA22)</f>
        <v>5.32895594512702</v>
      </c>
      <c r="AF22" s="0" t="n">
        <f aca="false">ABS(V22-AE22)/V22*100</f>
        <v>34.6126279990106</v>
      </c>
      <c r="AG22" s="1" t="n">
        <f aca="false">(Z22*12+AC22)/(Z22*12/U22+AC22)</f>
        <v>7.62047703195889</v>
      </c>
      <c r="AH22" s="0" t="n">
        <f aca="false">(V22-AG22)/V22*100</f>
        <v>6.49519875101644</v>
      </c>
      <c r="AI22" s="0" t="n">
        <f aca="false">$V$377*O22/12</f>
        <v>2.16943016076243</v>
      </c>
      <c r="AJ22" s="0" t="n">
        <f aca="false">($AI$2+$AC$2)/($AI$2*N22/U22+$AC$2)</f>
        <v>0.801578355674827</v>
      </c>
      <c r="AK22" s="0" t="n">
        <f aca="false">($P$2-11*$AI$2)/(P22-(12-N22)*AI22)</f>
        <v>1.09985439393696</v>
      </c>
      <c r="AL22" s="0" t="n">
        <f aca="false">ABS(AK22-AJ22)/AK22*100</f>
        <v>27.1195932758375</v>
      </c>
      <c r="AM22" s="0" t="n">
        <f aca="false">$W$377*O$2/12</f>
        <v>33.8258180719119</v>
      </c>
      <c r="AN22" s="0" t="n">
        <f aca="false">(P$2+Q$2)-$W$377*O$2</f>
        <v>53.159931060057</v>
      </c>
      <c r="AO22" s="1" t="n">
        <f aca="false">(P22+Q22)-$W$377*O22</f>
        <v>20.9103291308084</v>
      </c>
      <c r="AP22" s="0" t="n">
        <f aca="false">$AN22/($AM22*12+$AN22)</f>
        <v>0.115799246847722</v>
      </c>
      <c r="AQ22" s="1" t="n">
        <f aca="false">(AM22*12+AN22)/(AM22*12/U22+AN22)</f>
        <v>5.40121236741161</v>
      </c>
      <c r="AR22" s="0" t="n">
        <f aca="false">ABS(X22-AQ22)/X22*100</f>
        <v>37.9434605683439</v>
      </c>
      <c r="AS22" s="1" t="n">
        <f aca="false">(AM22*12+AO22)/(AM22*12/U22+AO22)</f>
        <v>8.09226200448825</v>
      </c>
      <c r="AT22" s="0" t="n">
        <f aca="false">(X22-AS22)/X22*100</f>
        <v>7.02498957405879</v>
      </c>
      <c r="AU22" s="0" t="n">
        <f aca="false">$W$377*O22/12</f>
        <v>2.65282525376597</v>
      </c>
      <c r="AV22" s="0" t="n">
        <f aca="false">($AU$2+$AN$2)/($AU$2*N22/U22+$AN$2)</f>
        <v>0.798992736995312</v>
      </c>
      <c r="AW22" s="0" t="n">
        <f aca="false">($P$2+$Q$2-11*$AU$2)/(P22+Q22-(12-N22)*AU22)</f>
        <v>1.13529281838562</v>
      </c>
      <c r="AX22" s="0" t="n">
        <f aca="false">ABS(AW22-AV22)/AW22*100</f>
        <v>29.6223208624293</v>
      </c>
      <c r="AY22" s="0" t="n">
        <f aca="false">(U22/V22-1)/(U22-1)</f>
        <v>0.0480438740058259</v>
      </c>
      <c r="AZ22" s="0" t="n">
        <f aca="false">(U22/V22-12)/(1-12)</f>
        <v>0.948676627023708</v>
      </c>
      <c r="BA22" s="0" t="n">
        <f aca="false">(U22/X22-1)/(U22-1)</f>
        <v>0.039571076945836</v>
      </c>
      <c r="BB22" s="0" t="n">
        <f aca="false">(U22/X22-12)/(1-12)</f>
        <v>0.957727781466615</v>
      </c>
      <c r="BC22" s="2" t="n">
        <f aca="false">1 - ($V$377*O22/12)/P22</f>
        <v>0.953049720621909</v>
      </c>
    </row>
    <row r="23" customFormat="false" ht="12.8" hidden="false" customHeight="false" outlineLevel="0" collapsed="false">
      <c r="B23" s="0" t="n">
        <v>2050</v>
      </c>
      <c r="D23" s="0" t="n">
        <v>22033389338</v>
      </c>
      <c r="F23" s="0" t="n">
        <v>6004937549</v>
      </c>
      <c r="G23" s="0" t="n">
        <v>4000036107</v>
      </c>
      <c r="H23" s="0" t="n">
        <v>2009522504</v>
      </c>
      <c r="I23" s="0" t="n">
        <v>23389953613</v>
      </c>
      <c r="J23" s="0" t="n">
        <v>3836334228</v>
      </c>
      <c r="K23" s="0" t="n">
        <v>21754699707</v>
      </c>
      <c r="L23" s="0" t="n">
        <v>2411575317</v>
      </c>
      <c r="M23" s="0" t="n">
        <v>579503</v>
      </c>
      <c r="N23" s="0" t="n">
        <v>22</v>
      </c>
      <c r="O23" s="0" t="n">
        <f aca="false">M23/1000000</f>
        <v>0.579503</v>
      </c>
      <c r="P23" s="0" t="n">
        <f aca="false">(I23+K23)/1000000000</f>
        <v>45.14465332</v>
      </c>
      <c r="Q23" s="0" t="n">
        <f aca="false">(J23+L23)/1000000000</f>
        <v>6.247909545</v>
      </c>
      <c r="R23" s="0" t="n">
        <f aca="false">P23/$O23</f>
        <v>77.9023634390159</v>
      </c>
      <c r="S23" s="0" t="n">
        <f aca="false">Q23/$O23</f>
        <v>10.7814964633488</v>
      </c>
      <c r="T23" s="0" t="n">
        <f aca="false">R23+S23</f>
        <v>88.6838599023646</v>
      </c>
      <c r="U23" s="0" t="n">
        <f aca="false">O$2/O23</f>
        <v>13.3590973644658</v>
      </c>
      <c r="V23" s="0" t="n">
        <f aca="false">P$2/P23</f>
        <v>8.34160109514382</v>
      </c>
      <c r="W23" s="0" t="n">
        <f aca="false">Q$2/Q23</f>
        <v>13.2029853753268</v>
      </c>
      <c r="X23" s="0" t="n">
        <f aca="false">(P$2+Q$2)/(P23+Q23)</f>
        <v>8.93261052438468</v>
      </c>
      <c r="Y23" s="0" t="n">
        <f aca="false">U23/N23</f>
        <v>0.607231698384807</v>
      </c>
      <c r="Z23" s="0" t="n">
        <f aca="false">$V$377*O$2/12</f>
        <v>27.6621122456121</v>
      </c>
      <c r="AA23" s="0" t="n">
        <f aca="false">P$2-$V$377*O$2</f>
        <v>44.6333426266553</v>
      </c>
      <c r="AC23" s="1" t="n">
        <f aca="false">P23-$V$377*O23</f>
        <v>20.2967659297714</v>
      </c>
      <c r="AD23" s="0" t="n">
        <f aca="false">$AA23/($Z23*12+$AA23)</f>
        <v>0.118523283081011</v>
      </c>
      <c r="AE23" s="1" t="n">
        <f aca="false">(Z23*12+AA23)/(Z23*12/U23+AA23)</f>
        <v>5.41986216252205</v>
      </c>
      <c r="AF23" s="0" t="n">
        <f aca="false">ABS(V23-AE23)/V23*100</f>
        <v>35.0261166806778</v>
      </c>
      <c r="AG23" s="1" t="n">
        <f aca="false">(Z23*12+AC23)/(Z23*12/U23+AC23)</f>
        <v>7.80252116192607</v>
      </c>
      <c r="AH23" s="0" t="n">
        <f aca="false">(V23-AG23)/V23*100</f>
        <v>6.46254750220048</v>
      </c>
      <c r="AI23" s="0" t="n">
        <f aca="false">$V$377*O23/12</f>
        <v>2.07065728251905</v>
      </c>
      <c r="AJ23" s="0" t="n">
        <f aca="false">($AI$2+$AC$2)/($AI$2*N23/U23+$AC$2)</f>
        <v>0.801610113496857</v>
      </c>
      <c r="AK23" s="0" t="n">
        <f aca="false">($P$2-11*$AI$2)/(P23-(12-N23)*AI23)</f>
        <v>1.09786042119958</v>
      </c>
      <c r="AL23" s="0" t="n">
        <f aca="false">ABS(AK23-AJ23)/AK23*100</f>
        <v>26.9843326147983</v>
      </c>
      <c r="AM23" s="0" t="n">
        <f aca="false">$W$377*O$2/12</f>
        <v>33.8258180719119</v>
      </c>
      <c r="AN23" s="0" t="n">
        <f aca="false">(P$2+Q$2)-$W$377*O$2</f>
        <v>53.159931060057</v>
      </c>
      <c r="AO23" s="1" t="n">
        <f aca="false">(P23+Q23)-$W$377*O23</f>
        <v>21.0080386872937</v>
      </c>
      <c r="AP23" s="0" t="n">
        <f aca="false">$AN23/($AM23*12+$AN23)</f>
        <v>0.115799246847722</v>
      </c>
      <c r="AQ23" s="1" t="n">
        <f aca="false">(AM23*12+AN23)/(AM23*12/U23+AN23)</f>
        <v>5.49491580999015</v>
      </c>
      <c r="AR23" s="0" t="n">
        <f aca="false">ABS(X23-AQ23)/X23*100</f>
        <v>38.4847711092983</v>
      </c>
      <c r="AS23" s="1" t="n">
        <f aca="false">(AM23*12+AO23)/(AM23*12/U23+AO23)</f>
        <v>8.30699680558219</v>
      </c>
      <c r="AT23" s="0" t="n">
        <f aca="false">(X23-AS23)/X23*100</f>
        <v>7.00370532326086</v>
      </c>
      <c r="AU23" s="0" t="n">
        <f aca="false">$W$377*O23/12</f>
        <v>2.53204368147553</v>
      </c>
      <c r="AV23" s="0" t="n">
        <f aca="false">($AU$2+$AN$2)/($AU$2*N23/U23+$AN$2)</f>
        <v>0.799024804893071</v>
      </c>
      <c r="AW23" s="0" t="n">
        <f aca="false">($P$2+$Q$2-11*$AU$2)/(P23+Q23-(12-N23)*AU23)</f>
        <v>1.13391145562158</v>
      </c>
      <c r="AX23" s="0" t="n">
        <f aca="false">ABS(AW23-AV23)/AW23*100</f>
        <v>29.5337567204427</v>
      </c>
      <c r="AY23" s="0" t="n">
        <f aca="false">(U23/V23-1)/(U23-1)</f>
        <v>0.0486688278902912</v>
      </c>
      <c r="AZ23" s="0" t="n">
        <f aca="false">(U23/V23-12)/(1-12)</f>
        <v>0.945317928862679</v>
      </c>
      <c r="BA23" s="0" t="n">
        <f aca="false">(U23/X23-1)/(U23-1)</f>
        <v>0.0400953515175687</v>
      </c>
      <c r="BB23" s="0" t="n">
        <f aca="false">(U23/X23-12)/(1-12)</f>
        <v>0.954950695157444</v>
      </c>
      <c r="BC23" s="2" t="n">
        <f aca="false">1 - ($V$377*O23/12)/P23</f>
        <v>0.954132834560905</v>
      </c>
    </row>
    <row r="24" customFormat="false" ht="12.8" hidden="false" customHeight="false" outlineLevel="0" collapsed="false">
      <c r="B24" s="0" t="n">
        <v>3209</v>
      </c>
      <c r="D24" s="0" t="n">
        <v>22033733739</v>
      </c>
      <c r="F24" s="0" t="n">
        <v>6004995947</v>
      </c>
      <c r="G24" s="0" t="n">
        <v>4000036612</v>
      </c>
      <c r="H24" s="0" t="n">
        <v>2009620825</v>
      </c>
      <c r="I24" s="0" t="n">
        <v>22371749877</v>
      </c>
      <c r="J24" s="0" t="n">
        <v>3682556152</v>
      </c>
      <c r="K24" s="0" t="n">
        <v>21359191894</v>
      </c>
      <c r="L24" s="0" t="n">
        <v>2307174682</v>
      </c>
      <c r="M24" s="0" t="n">
        <v>554488</v>
      </c>
      <c r="N24" s="0" t="n">
        <v>23</v>
      </c>
      <c r="O24" s="0" t="n">
        <f aca="false">M24/1000000</f>
        <v>0.554488</v>
      </c>
      <c r="P24" s="0" t="n">
        <f aca="false">(I24+K24)/1000000000</f>
        <v>43.730941771</v>
      </c>
      <c r="Q24" s="0" t="n">
        <f aca="false">(J24+L24)/1000000000</f>
        <v>5.989730834</v>
      </c>
      <c r="R24" s="0" t="n">
        <f aca="false">P24/$O24</f>
        <v>78.8672464886526</v>
      </c>
      <c r="S24" s="0" t="n">
        <f aca="false">Q24/$O24</f>
        <v>10.8022731492837</v>
      </c>
      <c r="T24" s="0" t="n">
        <f aca="false">R24+S24</f>
        <v>89.6695196379363</v>
      </c>
      <c r="U24" s="0" t="n">
        <f aca="false">O$2/O24</f>
        <v>13.9617755478928</v>
      </c>
      <c r="V24" s="0" t="n">
        <f aca="false">P$2/P24</f>
        <v>8.61126411468519</v>
      </c>
      <c r="W24" s="0" t="n">
        <f aca="false">Q$2/Q24</f>
        <v>13.772081022531</v>
      </c>
      <c r="X24" s="0" t="n">
        <f aca="false">(P$2+Q$2)/(P24+Q24)</f>
        <v>9.23297541789158</v>
      </c>
      <c r="Y24" s="0" t="n">
        <f aca="false">U24/N24</f>
        <v>0.607033719473601</v>
      </c>
      <c r="Z24" s="0" t="n">
        <f aca="false">$V$377*O$2/12</f>
        <v>27.6621122456121</v>
      </c>
      <c r="AA24" s="0" t="n">
        <f aca="false">P$2-$V$377*O$2</f>
        <v>44.6333426266553</v>
      </c>
      <c r="AC24" s="1" t="n">
        <f aca="false">P24-$V$377*O24</f>
        <v>19.9556457272641</v>
      </c>
      <c r="AD24" s="0" t="n">
        <f aca="false">$AA24/($Z24*12+$AA24)</f>
        <v>0.118523283081011</v>
      </c>
      <c r="AE24" s="1" t="n">
        <f aca="false">(Z24*12+AA24)/(Z24*12/U24+AA24)</f>
        <v>5.50484115593126</v>
      </c>
      <c r="AF24" s="0" t="n">
        <f aca="false">ABS(V24-AE24)/V24*100</f>
        <v>36.0739482308574</v>
      </c>
      <c r="AG24" s="1" t="n">
        <f aca="false">(Z24*12+AC24)/(Z24*12/U24+AC24)</f>
        <v>8.04695664953574</v>
      </c>
      <c r="AH24" s="0" t="n">
        <f aca="false">(V24-AG24)/V24*100</f>
        <v>6.55313154531062</v>
      </c>
      <c r="AI24" s="0" t="n">
        <f aca="false">$V$377*O24/12</f>
        <v>1.98127467031132</v>
      </c>
      <c r="AJ24" s="0" t="n">
        <f aca="false">($AI$2+$AC$2)/($AI$2*N24/U24+$AC$2)</f>
        <v>0.801478080991736</v>
      </c>
      <c r="AK24" s="0" t="n">
        <f aca="false">($P$2-11*$AI$2)/(P24-(12-N24)*AI24)</f>
        <v>1.1033269063108</v>
      </c>
      <c r="AL24" s="0" t="n">
        <f aca="false">ABS(AK24-AJ24)/AK24*100</f>
        <v>27.3580589390646</v>
      </c>
      <c r="AM24" s="0" t="n">
        <f aca="false">$W$377*O$2/12</f>
        <v>33.8258180719119</v>
      </c>
      <c r="AN24" s="0" t="n">
        <f aca="false">(P$2+Q$2)-$W$377*O$2</f>
        <v>53.159931060057</v>
      </c>
      <c r="AO24" s="1" t="n">
        <f aca="false">(P24+Q24)-$W$377*O24</f>
        <v>20.6477358950122</v>
      </c>
      <c r="AP24" s="0" t="n">
        <f aca="false">$AN24/($AM24*12+$AN24)</f>
        <v>0.115799246847722</v>
      </c>
      <c r="AQ24" s="1" t="n">
        <f aca="false">(AM24*12+AN24)/(AM24*12/U24+AN24)</f>
        <v>5.58255792813572</v>
      </c>
      <c r="AR24" s="0" t="n">
        <f aca="false">ABS(X24-AQ24)/X24*100</f>
        <v>39.5367400489566</v>
      </c>
      <c r="AS24" s="1" t="n">
        <f aca="false">(AM24*12+AO24)/(AM24*12/U24+AO24)</f>
        <v>8.57907848807057</v>
      </c>
      <c r="AT24" s="0" t="n">
        <f aca="false">(X24-AS24)/X24*100</f>
        <v>7.08219073727726</v>
      </c>
      <c r="AU24" s="0" t="n">
        <f aca="false">$W$377*O24/12</f>
        <v>2.42274472583231</v>
      </c>
      <c r="AV24" s="0" t="n">
        <f aca="false">($AU$2+$AN$2)/($AU$2*N24/U24+$AN$2)</f>
        <v>0.798891483471683</v>
      </c>
      <c r="AW24" s="0" t="n">
        <f aca="false">($P$2+$Q$2-11*$AU$2)/(P24+Q24-(12-N24)*AU24)</f>
        <v>1.13899128417515</v>
      </c>
      <c r="AX24" s="0" t="n">
        <f aca="false">ABS(AW24-AV24)/AW24*100</f>
        <v>29.859736894279</v>
      </c>
      <c r="AY24" s="0" t="n">
        <f aca="false">(U24/V24-1)/(U24-1)</f>
        <v>0.0479362316131145</v>
      </c>
      <c r="AZ24" s="0" t="n">
        <f aca="false">(U24/V24-12)/(1-12)</f>
        <v>0.943514665929</v>
      </c>
      <c r="BA24" s="0" t="n">
        <f aca="false">(U24/X24-1)/(U24-1)</f>
        <v>0.0395134346949993</v>
      </c>
      <c r="BB24" s="0" t="n">
        <f aca="false">(U24/X24-12)/(1-12)</f>
        <v>0.953439611668827</v>
      </c>
      <c r="BC24" s="2" t="n">
        <f aca="false">1 - ($V$377*O24/12)/P24</f>
        <v>0.954693985766728</v>
      </c>
    </row>
    <row r="25" customFormat="false" ht="12.8" hidden="false" customHeight="false" outlineLevel="0" collapsed="false">
      <c r="B25" s="0" t="n">
        <v>1852</v>
      </c>
      <c r="D25" s="0" t="n">
        <v>22034780302</v>
      </c>
      <c r="F25" s="0" t="n">
        <v>6005121171</v>
      </c>
      <c r="G25" s="0" t="n">
        <v>4000037067</v>
      </c>
      <c r="H25" s="0" t="n">
        <v>2009919759</v>
      </c>
      <c r="I25" s="0" t="n">
        <v>21400817871</v>
      </c>
      <c r="J25" s="0" t="n">
        <v>3503265380</v>
      </c>
      <c r="K25" s="0" t="n">
        <v>21173309326</v>
      </c>
      <c r="L25" s="0" t="n">
        <v>2205337524</v>
      </c>
      <c r="M25" s="0" t="n">
        <v>531405</v>
      </c>
      <c r="N25" s="0" t="n">
        <v>24</v>
      </c>
      <c r="O25" s="0" t="n">
        <f aca="false">M25/1000000</f>
        <v>0.531405</v>
      </c>
      <c r="P25" s="0" t="n">
        <f aca="false">(I25+K25)/1000000000</f>
        <v>42.574127197</v>
      </c>
      <c r="Q25" s="0" t="n">
        <f aca="false">(J25+L25)/1000000000</f>
        <v>5.708602904</v>
      </c>
      <c r="R25" s="0" t="n">
        <f aca="false">P25/$O25</f>
        <v>80.1161584798788</v>
      </c>
      <c r="S25" s="0" t="n">
        <f aca="false">Q25/$O25</f>
        <v>10.742471192405</v>
      </c>
      <c r="T25" s="0" t="n">
        <f aca="false">R25+S25</f>
        <v>90.8586296722839</v>
      </c>
      <c r="U25" s="0" t="n">
        <f aca="false">O$2/O25</f>
        <v>14.5682426774306</v>
      </c>
      <c r="V25" s="0" t="n">
        <f aca="false">P$2/P25</f>
        <v>8.84524743940108</v>
      </c>
      <c r="W25" s="0" t="n">
        <f aca="false">Q$2/Q25</f>
        <v>14.4503059218217</v>
      </c>
      <c r="X25" s="0" t="n">
        <f aca="false">(P$2+Q$2)/(P25+Q25)</f>
        <v>9.50794925976011</v>
      </c>
      <c r="Y25" s="0" t="n">
        <f aca="false">U25/N25</f>
        <v>0.607010111559608</v>
      </c>
      <c r="Z25" s="0" t="n">
        <f aca="false">$V$377*O$2/12</f>
        <v>27.6621122456121</v>
      </c>
      <c r="AA25" s="0" t="n">
        <f aca="false">P$2-$V$377*O$2</f>
        <v>44.6333426266553</v>
      </c>
      <c r="AC25" s="1" t="n">
        <f aca="false">P25-$V$377*O25</f>
        <v>19.788582344593</v>
      </c>
      <c r="AD25" s="0" t="n">
        <f aca="false">$AA25/($Z25*12+$AA25)</f>
        <v>0.118523283081011</v>
      </c>
      <c r="AE25" s="1" t="n">
        <f aca="false">(Z25*12+AA25)/(Z25*12/U25+AA25)</f>
        <v>5.58565564717974</v>
      </c>
      <c r="AF25" s="0" t="n">
        <f aca="false">ABS(V25-AE25)/V25*100</f>
        <v>36.8513353024078</v>
      </c>
      <c r="AG25" s="1" t="n">
        <f aca="false">(Z25*12+AC25)/(Z25*12/U25+AC25)</f>
        <v>8.26168268029045</v>
      </c>
      <c r="AH25" s="0" t="n">
        <f aca="false">(V25-AG25)/V25*100</f>
        <v>6.59749501761973</v>
      </c>
      <c r="AI25" s="0" t="n">
        <f aca="false">$V$377*O25/12</f>
        <v>1.89879540436725</v>
      </c>
      <c r="AJ25" s="0" t="n">
        <f aca="false">($AI$2+$AC$2)/($AI$2*N25/U25+$AC$2)</f>
        <v>0.801462333986064</v>
      </c>
      <c r="AK25" s="0" t="n">
        <f aca="false">($P$2-11*$AI$2)/(P25-(12-N25)*AI25)</f>
        <v>1.10611716071062</v>
      </c>
      <c r="AL25" s="0" t="n">
        <f aca="false">ABS(AK25-AJ25)/AK25*100</f>
        <v>27.5427267152091</v>
      </c>
      <c r="AM25" s="0" t="n">
        <f aca="false">$W$377*O$2/12</f>
        <v>33.8258180719119</v>
      </c>
      <c r="AN25" s="0" t="n">
        <f aca="false">(P$2+Q$2)-$W$377*O$2</f>
        <v>53.159931060057</v>
      </c>
      <c r="AO25" s="1" t="n">
        <f aca="false">(P25+Q25)-$W$377*O25</f>
        <v>20.4200821584457</v>
      </c>
      <c r="AP25" s="0" t="n">
        <f aca="false">$AN25/($AM25*12+$AN25)</f>
        <v>0.115799246847722</v>
      </c>
      <c r="AQ25" s="1" t="n">
        <f aca="false">(AM25*12+AN25)/(AM25*12/U25+AN25)</f>
        <v>5.6659483513627</v>
      </c>
      <c r="AR25" s="0" t="n">
        <f aca="false">ABS(X25-AQ25)/X25*100</f>
        <v>40.4083026048284</v>
      </c>
      <c r="AS25" s="1" t="n">
        <f aca="false">(AM25*12+AO25)/(AM25*12/U25+AO25)</f>
        <v>8.82986314422512</v>
      </c>
      <c r="AT25" s="0" t="n">
        <f aca="false">(X25-AS25)/X25*100</f>
        <v>7.13178096568951</v>
      </c>
      <c r="AU25" s="0" t="n">
        <f aca="false">$W$377*O25/12</f>
        <v>2.32188732854619</v>
      </c>
      <c r="AV25" s="0" t="n">
        <f aca="false">($AU$2+$AN$2)/($AU$2*N25/U25+$AN$2)</f>
        <v>0.798875582780158</v>
      </c>
      <c r="AW25" s="0" t="n">
        <f aca="false">($P$2+$Q$2-11*$AU$2)/(P25+Q25-(12-N25)*AU25)</f>
        <v>1.1423641377447</v>
      </c>
      <c r="AX25" s="0" t="n">
        <f aca="false">ABS(AW25-AV25)/AW25*100</f>
        <v>30.0682193720357</v>
      </c>
      <c r="AY25" s="0" t="n">
        <f aca="false">(U25/V25-1)/(U25-1)</f>
        <v>0.0476858793251809</v>
      </c>
      <c r="AZ25" s="0" t="n">
        <f aca="false">(U25/V25-12)/(1-12)</f>
        <v>0.941180583366298</v>
      </c>
      <c r="BA25" s="0" t="n">
        <f aca="false">(U25/X25-1)/(U25-1)</f>
        <v>0.039225206789264</v>
      </c>
      <c r="BB25" s="0" t="n">
        <f aca="false">(U25/X25-12)/(1-12)</f>
        <v>0.95161662501917</v>
      </c>
      <c r="BC25" s="2" t="n">
        <f aca="false">1 - ($V$377*O25/12)/P25</f>
        <v>0.955400250589258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107</v>
      </c>
      <c r="D26" s="0" t="s">
        <v>2</v>
      </c>
      <c r="E26" s="0" t="s">
        <v>108</v>
      </c>
      <c r="F26" s="0" t="s">
        <v>73</v>
      </c>
      <c r="G26" s="0" t="s">
        <v>74</v>
      </c>
      <c r="H26" s="0" t="s">
        <v>4</v>
      </c>
      <c r="I26" s="0" t="s">
        <v>5</v>
      </c>
      <c r="J26" s="0" t="s">
        <v>67</v>
      </c>
      <c r="K26" s="0" t="s">
        <v>75</v>
      </c>
      <c r="L26" s="0" t="s">
        <v>76</v>
      </c>
      <c r="M26" s="0" t="s">
        <v>7</v>
      </c>
      <c r="N26" s="0" t="s">
        <v>8</v>
      </c>
      <c r="O26" s="0" t="s">
        <v>9</v>
      </c>
      <c r="P26" s="0" t="s">
        <v>58</v>
      </c>
      <c r="Q26" s="0" t="s">
        <v>59</v>
      </c>
      <c r="R26" s="0" t="s">
        <v>60</v>
      </c>
      <c r="S26" s="0" t="s">
        <v>61</v>
      </c>
      <c r="T26" s="0" t="s">
        <v>62</v>
      </c>
      <c r="U26" s="0" t="s">
        <v>16</v>
      </c>
      <c r="V26" s="0" t="s">
        <v>77</v>
      </c>
      <c r="W26" s="0" t="s">
        <v>78</v>
      </c>
      <c r="X26" s="0" t="s">
        <v>79</v>
      </c>
      <c r="Y26" s="0" t="s">
        <v>80</v>
      </c>
      <c r="Z26" s="0" t="s">
        <v>20</v>
      </c>
      <c r="AA26" s="0" t="s">
        <v>21</v>
      </c>
      <c r="AC26" s="0" t="s">
        <v>82</v>
      </c>
      <c r="AD26" s="1" t="s">
        <v>22</v>
      </c>
      <c r="AE26" s="0" t="s">
        <v>23</v>
      </c>
      <c r="AF26" s="0" t="s">
        <v>24</v>
      </c>
      <c r="AG26" s="0" t="s">
        <v>83</v>
      </c>
      <c r="AH26" s="0" t="s">
        <v>84</v>
      </c>
      <c r="AI26" s="0" t="s">
        <v>85</v>
      </c>
      <c r="AJ26" s="0" t="s">
        <v>86</v>
      </c>
      <c r="AK26" s="0" t="s">
        <v>87</v>
      </c>
      <c r="AL26" s="0" t="s">
        <v>88</v>
      </c>
      <c r="AM26" s="0" t="s">
        <v>89</v>
      </c>
      <c r="AN26" s="0" t="s">
        <v>90</v>
      </c>
      <c r="AO26" s="0" t="s">
        <v>109</v>
      </c>
      <c r="AP26" s="1" t="s">
        <v>92</v>
      </c>
      <c r="AQ26" s="0" t="s">
        <v>93</v>
      </c>
      <c r="AR26" s="0" t="s">
        <v>94</v>
      </c>
      <c r="AS26" s="0" t="s">
        <v>95</v>
      </c>
      <c r="AT26" s="0" t="s">
        <v>96</v>
      </c>
      <c r="AU26" s="0" t="s">
        <v>97</v>
      </c>
      <c r="AV26" s="0" t="s">
        <v>98</v>
      </c>
      <c r="AW26" s="0" t="s">
        <v>99</v>
      </c>
      <c r="AX26" s="0" t="s">
        <v>100</v>
      </c>
      <c r="AY26" s="0" t="s">
        <v>101</v>
      </c>
      <c r="AZ26" s="0" t="s">
        <v>102</v>
      </c>
      <c r="BA26" s="0" t="s">
        <v>103</v>
      </c>
      <c r="BB26" s="0" t="s">
        <v>104</v>
      </c>
    </row>
    <row r="27" customFormat="false" ht="12.8" hidden="false" customHeight="false" outlineLevel="0" collapsed="false">
      <c r="A27" s="0" t="s">
        <v>35</v>
      </c>
      <c r="B27" s="0" t="n">
        <v>20835519</v>
      </c>
      <c r="C27" s="0" t="n">
        <f aca="false">B27/B$27</f>
        <v>1</v>
      </c>
      <c r="D27" s="0" t="n">
        <v>9131865510</v>
      </c>
      <c r="E27" s="0" t="n">
        <f aca="false">D27/D$27</f>
        <v>1</v>
      </c>
      <c r="F27" s="0" t="n">
        <v>3586383619</v>
      </c>
      <c r="G27" s="0" t="n">
        <v>174177834</v>
      </c>
      <c r="H27" s="0" t="n">
        <v>1346270201</v>
      </c>
      <c r="I27" s="0" t="n">
        <v>70684143066</v>
      </c>
      <c r="J27" s="0" t="n">
        <v>32824508666</v>
      </c>
      <c r="K27" s="0" t="n">
        <v>53972503662</v>
      </c>
      <c r="L27" s="0" t="n">
        <v>10529174804</v>
      </c>
      <c r="M27" s="0" t="n">
        <v>2488174</v>
      </c>
      <c r="N27" s="0" t="n">
        <v>1</v>
      </c>
      <c r="O27" s="0" t="n">
        <f aca="false">M27/1000000</f>
        <v>2.488174</v>
      </c>
      <c r="P27" s="0" t="n">
        <f aca="false">(I27+K27)/1000000000</f>
        <v>124.656646728</v>
      </c>
      <c r="Q27" s="0" t="n">
        <f aca="false">(J27+L27)/1000000000</f>
        <v>43.35368347</v>
      </c>
      <c r="R27" s="0" t="n">
        <f aca="false">P27/$O27</f>
        <v>50.0996500759191</v>
      </c>
      <c r="S27" s="0" t="n">
        <f aca="false">Q27/$O27</f>
        <v>17.4238953827184</v>
      </c>
      <c r="T27" s="0" t="n">
        <f aca="false">R27+S27</f>
        <v>67.5235454586375</v>
      </c>
      <c r="U27" s="0" t="n">
        <f aca="false">O$27/O27</f>
        <v>1</v>
      </c>
      <c r="V27" s="0" t="n">
        <f aca="false">P$27/P27</f>
        <v>1</v>
      </c>
      <c r="W27" s="0" t="n">
        <f aca="false">Q$27/Q27</f>
        <v>1</v>
      </c>
      <c r="X27" s="0" t="n">
        <f aca="false">(P$27+Q$27)/(P27+Q27)</f>
        <v>1</v>
      </c>
      <c r="Y27" s="0" t="n">
        <f aca="false">U27/N27</f>
        <v>1</v>
      </c>
      <c r="Z27" s="0" t="n">
        <f aca="false">$V$377*O$27/12</f>
        <v>8.89064528272425</v>
      </c>
      <c r="AA27" s="0" t="n">
        <f aca="false">P$27-$V$377*O$27</f>
        <v>17.968903335309</v>
      </c>
      <c r="AC27" s="1" t="n">
        <f aca="false">P27-$V$377*O27</f>
        <v>17.968903335309</v>
      </c>
      <c r="AD27" s="0" t="n">
        <f aca="false">$AA27/($Z27*12+$AA27)</f>
        <v>0.144147173912972</v>
      </c>
      <c r="AE27" s="1" t="n">
        <f aca="false">(Z27*12+AA27)/(Z27*12/U27+AA27)</f>
        <v>1</v>
      </c>
      <c r="AF27" s="0" t="n">
        <f aca="false">(V27-AE27)/V27*100</f>
        <v>0</v>
      </c>
      <c r="AG27" s="1" t="n">
        <f aca="false">(Z27*12+AC27)/(Z27*12/U27+AC27)</f>
        <v>1</v>
      </c>
      <c r="AH27" s="0" t="n">
        <f aca="false">(V27-AG27)/V27*100</f>
        <v>0</v>
      </c>
      <c r="AI27" s="0" t="n">
        <f aca="false">$V$377*O27/12</f>
        <v>8.89064528272425</v>
      </c>
      <c r="AJ27" s="0" t="n">
        <f aca="false">($AI$27+$AC$27)/($AI$27*N27/U27+$AC$27)</f>
        <v>1</v>
      </c>
      <c r="AK27" s="0" t="n">
        <f aca="false">($P$27-11*$AI$27)/(P27-(12-N27)*AI27)</f>
        <v>1</v>
      </c>
      <c r="AL27" s="0" t="n">
        <f aca="false">ABS(AK27-AJ27)/AK27*100</f>
        <v>0</v>
      </c>
      <c r="AM27" s="0" t="n">
        <f aca="false">$W$377*O$27/12</f>
        <v>10.8716697844734</v>
      </c>
      <c r="AN27" s="0" t="n">
        <f aca="false">(P27+Q27)-$W$377*O27</f>
        <v>37.5502927843191</v>
      </c>
      <c r="AO27" s="1" t="n">
        <f aca="false">(P27+Q27)-$W$377*O27</f>
        <v>37.5502927843191</v>
      </c>
      <c r="AP27" s="0" t="n">
        <f aca="false">$AN27/($AM27*12+$AN27)</f>
        <v>0.223499904678874</v>
      </c>
      <c r="AQ27" s="1" t="n">
        <f aca="false">(AM27*12+AN27)/(AM27*12/U27+AN27)</f>
        <v>1</v>
      </c>
      <c r="AR27" s="0" t="n">
        <f aca="false">(X27-AQ27)/X27*100</f>
        <v>0</v>
      </c>
      <c r="AS27" s="1" t="n">
        <f aca="false">(AM27*12+AO27)/(AM27*12/U27+AO27)</f>
        <v>1</v>
      </c>
      <c r="AT27" s="0" t="n">
        <f aca="false">(X27-AS27)/X27*100</f>
        <v>0</v>
      </c>
      <c r="AU27" s="0" t="n">
        <f aca="false">$W$377*O27/12</f>
        <v>10.8716697844734</v>
      </c>
      <c r="AV27" s="0" t="n">
        <f aca="false">($AU$27+$AO$27)/($AU$27*N27/U27+$AO$27)</f>
        <v>1</v>
      </c>
      <c r="AW27" s="0" t="n">
        <f aca="false">($P$27+$Q$27-11*$AU$27)/(P27+Q27-(12-N27)*AU27)</f>
        <v>1</v>
      </c>
      <c r="AX27" s="0" t="n">
        <f aca="false">ABS(AW27-AV27)/AW27*100</f>
        <v>0</v>
      </c>
      <c r="AY27" s="0" t="e">
        <f aca="false">(U27/V27-1)/(U27-1)</f>
        <v>#DIV/0!</v>
      </c>
      <c r="AZ27" s="0" t="n">
        <f aca="false">(U27/V27-12)/(1-12)</f>
        <v>1</v>
      </c>
      <c r="BA27" s="0" t="e">
        <f aca="false">(U27/X27-1)/(U27-1)</f>
        <v>#DIV/0!</v>
      </c>
      <c r="BB27" s="0" t="n">
        <f aca="false">(U27/X27-12)/(1-12)</f>
        <v>1</v>
      </c>
    </row>
    <row r="28" customFormat="false" ht="12.8" hidden="false" customHeight="false" outlineLevel="0" collapsed="false">
      <c r="B28" s="0" t="n">
        <v>21286224</v>
      </c>
      <c r="C28" s="0" t="n">
        <f aca="false">B28/B$27</f>
        <v>1.02163157058867</v>
      </c>
      <c r="D28" s="0" t="n">
        <v>9144753032</v>
      </c>
      <c r="E28" s="0" t="n">
        <f aca="false">D28/D$27</f>
        <v>1.00141126936067</v>
      </c>
      <c r="F28" s="0" t="n">
        <v>3588473632</v>
      </c>
      <c r="G28" s="0" t="n">
        <v>174237573</v>
      </c>
      <c r="H28" s="0" t="n">
        <v>1349921777</v>
      </c>
      <c r="I28" s="0" t="n">
        <v>42085632324</v>
      </c>
      <c r="J28" s="0" t="n">
        <v>21131942749</v>
      </c>
      <c r="K28" s="0" t="n">
        <v>29265014648</v>
      </c>
      <c r="L28" s="0" t="n">
        <v>5447036743</v>
      </c>
      <c r="M28" s="0" t="n">
        <v>1286024</v>
      </c>
      <c r="N28" s="0" t="n">
        <v>2</v>
      </c>
      <c r="O28" s="0" t="n">
        <f aca="false">M28/1000000</f>
        <v>1.286024</v>
      </c>
      <c r="P28" s="0" t="n">
        <f aca="false">(I28+K28)/1000000000</f>
        <v>71.350646972</v>
      </c>
      <c r="Q28" s="0" t="n">
        <f aca="false">(J28+L28)/1000000000</f>
        <v>26.578979492</v>
      </c>
      <c r="R28" s="0" t="n">
        <f aca="false">P28/$O28</f>
        <v>55.4815827480669</v>
      </c>
      <c r="S28" s="0" t="n">
        <f aca="false">Q28/$O28</f>
        <v>20.667561019079</v>
      </c>
      <c r="T28" s="0" t="n">
        <f aca="false">R28+S28</f>
        <v>76.1491437671459</v>
      </c>
      <c r="U28" s="0" t="n">
        <f aca="false">O$27/O28</f>
        <v>1.9347803773491</v>
      </c>
      <c r="V28" s="0" t="n">
        <f aca="false">P$27/P28</f>
        <v>1.74709903859623</v>
      </c>
      <c r="W28" s="0" t="n">
        <f aca="false">Q$27/Q28</f>
        <v>1.63112671361401</v>
      </c>
      <c r="X28" s="0" t="n">
        <f aca="false">(P$27+Q$27)/(P28+Q28)</f>
        <v>1.71562310880214</v>
      </c>
      <c r="Y28" s="0" t="n">
        <f aca="false">U28/N28</f>
        <v>0.96739018867455</v>
      </c>
      <c r="Z28" s="0" t="n">
        <f aca="false">$V$377*O$27/12</f>
        <v>8.89064528272425</v>
      </c>
      <c r="AA28" s="0" t="n">
        <f aca="false">P$27-$V$377*O$27</f>
        <v>17.968903335309</v>
      </c>
      <c r="AC28" s="1" t="n">
        <f aca="false">P28-$V$377*O28</f>
        <v>16.2086036467172</v>
      </c>
      <c r="AD28" s="0" t="n">
        <f aca="false">$AA28/($Z28*12+$AA28)</f>
        <v>0.144147173912972</v>
      </c>
      <c r="AE28" s="1" t="n">
        <f aca="false">(Z28*12+AA28)/(Z28*12/U28+AA28)</f>
        <v>1.70503395759191</v>
      </c>
      <c r="AF28" s="0" t="n">
        <f aca="false">(V28-AE28)/V28*100</f>
        <v>2.40771015695324</v>
      </c>
      <c r="AG28" s="1" t="n">
        <f aca="false">(Z28*12+AC28)/(Z28*12/U28+AC28)</f>
        <v>1.72242792819575</v>
      </c>
      <c r="AH28" s="0" t="n">
        <f aca="false">(V28-AG28)/V28*100</f>
        <v>1.41211859519426</v>
      </c>
      <c r="AI28" s="0" t="n">
        <f aca="false">$V$377*O28/12</f>
        <v>4.5951702771069</v>
      </c>
      <c r="AJ28" s="0" t="n">
        <f aca="false">($AI$27+$AC$27)/($AI$27*N28/U28+$AC$27)</f>
        <v>0.988965257180626</v>
      </c>
      <c r="AK28" s="0" t="n">
        <f aca="false">($P$27-11*$AI$27)/(P28-(12-N28)*AI28)</f>
        <v>1.05750650127609</v>
      </c>
      <c r="AL28" s="0" t="n">
        <f aca="false">ABS(AK28-AJ28)/AK28*100</f>
        <v>6.48140167580587</v>
      </c>
      <c r="AM28" s="0" t="n">
        <f aca="false">$W$377*O$27/12</f>
        <v>10.8716697844734</v>
      </c>
      <c r="AN28" s="0" t="n">
        <f aca="false">(P$27+Q$27)-$W$377*O$27</f>
        <v>37.5502927843191</v>
      </c>
      <c r="AO28" s="1" t="n">
        <f aca="false">(P28+Q28)-$W$377*O28</f>
        <v>30.5007653172749</v>
      </c>
      <c r="AP28" s="0" t="n">
        <f aca="false">$AN28/($AM28*12+$AN28)</f>
        <v>0.223499904678874</v>
      </c>
      <c r="AQ28" s="1" t="n">
        <f aca="false">(AM28*12+AN28)/(AM28*12/U28+AN28)</f>
        <v>1.60041611983611</v>
      </c>
      <c r="AR28" s="0" t="n">
        <f aca="false">(X28-AQ28)/X28*100</f>
        <v>6.71516887216932</v>
      </c>
      <c r="AS28" s="1" t="n">
        <f aca="false">(AM28*12+AO28)/(AM28*12/U28+AO28)</f>
        <v>1.643637462358</v>
      </c>
      <c r="AT28" s="0" t="n">
        <f aca="false">(X28-AS28)/X28*100</f>
        <v>4.195889299626</v>
      </c>
      <c r="AU28" s="0" t="n">
        <f aca="false">$W$377*O28/12</f>
        <v>5.61907176222709</v>
      </c>
      <c r="AV28" s="0" t="n">
        <f aca="false">($AU$27+$AO$27)/($AU$27*N28/U28+$AO$27)</f>
        <v>0.992488512284726</v>
      </c>
      <c r="AW28" s="0" t="n">
        <f aca="false">($P$27+$Q$27-11*$AU$27)/(P28+Q28-(12-N28)*AU28)</f>
        <v>1.16011567893174</v>
      </c>
      <c r="AX28" s="0" t="n">
        <f aca="false">ABS(AW28-AV28)/AW28*100</f>
        <v>14.4491768959944</v>
      </c>
      <c r="AY28" s="0" t="n">
        <f aca="false">(U28/V28-1)/(U28-1)</f>
        <v>0.114919566929826</v>
      </c>
      <c r="AZ28" s="0" t="n">
        <f aca="false">(U28/V28-12)/(1-12)</f>
        <v>0.990234131260049</v>
      </c>
      <c r="BA28" s="0" t="n">
        <f aca="false">(U28/X28-1)/(U28-1)</f>
        <v>0.136654646913972</v>
      </c>
      <c r="BB28" s="0" t="n">
        <f aca="false">(U28/X28-12)/(1-12)</f>
        <v>0.988387083417386</v>
      </c>
    </row>
    <row r="29" customFormat="false" ht="12.8" hidden="false" customHeight="false" outlineLevel="0" collapsed="false">
      <c r="B29" s="0" t="n">
        <v>22132174</v>
      </c>
      <c r="C29" s="0" t="n">
        <f aca="false">B29/B$27</f>
        <v>1.06223291102084</v>
      </c>
      <c r="D29" s="0" t="n">
        <v>9159562350</v>
      </c>
      <c r="E29" s="0" t="n">
        <f aca="false">D29/D$27</f>
        <v>1.00303298816323</v>
      </c>
      <c r="F29" s="0" t="n">
        <v>3590760359</v>
      </c>
      <c r="G29" s="0" t="n">
        <v>174598185</v>
      </c>
      <c r="H29" s="0" t="n">
        <v>1354040803</v>
      </c>
      <c r="I29" s="0" t="n">
        <v>33472579956</v>
      </c>
      <c r="J29" s="0" t="n">
        <v>16772964477</v>
      </c>
      <c r="K29" s="0" t="n">
        <v>20791275024</v>
      </c>
      <c r="L29" s="0" t="n">
        <v>3798446655</v>
      </c>
      <c r="M29" s="0" t="n">
        <v>896728</v>
      </c>
      <c r="N29" s="0" t="n">
        <v>3</v>
      </c>
      <c r="O29" s="0" t="n">
        <f aca="false">M29/1000000</f>
        <v>0.896728</v>
      </c>
      <c r="P29" s="0" t="n">
        <f aca="false">(I29+K29)/1000000000</f>
        <v>54.26385498</v>
      </c>
      <c r="Q29" s="0" t="n">
        <f aca="false">(J29+L29)/1000000000</f>
        <v>20.571411132</v>
      </c>
      <c r="R29" s="0" t="n">
        <f aca="false">P29/$O29</f>
        <v>60.5131711957249</v>
      </c>
      <c r="S29" s="0" t="n">
        <f aca="false">Q29/$O29</f>
        <v>22.9405250332319</v>
      </c>
      <c r="T29" s="0" t="n">
        <f aca="false">R29+S29</f>
        <v>83.4536962289568</v>
      </c>
      <c r="U29" s="0" t="n">
        <f aca="false">O$27/O29</f>
        <v>2.77472544628918</v>
      </c>
      <c r="V29" s="0" t="n">
        <f aca="false">P$27/P29</f>
        <v>2.29723167979762</v>
      </c>
      <c r="W29" s="0" t="n">
        <f aca="false">Q$27/Q29</f>
        <v>2.10747251084593</v>
      </c>
      <c r="X29" s="0" t="n">
        <f aca="false">(P$27+Q$27)/(P29+Q29)</f>
        <v>2.24506892173741</v>
      </c>
      <c r="Y29" s="0" t="n">
        <f aca="false">U29/N29</f>
        <v>0.924908482096392</v>
      </c>
      <c r="Z29" s="0" t="n">
        <f aca="false">$V$377*O$27/12</f>
        <v>8.89064528272425</v>
      </c>
      <c r="AA29" s="0" t="n">
        <f aca="false">P$27-$V$377*O$27</f>
        <v>17.968903335309</v>
      </c>
      <c r="AC29" s="1" t="n">
        <f aca="false">P29-$V$377*O29</f>
        <v>15.8140171643806</v>
      </c>
      <c r="AD29" s="0" t="n">
        <f aca="false">$AA29/($Z29*12+$AA29)</f>
        <v>0.144147173912972</v>
      </c>
      <c r="AE29" s="1" t="n">
        <f aca="false">(Z29*12+AA29)/(Z29*12/U29+AA29)</f>
        <v>2.20949004151874</v>
      </c>
      <c r="AF29" s="0" t="n">
        <f aca="false">(V29-AE29)/V29*100</f>
        <v>3.81945099619245</v>
      </c>
      <c r="AG29" s="1" t="n">
        <f aca="false">(Z29*12+AC29)/(Z29*12/U29+AC29)</f>
        <v>2.25752041763752</v>
      </c>
      <c r="AH29" s="0" t="n">
        <f aca="false">(V29-AG29)/V29*100</f>
        <v>1.72865725774761</v>
      </c>
      <c r="AI29" s="0" t="n">
        <f aca="false">$V$377*O29/12</f>
        <v>3.20415315130162</v>
      </c>
      <c r="AJ29" s="0" t="n">
        <f aca="false">($AI$27+$AC$27)/($AI$27*N29/U29+$AC$27)</f>
        <v>0.973829640808652</v>
      </c>
      <c r="AK29" s="0" t="n">
        <f aca="false">($P$27-11*$AI$27)/(P29-(12-N29)*AI29)</f>
        <v>1.05636140709788</v>
      </c>
      <c r="AL29" s="0" t="n">
        <f aca="false">ABS(AK29-AJ29)/AK29*100</f>
        <v>7.81283429465315</v>
      </c>
      <c r="AM29" s="0" t="n">
        <f aca="false">$W$377*O$27/12</f>
        <v>10.8716697844734</v>
      </c>
      <c r="AN29" s="0" t="n">
        <f aca="false">(P$27+Q$27)-$W$377*O$27</f>
        <v>37.5502927843191</v>
      </c>
      <c r="AO29" s="1" t="n">
        <f aca="false">(P29+Q29)-$W$377*O29</f>
        <v>27.8179882086479</v>
      </c>
      <c r="AP29" s="0" t="n">
        <f aca="false">$AN29/($AM29*12+$AN29)</f>
        <v>0.223499904678874</v>
      </c>
      <c r="AQ29" s="1" t="n">
        <f aca="false">(AM29*12+AN29)/(AM29*12/U29+AN29)</f>
        <v>1.98669926109742</v>
      </c>
      <c r="AR29" s="0" t="n">
        <f aca="false">(X29-AQ29)/X29*100</f>
        <v>11.5083175459953</v>
      </c>
      <c r="AS29" s="1" t="n">
        <f aca="false">(AM29*12+AO29)/(AM29*12/U29+AO29)</f>
        <v>2.11501921280599</v>
      </c>
      <c r="AT29" s="0" t="n">
        <f aca="false">(X29-AS29)/X29*100</f>
        <v>5.79268225007459</v>
      </c>
      <c r="AU29" s="0" t="n">
        <f aca="false">$W$377*O29/12</f>
        <v>3.91810649194601</v>
      </c>
      <c r="AV29" s="0" t="n">
        <f aca="false">($AU$27+$AO$27)/($AU$27*N29/U29+$AO$27)</f>
        <v>0.982098029963053</v>
      </c>
      <c r="AW29" s="0" t="n">
        <f aca="false">($P$27+$Q$27-11*$AU$27)/(P29+Q29-(12-N29)*AU29)</f>
        <v>1.22363251986378</v>
      </c>
      <c r="AX29" s="0" t="n">
        <f aca="false">ABS(AW29-AV29)/AW29*100</f>
        <v>19.7391362177608</v>
      </c>
      <c r="AY29" s="0" t="n">
        <f aca="false">(U29/V29-1)/(U29-1)</f>
        <v>0.117120180577107</v>
      </c>
      <c r="AZ29" s="0" t="n">
        <f aca="false">(U29/V29-12)/(1-12)</f>
        <v>0.981103985023257</v>
      </c>
      <c r="BA29" s="0" t="n">
        <f aca="false">(U29/X29-1)/(U29-1)</f>
        <v>0.132933203924359</v>
      </c>
      <c r="BB29" s="0" t="n">
        <f aca="false">(U29/X29-12)/(1-12)</f>
        <v>0.978552732758063</v>
      </c>
    </row>
    <row r="30" customFormat="false" ht="12.8" hidden="false" customHeight="false" outlineLevel="0" collapsed="false">
      <c r="B30" s="0" t="n">
        <v>23343334</v>
      </c>
      <c r="C30" s="0" t="n">
        <f aca="false">B30/B$27</f>
        <v>1.12036249253018</v>
      </c>
      <c r="D30" s="0" t="n">
        <v>9164990310</v>
      </c>
      <c r="E30" s="0" t="n">
        <f aca="false">D30/D$27</f>
        <v>1.00362738587901</v>
      </c>
      <c r="F30" s="0" t="n">
        <v>3591300479</v>
      </c>
      <c r="G30" s="0" t="n">
        <v>174318850</v>
      </c>
      <c r="H30" s="0" t="n">
        <v>1355651560</v>
      </c>
      <c r="I30" s="0" t="n">
        <v>30094192504</v>
      </c>
      <c r="J30" s="0" t="n">
        <v>14437759399</v>
      </c>
      <c r="K30" s="0" t="n">
        <v>16230285644</v>
      </c>
      <c r="L30" s="0" t="n">
        <v>3065536499</v>
      </c>
      <c r="M30" s="0" t="n">
        <v>724116</v>
      </c>
      <c r="N30" s="0" t="n">
        <v>4</v>
      </c>
      <c r="O30" s="0" t="n">
        <f aca="false">M30/1000000</f>
        <v>0.724116</v>
      </c>
      <c r="P30" s="0" t="n">
        <f aca="false">(I30+K30)/1000000000</f>
        <v>46.324478148</v>
      </c>
      <c r="Q30" s="0" t="n">
        <f aca="false">(J30+L30)/1000000000</f>
        <v>17.503295898</v>
      </c>
      <c r="R30" s="0" t="n">
        <f aca="false">P30/$O30</f>
        <v>63.9738358881726</v>
      </c>
      <c r="S30" s="0" t="n">
        <f aca="false">Q30/$O30</f>
        <v>24.1719502096349</v>
      </c>
      <c r="T30" s="0" t="n">
        <f aca="false">R30+S30</f>
        <v>88.1457860978075</v>
      </c>
      <c r="U30" s="0" t="n">
        <f aca="false">O$27/O30</f>
        <v>3.43615387589834</v>
      </c>
      <c r="V30" s="0" t="n">
        <f aca="false">P$27/P30</f>
        <v>2.69094551545168</v>
      </c>
      <c r="W30" s="0" t="n">
        <f aca="false">Q$27/Q30</f>
        <v>2.47688685163311</v>
      </c>
      <c r="X30" s="0" t="n">
        <f aca="false">(P$27+Q$27)/(P30+Q30)</f>
        <v>2.63224486062943</v>
      </c>
      <c r="Y30" s="0" t="n">
        <f aca="false">U30/N30</f>
        <v>0.859038468974584</v>
      </c>
      <c r="Z30" s="0" t="n">
        <f aca="false">$V$377*O$27/12</f>
        <v>8.89064528272425</v>
      </c>
      <c r="AA30" s="0" t="n">
        <f aca="false">P$27-$V$377*O$27</f>
        <v>17.968903335309</v>
      </c>
      <c r="AC30" s="1" t="n">
        <f aca="false">P30-$V$377*O30</f>
        <v>15.2758850855607</v>
      </c>
      <c r="AD30" s="0" t="n">
        <f aca="false">$AA30/($Z30*12+$AA30)</f>
        <v>0.144147173912972</v>
      </c>
      <c r="AE30" s="1" t="n">
        <f aca="false">(Z30*12+AA30)/(Z30*12/U30+AA30)</f>
        <v>2.54310513365441</v>
      </c>
      <c r="AF30" s="0" t="n">
        <f aca="false">(V30-AE30)/V30*100</f>
        <v>5.4939938749544</v>
      </c>
      <c r="AG30" s="1" t="n">
        <f aca="false">(Z30*12+AC30)/(Z30*12/U30+AC30)</f>
        <v>2.63281170893271</v>
      </c>
      <c r="AH30" s="0" t="n">
        <f aca="false">(V30-AG30)/V30*100</f>
        <v>2.16034870216302</v>
      </c>
      <c r="AI30" s="0" t="n">
        <f aca="false">$V$377*O30/12</f>
        <v>2.58738275520328</v>
      </c>
      <c r="AJ30" s="0" t="n">
        <f aca="false">($AI$27+$AC$27)/($AI$27*N30/U30+$AC$27)</f>
        <v>0.948482825012766</v>
      </c>
      <c r="AK30" s="0" t="n">
        <f aca="false">($P$27-11*$AI$27)/(P30-(12-N30)*AI30)</f>
        <v>1.04816048670337</v>
      </c>
      <c r="AL30" s="0" t="n">
        <f aca="false">ABS(AK30-AJ30)/AK30*100</f>
        <v>9.50977097067549</v>
      </c>
      <c r="AM30" s="0" t="n">
        <f aca="false">$W$377*O$27/12</f>
        <v>10.8716697844734</v>
      </c>
      <c r="AN30" s="0" t="n">
        <f aca="false">(P$27+Q$27)-$W$377*O$27</f>
        <v>37.5502927843191</v>
      </c>
      <c r="AO30" s="1" t="n">
        <f aca="false">(P30+Q30)-$W$377*O30</f>
        <v>25.8608953422418</v>
      </c>
      <c r="AP30" s="0" t="n">
        <f aca="false">$AN30/($AM30*12+$AN30)</f>
        <v>0.223499904678874</v>
      </c>
      <c r="AQ30" s="1" t="n">
        <f aca="false">(AM30*12+AN30)/(AM30*12/U30+AN30)</f>
        <v>2.22479638587265</v>
      </c>
      <c r="AR30" s="0" t="n">
        <f aca="false">(X30-AQ30)/X30*100</f>
        <v>15.4791250939833</v>
      </c>
      <c r="AS30" s="1" t="n">
        <f aca="false">(AM30*12+AO30)/(AM30*12/U30+AO30)</f>
        <v>2.44910519115493</v>
      </c>
      <c r="AT30" s="0" t="n">
        <f aca="false">(X30-AS30)/X30*100</f>
        <v>6.95754685339969</v>
      </c>
      <c r="AU30" s="0" t="n">
        <f aca="false">$W$377*O30/12</f>
        <v>3.16390655864652</v>
      </c>
      <c r="AV30" s="0" t="n">
        <f aca="false">($AU$27+$AO$27)/($AU$27*N30/U30+$AO$27)</f>
        <v>0.964467208548838</v>
      </c>
      <c r="AW30" s="0" t="n">
        <f aca="false">($P$27+$Q$27-11*$AU$27)/(P30+Q30-(12-N30)*AU30)</f>
        <v>1.25717382012824</v>
      </c>
      <c r="AX30" s="0" t="n">
        <f aca="false">ABS(AW30-AV30)/AW30*100</f>
        <v>23.2829070167517</v>
      </c>
      <c r="AY30" s="0" t="n">
        <f aca="false">(U30/V30-1)/(U30-1)</f>
        <v>0.113675820524049</v>
      </c>
      <c r="AZ30" s="0" t="n">
        <f aca="false">(U30/V30-12)/(1-12)</f>
        <v>0.974824382657674</v>
      </c>
      <c r="BA30" s="0" t="n">
        <f aca="false">(U30/X30-1)/(U30-1)</f>
        <v>0.125364881995884</v>
      </c>
      <c r="BB30" s="0" t="n">
        <f aca="false">(U30/X30-12)/(1-12)</f>
        <v>0.972235623347654</v>
      </c>
    </row>
    <row r="31" customFormat="false" ht="12.8" hidden="false" customHeight="false" outlineLevel="0" collapsed="false">
      <c r="B31" s="0" t="n">
        <v>25789643</v>
      </c>
      <c r="C31" s="0" t="n">
        <f aca="false">B31/B$27</f>
        <v>1.23777300675832</v>
      </c>
      <c r="D31" s="0" t="n">
        <v>9182191466</v>
      </c>
      <c r="E31" s="0" t="n">
        <f aca="false">D31/D$27</f>
        <v>1.00551102684823</v>
      </c>
      <c r="F31" s="0" t="n">
        <v>3593787959</v>
      </c>
      <c r="G31" s="0" t="n">
        <v>174357279</v>
      </c>
      <c r="H31" s="0" t="n">
        <v>1360546705</v>
      </c>
      <c r="I31" s="0" t="n">
        <v>29376846313</v>
      </c>
      <c r="J31" s="0" t="n">
        <v>14439697265</v>
      </c>
      <c r="K31" s="0" t="n">
        <v>14335586547</v>
      </c>
      <c r="L31" s="0" t="n">
        <v>2768157958</v>
      </c>
      <c r="M31" s="0" t="n">
        <v>652491</v>
      </c>
      <c r="N31" s="0" t="n">
        <v>5</v>
      </c>
      <c r="O31" s="0" t="n">
        <f aca="false">M31/1000000</f>
        <v>0.652491</v>
      </c>
      <c r="P31" s="0" t="n">
        <f aca="false">(I31+K31)/1000000000</f>
        <v>43.71243286</v>
      </c>
      <c r="Q31" s="0" t="n">
        <f aca="false">(J31+L31)/1000000000</f>
        <v>17.207855223</v>
      </c>
      <c r="R31" s="0" t="n">
        <f aca="false">P31/$O31</f>
        <v>66.9931583117621</v>
      </c>
      <c r="S31" s="0" t="n">
        <f aca="false">Q31/$O31</f>
        <v>26.3725556720323</v>
      </c>
      <c r="T31" s="0" t="n">
        <f aca="false">R31+S31</f>
        <v>93.3657139837944</v>
      </c>
      <c r="U31" s="0" t="n">
        <f aca="false">O$27/O31</f>
        <v>3.81334608446706</v>
      </c>
      <c r="V31" s="0" t="n">
        <f aca="false">P$27/P31</f>
        <v>2.85174351030161</v>
      </c>
      <c r="W31" s="0" t="n">
        <f aca="false">Q$27/Q31</f>
        <v>2.51941237929835</v>
      </c>
      <c r="X31" s="0" t="n">
        <f aca="false">(P$27+Q$27)/(P31+Q31)</f>
        <v>2.75787156438093</v>
      </c>
      <c r="Y31" s="0" t="n">
        <f aca="false">U31/N31</f>
        <v>0.762669216893413</v>
      </c>
      <c r="Z31" s="0" t="n">
        <f aca="false">$V$377*O$27/12</f>
        <v>8.89064528272425</v>
      </c>
      <c r="AA31" s="0" t="n">
        <f aca="false">P$27-$V$377*O$27</f>
        <v>17.968903335309</v>
      </c>
      <c r="AC31" s="1" t="n">
        <f aca="false">P31-$V$377*O31</f>
        <v>15.7349713263451</v>
      </c>
      <c r="AD31" s="0" t="n">
        <f aca="false">$AA31/($Z31*12+$AA31)</f>
        <v>0.144147173912972</v>
      </c>
      <c r="AE31" s="1" t="n">
        <f aca="false">(Z31*12+AA31)/(Z31*12/U31+AA31)</f>
        <v>2.71309051507149</v>
      </c>
      <c r="AF31" s="0" t="n">
        <f aca="false">(V31-AE31)/V31*100</f>
        <v>4.86204298280166</v>
      </c>
      <c r="AG31" s="1" t="n">
        <f aca="false">(Z31*12+AC31)/(Z31*12/U31+AC31)</f>
        <v>2.80063832436702</v>
      </c>
      <c r="AH31" s="0" t="n">
        <f aca="false">(V31-AG31)/V31*100</f>
        <v>1.79206810675595</v>
      </c>
      <c r="AI31" s="0" t="n">
        <f aca="false">$V$377*O31/12</f>
        <v>2.33145512780458</v>
      </c>
      <c r="AJ31" s="0" t="n">
        <f aca="false">($AI$27+$AC$27)/($AI$27*N31/U31+$AC$27)</f>
        <v>0.906615349934406</v>
      </c>
      <c r="AK31" s="0" t="n">
        <f aca="false">($P$27-11*$AI$27)/(P31-(12-N31)*AI31)</f>
        <v>0.980552951789307</v>
      </c>
      <c r="AL31" s="0" t="n">
        <f aca="false">ABS(AK31-AJ31)/AK31*100</f>
        <v>7.54039868219053</v>
      </c>
      <c r="AM31" s="0" t="n">
        <f aca="false">$W$377*O$27/12</f>
        <v>10.8716697844734</v>
      </c>
      <c r="AN31" s="0" t="n">
        <f aca="false">(P$27+Q$27)-$W$377*O$27</f>
        <v>37.5502927843191</v>
      </c>
      <c r="AO31" s="1" t="n">
        <f aca="false">(P31+Q31)-$W$377*O31</f>
        <v>26.7088542073586</v>
      </c>
      <c r="AP31" s="0" t="n">
        <f aca="false">$AN31/($AM31*12+$AN31)</f>
        <v>0.223499904678874</v>
      </c>
      <c r="AQ31" s="1" t="n">
        <f aca="false">(AM31*12+AN31)/(AM31*12/U31+AN31)</f>
        <v>2.34122474496899</v>
      </c>
      <c r="AR31" s="0" t="n">
        <f aca="false">(X31-AQ31)/X31*100</f>
        <v>15.1075497783548</v>
      </c>
      <c r="AS31" s="1" t="n">
        <f aca="false">(AM31*12+AO31)/(AM31*12/U31+AO31)</f>
        <v>2.57991051202691</v>
      </c>
      <c r="AT31" s="0" t="n">
        <f aca="false">(X31-AS31)/X31*100</f>
        <v>6.45284046771639</v>
      </c>
      <c r="AU31" s="0" t="n">
        <f aca="false">$W$377*O31/12</f>
        <v>2.85095282297011</v>
      </c>
      <c r="AV31" s="0" t="n">
        <f aca="false">($AU$27+$AO$27)/($AU$27*N31/U31+$AO$27)</f>
        <v>0.934695673880606</v>
      </c>
      <c r="AW31" s="0" t="n">
        <f aca="false">($P$27+$Q$27-11*$AU$27)/(P31+Q31-(12-N31)*AU31)</f>
        <v>1.18207239868114</v>
      </c>
      <c r="AX31" s="0" t="n">
        <f aca="false">ABS(AW31-AV31)/AW31*100</f>
        <v>20.927375097882</v>
      </c>
      <c r="AY31" s="0" t="n">
        <f aca="false">(U31/V31-1)/(U31-1)</f>
        <v>0.119856611384151</v>
      </c>
      <c r="AZ31" s="0" t="n">
        <f aca="false">(U31/V31-12)/(1-12)</f>
        <v>0.96934562469681</v>
      </c>
      <c r="BA31" s="0" t="n">
        <f aca="false">(U31/X31-1)/(U31-1)</f>
        <v>0.136034967225513</v>
      </c>
      <c r="BB31" s="0" t="n">
        <f aca="false">(U31/X31-12)/(1-12)</f>
        <v>0.965207868873227</v>
      </c>
    </row>
    <row r="32" customFormat="false" ht="12.8" hidden="false" customHeight="false" outlineLevel="0" collapsed="false">
      <c r="B32" s="0" t="n">
        <v>27703990</v>
      </c>
      <c r="C32" s="0" t="n">
        <f aca="false">B32/B$27</f>
        <v>1.32965202354691</v>
      </c>
      <c r="D32" s="0" t="n">
        <v>9191280874</v>
      </c>
      <c r="E32" s="0" t="n">
        <f aca="false">D32/D$27</f>
        <v>1.00650637746854</v>
      </c>
      <c r="F32" s="0" t="n">
        <v>3595125233</v>
      </c>
      <c r="G32" s="0" t="n">
        <v>174386287</v>
      </c>
      <c r="H32" s="0" t="n">
        <v>1363125997</v>
      </c>
      <c r="I32" s="0" t="n">
        <v>30166259765</v>
      </c>
      <c r="J32" s="0" t="n">
        <v>14541564941</v>
      </c>
      <c r="K32" s="0" t="n">
        <v>13952468872</v>
      </c>
      <c r="L32" s="0" t="n">
        <v>2670242309</v>
      </c>
      <c r="M32" s="0" t="n">
        <v>631759</v>
      </c>
      <c r="N32" s="0" t="n">
        <v>6</v>
      </c>
      <c r="O32" s="0" t="n">
        <f aca="false">M32/1000000</f>
        <v>0.631759</v>
      </c>
      <c r="P32" s="0" t="n">
        <f aca="false">(I32+K32)/1000000000</f>
        <v>44.118728637</v>
      </c>
      <c r="Q32" s="0" t="n">
        <f aca="false">(J32+L32)/1000000000</f>
        <v>17.21180725</v>
      </c>
      <c r="R32" s="0" t="n">
        <f aca="false">P32/$O32</f>
        <v>69.8347449533762</v>
      </c>
      <c r="S32" s="0" t="n">
        <f aca="false">Q32/$O32</f>
        <v>27.2442612610188</v>
      </c>
      <c r="T32" s="0" t="n">
        <f aca="false">R32+S32</f>
        <v>97.079006214395</v>
      </c>
      <c r="U32" s="0" t="n">
        <f aca="false">O$27/O32</f>
        <v>3.93848603660573</v>
      </c>
      <c r="V32" s="0" t="n">
        <f aca="false">P$27/P32</f>
        <v>2.82548139031045</v>
      </c>
      <c r="W32" s="0" t="n">
        <f aca="false">Q$27/Q32</f>
        <v>2.51883389351807</v>
      </c>
      <c r="X32" s="0" t="n">
        <f aca="false">(P$27+Q$27)/(P32+Q32)</f>
        <v>2.73942380851775</v>
      </c>
      <c r="Y32" s="0" t="n">
        <f aca="false">U32/N32</f>
        <v>0.656414339434289</v>
      </c>
      <c r="Z32" s="0" t="n">
        <f aca="false">$V$377*O$27/12</f>
        <v>8.89064528272425</v>
      </c>
      <c r="AA32" s="0" t="n">
        <f aca="false">P$27-$V$377*O$27</f>
        <v>17.968903335309</v>
      </c>
      <c r="AC32" s="1" t="n">
        <f aca="false">P32-$V$377*O32</f>
        <v>17.0302122880537</v>
      </c>
      <c r="AD32" s="0" t="n">
        <f aca="false">$AA32/($Z32*12+$AA32)</f>
        <v>0.144147173912972</v>
      </c>
      <c r="AE32" s="1" t="n">
        <f aca="false">(Z32*12+AA32)/(Z32*12/U32+AA32)</f>
        <v>2.76661752052259</v>
      </c>
      <c r="AF32" s="0" t="n">
        <f aca="false">(V32-AE32)/V32*100</f>
        <v>2.08332180101133</v>
      </c>
      <c r="AG32" s="1" t="n">
        <f aca="false">(Z32*12+AC32)/(Z32*12/U32+AC32)</f>
        <v>2.80420491484855</v>
      </c>
      <c r="AH32" s="0" t="n">
        <f aca="false">(V32-AG32)/V32*100</f>
        <v>0.753021256302114</v>
      </c>
      <c r="AI32" s="0" t="n">
        <f aca="false">$V$377*O32/12</f>
        <v>2.25737636241219</v>
      </c>
      <c r="AJ32" s="0" t="n">
        <f aca="false">($AI$27+$AC$27)/($AI$27*N32/U32+$AC$27)</f>
        <v>0.852327958579962</v>
      </c>
      <c r="AK32" s="0" t="n">
        <f aca="false">($P$27-11*$AI$27)/(P32-(12-N32)*AI32)</f>
        <v>0.878495954687203</v>
      </c>
      <c r="AL32" s="0" t="n">
        <f aca="false">ABS(AK32-AJ32)/AK32*100</f>
        <v>2.97872698987659</v>
      </c>
      <c r="AM32" s="0" t="n">
        <f aca="false">$W$377*O$27/12</f>
        <v>10.8716697844734</v>
      </c>
      <c r="AN32" s="0" t="n">
        <f aca="false">(P$27+Q$27)-$W$377*O$27</f>
        <v>37.5502927843191</v>
      </c>
      <c r="AO32" s="1" t="n">
        <f aca="false">(P32+Q32)-$W$377*O32</f>
        <v>28.2061230539627</v>
      </c>
      <c r="AP32" s="0" t="n">
        <f aca="false">$AN32/($AM32*12+$AN32)</f>
        <v>0.223499904678874</v>
      </c>
      <c r="AQ32" s="1" t="n">
        <f aca="false">(AM32*12+AN32)/(AM32*12/U32+AN32)</f>
        <v>2.37723424145031</v>
      </c>
      <c r="AR32" s="0" t="n">
        <f aca="false">(X32-AQ32)/X32*100</f>
        <v>13.2213776466889</v>
      </c>
      <c r="AS32" s="1" t="n">
        <f aca="false">(AM32*12+AO32)/(AM32*12/U32+AO32)</f>
        <v>2.58706626597854</v>
      </c>
      <c r="AT32" s="0" t="n">
        <f aca="false">(X32-AS32)/X32*100</f>
        <v>5.56166380920998</v>
      </c>
      <c r="AU32" s="0" t="n">
        <f aca="false">$W$377*O32/12</f>
        <v>2.76036773608644</v>
      </c>
      <c r="AV32" s="0" t="n">
        <f aca="false">($AU$27+$AO$27)/($AU$27*N32/U32+$AO$27)</f>
        <v>0.894838776325505</v>
      </c>
      <c r="AW32" s="0" t="n">
        <f aca="false">($P$27+$Q$27-11*$AU$27)/(P32+Q32-(12-N32)*AU32)</f>
        <v>1.08161200432373</v>
      </c>
      <c r="AX32" s="0" t="n">
        <f aca="false">ABS(AW32-AV32)/AW32*100</f>
        <v>17.2680431847652</v>
      </c>
      <c r="AY32" s="0" t="n">
        <f aca="false">(U32/V32-1)/(U32-1)</f>
        <v>0.134054344931423</v>
      </c>
      <c r="AZ32" s="0" t="n">
        <f aca="false">(U32/V32-12)/(1-12)</f>
        <v>0.96418937993388</v>
      </c>
      <c r="BA32" s="0" t="n">
        <f aca="false">(U32/X32-1)/(U32-1)</f>
        <v>0.148956296235626</v>
      </c>
      <c r="BB32" s="0" t="n">
        <f aca="false">(U32/X32-12)/(1-12)</f>
        <v>0.960208545767919</v>
      </c>
    </row>
    <row r="33" customFormat="false" ht="12.8" hidden="false" customHeight="false" outlineLevel="0" collapsed="false">
      <c r="B33" s="0" t="n">
        <v>24558092</v>
      </c>
      <c r="C33" s="0" t="n">
        <f aca="false">B33/B$27</f>
        <v>1.17866475992271</v>
      </c>
      <c r="D33" s="0" t="n">
        <v>9324050761</v>
      </c>
      <c r="E33" s="0" t="n">
        <f aca="false">D33/D$27</f>
        <v>1.02104556301114</v>
      </c>
      <c r="F33" s="0" t="n">
        <v>3614126377</v>
      </c>
      <c r="G33" s="0" t="n">
        <v>174427402</v>
      </c>
      <c r="H33" s="0" t="n">
        <v>1401033894</v>
      </c>
      <c r="I33" s="0" t="n">
        <v>26434356689</v>
      </c>
      <c r="J33" s="0" t="n">
        <v>12607864379</v>
      </c>
      <c r="K33" s="0" t="n">
        <v>13940765380</v>
      </c>
      <c r="L33" s="0" t="n">
        <v>2358642578</v>
      </c>
      <c r="M33" s="0" t="n">
        <v>558824</v>
      </c>
      <c r="N33" s="0" t="n">
        <v>7</v>
      </c>
      <c r="O33" s="0" t="n">
        <f aca="false">M33/1000000</f>
        <v>0.558824</v>
      </c>
      <c r="P33" s="0" t="n">
        <f aca="false">(I33+K33)/1000000000</f>
        <v>40.375122069</v>
      </c>
      <c r="Q33" s="0" t="n">
        <f aca="false">(J33+L33)/1000000000</f>
        <v>14.966506957</v>
      </c>
      <c r="R33" s="0" t="n">
        <f aca="false">P33/$O33</f>
        <v>72.2501575970252</v>
      </c>
      <c r="S33" s="0" t="n">
        <f aca="false">Q33/$O33</f>
        <v>26.7821477907176</v>
      </c>
      <c r="T33" s="0" t="n">
        <f aca="false">R33+S33</f>
        <v>99.0323053877428</v>
      </c>
      <c r="U33" s="0" t="n">
        <f aca="false">O$27/O33</f>
        <v>4.45251814524788</v>
      </c>
      <c r="V33" s="0" t="n">
        <f aca="false">P$27/P33</f>
        <v>3.08746179181738</v>
      </c>
      <c r="W33" s="0" t="n">
        <f aca="false">Q$27/Q33</f>
        <v>2.896713548095</v>
      </c>
      <c r="X33" s="0" t="n">
        <f aca="false">(P$27+Q$27)/(P33+Q33)</f>
        <v>3.03587612354286</v>
      </c>
      <c r="Y33" s="0" t="n">
        <f aca="false">U33/N33</f>
        <v>0.636074020749697</v>
      </c>
      <c r="Z33" s="0" t="n">
        <f aca="false">$V$377*O$27/12</f>
        <v>8.89064528272425</v>
      </c>
      <c r="AA33" s="0" t="n">
        <f aca="false">P$27-$V$377*O$27</f>
        <v>17.968903335309</v>
      </c>
      <c r="AC33" s="1" t="n">
        <f aca="false">P33-$V$377*O33</f>
        <v>16.4139073333436</v>
      </c>
      <c r="AD33" s="0" t="n">
        <f aca="false">$AA33/($Z33*12+$AA33)</f>
        <v>0.144147173912972</v>
      </c>
      <c r="AE33" s="1" t="n">
        <f aca="false">(Z33*12+AA33)/(Z33*12/U33+AA33)</f>
        <v>2.97296197728379</v>
      </c>
      <c r="AF33" s="0" t="n">
        <f aca="false">(V33-AE33)/V33*100</f>
        <v>3.70854191093287</v>
      </c>
      <c r="AG33" s="1" t="n">
        <f aca="false">(Z33*12+AC33)/(Z33*12/U33+AC33)</f>
        <v>3.04894807539299</v>
      </c>
      <c r="AH33" s="0" t="n">
        <f aca="false">(V33-AG33)/V33*100</f>
        <v>1.24742325642561</v>
      </c>
      <c r="AI33" s="0" t="n">
        <f aca="false">$V$377*O33/12</f>
        <v>1.99676789463804</v>
      </c>
      <c r="AJ33" s="0" t="n">
        <f aca="false">($AI$27+$AC$27)/($AI$27*N33/U33+$AC$27)</f>
        <v>0.84077237778499</v>
      </c>
      <c r="AK33" s="0" t="n">
        <f aca="false">($P$27-11*$AI$27)/(P33-(12-N33)*AI33)</f>
        <v>0.883791216555515</v>
      </c>
      <c r="AL33" s="0" t="n">
        <f aca="false">ABS(AK33-AJ33)/AK33*100</f>
        <v>4.86753409229234</v>
      </c>
      <c r="AM33" s="0" t="n">
        <f aca="false">$W$377*O$27/12</f>
        <v>10.8716697844734</v>
      </c>
      <c r="AN33" s="0" t="n">
        <f aca="false">(P$27+Q$27)-$W$377*O$27</f>
        <v>37.5502927843191</v>
      </c>
      <c r="AO33" s="1" t="n">
        <f aca="false">(P33+Q33)-$W$377*O33</f>
        <v>26.041346992805</v>
      </c>
      <c r="AP33" s="0" t="n">
        <f aca="false">$AN33/($AM33*12+$AN33)</f>
        <v>0.223499904678874</v>
      </c>
      <c r="AQ33" s="1" t="n">
        <f aca="false">(AM33*12+AN33)/(AM33*12/U33+AN33)</f>
        <v>2.51322192302202</v>
      </c>
      <c r="AR33" s="0" t="n">
        <f aca="false">(X33-AQ33)/X33*100</f>
        <v>17.2159264492949</v>
      </c>
      <c r="AS33" s="1" t="n">
        <f aca="false">(AM33*12+AO33)/(AM33*12/U33+AO33)</f>
        <v>2.82791430539495</v>
      </c>
      <c r="AT33" s="0" t="n">
        <f aca="false">(X33-AS33)/X33*100</f>
        <v>6.85014176089697</v>
      </c>
      <c r="AU33" s="0" t="n">
        <f aca="false">$W$377*O33/12</f>
        <v>2.44169016943291</v>
      </c>
      <c r="AV33" s="0" t="n">
        <f aca="false">($AU$27+$AO$27)/($AU$27*N33/U33+$AO$27)</f>
        <v>0.886165453507403</v>
      </c>
      <c r="AW33" s="0" t="n">
        <f aca="false">($P$27+$Q$27-11*$AU$27)/(P33+Q33-(12-N33)*AU33)</f>
        <v>1.1226152259875</v>
      </c>
      <c r="AX33" s="0" t="n">
        <f aca="false">ABS(AW33-AV33)/AW33*100</f>
        <v>21.0624056227375</v>
      </c>
      <c r="AY33" s="0" t="n">
        <f aca="false">(U33/V33-1)/(U33-1)</f>
        <v>0.128059858943508</v>
      </c>
      <c r="AZ33" s="0" t="n">
        <f aca="false">(U33/V33-12)/(1-12)</f>
        <v>0.959806455756332</v>
      </c>
      <c r="BA33" s="0" t="n">
        <f aca="false">(U33/X33-1)/(U33-1)</f>
        <v>0.135157485595877</v>
      </c>
      <c r="BB33" s="0" t="n">
        <f aca="false">(U33/X33-12)/(1-12)</f>
        <v>0.957578757137651</v>
      </c>
    </row>
    <row r="34" customFormat="false" ht="12.8" hidden="false" customHeight="false" outlineLevel="0" collapsed="false">
      <c r="B34" s="0" t="n">
        <v>30057809</v>
      </c>
      <c r="C34" s="0" t="n">
        <f aca="false">B34/B$27</f>
        <v>1.4426234834851</v>
      </c>
      <c r="D34" s="0" t="n">
        <v>9293510765</v>
      </c>
      <c r="E34" s="0" t="n">
        <f aca="false">D34/D$27</f>
        <v>1.01770123035901</v>
      </c>
      <c r="F34" s="0" t="n">
        <v>3609855303</v>
      </c>
      <c r="G34" s="0" t="n">
        <v>174466059</v>
      </c>
      <c r="H34" s="0" t="n">
        <v>1392289838</v>
      </c>
      <c r="I34" s="0" t="n">
        <v>27103164672</v>
      </c>
      <c r="J34" s="0" t="n">
        <v>13704513549</v>
      </c>
      <c r="K34" s="0" t="n">
        <v>16714859008</v>
      </c>
      <c r="L34" s="0" t="n">
        <v>3190063476</v>
      </c>
      <c r="M34" s="0" t="n">
        <v>583099</v>
      </c>
      <c r="N34" s="0" t="n">
        <v>8</v>
      </c>
      <c r="O34" s="0" t="n">
        <f aca="false">M34/1000000</f>
        <v>0.583099</v>
      </c>
      <c r="P34" s="0" t="n">
        <f aca="false">(I34+K34)/1000000000</f>
        <v>43.81802368</v>
      </c>
      <c r="Q34" s="0" t="n">
        <f aca="false">(J34+L34)/1000000000</f>
        <v>16.894577025</v>
      </c>
      <c r="R34" s="0" t="n">
        <f aca="false">P34/$O34</f>
        <v>75.1467995657684</v>
      </c>
      <c r="S34" s="0" t="n">
        <f aca="false">Q34/$O34</f>
        <v>28.9737712206675</v>
      </c>
      <c r="T34" s="0" t="n">
        <f aca="false">R34+S34</f>
        <v>104.120570786436</v>
      </c>
      <c r="U34" s="0" t="n">
        <f aca="false">O$27/O34</f>
        <v>4.26715532010859</v>
      </c>
      <c r="V34" s="0" t="n">
        <f aca="false">P$27/P34</f>
        <v>2.84487149941674</v>
      </c>
      <c r="W34" s="0" t="n">
        <f aca="false">Q$27/Q34</f>
        <v>2.56613014968334</v>
      </c>
      <c r="X34" s="0" t="n">
        <f aca="false">(P$27+Q$27)/(P34+Q34)</f>
        <v>2.76730576926453</v>
      </c>
      <c r="Y34" s="0" t="n">
        <f aca="false">U34/N34</f>
        <v>0.533394415013574</v>
      </c>
      <c r="Z34" s="0" t="n">
        <f aca="false">$V$377*O$27/12</f>
        <v>8.89064528272425</v>
      </c>
      <c r="AA34" s="0" t="n">
        <f aca="false">P$27-$V$377*O$27</f>
        <v>17.968903335309</v>
      </c>
      <c r="AC34" s="1" t="n">
        <f aca="false">P34-$V$377*O34</f>
        <v>18.8159472639074</v>
      </c>
      <c r="AD34" s="0" t="n">
        <f aca="false">$AA34/($Z34*12+$AA34)</f>
        <v>0.144147173912972</v>
      </c>
      <c r="AE34" s="1" t="n">
        <f aca="false">(Z34*12+AA34)/(Z34*12/U34+AA34)</f>
        <v>2.90094960480705</v>
      </c>
      <c r="AF34" s="0" t="n">
        <f aca="false">(V34-AE34)/V34*100</f>
        <v>-1.97119994354056</v>
      </c>
      <c r="AG34" s="1" t="n">
        <f aca="false">(Z34*12+AC34)/(Z34*12/U34+AC34)</f>
        <v>2.86420244721997</v>
      </c>
      <c r="AH34" s="0" t="n">
        <f aca="false">(V34-AG34)/V34*100</f>
        <v>-0.679501615703427</v>
      </c>
      <c r="AI34" s="0" t="n">
        <f aca="false">$V$377*O34/12</f>
        <v>2.08350636800772</v>
      </c>
      <c r="AJ34" s="0" t="n">
        <f aca="false">($AI$27+$AC$27)/($AI$27*N34/U34+$AC$27)</f>
        <v>0.775459308615666</v>
      </c>
      <c r="AK34" s="0" t="n">
        <f aca="false">($P$27-11*$AI$27)/(P34-(12-N34)*AI34)</f>
        <v>0.756948201288123</v>
      </c>
      <c r="AL34" s="0" t="n">
        <f aca="false">ABS(AK34-AJ34)/AK34*100</f>
        <v>2.44549194991697</v>
      </c>
      <c r="AM34" s="0" t="n">
        <f aca="false">$W$377*O$27/12</f>
        <v>10.8716697844734</v>
      </c>
      <c r="AN34" s="0" t="n">
        <f aca="false">(P$27+Q$27)-$W$377*O$27</f>
        <v>37.5502927843191</v>
      </c>
      <c r="AO34" s="1" t="n">
        <f aca="false">(P34+Q34)-$W$377*O34</f>
        <v>30.1395309133054</v>
      </c>
      <c r="AP34" s="0" t="n">
        <f aca="false">$AN34/($AM34*12+$AN34)</f>
        <v>0.223499904678874</v>
      </c>
      <c r="AQ34" s="1" t="n">
        <f aca="false">(AM34*12+AN34)/(AM34*12/U34+AN34)</f>
        <v>2.46626595994186</v>
      </c>
      <c r="AR34" s="0" t="n">
        <f aca="false">(X34-AQ34)/X34*100</f>
        <v>10.8784440326835</v>
      </c>
      <c r="AS34" s="1" t="n">
        <f aca="false">(AM34*12+AO34)/(AM34*12/U34+AO34)</f>
        <v>2.64524277435145</v>
      </c>
      <c r="AT34" s="0" t="n">
        <f aca="false">(X34-AS34)/X34*100</f>
        <v>4.41089655753913</v>
      </c>
      <c r="AU34" s="0" t="n">
        <f aca="false">$W$377*O34/12</f>
        <v>2.54775581597455</v>
      </c>
      <c r="AV34" s="0" t="n">
        <f aca="false">($AU$27+$AO$27)/($AU$27*N34/U34+$AO$27)</f>
        <v>0.835836479999797</v>
      </c>
      <c r="AW34" s="0" t="n">
        <f aca="false">($P$27+$Q$27-11*$AU$27)/(P34+Q34-(12-N34)*AU34)</f>
        <v>0.958441224944787</v>
      </c>
      <c r="AX34" s="0" t="n">
        <f aca="false">ABS(AW34-AV34)/AW34*100</f>
        <v>12.7920984358798</v>
      </c>
      <c r="AY34" s="0" t="n">
        <f aca="false">(U34/V34-1)/(U34-1)</f>
        <v>0.153021985944788</v>
      </c>
      <c r="AZ34" s="0" t="n">
        <f aca="false">(U34/V34-12)/(1-12)</f>
        <v>0.954550309502446</v>
      </c>
      <c r="BA34" s="0" t="n">
        <f aca="false">(U34/X34-1)/(U34-1)</f>
        <v>0.165890214083184</v>
      </c>
      <c r="BB34" s="0" t="n">
        <f aca="false">(U34/X34-12)/(1-12)</f>
        <v>0.950728264045834</v>
      </c>
    </row>
    <row r="35" customFormat="false" ht="12.8" hidden="false" customHeight="false" outlineLevel="0" collapsed="false">
      <c r="B35" s="0" t="n">
        <v>31668808</v>
      </c>
      <c r="C35" s="0" t="n">
        <f aca="false">B35/B$27</f>
        <v>1.51994332370602</v>
      </c>
      <c r="D35" s="0" t="n">
        <v>9400159544</v>
      </c>
      <c r="E35" s="0" t="n">
        <f aca="false">D35/D$27</f>
        <v>1.02937998087096</v>
      </c>
      <c r="F35" s="0" t="n">
        <v>3625165699</v>
      </c>
      <c r="G35" s="0" t="n">
        <v>174525904</v>
      </c>
      <c r="H35" s="0" t="n">
        <v>1422712851</v>
      </c>
      <c r="I35" s="0" t="n">
        <v>27059783935</v>
      </c>
      <c r="J35" s="0" t="n">
        <v>13487777709</v>
      </c>
      <c r="K35" s="0" t="n">
        <v>18595947265</v>
      </c>
      <c r="L35" s="0" t="n">
        <v>3227386474</v>
      </c>
      <c r="M35" s="0" t="n">
        <v>592358</v>
      </c>
      <c r="N35" s="0" t="n">
        <v>9</v>
      </c>
      <c r="O35" s="0" t="n">
        <f aca="false">M35/1000000</f>
        <v>0.592358</v>
      </c>
      <c r="P35" s="0" t="n">
        <f aca="false">(I35+K35)/1000000000</f>
        <v>45.6557312</v>
      </c>
      <c r="Q35" s="0" t="n">
        <f aca="false">(J35+L35)/1000000000</f>
        <v>16.715164183</v>
      </c>
      <c r="R35" s="0" t="n">
        <f aca="false">P35/$O35</f>
        <v>77.0745582907634</v>
      </c>
      <c r="S35" s="0" t="n">
        <f aca="false">Q35/$O35</f>
        <v>28.2180103636652</v>
      </c>
      <c r="T35" s="0" t="n">
        <f aca="false">R35+S35</f>
        <v>105.292568654429</v>
      </c>
      <c r="U35" s="0" t="n">
        <f aca="false">O$27/O35</f>
        <v>4.2004564807093</v>
      </c>
      <c r="V35" s="0" t="n">
        <f aca="false">P$27/P35</f>
        <v>2.73036141250104</v>
      </c>
      <c r="W35" s="0" t="n">
        <f aca="false">Q$27/Q35</f>
        <v>2.59367380393981</v>
      </c>
      <c r="X35" s="0" t="n">
        <f aca="false">(P$27+Q$27)/(P35+Q35)</f>
        <v>2.69372965012449</v>
      </c>
      <c r="Y35" s="0" t="n">
        <f aca="false">U35/N35</f>
        <v>0.466717386745478</v>
      </c>
      <c r="Z35" s="0" t="n">
        <f aca="false">$V$377*O$27/12</f>
        <v>8.89064528272425</v>
      </c>
      <c r="AA35" s="0" t="n">
        <f aca="false">P$27-$V$377*O$27</f>
        <v>17.968903335309</v>
      </c>
      <c r="AC35" s="1" t="n">
        <f aca="false">P35-$V$377*O35</f>
        <v>20.2566480568566</v>
      </c>
      <c r="AD35" s="0" t="n">
        <f aca="false">$AA35/($Z35*12+$AA35)</f>
        <v>0.144147173912972</v>
      </c>
      <c r="AE35" s="1" t="n">
        <f aca="false">(Z35*12+AA35)/(Z35*12/U35+AA35)</f>
        <v>2.87439322989866</v>
      </c>
      <c r="AF35" s="0" t="n">
        <f aca="false">(V35-AE35)/V35*100</f>
        <v>-5.27519238801717</v>
      </c>
      <c r="AG35" s="1" t="n">
        <f aca="false">(Z35*12+AC35)/(Z35*12/U35+AC35)</f>
        <v>2.78047001138704</v>
      </c>
      <c r="AH35" s="0" t="n">
        <f aca="false">(V35-AG35)/V35*100</f>
        <v>-1.83523685386748</v>
      </c>
      <c r="AI35" s="0" t="n">
        <f aca="false">$V$377*O35/12</f>
        <v>2.11659026192862</v>
      </c>
      <c r="AJ35" s="0" t="n">
        <f aca="false">($AI$27+$AC$27)/($AI$27*N35/U35+$AC$27)</f>
        <v>0.725576533483601</v>
      </c>
      <c r="AK35" s="0" t="n">
        <f aca="false">($P$27-11*$AI$27)/(P35-(12-N35)*AI35)</f>
        <v>0.683345435017536</v>
      </c>
      <c r="AL35" s="0" t="n">
        <f aca="false">ABS(AK35-AJ35)/AK35*100</f>
        <v>6.18005130377159</v>
      </c>
      <c r="AM35" s="0" t="n">
        <f aca="false">$W$377*O$27/12</f>
        <v>10.8716697844734</v>
      </c>
      <c r="AN35" s="0" t="n">
        <f aca="false">(P$27+Q$27)-$W$377*O$27</f>
        <v>37.5502927843191</v>
      </c>
      <c r="AO35" s="1" t="n">
        <f aca="false">(P35+Q35)-$W$377*O35</f>
        <v>31.3123573377133</v>
      </c>
      <c r="AP35" s="0" t="n">
        <f aca="false">$AN35/($AM35*12+$AN35)</f>
        <v>0.223499904678874</v>
      </c>
      <c r="AQ35" s="1" t="n">
        <f aca="false">(AM35*12+AN35)/(AM35*12/U35+AN35)</f>
        <v>2.44881494359325</v>
      </c>
      <c r="AR35" s="0" t="n">
        <f aca="false">(X35-AQ35)/X35*100</f>
        <v>9.09202994888239</v>
      </c>
      <c r="AS35" s="1" t="n">
        <f aca="false">(AM35*12+AO35)/(AM35*12/U35+AO35)</f>
        <v>2.5937160875758</v>
      </c>
      <c r="AT35" s="0" t="n">
        <f aca="false">(X35-AS35)/X35*100</f>
        <v>3.71282851432673</v>
      </c>
      <c r="AU35" s="0" t="n">
        <f aca="false">$W$377*O35/12</f>
        <v>2.58821150377389</v>
      </c>
      <c r="AV35" s="0" t="n">
        <f aca="false">($AU$27+$AO$27)/($AU$27*N35/U35+$AO$27)</f>
        <v>0.795835354870837</v>
      </c>
      <c r="AW35" s="0" t="n">
        <f aca="false">($P$27+$Q$27-11*$AU$27)/(P35+Q35-(12-N35)*AU35)</f>
        <v>0.886747449758214</v>
      </c>
      <c r="AX35" s="0" t="n">
        <f aca="false">ABS(AW35-AV35)/AW35*100</f>
        <v>10.2523097091699</v>
      </c>
      <c r="AY35" s="0" t="n">
        <f aca="false">(U35/V35-1)/(U35-1)</f>
        <v>0.168233839621221</v>
      </c>
      <c r="AZ35" s="0" t="n">
        <f aca="false">(U35/V35-12)/(1-12)</f>
        <v>0.951052265246332</v>
      </c>
      <c r="BA35" s="0" t="n">
        <f aca="false">(U35/X35-1)/(U35-1)</f>
        <v>0.174770685304175</v>
      </c>
      <c r="BB35" s="0" t="n">
        <f aca="false">(U35/X35-12)/(1-12)</f>
        <v>0.949150366143659</v>
      </c>
    </row>
    <row r="36" customFormat="false" ht="12.8" hidden="false" customHeight="false" outlineLevel="0" collapsed="false">
      <c r="B36" s="0" t="n">
        <v>32123041</v>
      </c>
      <c r="C36" s="0" t="n">
        <f aca="false">B36/B$27</f>
        <v>1.54174422053034</v>
      </c>
      <c r="D36" s="0" t="n">
        <v>9709667774</v>
      </c>
      <c r="E36" s="0" t="n">
        <f aca="false">D36/D$27</f>
        <v>1.0632731902772</v>
      </c>
      <c r="F36" s="0" t="n">
        <v>3669446528</v>
      </c>
      <c r="G36" s="0" t="n">
        <v>174563961</v>
      </c>
      <c r="H36" s="0" t="n">
        <v>1511120158</v>
      </c>
      <c r="I36" s="0" t="n">
        <v>27484954833</v>
      </c>
      <c r="J36" s="0" t="n">
        <v>13579040527</v>
      </c>
      <c r="K36" s="0" t="n">
        <v>21088256835</v>
      </c>
      <c r="L36" s="0" t="n">
        <v>3330810546</v>
      </c>
      <c r="M36" s="0" t="n">
        <v>612503</v>
      </c>
      <c r="N36" s="0" t="n">
        <v>10</v>
      </c>
      <c r="O36" s="0" t="n">
        <f aca="false">M36/1000000</f>
        <v>0.612503</v>
      </c>
      <c r="P36" s="0" t="n">
        <f aca="false">(I36+K36)/1000000000</f>
        <v>48.573211668</v>
      </c>
      <c r="Q36" s="0" t="n">
        <f aca="false">(J36+L36)/1000000000</f>
        <v>16.909851073</v>
      </c>
      <c r="R36" s="0" t="n">
        <f aca="false">P36/$O36</f>
        <v>79.3028143013177</v>
      </c>
      <c r="S36" s="0" t="n">
        <f aca="false">Q36/$O36</f>
        <v>27.6077848973801</v>
      </c>
      <c r="T36" s="0" t="n">
        <f aca="false">R36+S36</f>
        <v>106.910599198698</v>
      </c>
      <c r="U36" s="0" t="n">
        <f aca="false">O$27/O36</f>
        <v>4.0623050009551</v>
      </c>
      <c r="V36" s="0" t="n">
        <f aca="false">P$27/P36</f>
        <v>2.56636616042673</v>
      </c>
      <c r="W36" s="0" t="n">
        <f aca="false">Q$27/Q36</f>
        <v>2.56381225847831</v>
      </c>
      <c r="X36" s="0" t="n">
        <f aca="false">(P$27+Q$27)/(P36+Q36)</f>
        <v>2.56570666009496</v>
      </c>
      <c r="Y36" s="0" t="n">
        <f aca="false">U36/N36</f>
        <v>0.40623050009551</v>
      </c>
      <c r="Z36" s="0" t="n">
        <f aca="false">$V$377*O$27/12</f>
        <v>8.89064528272425</v>
      </c>
      <c r="AA36" s="0" t="n">
        <f aca="false">P$27-$V$377*O$27</f>
        <v>17.968903335309</v>
      </c>
      <c r="AC36" s="1" t="n">
        <f aca="false">P36-$V$377*O36</f>
        <v>22.3103526833577</v>
      </c>
      <c r="AD36" s="0" t="n">
        <f aca="false">$AA36/($Z36*12+$AA36)</f>
        <v>0.144147173912972</v>
      </c>
      <c r="AE36" s="1" t="n">
        <f aca="false">(Z36*12+AA36)/(Z36*12/U36+AA36)</f>
        <v>2.81826091002872</v>
      </c>
      <c r="AF36" s="0" t="n">
        <f aca="false">(V36-AE36)/V36*100</f>
        <v>-9.81523032395757</v>
      </c>
      <c r="AG36" s="1" t="n">
        <f aca="false">(Z36*12+AC36)/(Z36*12/U36+AC36)</f>
        <v>2.65574565992787</v>
      </c>
      <c r="AH36" s="0" t="n">
        <f aca="false">(V36-AG36)/V36*100</f>
        <v>-3.48272592116306</v>
      </c>
      <c r="AI36" s="0" t="n">
        <f aca="false">$V$377*O36/12</f>
        <v>2.18857158205353</v>
      </c>
      <c r="AJ36" s="0" t="n">
        <f aca="false">($AI$27+$AC$27)/($AI$27*N36/U36+$AC$27)</f>
        <v>0.673938157908468</v>
      </c>
      <c r="AK36" s="0" t="n">
        <f aca="false">($P$27-11*$AI$27)/(P36-(12-N36)*AI36)</f>
        <v>0.607736152270362</v>
      </c>
      <c r="AL36" s="0" t="n">
        <f aca="false">ABS(AK36-AJ36)/AK36*100</f>
        <v>10.8932149898917</v>
      </c>
      <c r="AM36" s="0" t="n">
        <f aca="false">$W$377*O$27/12</f>
        <v>10.8716697844734</v>
      </c>
      <c r="AN36" s="0" t="n">
        <f aca="false">(P$27+Q$27)-$W$377*O$27</f>
        <v>37.5502927843191</v>
      </c>
      <c r="AO36" s="1" t="n">
        <f aca="false">(P36+Q36)-$W$377*O36</f>
        <v>33.3682812602869</v>
      </c>
      <c r="AP36" s="0" t="n">
        <f aca="false">$AN36/($AM36*12+$AN36)</f>
        <v>0.223499904678874</v>
      </c>
      <c r="AQ36" s="1" t="n">
        <f aca="false">(AM36*12+AN36)/(AM36*12/U36+AN36)</f>
        <v>2.41168665892504</v>
      </c>
      <c r="AR36" s="0" t="n">
        <f aca="false">(X36-AQ36)/X36*100</f>
        <v>6.00302456884242</v>
      </c>
      <c r="AS36" s="1" t="n">
        <f aca="false">(AM36*12+AO36)/(AM36*12/U36+AO36)</f>
        <v>2.5018426416911</v>
      </c>
      <c r="AT36" s="0" t="n">
        <f aca="false">(X36-AS36)/X36*100</f>
        <v>2.48913951844729</v>
      </c>
      <c r="AU36" s="0" t="n">
        <f aca="false">$W$377*O36/12</f>
        <v>2.67623179005942</v>
      </c>
      <c r="AV36" s="0" t="n">
        <f aca="false">($AU$27+$AO$27)/($AU$27*N36/U36+$AO$27)</f>
        <v>0.752915517705013</v>
      </c>
      <c r="AW36" s="0" t="n">
        <f aca="false">($P$27+$Q$27-11*$AU$27)/(P36+Q36-(12-N36)*AU36)</f>
        <v>0.805279894837538</v>
      </c>
      <c r="AX36" s="0" t="n">
        <f aca="false">ABS(AW36-AV36)/AW36*100</f>
        <v>6.50263063417086</v>
      </c>
      <c r="AY36" s="0" t="n">
        <f aca="false">(U36/V36-1)/(U36-1)</f>
        <v>0.190347323545631</v>
      </c>
      <c r="AZ36" s="0" t="n">
        <f aca="false">(U36/V36-12)/(1-12)</f>
        <v>0.947008949017072</v>
      </c>
      <c r="BA36" s="0" t="n">
        <f aca="false">(U36/X36-1)/(U36-1)</f>
        <v>0.190480189429381</v>
      </c>
      <c r="BB36" s="0" t="n">
        <f aca="false">(U36/X36-12)/(1-12)</f>
        <v>0.946971960302503</v>
      </c>
    </row>
    <row r="37" customFormat="false" ht="12.8" hidden="false" customHeight="false" outlineLevel="0" collapsed="false">
      <c r="B37" s="0" t="n">
        <v>32267502</v>
      </c>
      <c r="C37" s="0" t="n">
        <f aca="false">B37/B$27</f>
        <v>1.54867762113341</v>
      </c>
      <c r="D37" s="0" t="n">
        <v>10020626176</v>
      </c>
      <c r="E37" s="0" t="n">
        <f aca="false">D37/D$27</f>
        <v>1.09732520316104</v>
      </c>
      <c r="F37" s="0" t="n">
        <v>3714056027</v>
      </c>
      <c r="G37" s="0" t="n">
        <v>174703427</v>
      </c>
      <c r="H37" s="0" t="n">
        <v>1599891287</v>
      </c>
      <c r="I37" s="0" t="n">
        <v>27946197509</v>
      </c>
      <c r="J37" s="0" t="n">
        <v>13961273193</v>
      </c>
      <c r="K37" s="0" t="n">
        <v>23562286376</v>
      </c>
      <c r="L37" s="0" t="n">
        <v>3440170288</v>
      </c>
      <c r="M37" s="0" t="n">
        <v>631768</v>
      </c>
      <c r="N37" s="0" t="n">
        <v>11</v>
      </c>
      <c r="O37" s="0" t="n">
        <f aca="false">M37/1000000</f>
        <v>0.631768</v>
      </c>
      <c r="P37" s="0" t="n">
        <f aca="false">(I37+K37)/1000000000</f>
        <v>51.508483885</v>
      </c>
      <c r="Q37" s="0" t="n">
        <f aca="false">(J37+L37)/1000000000</f>
        <v>17.401443481</v>
      </c>
      <c r="R37" s="0" t="n">
        <f aca="false">P37/$O37</f>
        <v>81.5306946299907</v>
      </c>
      <c r="S37" s="0" t="n">
        <f aca="false">Q37/$O37</f>
        <v>27.5440406620785</v>
      </c>
      <c r="T37" s="0" t="n">
        <f aca="false">R37+S37</f>
        <v>109.074735292069</v>
      </c>
      <c r="U37" s="0" t="n">
        <f aca="false">O$27/O37</f>
        <v>3.93842992997429</v>
      </c>
      <c r="V37" s="0" t="n">
        <f aca="false">P$27/P37</f>
        <v>2.42011873240753</v>
      </c>
      <c r="W37" s="0" t="n">
        <f aca="false">Q$27/Q37</f>
        <v>2.49138432207284</v>
      </c>
      <c r="X37" s="0" t="n">
        <f aca="false">(P$27+Q$27)/(P37+Q37)</f>
        <v>2.43811503828251</v>
      </c>
      <c r="Y37" s="0" t="n">
        <f aca="false">U37/N37</f>
        <v>0.358039084543118</v>
      </c>
      <c r="Z37" s="0" t="n">
        <f aca="false">$V$377*O$27/12</f>
        <v>8.89064528272425</v>
      </c>
      <c r="AA37" s="0" t="n">
        <f aca="false">P$27-$V$377*O$27</f>
        <v>17.968903335309</v>
      </c>
      <c r="AC37" s="1" t="n">
        <f aca="false">P37-$V$377*O37</f>
        <v>24.4195816347098</v>
      </c>
      <c r="AD37" s="0" t="n">
        <f aca="false">$AA37/($Z37*12+$AA37)</f>
        <v>0.144147173912972</v>
      </c>
      <c r="AE37" s="1" t="n">
        <f aca="false">(Z37*12+AA37)/(Z37*12/U37+AA37)</f>
        <v>2.76659382559547</v>
      </c>
      <c r="AF37" s="0" t="n">
        <f aca="false">(V37-AE37)/V37*100</f>
        <v>-14.3164502033861</v>
      </c>
      <c r="AG37" s="1" t="n">
        <f aca="false">(Z37*12+AC37)/(Z37*12/U37+AC37)</f>
        <v>2.54535399100693</v>
      </c>
      <c r="AH37" s="0" t="n">
        <f aca="false">(V37-AG37)/V37*100</f>
        <v>-5.17475679694492</v>
      </c>
      <c r="AI37" s="0" t="n">
        <f aca="false">$V$377*O37/12</f>
        <v>2.25740852085752</v>
      </c>
      <c r="AJ37" s="0" t="n">
        <f aca="false">($AI$27+$AC$27)/($AI$27*N37/U37+$AC$27)</f>
        <v>0.627553725200361</v>
      </c>
      <c r="AK37" s="0" t="n">
        <f aca="false">($P$27-11*$AI$27)/(P37-(12-N37)*AI37)</f>
        <v>0.545359637722519</v>
      </c>
      <c r="AL37" s="0" t="n">
        <f aca="false">ABS(AK37-AJ37)/AK37*100</f>
        <v>15.0715384477467</v>
      </c>
      <c r="AM37" s="0" t="n">
        <f aca="false">$W$377*O$27/12</f>
        <v>10.8716697844734</v>
      </c>
      <c r="AN37" s="0" t="n">
        <f aca="false">(P$27+Q$27)-$W$377*O$27</f>
        <v>37.5502927843191</v>
      </c>
      <c r="AO37" s="1" t="n">
        <f aca="false">(P37+Q37)-$W$377*O37</f>
        <v>35.7850426446074</v>
      </c>
      <c r="AP37" s="0" t="n">
        <f aca="false">$AN37/($AM37*12+$AN37)</f>
        <v>0.223499904678874</v>
      </c>
      <c r="AQ37" s="1" t="n">
        <f aca="false">(AM37*12+AN37)/(AM37*12/U37+AN37)</f>
        <v>2.37721836898707</v>
      </c>
      <c r="AR37" s="0" t="n">
        <f aca="false">(X37-AQ37)/X37*100</f>
        <v>2.49769466736614</v>
      </c>
      <c r="AS37" s="1" t="n">
        <f aca="false">(AM37*12+AO37)/(AM37*12/U37+AO37)</f>
        <v>2.41249826277299</v>
      </c>
      <c r="AT37" s="0" t="n">
        <f aca="false">(X37-AS37)/X37*100</f>
        <v>1.05067952525977</v>
      </c>
      <c r="AU37" s="0" t="n">
        <f aca="false">$W$377*O37/12</f>
        <v>2.76040706011605</v>
      </c>
      <c r="AV37" s="0" t="n">
        <f aca="false">($AU$27+$AO$27)/($AU$27*N37/U37+$AO$27)</f>
        <v>0.712981318365521</v>
      </c>
      <c r="AW37" s="0" t="n">
        <f aca="false">($P$27+$Q$27-11*$AU$27)/(P37+Q37-(12-N37)*AU37)</f>
        <v>0.73200776581422</v>
      </c>
      <c r="AX37" s="0" t="n">
        <f aca="false">ABS(AW37-AV37)/AW37*100</f>
        <v>2.59921387958723</v>
      </c>
      <c r="AY37" s="0" t="n">
        <f aca="false">(U37/V37-1)/(U37-1)</f>
        <v>0.213505360206712</v>
      </c>
      <c r="AZ37" s="0" t="n">
        <f aca="false">(U37/V37-12)/(1-12)</f>
        <v>0.94296631448715</v>
      </c>
      <c r="BA37" s="0" t="n">
        <f aca="false">(U37/X37-1)/(U37-1)</f>
        <v>0.20941746001384</v>
      </c>
      <c r="BB37" s="0" t="n">
        <f aca="false">(U37/X37-12)/(1-12)</f>
        <v>0.944058315239649</v>
      </c>
    </row>
    <row r="38" customFormat="false" ht="12.8" hidden="false" customHeight="false" outlineLevel="0" collapsed="false">
      <c r="B38" s="0" t="n">
        <v>32261250</v>
      </c>
      <c r="C38" s="0" t="n">
        <f aca="false">B38/B$27</f>
        <v>1.54837755661378</v>
      </c>
      <c r="D38" s="0" t="n">
        <v>10284782777</v>
      </c>
      <c r="E38" s="0" t="n">
        <f aca="false">D38/D$27</f>
        <v>1.12625210760468</v>
      </c>
      <c r="F38" s="0" t="n">
        <v>3751745510</v>
      </c>
      <c r="G38" s="0" t="n">
        <v>174644447</v>
      </c>
      <c r="H38" s="0" t="n">
        <v>1675393521</v>
      </c>
      <c r="I38" s="0" t="n">
        <v>28379608154</v>
      </c>
      <c r="J38" s="0" t="n">
        <v>13953002929</v>
      </c>
      <c r="K38" s="0" t="n">
        <v>25878051757</v>
      </c>
      <c r="L38" s="0" t="n">
        <v>3523834228</v>
      </c>
      <c r="M38" s="0" t="n">
        <v>649914</v>
      </c>
      <c r="N38" s="0" t="n">
        <v>12</v>
      </c>
      <c r="O38" s="0" t="n">
        <f aca="false">M38/1000000</f>
        <v>0.649914</v>
      </c>
      <c r="P38" s="0" t="n">
        <f aca="false">(I38+K38)/1000000000</f>
        <v>54.257659911</v>
      </c>
      <c r="Q38" s="0" t="n">
        <f aca="false">(J38+L38)/1000000000</f>
        <v>17.476837157</v>
      </c>
      <c r="R38" s="0" t="n">
        <f aca="false">P38/$O38</f>
        <v>83.4843685641485</v>
      </c>
      <c r="S38" s="0" t="n">
        <f aca="false">Q38/$O38</f>
        <v>26.8909996661097</v>
      </c>
      <c r="T38" s="0" t="n">
        <f aca="false">R38+S38</f>
        <v>110.375368230258</v>
      </c>
      <c r="U38" s="0" t="n">
        <f aca="false">O$27/O38</f>
        <v>3.8284665355724</v>
      </c>
      <c r="V38" s="0" t="n">
        <f aca="false">P$27/P38</f>
        <v>2.2974939747213</v>
      </c>
      <c r="W38" s="0" t="n">
        <f aca="false">Q$27/Q38</f>
        <v>2.48063668961037</v>
      </c>
      <c r="X38" s="0" t="n">
        <f aca="false">(P$27+Q$27)/(P38+Q38)</f>
        <v>2.3421134470175</v>
      </c>
      <c r="Y38" s="0" t="n">
        <f aca="false">U38/N38</f>
        <v>0.319038877964367</v>
      </c>
      <c r="Z38" s="0" t="n">
        <f aca="false">$V$377*O$27/12</f>
        <v>8.89064528272425</v>
      </c>
      <c r="AA38" s="0" t="n">
        <f aca="false">P$27-$V$377*O$27</f>
        <v>17.968903335309</v>
      </c>
      <c r="AC38" s="1" t="n">
        <f aca="false">P38-$V$377*O38</f>
        <v>26.3906947954906</v>
      </c>
      <c r="AD38" s="0" t="n">
        <f aca="false">$AA38/($Z38*12+$AA38)</f>
        <v>0.144147173912972</v>
      </c>
      <c r="AE38" s="1" t="n">
        <f aca="false">(Z38*12+AA38)/(Z38*12/U38+AA38)</f>
        <v>2.71963095586933</v>
      </c>
      <c r="AF38" s="0" t="n">
        <f aca="false">(V38-AE38)/V38*100</f>
        <v>-18.3738014459532</v>
      </c>
      <c r="AG38" s="1" t="n">
        <f aca="false">(Z38*12+AC38)/(Z38*12/U38+AC38)</f>
        <v>2.45271245399218</v>
      </c>
      <c r="AH38" s="0" t="n">
        <f aca="false">(V38-AG38)/V38*100</f>
        <v>-6.7559907002456</v>
      </c>
      <c r="AI38" s="0" t="n">
        <f aca="false">$V$377*O38/12</f>
        <v>2.32224709295911</v>
      </c>
      <c r="AJ38" s="0" t="n">
        <f aca="false">($AI$27+$AC$27)/($AI$27*N38/U38+$AC$27)</f>
        <v>0.585994102999344</v>
      </c>
      <c r="AK38" s="0" t="n">
        <f aca="false">($P$27-11*$AI$27)/(P38-(12-N38)*AI38)</f>
        <v>0.495036989470086</v>
      </c>
      <c r="AL38" s="0" t="n">
        <f aca="false">ABS(AK38-AJ38)/AK38*100</f>
        <v>18.3738014459531</v>
      </c>
      <c r="AM38" s="0" t="n">
        <f aca="false">$W$377*O$27/12</f>
        <v>10.8716697844734</v>
      </c>
      <c r="AN38" s="0" t="n">
        <f aca="false">(P$27+Q$27)-$W$377*O$27</f>
        <v>37.5502927843191</v>
      </c>
      <c r="AO38" s="1" t="n">
        <f aca="false">(P38+Q38)-$W$377*O38</f>
        <v>37.6581805581116</v>
      </c>
      <c r="AP38" s="0" t="n">
        <f aca="false">$AN38/($AM38*12+$AN38)</f>
        <v>0.223499904678874</v>
      </c>
      <c r="AQ38" s="1" t="n">
        <f aca="false">(AM38*12+AN38)/(AM38*12/U38+AN38)</f>
        <v>2.34564126172572</v>
      </c>
      <c r="AR38" s="0" t="n">
        <f aca="false">(X38-AQ38)/X38*100</f>
        <v>-0.150625270211171</v>
      </c>
      <c r="AS38" s="1" t="n">
        <f aca="false">(AM38*12+AO38)/(AM38*12/U38+AO38)</f>
        <v>2.34361743433465</v>
      </c>
      <c r="AT38" s="0" t="n">
        <f aca="false">(X38-AS38)/X38*100</f>
        <v>-0.0642149644402083</v>
      </c>
      <c r="AU38" s="0" t="n">
        <f aca="false">$W$377*O38/12</f>
        <v>2.8396930424907</v>
      </c>
      <c r="AV38" s="0" t="n">
        <f aca="false">($AU$27+$AO$27)/($AU$27*N38/U38+$AO$27)</f>
        <v>0.67603315368313</v>
      </c>
      <c r="AW38" s="0" t="n">
        <f aca="false">($P$27+$Q$27-11*$AU$27)/(P38+Q38-(12-N38)*AU38)</f>
        <v>0.675016408394017</v>
      </c>
      <c r="AX38" s="0" t="n">
        <f aca="false">ABS(AW38-AV38)/AW38*100</f>
        <v>0.150625270211153</v>
      </c>
      <c r="AY38" s="0" t="n">
        <f aca="false">(U38/V38-1)/(U38-1)</f>
        <v>0.235592782284981</v>
      </c>
      <c r="AZ38" s="0" t="n">
        <f aca="false">(U38/V38-12)/(1-12)</f>
        <v>0.939421245389503</v>
      </c>
      <c r="BA38" s="0" t="n">
        <f aca="false">(U38/X38-1)/(U38-1)</f>
        <v>0.224369085343911</v>
      </c>
      <c r="BB38" s="0" t="n">
        <f aca="false">(U38/X38-12)/(1-12)</f>
        <v>0.942307231862524</v>
      </c>
    </row>
    <row r="39" customFormat="false" ht="12.8" hidden="false" customHeight="false" outlineLevel="0" collapsed="false">
      <c r="B39" s="0" t="n">
        <v>32150808</v>
      </c>
      <c r="C39" s="0" t="n">
        <f aca="false">B39/B$27</f>
        <v>1.54307689671661</v>
      </c>
      <c r="D39" s="0" t="n">
        <v>10326239285</v>
      </c>
      <c r="E39" s="0" t="n">
        <f aca="false">D39/D$27</f>
        <v>1.13079187091532</v>
      </c>
      <c r="F39" s="0" t="n">
        <v>3757736656</v>
      </c>
      <c r="G39" s="0" t="n">
        <v>174696278</v>
      </c>
      <c r="H39" s="0" t="n">
        <v>1687192280</v>
      </c>
      <c r="I39" s="0" t="n">
        <v>28564376831</v>
      </c>
      <c r="J39" s="0" t="n">
        <v>14160842895</v>
      </c>
      <c r="K39" s="0" t="n">
        <v>25492324829</v>
      </c>
      <c r="L39" s="0" t="n">
        <v>3509872436</v>
      </c>
      <c r="M39" s="0" t="n">
        <v>643706</v>
      </c>
      <c r="N39" s="0" t="n">
        <v>13</v>
      </c>
      <c r="O39" s="0" t="n">
        <f aca="false">M39/1000000</f>
        <v>0.643706</v>
      </c>
      <c r="P39" s="0" t="n">
        <f aca="false">(I39+K39)/1000000000</f>
        <v>54.05670166</v>
      </c>
      <c r="Q39" s="0" t="n">
        <f aca="false">(J39+L39)/1000000000</f>
        <v>17.670715331</v>
      </c>
      <c r="R39" s="0" t="n">
        <f aca="false">P39/$O39</f>
        <v>83.9773152029032</v>
      </c>
      <c r="S39" s="0" t="n">
        <f aca="false">Q39/$O39</f>
        <v>27.4515311819371</v>
      </c>
      <c r="T39" s="0" t="n">
        <f aca="false">R39+S39</f>
        <v>111.42884638484</v>
      </c>
      <c r="U39" s="0" t="n">
        <f aca="false">O$27/O39</f>
        <v>3.86538885764619</v>
      </c>
      <c r="V39" s="0" t="n">
        <f aca="false">P$27/P39</f>
        <v>2.30603501323577</v>
      </c>
      <c r="W39" s="0" t="n">
        <f aca="false">Q$27/Q39</f>
        <v>2.45341983377119</v>
      </c>
      <c r="X39" s="0" t="n">
        <f aca="false">(P$27+Q$27)/(P39+Q39)</f>
        <v>2.34234463258423</v>
      </c>
      <c r="Y39" s="0" t="n">
        <f aca="false">U39/N39</f>
        <v>0.297337604434322</v>
      </c>
      <c r="Z39" s="0" t="n">
        <f aca="false">$V$377*O$27/12</f>
        <v>8.89064528272425</v>
      </c>
      <c r="AA39" s="0" t="n">
        <f aca="false">P$27-$V$377*O$27</f>
        <v>17.968903335309</v>
      </c>
      <c r="AC39" s="1" t="n">
        <f aca="false">P39-$V$377*O39</f>
        <v>26.4559227159488</v>
      </c>
      <c r="AD39" s="0" t="n">
        <f aca="false">$AA39/($Z39*12+$AA39)</f>
        <v>0.144147173912972</v>
      </c>
      <c r="AE39" s="1" t="n">
        <f aca="false">(Z39*12+AA39)/(Z39*12/U39+AA39)</f>
        <v>2.73551713535779</v>
      </c>
      <c r="AF39" s="0" t="n">
        <f aca="false">(V39-AE39)/V39*100</f>
        <v>-18.6242671796812</v>
      </c>
      <c r="AG39" s="1" t="n">
        <f aca="false">(Z39*12+AC39)/(Z39*12/U39+AC39)</f>
        <v>2.46303718169992</v>
      </c>
      <c r="AH39" s="0" t="n">
        <f aca="false">(V39-AG39)/V39*100</f>
        <v>-6.80831676722261</v>
      </c>
      <c r="AI39" s="0" t="n">
        <f aca="false">$V$377*O39/12</f>
        <v>2.30006491200426</v>
      </c>
      <c r="AJ39" s="0" t="n">
        <f aca="false">($AI$27+$AC$27)/($AI$27*N39/U39+$AC$27)</f>
        <v>0.561096521163133</v>
      </c>
      <c r="AK39" s="0" t="n">
        <f aca="false">($P$27-11*$AI$27)/(P39-(12-N39)*AI39)</f>
        <v>0.476598468148738</v>
      </c>
      <c r="AL39" s="0" t="n">
        <f aca="false">ABS(AK39-AJ39)/AK39*100</f>
        <v>17.7294008817554</v>
      </c>
      <c r="AM39" s="0" t="n">
        <f aca="false">$W$377*O$27/12</f>
        <v>10.8716697844734</v>
      </c>
      <c r="AN39" s="0" t="n">
        <f aca="false">(P$27+Q$27)-$W$377*O$27</f>
        <v>37.5502927843191</v>
      </c>
      <c r="AO39" s="1" t="n">
        <f aca="false">(P39+Q39)-$W$377*O39</f>
        <v>37.9765985822348</v>
      </c>
      <c r="AP39" s="0" t="n">
        <f aca="false">$AN39/($AM39*12+$AN39)</f>
        <v>0.223499904678874</v>
      </c>
      <c r="AQ39" s="1" t="n">
        <f aca="false">(AM39*12+AN39)/(AM39*12/U39+AN39)</f>
        <v>2.35634939465426</v>
      </c>
      <c r="AR39" s="0" t="n">
        <f aca="false">(X39-AQ39)/X39*100</f>
        <v>-0.597895026854884</v>
      </c>
      <c r="AS39" s="1" t="n">
        <f aca="false">(AM39*12+AO39)/(AM39*12/U39+AO39)</f>
        <v>2.34828804747075</v>
      </c>
      <c r="AT39" s="0" t="n">
        <f aca="false">(X39-AS39)/X39*100</f>
        <v>-0.253737848984236</v>
      </c>
      <c r="AU39" s="0" t="n">
        <f aca="false">$W$377*O39/12</f>
        <v>2.81256820073043</v>
      </c>
      <c r="AV39" s="0" t="n">
        <f aca="false">($AU$27+$AO$27)/($AU$27*N39/U39+$AO$27)</f>
        <v>0.653347168361387</v>
      </c>
      <c r="AW39" s="0" t="n">
        <f aca="false">($P$27+$Q$27-11*$AU$27)/(P39+Q39-(12-N39)*AU39)</f>
        <v>0.649610574032748</v>
      </c>
      <c r="AX39" s="0" t="n">
        <f aca="false">ABS(AW39-AV39)/AW39*100</f>
        <v>0.575205281133676</v>
      </c>
      <c r="AY39" s="0" t="n">
        <f aca="false">(U39/V39-1)/(U39-1)</f>
        <v>0.23599087499083</v>
      </c>
      <c r="AZ39" s="0" t="n">
        <f aca="false">(U39/V39-12)/(1-12)</f>
        <v>0.938526761481373</v>
      </c>
      <c r="BA39" s="0" t="n">
        <f aca="false">(U39/X39-1)/(U39-1)</f>
        <v>0.226922809921245</v>
      </c>
      <c r="BB39" s="0" t="n">
        <f aca="false">(U39/X39-12)/(1-12)</f>
        <v>0.940888900809627</v>
      </c>
    </row>
    <row r="40" customFormat="false" ht="12.8" hidden="false" customHeight="false" outlineLevel="0" collapsed="false">
      <c r="B40" s="0" t="n">
        <v>32447140</v>
      </c>
      <c r="C40" s="0" t="n">
        <f aca="false">B40/B$27</f>
        <v>1.55729934061158</v>
      </c>
      <c r="D40" s="0" t="n">
        <v>10257805704</v>
      </c>
      <c r="E40" s="0" t="n">
        <f aca="false">D40/D$27</f>
        <v>1.12329793871439</v>
      </c>
      <c r="F40" s="0" t="n">
        <v>3747974204</v>
      </c>
      <c r="G40" s="0" t="n">
        <v>174717699</v>
      </c>
      <c r="H40" s="0" t="n">
        <v>1667649349</v>
      </c>
      <c r="I40" s="0" t="n">
        <v>28206954956</v>
      </c>
      <c r="J40" s="0" t="n">
        <v>13970901489</v>
      </c>
      <c r="K40" s="0" t="n">
        <v>24698974609</v>
      </c>
      <c r="L40" s="0" t="n">
        <v>3422760009</v>
      </c>
      <c r="M40" s="0" t="n">
        <v>626733</v>
      </c>
      <c r="N40" s="0" t="n">
        <v>14</v>
      </c>
      <c r="O40" s="0" t="n">
        <f aca="false">M40/1000000</f>
        <v>0.626733</v>
      </c>
      <c r="P40" s="0" t="n">
        <f aca="false">(I40+K40)/1000000000</f>
        <v>52.905929565</v>
      </c>
      <c r="Q40" s="0" t="n">
        <f aca="false">(J40+L40)/1000000000</f>
        <v>17.393661498</v>
      </c>
      <c r="R40" s="0" t="n">
        <f aca="false">P40/$O40</f>
        <v>84.4154202267952</v>
      </c>
      <c r="S40" s="0" t="n">
        <f aca="false">Q40/$O40</f>
        <v>27.7529051414239</v>
      </c>
      <c r="T40" s="0" t="n">
        <f aca="false">R40+S40</f>
        <v>112.168325368219</v>
      </c>
      <c r="U40" s="0" t="n">
        <f aca="false">O$27/O40</f>
        <v>3.97007018937889</v>
      </c>
      <c r="V40" s="0" t="n">
        <f aca="false">P$27/P40</f>
        <v>2.35619424425475</v>
      </c>
      <c r="W40" s="0" t="n">
        <f aca="false">Q$27/Q40</f>
        <v>2.49249897584732</v>
      </c>
      <c r="X40" s="0" t="n">
        <f aca="false">(P$27+Q$27)/(P40+Q40)</f>
        <v>2.38991902595045</v>
      </c>
      <c r="Y40" s="0" t="n">
        <f aca="false">U40/N40</f>
        <v>0.283576442098492</v>
      </c>
      <c r="Z40" s="0" t="n">
        <f aca="false">$V$377*O$27/12</f>
        <v>8.89064528272425</v>
      </c>
      <c r="AA40" s="0" t="n">
        <f aca="false">P$27-$V$377*O$27</f>
        <v>17.968903335309</v>
      </c>
      <c r="AC40" s="1" t="n">
        <f aca="false">P40-$V$377*O40</f>
        <v>26.0329176776756</v>
      </c>
      <c r="AD40" s="0" t="n">
        <f aca="false">$AA40/($Z40*12+$AA40)</f>
        <v>0.144147173912972</v>
      </c>
      <c r="AE40" s="1" t="n">
        <f aca="false">(Z40*12+AA40)/(Z40*12/U40+AA40)</f>
        <v>2.77991352753553</v>
      </c>
      <c r="AF40" s="0" t="n">
        <f aca="false">(V40-AE40)/V40*100</f>
        <v>-17.9832067884033</v>
      </c>
      <c r="AG40" s="1" t="n">
        <f aca="false">(Z40*12+AC40)/(Z40*12/U40+AC40)</f>
        <v>2.5086159937386</v>
      </c>
      <c r="AH40" s="0" t="n">
        <f aca="false">(V40-AG40)/V40*100</f>
        <v>-6.46898063924525</v>
      </c>
      <c r="AI40" s="0" t="n">
        <f aca="false">$V$377*O40/12</f>
        <v>2.23941765727703</v>
      </c>
      <c r="AJ40" s="0" t="n">
        <f aca="false">($AI$27+$AC$27)/($AI$27*N40/U40+$AC$27)</f>
        <v>0.54458921094036</v>
      </c>
      <c r="AK40" s="0" t="n">
        <f aca="false">($P$27-11*$AI$27)/(P40-(12-N40)*AI40)</f>
        <v>0.468060619824952</v>
      </c>
      <c r="AL40" s="0" t="n">
        <f aca="false">ABS(AK40-AJ40)/AK40*100</f>
        <v>16.3501452320488</v>
      </c>
      <c r="AM40" s="0" t="n">
        <f aca="false">$W$377*O$27/12</f>
        <v>10.8716697844734</v>
      </c>
      <c r="AN40" s="0" t="n">
        <f aca="false">(P$27+Q$27)-$W$377*O$27</f>
        <v>37.5502927843191</v>
      </c>
      <c r="AO40" s="1" t="n">
        <f aca="false">(P40+Q40)-$W$377*O40</f>
        <v>37.4387016604146</v>
      </c>
      <c r="AP40" s="0" t="n">
        <f aca="false">$AN40/($AM40*12+$AN40)</f>
        <v>0.223499904678874</v>
      </c>
      <c r="AQ40" s="1" t="n">
        <f aca="false">(AM40*12+AN40)/(AM40*12/U40+AN40)</f>
        <v>2.38613136407824</v>
      </c>
      <c r="AR40" s="0" t="n">
        <f aca="false">(X40-AQ40)/X40*100</f>
        <v>0.158484945769353</v>
      </c>
      <c r="AS40" s="1" t="n">
        <f aca="false">(AM40*12+AO40)/(AM40*12/U40+AO40)</f>
        <v>2.38833166075789</v>
      </c>
      <c r="AT40" s="0" t="n">
        <f aca="false">(X40-AS40)/X40*100</f>
        <v>0.0664192039697442</v>
      </c>
      <c r="AU40" s="0" t="n">
        <f aca="false">$W$377*O40/12</f>
        <v>2.73840745021545</v>
      </c>
      <c r="AV40" s="0" t="n">
        <f aca="false">($AU$27+$AO$27)/($AU$27*N40/U40+$AO$27)</f>
        <v>0.638071426671945</v>
      </c>
      <c r="AW40" s="0" t="n">
        <f aca="false">($P$27+$Q$27-11*$AU$27)/(P40+Q40-(12-N40)*AU40)</f>
        <v>0.639011074135141</v>
      </c>
      <c r="AX40" s="0" t="n">
        <f aca="false">ABS(AW40-AV40)/AW40*100</f>
        <v>0.147047132863533</v>
      </c>
      <c r="AY40" s="0" t="n">
        <f aca="false">(U40/V40-1)/(U40-1)</f>
        <v>0.230617545163382</v>
      </c>
      <c r="AZ40" s="0" t="n">
        <f aca="false">(U40/V40-12)/(1-12)</f>
        <v>0.937731791269318</v>
      </c>
      <c r="BA40" s="0" t="n">
        <f aca="false">(U40/X40-1)/(U40-1)</f>
        <v>0.222612084240739</v>
      </c>
      <c r="BB40" s="0" t="n">
        <f aca="false">(U40/X40-12)/(1-12)</f>
        <v>0.939893316800098</v>
      </c>
    </row>
    <row r="41" customFormat="false" ht="12.8" hidden="false" customHeight="false" outlineLevel="0" collapsed="false">
      <c r="B41" s="0" t="n">
        <v>33002361</v>
      </c>
      <c r="C41" s="0" t="n">
        <f aca="false">B41/B$27</f>
        <v>1.58394715293629</v>
      </c>
      <c r="D41" s="0" t="n">
        <v>10185539432</v>
      </c>
      <c r="E41" s="0" t="n">
        <f aca="false">D41/D$27</f>
        <v>1.11538430136166</v>
      </c>
      <c r="F41" s="0" t="n">
        <v>3737711780</v>
      </c>
      <c r="G41" s="0" t="n">
        <v>174781327</v>
      </c>
      <c r="H41" s="0" t="n">
        <v>1646942038</v>
      </c>
      <c r="I41" s="0" t="n">
        <v>28228744506</v>
      </c>
      <c r="J41" s="0" t="n">
        <v>14235977172</v>
      </c>
      <c r="K41" s="0" t="n">
        <v>24266113281</v>
      </c>
      <c r="L41" s="0" t="n">
        <v>3383758544</v>
      </c>
      <c r="M41" s="0" t="n">
        <v>619238</v>
      </c>
      <c r="N41" s="0" t="n">
        <v>15</v>
      </c>
      <c r="O41" s="0" t="n">
        <f aca="false">M41/1000000</f>
        <v>0.619238</v>
      </c>
      <c r="P41" s="0" t="n">
        <f aca="false">(I41+K41)/1000000000</f>
        <v>52.494857787</v>
      </c>
      <c r="Q41" s="0" t="n">
        <f aca="false">(J41+L41)/1000000000</f>
        <v>17.619735716</v>
      </c>
      <c r="R41" s="0" t="n">
        <f aca="false">P41/$O41</f>
        <v>84.7733146011711</v>
      </c>
      <c r="S41" s="0" t="n">
        <f aca="false">Q41/$O41</f>
        <v>28.4538993343432</v>
      </c>
      <c r="T41" s="0" t="n">
        <f aca="false">R41+S41</f>
        <v>113.227213935514</v>
      </c>
      <c r="U41" s="0" t="n">
        <f aca="false">O$27/O41</f>
        <v>4.01812227285793</v>
      </c>
      <c r="V41" s="0" t="n">
        <f aca="false">P$27/P41</f>
        <v>2.37464490776981</v>
      </c>
      <c r="W41" s="0" t="n">
        <f aca="false">Q$27/Q41</f>
        <v>2.46051837375924</v>
      </c>
      <c r="X41" s="0" t="n">
        <f aca="false">(P$27+Q$27)/(P41+Q41)</f>
        <v>2.39622483428947</v>
      </c>
      <c r="Y41" s="0" t="n">
        <f aca="false">U41/N41</f>
        <v>0.267874818190529</v>
      </c>
      <c r="Z41" s="0" t="n">
        <f aca="false">$V$377*O$27/12</f>
        <v>8.89064528272425</v>
      </c>
      <c r="AA41" s="0" t="n">
        <f aca="false">P$27-$V$377*O$27</f>
        <v>17.968903335309</v>
      </c>
      <c r="AC41" s="1" t="n">
        <f aca="false">P41-$V$377*O41</f>
        <v>25.943215963316</v>
      </c>
      <c r="AD41" s="0" t="n">
        <f aca="false">$AA41/($Z41*12+$AA41)</f>
        <v>0.144147173912972</v>
      </c>
      <c r="AE41" s="1" t="n">
        <f aca="false">(Z41*12+AA41)/(Z41*12/U41+AA41)</f>
        <v>2.79998024019748</v>
      </c>
      <c r="AF41" s="0" t="n">
        <f aca="false">(V41-AE41)/V41*100</f>
        <v>-17.9115341007818</v>
      </c>
      <c r="AG41" s="1" t="n">
        <f aca="false">(Z41*12+AC41)/(Z41*12/U41+AC41)</f>
        <v>2.52655145565233</v>
      </c>
      <c r="AH41" s="0" t="n">
        <f aca="false">(V41-AG41)/V41*100</f>
        <v>-6.39702160880911</v>
      </c>
      <c r="AI41" s="0" t="n">
        <f aca="false">$V$377*O41/12</f>
        <v>2.21263681864034</v>
      </c>
      <c r="AJ41" s="0" t="n">
        <f aca="false">($AI$27+$AC$27)/($AI$27*N41/U41+$AC$27)</f>
        <v>0.525026572737332</v>
      </c>
      <c r="AK41" s="0" t="n">
        <f aca="false">($P$27-11*$AI$27)/(P41-(12-N41)*AI41)</f>
        <v>0.454224441306258</v>
      </c>
      <c r="AL41" s="0" t="n">
        <f aca="false">ABS(AK41-AJ41)/AK41*100</f>
        <v>15.5874772452714</v>
      </c>
      <c r="AM41" s="0" t="n">
        <f aca="false">$W$377*O$27/12</f>
        <v>10.8716697844734</v>
      </c>
      <c r="AN41" s="0" t="n">
        <f aca="false">(P$27+Q$27)-$W$377*O$27</f>
        <v>37.5502927843191</v>
      </c>
      <c r="AO41" s="1" t="n">
        <f aca="false">(P41+Q41)-$W$377*O41</f>
        <v>37.6466822363551</v>
      </c>
      <c r="AP41" s="0" t="n">
        <f aca="false">$AN41/($AM41*12+$AN41)</f>
        <v>0.223499904678874</v>
      </c>
      <c r="AQ41" s="1" t="n">
        <f aca="false">(AM41*12+AN41)/(AM41*12/U41+AN41)</f>
        <v>2.39952355926911</v>
      </c>
      <c r="AR41" s="0" t="n">
        <f aca="false">(X41-AQ41)/X41*100</f>
        <v>-0.137663416739209</v>
      </c>
      <c r="AS41" s="1" t="n">
        <f aca="false">(AM41*12+AO41)/(AM41*12/U41+AO41)</f>
        <v>2.39759957594054</v>
      </c>
      <c r="AT41" s="0" t="n">
        <f aca="false">(X41-AS41)/X41*100</f>
        <v>-0.0573711461208322</v>
      </c>
      <c r="AU41" s="0" t="n">
        <f aca="false">$W$377*O41/12</f>
        <v>2.70565927222041</v>
      </c>
      <c r="AV41" s="0" t="n">
        <f aca="false">($AU$27+$AO$27)/($AU$27*N41/U41+$AO$27)</f>
        <v>0.619720354024744</v>
      </c>
      <c r="AW41" s="0" t="n">
        <f aca="false">($P$27+$Q$27-11*$AU$27)/(P41+Q41-(12-N41)*AU41)</f>
        <v>0.61895679393855</v>
      </c>
      <c r="AX41" s="0" t="n">
        <f aca="false">ABS(AW41-AV41)/AW41*100</f>
        <v>0.12336242104009</v>
      </c>
      <c r="AY41" s="0" t="n">
        <f aca="false">(U41/V41-1)/(U41-1)</f>
        <v>0.229312759275323</v>
      </c>
      <c r="AZ41" s="0" t="n">
        <f aca="false">(U41/V41-12)/(1-12)</f>
        <v>0.937082368525513</v>
      </c>
      <c r="BA41" s="0" t="n">
        <f aca="false">(U41/X41-1)/(U41-1)</f>
        <v>0.224263705013011</v>
      </c>
      <c r="BB41" s="0" t="n">
        <f aca="false">(U41/X41-12)/(1-12)</f>
        <v>0.938467701536963</v>
      </c>
    </row>
    <row r="42" customFormat="false" ht="12.8" hidden="false" customHeight="false" outlineLevel="0" collapsed="false">
      <c r="B42" s="0" t="n">
        <v>34379297</v>
      </c>
      <c r="C42" s="0" t="n">
        <f aca="false">B42/B$27</f>
        <v>1.65003314772241</v>
      </c>
      <c r="D42" s="0" t="n">
        <v>10046604391</v>
      </c>
      <c r="E42" s="0" t="n">
        <f aca="false">D42/D$27</f>
        <v>1.10016999045795</v>
      </c>
      <c r="F42" s="0" t="n">
        <v>3717902003</v>
      </c>
      <c r="G42" s="0" t="n">
        <v>174794114</v>
      </c>
      <c r="H42" s="0" t="n">
        <v>1607268112</v>
      </c>
      <c r="I42" s="0" t="n">
        <v>28034271240</v>
      </c>
      <c r="J42" s="0" t="n">
        <v>14475769042</v>
      </c>
      <c r="K42" s="0" t="n">
        <v>23713241577</v>
      </c>
      <c r="L42" s="0" t="n">
        <v>3326034545</v>
      </c>
      <c r="M42" s="0" t="n">
        <v>609291</v>
      </c>
      <c r="N42" s="0" t="n">
        <v>16</v>
      </c>
      <c r="O42" s="0" t="n">
        <f aca="false">M42/1000000</f>
        <v>0.609291</v>
      </c>
      <c r="P42" s="0" t="n">
        <f aca="false">(I42+K42)/1000000000</f>
        <v>51.747512817</v>
      </c>
      <c r="Q42" s="0" t="n">
        <f aca="false">(J42+L42)/1000000000</f>
        <v>17.801803587</v>
      </c>
      <c r="R42" s="0" t="n">
        <f aca="false">P42/$O42</f>
        <v>84.9307027627193</v>
      </c>
      <c r="S42" s="0" t="n">
        <f aca="false">Q42/$O42</f>
        <v>29.2172436274293</v>
      </c>
      <c r="T42" s="0" t="n">
        <f aca="false">R42+S42</f>
        <v>114.147946390149</v>
      </c>
      <c r="U42" s="0" t="n">
        <f aca="false">O$27/O42</f>
        <v>4.08372025846435</v>
      </c>
      <c r="V42" s="0" t="n">
        <f aca="false">P$27/P42</f>
        <v>2.40893986864327</v>
      </c>
      <c r="W42" s="0" t="n">
        <f aca="false">Q$27/Q42</f>
        <v>2.43535343248364</v>
      </c>
      <c r="X42" s="0" t="n">
        <f aca="false">(P$27+Q$27)/(P42+Q42)</f>
        <v>2.41570066946535</v>
      </c>
      <c r="Y42" s="0" t="n">
        <f aca="false">U42/N42</f>
        <v>0.255232516154022</v>
      </c>
      <c r="Z42" s="0" t="n">
        <f aca="false">$V$377*O$27/12</f>
        <v>8.89064528272425</v>
      </c>
      <c r="AA42" s="0" t="n">
        <f aca="false">P$27-$V$377*O$27</f>
        <v>17.968903335309</v>
      </c>
      <c r="AC42" s="1" t="n">
        <f aca="false">P42-$V$377*O42</f>
        <v>25.6223777342139</v>
      </c>
      <c r="AD42" s="0" t="n">
        <f aca="false">$AA42/($Z42*12+$AA42)</f>
        <v>0.144147173912972</v>
      </c>
      <c r="AE42" s="1" t="n">
        <f aca="false">(Z42*12+AA42)/(Z42*12/U42+AA42)</f>
        <v>2.8270635033702</v>
      </c>
      <c r="AF42" s="0" t="n">
        <f aca="false">(V42-AE42)/V42*100</f>
        <v>-17.3571636290955</v>
      </c>
      <c r="AG42" s="1" t="n">
        <f aca="false">(Z42*12+AC42)/(Z42*12/U42+AC42)</f>
        <v>2.55684020205583</v>
      </c>
      <c r="AH42" s="0" t="n">
        <f aca="false">(V42-AG42)/V42*100</f>
        <v>-6.13964405412316</v>
      </c>
      <c r="AI42" s="0" t="n">
        <f aca="false">$V$377*O42/12</f>
        <v>2.17709459023217</v>
      </c>
      <c r="AJ42" s="0" t="n">
        <f aca="false">($AI$27+$AC$27)/($AI$27*N42/U42+$AC$27)</f>
        <v>0.508680288829193</v>
      </c>
      <c r="AK42" s="0" t="n">
        <f aca="false">($P$27-11*$AI$27)/(P42-(12-N42)*AI42)</f>
        <v>0.444283395624464</v>
      </c>
      <c r="AL42" s="0" t="n">
        <f aca="false">ABS(AK42-AJ42)/AK42*100</f>
        <v>14.4945532151198</v>
      </c>
      <c r="AM42" s="0" t="n">
        <f aca="false">$W$377*O$27/12</f>
        <v>10.8716697844734</v>
      </c>
      <c r="AN42" s="0" t="n">
        <f aca="false">(P$27+Q$27)-$W$377*O$27</f>
        <v>37.5502927843191</v>
      </c>
      <c r="AO42" s="1" t="n">
        <f aca="false">(P42+Q42)-$W$377*O42</f>
        <v>37.6029466341129</v>
      </c>
      <c r="AP42" s="0" t="n">
        <f aca="false">$AN42/($AM42*12+$AN42)</f>
        <v>0.223499904678874</v>
      </c>
      <c r="AQ42" s="1" t="n">
        <f aca="false">(AM42*12+AN42)/(AM42*12/U42+AN42)</f>
        <v>2.4175309147681</v>
      </c>
      <c r="AR42" s="0" t="n">
        <f aca="false">(X42-AQ42)/X42*100</f>
        <v>-0.0757645732307126</v>
      </c>
      <c r="AS42" s="1" t="n">
        <f aca="false">(AM42*12+AO42)/(AM42*12/U42+AO42)</f>
        <v>2.41645774160518</v>
      </c>
      <c r="AT42" s="0" t="n">
        <f aca="false">(X42-AS42)/X42*100</f>
        <v>-0.0313396502058808</v>
      </c>
      <c r="AU42" s="0" t="n">
        <f aca="false">$W$377*O42/12</f>
        <v>2.66219748082392</v>
      </c>
      <c r="AV42" s="0" t="n">
        <f aca="false">($AU$27+$AO$27)/($AU$27*N42/U42+$AO$27)</f>
        <v>0.604176045825998</v>
      </c>
      <c r="AW42" s="0" t="n">
        <f aca="false">($P$27+$Q$27-11*$AU$27)/(P42+Q42-(12-N42)*AU42)</f>
        <v>0.603779375677253</v>
      </c>
      <c r="AX42" s="0" t="n">
        <f aca="false">ABS(AW42-AV42)/AW42*100</f>
        <v>0.0656978632799545</v>
      </c>
      <c r="AY42" s="0" t="n">
        <f aca="false">(U42/V42-1)/(U42-1)</f>
        <v>0.225453475075545</v>
      </c>
      <c r="AZ42" s="0" t="n">
        <f aca="false">(U42/V42-12)/(1-12)</f>
        <v>0.936796777415305</v>
      </c>
      <c r="BA42" s="0" t="n">
        <f aca="false">(U42/X42-1)/(U42-1)</f>
        <v>0.223914930536319</v>
      </c>
      <c r="BB42" s="0" t="n">
        <f aca="false">(U42/X42-12)/(1-12)</f>
        <v>0.937228090230229</v>
      </c>
    </row>
    <row r="43" customFormat="false" ht="12.8" hidden="false" customHeight="false" outlineLevel="0" collapsed="false">
      <c r="B43" s="0" t="n">
        <v>36784887</v>
      </c>
      <c r="C43" s="0" t="n">
        <f aca="false">B43/B$27</f>
        <v>1.76548935498079</v>
      </c>
      <c r="D43" s="0" t="n">
        <v>9819848800</v>
      </c>
      <c r="E43" s="0" t="n">
        <f aca="false">D43/D$27</f>
        <v>1.075338745325</v>
      </c>
      <c r="F43" s="0" t="n">
        <v>3685578009</v>
      </c>
      <c r="G43" s="0" t="n">
        <v>174840703</v>
      </c>
      <c r="H43" s="0" t="n">
        <v>1542449788</v>
      </c>
      <c r="I43" s="0" t="n">
        <v>27733551025</v>
      </c>
      <c r="J43" s="0" t="n">
        <v>14154525756</v>
      </c>
      <c r="K43" s="0" t="n">
        <v>23195755004</v>
      </c>
      <c r="L43" s="0" t="n">
        <v>3278121948</v>
      </c>
      <c r="M43" s="0" t="n">
        <v>598535</v>
      </c>
      <c r="N43" s="0" t="n">
        <v>17</v>
      </c>
      <c r="O43" s="0" t="n">
        <f aca="false">M43/1000000</f>
        <v>0.598535</v>
      </c>
      <c r="P43" s="0" t="n">
        <f aca="false">(I43+K43)/1000000000</f>
        <v>50.929306029</v>
      </c>
      <c r="Q43" s="0" t="n">
        <f aca="false">(J43+L43)/1000000000</f>
        <v>17.432647704</v>
      </c>
      <c r="R43" s="0" t="n">
        <f aca="false">P43/$O43</f>
        <v>85.0899379802351</v>
      </c>
      <c r="S43" s="0" t="n">
        <f aca="false">Q43/$O43</f>
        <v>29.1255276700611</v>
      </c>
      <c r="T43" s="0" t="n">
        <f aca="false">R43+S43</f>
        <v>114.215465650296</v>
      </c>
      <c r="U43" s="0" t="n">
        <f aca="false">O$27/O43</f>
        <v>4.15710693610232</v>
      </c>
      <c r="V43" s="0" t="n">
        <f aca="false">P$27/P43</f>
        <v>2.44764078774249</v>
      </c>
      <c r="W43" s="0" t="n">
        <f aca="false">Q$27/Q43</f>
        <v>2.4869247750617</v>
      </c>
      <c r="X43" s="0" t="n">
        <f aca="false">(P$27+Q$27)/(P43+Q43)</f>
        <v>2.45765840534919</v>
      </c>
      <c r="Y43" s="0" t="n">
        <f aca="false">U43/N43</f>
        <v>0.244535702123666</v>
      </c>
      <c r="Z43" s="0" t="n">
        <f aca="false">$V$377*O$27/12</f>
        <v>8.89064528272425</v>
      </c>
      <c r="AA43" s="0" t="n">
        <f aca="false">P$27-$V$377*O$27</f>
        <v>17.968903335309</v>
      </c>
      <c r="AC43" s="1" t="n">
        <f aca="false">P43-$V$377*O43</f>
        <v>25.2653659301386</v>
      </c>
      <c r="AD43" s="0" t="n">
        <f aca="false">$AA43/($Z43*12+$AA43)</f>
        <v>0.144147173912972</v>
      </c>
      <c r="AE43" s="1" t="n">
        <f aca="false">(Z43*12+AA43)/(Z43*12/U43+AA43)</f>
        <v>2.85694529434167</v>
      </c>
      <c r="AF43" s="0" t="n">
        <f aca="false">(V43-AE43)/V43*100</f>
        <v>-16.7224091316395</v>
      </c>
      <c r="AG43" s="1" t="n">
        <f aca="false">(Z43*12+AC43)/(Z43*12/U43+AC43)</f>
        <v>2.59090727149695</v>
      </c>
      <c r="AH43" s="0" t="n">
        <f aca="false">(V43-AG43)/V43*100</f>
        <v>-5.85324793049383</v>
      </c>
      <c r="AI43" s="0" t="n">
        <f aca="false">$V$377*O43/12</f>
        <v>2.13866167490512</v>
      </c>
      <c r="AJ43" s="0" t="n">
        <f aca="false">($AI$27+$AC$27)/($AI$27*N43/U43+$AC$27)</f>
        <v>0.494412869746718</v>
      </c>
      <c r="AK43" s="0" t="n">
        <f aca="false">($P$27-11*$AI$27)/(P43-(12-N43)*AI43)</f>
        <v>0.435871617555008</v>
      </c>
      <c r="AL43" s="0" t="n">
        <f aca="false">ABS(AK43-AJ43)/AK43*100</f>
        <v>13.4308474867194</v>
      </c>
      <c r="AM43" s="0" t="n">
        <f aca="false">$W$377*O$27/12</f>
        <v>10.8716697844734</v>
      </c>
      <c r="AN43" s="0" t="n">
        <f aca="false">(P$27+Q$27)-$W$377*O$27</f>
        <v>37.5502927843191</v>
      </c>
      <c r="AO43" s="1" t="n">
        <f aca="false">(P43+Q43)-$W$377*O43</f>
        <v>36.9795429798141</v>
      </c>
      <c r="AP43" s="0" t="n">
        <f aca="false">$AN43/($AM43*12+$AN43)</f>
        <v>0.223499904678874</v>
      </c>
      <c r="AQ43" s="1" t="n">
        <f aca="false">(AM43*12+AN43)/(AM43*12/U43+AN43)</f>
        <v>2.43730945655698</v>
      </c>
      <c r="AR43" s="0" t="n">
        <f aca="false">(X43-AQ43)/X43*100</f>
        <v>0.827981168901119</v>
      </c>
      <c r="AS43" s="1" t="n">
        <f aca="false">(AM43*12+AO43)/(AM43*12/U43+AO43)</f>
        <v>2.44930946601469</v>
      </c>
      <c r="AT43" s="0" t="n">
        <f aca="false">(X43-AS43)/X43*100</f>
        <v>0.339711137899879</v>
      </c>
      <c r="AU43" s="0" t="n">
        <f aca="false">$W$377*O43/12</f>
        <v>2.61520089609882</v>
      </c>
      <c r="AV43" s="0" t="n">
        <f aca="false">($AU$27+$AO$27)/($AU$27*N43/U43+$AO$27)</f>
        <v>0.590449035706854</v>
      </c>
      <c r="AW43" s="0" t="n">
        <f aca="false">($P$27+$Q$27-11*$AU$27)/(P43+Q43-(12-N43)*AU43)</f>
        <v>0.594587138860379</v>
      </c>
      <c r="AX43" s="0" t="n">
        <f aca="false">ABS(AW43-AV43)/AW43*100</f>
        <v>0.695962438988455</v>
      </c>
      <c r="AY43" s="0" t="n">
        <f aca="false">(U43/V43-1)/(U43-1)</f>
        <v>0.221219563486899</v>
      </c>
      <c r="AZ43" s="0" t="n">
        <f aca="false">(U43/V43-12)/(1-12)</f>
        <v>0.936507834701271</v>
      </c>
      <c r="BA43" s="0" t="n">
        <f aca="false">(U43/X43-1)/(U43-1)</f>
        <v>0.219026772928138</v>
      </c>
      <c r="BB43" s="0" t="n">
        <f aca="false">(U43/X43-12)/(1-12)</f>
        <v>0.93713718690877</v>
      </c>
    </row>
    <row r="44" customFormat="false" ht="12.8" hidden="false" customHeight="false" outlineLevel="0" collapsed="false">
      <c r="B44" s="0" t="n">
        <v>39034186</v>
      </c>
      <c r="C44" s="0" t="n">
        <f aca="false">B44/B$27</f>
        <v>1.87344438120308</v>
      </c>
      <c r="D44" s="0" t="n">
        <v>9565523283</v>
      </c>
      <c r="E44" s="0" t="n">
        <f aca="false">D44/D$27</f>
        <v>1.04748840995579</v>
      </c>
      <c r="F44" s="0" t="n">
        <v>3649277407</v>
      </c>
      <c r="G44" s="0" t="n">
        <v>174895285</v>
      </c>
      <c r="H44" s="0" t="n">
        <v>1469736365</v>
      </c>
      <c r="I44" s="0" t="n">
        <v>27452575683</v>
      </c>
      <c r="J44" s="0" t="n">
        <v>13933914184</v>
      </c>
      <c r="K44" s="0" t="n">
        <v>22784591674</v>
      </c>
      <c r="L44" s="0" t="n">
        <v>3218246459</v>
      </c>
      <c r="M44" s="0" t="n">
        <v>589157</v>
      </c>
      <c r="N44" s="0" t="n">
        <v>18</v>
      </c>
      <c r="O44" s="0" t="n">
        <f aca="false">M44/1000000</f>
        <v>0.589157</v>
      </c>
      <c r="P44" s="0" t="n">
        <f aca="false">(I44+K44)/1000000000</f>
        <v>50.237167357</v>
      </c>
      <c r="Q44" s="0" t="n">
        <f aca="false">(J44+L44)/1000000000</f>
        <v>17.152160643</v>
      </c>
      <c r="R44" s="0" t="n">
        <f aca="false">P44/$O44</f>
        <v>85.2695756088784</v>
      </c>
      <c r="S44" s="0" t="n">
        <f aca="false">Q44/$O44</f>
        <v>29.1130558458951</v>
      </c>
      <c r="T44" s="0" t="n">
        <f aca="false">R44+S44</f>
        <v>114.382631454774</v>
      </c>
      <c r="U44" s="0" t="n">
        <f aca="false">O$27/O44</f>
        <v>4.22327834516097</v>
      </c>
      <c r="V44" s="0" t="n">
        <f aca="false">P$27/P44</f>
        <v>2.4813629686195</v>
      </c>
      <c r="W44" s="0" t="n">
        <f aca="false">Q$27/Q44</f>
        <v>2.52759313373695</v>
      </c>
      <c r="X44" s="0" t="n">
        <f aca="false">(P$27+Q$27)/(P44+Q44)</f>
        <v>2.49312962726086</v>
      </c>
      <c r="Y44" s="0" t="n">
        <f aca="false">U44/N44</f>
        <v>0.234626574731165</v>
      </c>
      <c r="Z44" s="0" t="n">
        <f aca="false">$V$377*O$27/12</f>
        <v>8.89064528272425</v>
      </c>
      <c r="AA44" s="0" t="n">
        <f aca="false">P$27-$V$377*O$27</f>
        <v>17.968903335309</v>
      </c>
      <c r="AC44" s="1" t="n">
        <f aca="false">P44-$V$377*O44</f>
        <v>24.9753364585147</v>
      </c>
      <c r="AD44" s="0" t="n">
        <f aca="false">$AA44/($Z44*12+$AA44)</f>
        <v>0.144147173912972</v>
      </c>
      <c r="AE44" s="1" t="n">
        <f aca="false">(Z44*12+AA44)/(Z44*12/U44+AA44)</f>
        <v>2.88351907357969</v>
      </c>
      <c r="AF44" s="0" t="n">
        <f aca="false">(V44-AE44)/V44*100</f>
        <v>-16.2070648287271</v>
      </c>
      <c r="AG44" s="1" t="n">
        <f aca="false">(Z44*12+AC44)/(Z44*12/U44+AC44)</f>
        <v>2.62083009011176</v>
      </c>
      <c r="AH44" s="0" t="n">
        <f aca="false">(V44-AG44)/V44*100</f>
        <v>-5.62058526930678</v>
      </c>
      <c r="AI44" s="0" t="n">
        <f aca="false">$V$377*O44/12</f>
        <v>2.10515257487377</v>
      </c>
      <c r="AJ44" s="0" t="n">
        <f aca="false">($AI$27+$AC$27)/($AI$27*N44/U44+$AC$27)</f>
        <v>0.480822689097731</v>
      </c>
      <c r="AK44" s="0" t="n">
        <f aca="false">($P$27-11*$AI$27)/(P44-(12-N44)*AI44)</f>
        <v>0.427236642491763</v>
      </c>
      <c r="AL44" s="0" t="n">
        <f aca="false">ABS(AK44-AJ44)/AK44*100</f>
        <v>12.5424744220064</v>
      </c>
      <c r="AM44" s="0" t="n">
        <f aca="false">$W$377*O$27/12</f>
        <v>10.8716697844734</v>
      </c>
      <c r="AN44" s="0" t="n">
        <f aca="false">(P$27+Q$27)-$W$377*O$27</f>
        <v>37.5502927843191</v>
      </c>
      <c r="AO44" s="1" t="n">
        <f aca="false">(P44+Q44)-$W$377*O44</f>
        <v>36.4986249131049</v>
      </c>
      <c r="AP44" s="0" t="n">
        <f aca="false">$AN44/($AM44*12+$AN44)</f>
        <v>0.223499904678874</v>
      </c>
      <c r="AQ44" s="1" t="n">
        <f aca="false">(AM44*12+AN44)/(AM44*12/U44+AN44)</f>
        <v>2.45482006886846</v>
      </c>
      <c r="AR44" s="0" t="n">
        <f aca="false">(X44-AQ44)/X44*100</f>
        <v>1.53660515576526</v>
      </c>
      <c r="AS44" s="1" t="n">
        <f aca="false">(AM44*12+AO44)/(AM44*12/U44+AO44)</f>
        <v>2.47752377537859</v>
      </c>
      <c r="AT44" s="0" t="n">
        <f aca="false">(X44-AS44)/X44*100</f>
        <v>0.625954291009824</v>
      </c>
      <c r="AU44" s="0" t="n">
        <f aca="false">$W$377*O44/12</f>
        <v>2.57422525724125</v>
      </c>
      <c r="AV44" s="0" t="n">
        <f aca="false">($AU$27+$AO$27)/($AU$27*N44/U44+$AO$27)</f>
        <v>0.577232935526876</v>
      </c>
      <c r="AW44" s="0" t="n">
        <f aca="false">($P$27+$Q$27-11*$AU$27)/(P44+Q44-(12-N44)*AU44)</f>
        <v>0.584561476372885</v>
      </c>
      <c r="AX44" s="0" t="n">
        <f aca="false">ABS(AW44-AV44)/AW44*100</f>
        <v>1.2536818011823</v>
      </c>
      <c r="AY44" s="0" t="n">
        <f aca="false">(U44/V44-1)/(U44-1)</f>
        <v>0.217790506920903</v>
      </c>
      <c r="AZ44" s="0" t="n">
        <f aca="false">(U44/V44-12)/(1-12)</f>
        <v>0.936181870478202</v>
      </c>
      <c r="BA44" s="0" t="n">
        <f aca="false">(U44/X44-1)/(U44-1)</f>
        <v>0.215298381511471</v>
      </c>
      <c r="BB44" s="0" t="n">
        <f aca="false">(U44/X44-12)/(1-12)</f>
        <v>0.93691212628417</v>
      </c>
    </row>
    <row r="45" customFormat="false" ht="12.8" hidden="false" customHeight="false" outlineLevel="0" collapsed="false">
      <c r="B45" s="0" t="n">
        <v>38822860</v>
      </c>
      <c r="C45" s="0" t="n">
        <f aca="false">B45/B$27</f>
        <v>1.86330179728184</v>
      </c>
      <c r="D45" s="0" t="n">
        <v>10274877103</v>
      </c>
      <c r="E45" s="0" t="n">
        <f aca="false">D45/D$27</f>
        <v>1.12516737042922</v>
      </c>
      <c r="F45" s="0" t="n">
        <v>3750700600</v>
      </c>
      <c r="G45" s="0" t="n">
        <v>174930091</v>
      </c>
      <c r="H45" s="0" t="n">
        <v>1672404121</v>
      </c>
      <c r="I45" s="0" t="n">
        <v>29072296142</v>
      </c>
      <c r="J45" s="0" t="n">
        <v>14938095092</v>
      </c>
      <c r="K45" s="0" t="n">
        <v>24617233276</v>
      </c>
      <c r="L45" s="0" t="n">
        <v>3457855224</v>
      </c>
      <c r="M45" s="0" t="n">
        <v>631710</v>
      </c>
      <c r="N45" s="0" t="n">
        <v>19</v>
      </c>
      <c r="O45" s="0" t="n">
        <f aca="false">M45/1000000</f>
        <v>0.63171</v>
      </c>
      <c r="P45" s="0" t="n">
        <f aca="false">(I45+K45)/1000000000</f>
        <v>53.689529418</v>
      </c>
      <c r="Q45" s="0" t="n">
        <f aca="false">(J45+L45)/1000000000</f>
        <v>18.395950316</v>
      </c>
      <c r="R45" s="0" t="n">
        <f aca="false">P45/$O45</f>
        <v>84.990785990407</v>
      </c>
      <c r="S45" s="0" t="n">
        <f aca="false">Q45/$O45</f>
        <v>29.1208787513258</v>
      </c>
      <c r="T45" s="0" t="n">
        <f aca="false">R45+S45</f>
        <v>114.111664741733</v>
      </c>
      <c r="U45" s="0" t="n">
        <f aca="false">O$27/O45</f>
        <v>3.93879153409001</v>
      </c>
      <c r="V45" s="0" t="n">
        <f aca="false">P$27/P45</f>
        <v>2.32180553786354</v>
      </c>
      <c r="W45" s="0" t="n">
        <f aca="false">Q$27/Q45</f>
        <v>2.35669713851602</v>
      </c>
      <c r="X45" s="0" t="n">
        <f aca="false">(P$27+Q$27)/(P45+Q45)</f>
        <v>2.33070974651162</v>
      </c>
      <c r="Y45" s="0" t="n">
        <f aca="false">U45/N45</f>
        <v>0.207304817583685</v>
      </c>
      <c r="Z45" s="0" t="n">
        <f aca="false">$V$377*O$27/12</f>
        <v>8.89064528272425</v>
      </c>
      <c r="AA45" s="0" t="n">
        <f aca="false">P$27-$V$377*O$27</f>
        <v>17.968903335309</v>
      </c>
      <c r="AC45" s="1" t="n">
        <f aca="false">P45-$V$377*O45</f>
        <v>26.6031140874818</v>
      </c>
      <c r="AD45" s="0" t="n">
        <f aca="false">$AA45/($Z45*12+$AA45)</f>
        <v>0.144147173912972</v>
      </c>
      <c r="AE45" s="1" t="n">
        <f aca="false">(Z45*12+AA45)/(Z45*12/U45+AA45)</f>
        <v>2.76674653335761</v>
      </c>
      <c r="AF45" s="0" t="n">
        <f aca="false">(V45-AE45)/V45*100</f>
        <v>-19.1635771488207</v>
      </c>
      <c r="AG45" s="1" t="n">
        <f aca="false">(Z45*12+AC45)/(Z45*12/U45+AC45)</f>
        <v>2.48262294203468</v>
      </c>
      <c r="AH45" s="0" t="n">
        <f aca="false">(V45-AG45)/V45*100</f>
        <v>-6.92639420263935</v>
      </c>
      <c r="AI45" s="0" t="n">
        <f aca="false">$V$377*O45/12</f>
        <v>2.25720127754319</v>
      </c>
      <c r="AJ45" s="0" t="n">
        <f aca="false">($AI$27+$AC$27)/($AI$27*N45/U45+$AC$27)</f>
        <v>0.441364349314336</v>
      </c>
      <c r="AK45" s="0" t="n">
        <f aca="false">($P$27-11*$AI$27)/(P45-(12-N45)*AI45)</f>
        <v>0.386524283250539</v>
      </c>
      <c r="AL45" s="0" t="n">
        <f aca="false">ABS(AK45-AJ45)/AK45*100</f>
        <v>14.1880001956438</v>
      </c>
      <c r="AM45" s="0" t="n">
        <f aca="false">$W$377*O$27/12</f>
        <v>10.8716697844734</v>
      </c>
      <c r="AN45" s="0" t="n">
        <f aca="false">(P$27+Q$27)-$W$377*O$27</f>
        <v>37.5502927843191</v>
      </c>
      <c r="AO45" s="1" t="n">
        <f aca="false">(P45+Q45)-$W$377*O45</f>
        <v>38.9636360708975</v>
      </c>
      <c r="AP45" s="0" t="n">
        <f aca="false">$AN45/($AM45*12+$AN45)</f>
        <v>0.223499904678874</v>
      </c>
      <c r="AQ45" s="1" t="n">
        <f aca="false">(AM45*12+AN45)/(AM45*12/U45+AN45)</f>
        <v>2.37732066191314</v>
      </c>
      <c r="AR45" s="0" t="n">
        <f aca="false">(X45-AQ45)/X45*100</f>
        <v>-1.99985929055632</v>
      </c>
      <c r="AS45" s="1" t="n">
        <f aca="false">(AM45*12+AO45)/(AM45*12/U45+AO45)</f>
        <v>2.35031623719177</v>
      </c>
      <c r="AT45" s="0" t="n">
        <f aca="false">(X45-AS45)/X45*100</f>
        <v>-0.841224039565164</v>
      </c>
      <c r="AU45" s="0" t="n">
        <f aca="false">$W$377*O45/12</f>
        <v>2.76015363859187</v>
      </c>
      <c r="AV45" s="0" t="n">
        <f aca="false">($AU$27+$AO$27)/($AU$27*N45/U45+$AO$27)</f>
        <v>0.538062388673802</v>
      </c>
      <c r="AW45" s="0" t="n">
        <f aca="false">($P$27+$Q$27-11*$AU$27)/(P45+Q45-(12-N45)*AU45)</f>
        <v>0.529742778957693</v>
      </c>
      <c r="AX45" s="0" t="n">
        <f aca="false">ABS(AW45-AV45)/AW45*100</f>
        <v>1.57049988156111</v>
      </c>
      <c r="AY45" s="0" t="n">
        <f aca="false">(U45/V45-1)/(U45-1)</f>
        <v>0.236979967701368</v>
      </c>
      <c r="AZ45" s="0" t="n">
        <f aca="false">(U45/V45-12)/(1-12)</f>
        <v>0.936687752470027</v>
      </c>
      <c r="BA45" s="0" t="n">
        <f aca="false">(U45/X45-1)/(U45-1)</f>
        <v>0.234774627934596</v>
      </c>
      <c r="BB45" s="0" t="n">
        <f aca="false">(U45/X45-12)/(1-12)</f>
        <v>0.937276937364243</v>
      </c>
    </row>
    <row r="46" customFormat="false" ht="12.8" hidden="false" customHeight="false" outlineLevel="0" collapsed="false">
      <c r="B46" s="0" t="n">
        <v>38251545</v>
      </c>
      <c r="C46" s="0" t="n">
        <f aca="false">B46/B$27</f>
        <v>1.83588155399441</v>
      </c>
      <c r="D46" s="0" t="n">
        <v>10385424387</v>
      </c>
      <c r="E46" s="0" t="n">
        <f aca="false">D46/D$27</f>
        <v>1.13727303316363</v>
      </c>
      <c r="F46" s="0" t="n">
        <v>3766535251</v>
      </c>
      <c r="G46" s="0" t="n">
        <v>174970279</v>
      </c>
      <c r="H46" s="0" t="n">
        <v>1703962935</v>
      </c>
      <c r="I46" s="0" t="n">
        <v>28750045776</v>
      </c>
      <c r="J46" s="0" t="n">
        <v>14939071655</v>
      </c>
      <c r="K46" s="0" t="n">
        <v>24669692993</v>
      </c>
      <c r="L46" s="0" t="n">
        <v>3441162109</v>
      </c>
      <c r="M46" s="0" t="n">
        <v>626652</v>
      </c>
      <c r="N46" s="0" t="n">
        <v>20</v>
      </c>
      <c r="O46" s="0" t="n">
        <f aca="false">M46/1000000</f>
        <v>0.626652</v>
      </c>
      <c r="P46" s="0" t="n">
        <f aca="false">(I46+K46)/1000000000</f>
        <v>53.419738769</v>
      </c>
      <c r="Q46" s="0" t="n">
        <f aca="false">(J46+L46)/1000000000</f>
        <v>18.380233764</v>
      </c>
      <c r="R46" s="0" t="n">
        <f aca="false">P46/$O46</f>
        <v>85.2462591182985</v>
      </c>
      <c r="S46" s="0" t="n">
        <f aca="false">Q46/$O46</f>
        <v>29.3308467283277</v>
      </c>
      <c r="T46" s="0" t="n">
        <f aca="false">R46+S46</f>
        <v>114.577105846626</v>
      </c>
      <c r="U46" s="0" t="n">
        <f aca="false">O$27/O46</f>
        <v>3.9705833540785</v>
      </c>
      <c r="V46" s="0" t="n">
        <f aca="false">P$27/P46</f>
        <v>2.33353156718055</v>
      </c>
      <c r="W46" s="0" t="n">
        <f aca="false">Q$27/Q46</f>
        <v>2.35871230076049</v>
      </c>
      <c r="X46" s="0" t="n">
        <f aca="false">(P$27+Q$27)/(P46+Q46)</f>
        <v>2.33997763886025</v>
      </c>
      <c r="Y46" s="0" t="n">
        <f aca="false">U46/N46</f>
        <v>0.198529167703925</v>
      </c>
      <c r="Z46" s="0" t="n">
        <f aca="false">$V$377*O$27/12</f>
        <v>8.89064528272425</v>
      </c>
      <c r="AA46" s="0" t="n">
        <f aca="false">P$27-$V$377*O$27</f>
        <v>17.968903335309</v>
      </c>
      <c r="AC46" s="1" t="n">
        <f aca="false">P46-$V$377*O46</f>
        <v>26.550199993771</v>
      </c>
      <c r="AD46" s="0" t="n">
        <f aca="false">$AA46/($Z46*12+$AA46)</f>
        <v>0.144147173912972</v>
      </c>
      <c r="AE46" s="1" t="n">
        <f aca="false">(Z46*12+AA46)/(Z46*12/U46+AA46)</f>
        <v>2.7801288550724</v>
      </c>
      <c r="AF46" s="0" t="n">
        <f aca="false">(V46-AE46)/V46*100</f>
        <v>-19.1382578308742</v>
      </c>
      <c r="AG46" s="1" t="n">
        <f aca="false">(Z46*12+AC46)/(Z46*12/U46+AC46)</f>
        <v>2.49417062787625</v>
      </c>
      <c r="AH46" s="0" t="n">
        <f aca="false">(V46-AG46)/V46*100</f>
        <v>-6.88394633074509</v>
      </c>
      <c r="AI46" s="0" t="n">
        <f aca="false">$V$377*O46/12</f>
        <v>2.23912823126908</v>
      </c>
      <c r="AJ46" s="0" t="n">
        <f aca="false">($AI$27+$AC$27)/($AI$27*N46/U46+$AC$27)</f>
        <v>0.428030602166293</v>
      </c>
      <c r="AK46" s="0" t="n">
        <f aca="false">($P$27-11*$AI$27)/(P46-(12-N46)*AI46)</f>
        <v>0.376538730293674</v>
      </c>
      <c r="AL46" s="0" t="n">
        <f aca="false">ABS(AK46-AJ46)/AK46*100</f>
        <v>13.6750532494914</v>
      </c>
      <c r="AM46" s="0" t="n">
        <f aca="false">$W$377*O$27/12</f>
        <v>10.8716697844734</v>
      </c>
      <c r="AN46" s="0" t="n">
        <f aca="false">(P$27+Q$27)-$W$377*O$27</f>
        <v>37.5502927843191</v>
      </c>
      <c r="AO46" s="1" t="n">
        <f aca="false">(P46+Q46)-$W$377*O46</f>
        <v>38.9433301256129</v>
      </c>
      <c r="AP46" s="0" t="n">
        <f aca="false">$AN46/($AM46*12+$AN46)</f>
        <v>0.223499904678874</v>
      </c>
      <c r="AQ46" s="1" t="n">
        <f aca="false">(AM46*12+AN46)/(AM46*12/U46+AN46)</f>
        <v>2.38627529717827</v>
      </c>
      <c r="AR46" s="0" t="n">
        <f aca="false">(X46-AQ46)/X46*100</f>
        <v>-1.97855131387383</v>
      </c>
      <c r="AS46" s="1" t="n">
        <f aca="false">(AM46*12+AO46)/(AM46*12/U46+AO46)</f>
        <v>2.35937928056218</v>
      </c>
      <c r="AT46" s="0" t="n">
        <f aca="false">(X46-AS46)/X46*100</f>
        <v>-0.829137910539262</v>
      </c>
      <c r="AU46" s="0" t="n">
        <f aca="false">$W$377*O46/12</f>
        <v>2.73805353394892</v>
      </c>
      <c r="AV46" s="0" t="n">
        <f aca="false">($AU$27+$AO$27)/($AU$27*N46/U46+$AO$27)</f>
        <v>0.524550399345415</v>
      </c>
      <c r="AW46" s="0" t="n">
        <f aca="false">($P$27+$Q$27-11*$AU$27)/(P46+Q46-(12-N46)*AU46)</f>
        <v>0.516752277940183</v>
      </c>
      <c r="AX46" s="0" t="n">
        <f aca="false">ABS(AW46-AV46)/AW46*100</f>
        <v>1.50906376964917</v>
      </c>
      <c r="AY46" s="0" t="n">
        <f aca="false">(U46/V46-1)/(U46-1)</f>
        <v>0.236160356016409</v>
      </c>
      <c r="AZ46" s="0" t="n">
        <f aca="false">(U46/V46-12)/(1-12)</f>
        <v>0.936224179774946</v>
      </c>
      <c r="BA46" s="0" t="n">
        <f aca="false">(U46/X46-1)/(U46-1)</f>
        <v>0.234582445693259</v>
      </c>
      <c r="BB46" s="0" t="n">
        <f aca="false">(U46/X46-12)/(1-12)</f>
        <v>0.936650299242235</v>
      </c>
    </row>
    <row r="47" customFormat="false" ht="12.8" hidden="false" customHeight="false" outlineLevel="0" collapsed="false">
      <c r="B47" s="0" t="n">
        <v>38676700</v>
      </c>
      <c r="C47" s="0" t="n">
        <f aca="false">B47/B$27</f>
        <v>1.85628685323365</v>
      </c>
      <c r="D47" s="0" t="n">
        <v>10619506657</v>
      </c>
      <c r="E47" s="0" t="n">
        <f aca="false">D47/D$27</f>
        <v>1.1629065983693</v>
      </c>
      <c r="F47" s="0" t="n">
        <v>3800050978</v>
      </c>
      <c r="G47" s="0" t="n">
        <v>175001990</v>
      </c>
      <c r="H47" s="0" t="n">
        <v>1770831585</v>
      </c>
      <c r="I47" s="0" t="n">
        <v>28990051269</v>
      </c>
      <c r="J47" s="0" t="n">
        <v>14791091918</v>
      </c>
      <c r="K47" s="0" t="n">
        <v>25236846923</v>
      </c>
      <c r="L47" s="0" t="n">
        <v>3482009887</v>
      </c>
      <c r="M47" s="0" t="n">
        <v>635663</v>
      </c>
      <c r="N47" s="0" t="n">
        <v>21</v>
      </c>
      <c r="O47" s="0" t="n">
        <f aca="false">M47/1000000</f>
        <v>0.635663</v>
      </c>
      <c r="P47" s="0" t="n">
        <f aca="false">(I47+K47)/1000000000</f>
        <v>54.226898192</v>
      </c>
      <c r="Q47" s="0" t="n">
        <f aca="false">(J47+L47)/1000000000</f>
        <v>18.273101805</v>
      </c>
      <c r="R47" s="0" t="n">
        <f aca="false">P47/$O47</f>
        <v>85.3076208494123</v>
      </c>
      <c r="S47" s="0" t="n">
        <f aca="false">Q47/$O47</f>
        <v>28.7465241881311</v>
      </c>
      <c r="T47" s="0" t="n">
        <f aca="false">R47+S47</f>
        <v>114.054145037543</v>
      </c>
      <c r="U47" s="0" t="n">
        <f aca="false">O$27/O47</f>
        <v>3.91429735567431</v>
      </c>
      <c r="V47" s="0" t="n">
        <f aca="false">P$27/P47</f>
        <v>2.29879729219678</v>
      </c>
      <c r="W47" s="0" t="n">
        <f aca="false">Q$27/Q47</f>
        <v>2.37254101315942</v>
      </c>
      <c r="X47" s="0" t="n">
        <f aca="false">(P$27+Q$27)/(P47+Q47)</f>
        <v>2.31738386489589</v>
      </c>
      <c r="Y47" s="0" t="n">
        <f aca="false">U47/N47</f>
        <v>0.186395112174967</v>
      </c>
      <c r="Z47" s="0" t="n">
        <f aca="false">$V$377*O$27/12</f>
        <v>8.89064528272425</v>
      </c>
      <c r="AA47" s="0" t="n">
        <f aca="false">P$27-$V$377*O$27</f>
        <v>17.968903335309</v>
      </c>
      <c r="AC47" s="1" t="n">
        <f aca="false">P47-$V$377*O47</f>
        <v>26.9709864156418</v>
      </c>
      <c r="AD47" s="0" t="n">
        <f aca="false">$AA47/($Z47*12+$AA47)</f>
        <v>0.144147173912972</v>
      </c>
      <c r="AE47" s="1" t="n">
        <f aca="false">(Z47*12+AA47)/(Z47*12/U47+AA47)</f>
        <v>2.75637714427805</v>
      </c>
      <c r="AF47" s="0" t="n">
        <f aca="false">(V47-AE47)/V47*100</f>
        <v>-19.9051849258097</v>
      </c>
      <c r="AG47" s="1" t="n">
        <f aca="false">(Z47*12+AC47)/(Z47*12/U47+AC47)</f>
        <v>2.4648050001881</v>
      </c>
      <c r="AH47" s="0" t="n">
        <f aca="false">(V47-AG47)/V47*100</f>
        <v>-7.22150267684914</v>
      </c>
      <c r="AI47" s="0" t="n">
        <f aca="false">$V$377*O47/12</f>
        <v>2.27132598136318</v>
      </c>
      <c r="AJ47" s="0" t="n">
        <f aca="false">($AI$27+$AC$27)/($AI$27*N47/U47+$AC$27)</f>
        <v>0.409028146664685</v>
      </c>
      <c r="AK47" s="0" t="n">
        <f aca="false">($P$27-11*$AI$27)/(P47-(12-N47)*AI47)</f>
        <v>0.359715665691723</v>
      </c>
      <c r="AL47" s="0" t="n">
        <f aca="false">ABS(AK47-AJ47)/AK47*100</f>
        <v>13.7087387834878</v>
      </c>
      <c r="AM47" s="0" t="n">
        <f aca="false">$W$377*O$27/12</f>
        <v>10.8716697844734</v>
      </c>
      <c r="AN47" s="0" t="n">
        <f aca="false">(P$27+Q$27)-$W$377*O$27</f>
        <v>37.5502927843191</v>
      </c>
      <c r="AO47" s="1" t="n">
        <f aca="false">(P47+Q47)-$W$377*O47</f>
        <v>39.1708924818131</v>
      </c>
      <c r="AP47" s="0" t="n">
        <f aca="false">$AN47/($AM47*12+$AN47)</f>
        <v>0.223499904678874</v>
      </c>
      <c r="AQ47" s="1" t="n">
        <f aca="false">(AM47*12+AN47)/(AM47*12/U47+AN47)</f>
        <v>2.37036895752589</v>
      </c>
      <c r="AR47" s="0" t="n">
        <f aca="false">(X47-AQ47)/X47*100</f>
        <v>-2.28641846664341</v>
      </c>
      <c r="AS47" s="1" t="n">
        <f aca="false">(AM47*12+AO47)/(AM47*12/U47+AO47)</f>
        <v>2.3397369641726</v>
      </c>
      <c r="AT47" s="0" t="n">
        <f aca="false">(X47-AS47)/X47*100</f>
        <v>-0.964583365549095</v>
      </c>
      <c r="AU47" s="0" t="n">
        <f aca="false">$W$377*O47/12</f>
        <v>2.77742562626557</v>
      </c>
      <c r="AV47" s="0" t="n">
        <f aca="false">($AU$27+$AO$27)/($AU$27*N47/U47+$AO$27)</f>
        <v>0.505046580326754</v>
      </c>
      <c r="AW47" s="0" t="n">
        <f aca="false">($P$27+$Q$27-11*$AU$27)/(P47+Q47-(12-N47)*AU47)</f>
        <v>0.496651657845883</v>
      </c>
      <c r="AX47" s="0" t="n">
        <f aca="false">ABS(AW47-AV47)/AW47*100</f>
        <v>1.69030392796472</v>
      </c>
      <c r="AY47" s="0" t="n">
        <f aca="false">(U47/V47-1)/(U47-1)</f>
        <v>0.241141767745162</v>
      </c>
      <c r="AZ47" s="0" t="n">
        <f aca="false">(U47/V47-12)/(1-12)</f>
        <v>0.936112834901604</v>
      </c>
      <c r="BA47" s="0" t="n">
        <f aca="false">(U47/X47-1)/(U47-1)</f>
        <v>0.236455569994717</v>
      </c>
      <c r="BB47" s="0" t="n">
        <f aca="false">(U47/X47-12)/(1-12)</f>
        <v>0.937354377966358</v>
      </c>
    </row>
    <row r="48" customFormat="false" ht="12.8" hidden="false" customHeight="false" outlineLevel="0" collapsed="false">
      <c r="B48" s="0" t="n">
        <v>38810309</v>
      </c>
      <c r="C48" s="0" t="n">
        <f aca="false">B48/B$27</f>
        <v>1.86269941247924</v>
      </c>
      <c r="D48" s="0" t="n">
        <v>10828388796</v>
      </c>
      <c r="E48" s="0" t="n">
        <f aca="false">D48/D$27</f>
        <v>1.18578058165029</v>
      </c>
      <c r="F48" s="0" t="n">
        <v>3829967384</v>
      </c>
      <c r="G48" s="0" t="n">
        <v>175058830</v>
      </c>
      <c r="H48" s="0" t="n">
        <v>1830460634</v>
      </c>
      <c r="I48" s="0" t="n">
        <v>29226562500</v>
      </c>
      <c r="J48" s="0" t="n">
        <v>14812911987</v>
      </c>
      <c r="K48" s="0" t="n">
        <v>25738784790</v>
      </c>
      <c r="L48" s="0" t="n">
        <v>3523513793</v>
      </c>
      <c r="M48" s="0" t="n">
        <v>644858</v>
      </c>
      <c r="N48" s="0" t="n">
        <v>22</v>
      </c>
      <c r="O48" s="0" t="n">
        <f aca="false">M48/1000000</f>
        <v>0.644858</v>
      </c>
      <c r="P48" s="0" t="n">
        <f aca="false">(I48+K48)/1000000000</f>
        <v>54.96534729</v>
      </c>
      <c r="Q48" s="0" t="n">
        <f aca="false">(J48+L48)/1000000000</f>
        <v>18.33642578</v>
      </c>
      <c r="R48" s="0" t="n">
        <f aca="false">P48/$O48</f>
        <v>85.2363579113541</v>
      </c>
      <c r="S48" s="0" t="n">
        <f aca="false">Q48/$O48</f>
        <v>28.4348271712532</v>
      </c>
      <c r="T48" s="0" t="n">
        <f aca="false">R48+S48</f>
        <v>113.671185082607</v>
      </c>
      <c r="U48" s="0" t="n">
        <f aca="false">O$27/O48</f>
        <v>3.85848357312773</v>
      </c>
      <c r="V48" s="0" t="n">
        <f aca="false">P$27/P48</f>
        <v>2.26791338314129</v>
      </c>
      <c r="W48" s="0" t="n">
        <f aca="false">Q$27/Q48</f>
        <v>2.36434755552453</v>
      </c>
      <c r="X48" s="0" t="n">
        <f aca="false">(P$27+Q$27)/(P48+Q48)</f>
        <v>2.29203637458479</v>
      </c>
      <c r="Y48" s="0" t="n">
        <f aca="false">U48/N48</f>
        <v>0.175385616960351</v>
      </c>
      <c r="Z48" s="0" t="n">
        <f aca="false">$V$377*O$27/12</f>
        <v>8.89064528272425</v>
      </c>
      <c r="AA48" s="0" t="n">
        <f aca="false">P$27-$V$377*O$27</f>
        <v>17.968903335309</v>
      </c>
      <c r="AC48" s="1" t="n">
        <f aca="false">P48-$V$377*O48</f>
        <v>27.3151729739257</v>
      </c>
      <c r="AD48" s="0" t="n">
        <f aca="false">$AA48/($Z48*12+$AA48)</f>
        <v>0.144147173912972</v>
      </c>
      <c r="AE48" s="1" t="n">
        <f aca="false">(Z48*12+AA48)/(Z48*12/U48+AA48)</f>
        <v>2.73255517528465</v>
      </c>
      <c r="AF48" s="0" t="n">
        <f aca="false">(V48-AE48)/V48*100</f>
        <v>-20.4876339456926</v>
      </c>
      <c r="AG48" s="1" t="n">
        <f aca="false">(Z48*12+AC48)/(Z48*12/U48+AC48)</f>
        <v>2.43795269153146</v>
      </c>
      <c r="AH48" s="0" t="n">
        <f aca="false">(V48-AG48)/V48*100</f>
        <v>-7.49761034324161</v>
      </c>
      <c r="AI48" s="0" t="n">
        <f aca="false">$V$377*O48/12</f>
        <v>2.3041811930062</v>
      </c>
      <c r="AJ48" s="0" t="n">
        <f aca="false">($AI$27+$AC$27)/($AI$27*N48/U48+$AC$27)</f>
        <v>0.391191386854558</v>
      </c>
      <c r="AK48" s="0" t="n">
        <f aca="false">($P$27-11*$AI$27)/(P48-(12-N48)*AI48)</f>
        <v>0.344321583897975</v>
      </c>
      <c r="AL48" s="0" t="n">
        <f aca="false">ABS(AK48-AJ48)/AK48*100</f>
        <v>13.6122175165385</v>
      </c>
      <c r="AM48" s="0" t="n">
        <f aca="false">$W$377*O$27/12</f>
        <v>10.8716697844734</v>
      </c>
      <c r="AN48" s="0" t="n">
        <f aca="false">(P$27+Q$27)-$W$377*O$27</f>
        <v>37.5502927843191</v>
      </c>
      <c r="AO48" s="1" t="n">
        <f aca="false">(P48+Q48)-$W$377*O48</f>
        <v>39.490552951748</v>
      </c>
      <c r="AP48" s="0" t="n">
        <f aca="false">$AN48/($AM48*12+$AN48)</f>
        <v>0.223499904678874</v>
      </c>
      <c r="AQ48" s="1" t="n">
        <f aca="false">(AM48*12+AN48)/(AM48*12/U48+AN48)</f>
        <v>2.35435493677639</v>
      </c>
      <c r="AR48" s="0" t="n">
        <f aca="false">(X48-AQ48)/X48*100</f>
        <v>-2.71891680614723</v>
      </c>
      <c r="AS48" s="1" t="n">
        <f aca="false">(AM48*12+AO48)/(AM48*12/U48+AO48)</f>
        <v>2.31850585937578</v>
      </c>
      <c r="AT48" s="0" t="n">
        <f aca="false">(X48-AS48)/X48*100</f>
        <v>-1.15484575569987</v>
      </c>
      <c r="AU48" s="0" t="n">
        <f aca="false">$W$377*O48/12</f>
        <v>2.817601676521</v>
      </c>
      <c r="AV48" s="0" t="n">
        <f aca="false">($AU$27+$AO$27)/($AU$27*N48/U48+$AO$27)</f>
        <v>0.486469402349113</v>
      </c>
      <c r="AW48" s="0" t="n">
        <f aca="false">($P$27+$Q$27-11*$AU$27)/(P48+Q48-(12-N48)*AU48)</f>
        <v>0.477168084242129</v>
      </c>
      <c r="AX48" s="0" t="n">
        <f aca="false">ABS(AW48-AV48)/AW48*100</f>
        <v>1.94927498593222</v>
      </c>
      <c r="AY48" s="0" t="n">
        <f aca="false">(U48/V48-1)/(U48-1)</f>
        <v>0.245352605418937</v>
      </c>
      <c r="AZ48" s="0" t="n">
        <f aca="false">(U48/V48-12)/(1-12)</f>
        <v>0.936242146162353</v>
      </c>
      <c r="BA48" s="0" t="n">
        <f aca="false">(U48/X48-1)/(U48-1)</f>
        <v>0.239088426578227</v>
      </c>
      <c r="BB48" s="0" t="n">
        <f aca="false">(U48/X48-12)/(1-12)</f>
        <v>0.937869969100108</v>
      </c>
    </row>
    <row r="49" customFormat="false" ht="12.8" hidden="false" customHeight="false" outlineLevel="0" collapsed="false">
      <c r="B49" s="0" t="n">
        <v>38811904</v>
      </c>
      <c r="C49" s="0" t="n">
        <f aca="false">B49/B$27</f>
        <v>1.86277596444802</v>
      </c>
      <c r="D49" s="0" t="n">
        <v>11085315116</v>
      </c>
      <c r="E49" s="0" t="n">
        <f aca="false">D49/D$27</f>
        <v>1.21391572224326</v>
      </c>
      <c r="F49" s="0" t="n">
        <v>3866722018</v>
      </c>
      <c r="G49" s="0" t="n">
        <v>175086495</v>
      </c>
      <c r="H49" s="0" t="n">
        <v>1903869396</v>
      </c>
      <c r="I49" s="0" t="n">
        <v>29697814941</v>
      </c>
      <c r="J49" s="0" t="n">
        <v>14885879516</v>
      </c>
      <c r="K49" s="0" t="n">
        <v>26428024291</v>
      </c>
      <c r="L49" s="0" t="n">
        <v>3601882934</v>
      </c>
      <c r="M49" s="0" t="n">
        <v>658672</v>
      </c>
      <c r="N49" s="0" t="n">
        <v>23</v>
      </c>
      <c r="O49" s="0" t="n">
        <f aca="false">M49/1000000</f>
        <v>0.658672</v>
      </c>
      <c r="P49" s="0" t="n">
        <f aca="false">(I49+K49)/1000000000</f>
        <v>56.125839232</v>
      </c>
      <c r="Q49" s="0" t="n">
        <f aca="false">(J49+L49)/1000000000</f>
        <v>18.48776245</v>
      </c>
      <c r="R49" s="0" t="n">
        <f aca="false">P49/$O49</f>
        <v>85.2106044161586</v>
      </c>
      <c r="S49" s="0" t="n">
        <f aca="false">Q49/$O49</f>
        <v>28.0682379849151</v>
      </c>
      <c r="T49" s="0" t="n">
        <f aca="false">R49+S49</f>
        <v>113.278842401074</v>
      </c>
      <c r="U49" s="0" t="n">
        <f aca="false">O$27/O49</f>
        <v>3.7775615177205</v>
      </c>
      <c r="V49" s="0" t="n">
        <f aca="false">P$27/P49</f>
        <v>2.22102062853302</v>
      </c>
      <c r="W49" s="0" t="n">
        <f aca="false">Q$27/Q49</f>
        <v>2.34499353760357</v>
      </c>
      <c r="X49" s="0" t="n">
        <f aca="false">(P$27+Q$27)/(P49+Q49)</f>
        <v>2.25173864296289</v>
      </c>
      <c r="Y49" s="0" t="n">
        <f aca="false">U49/N49</f>
        <v>0.164241805118283</v>
      </c>
      <c r="Z49" s="0" t="n">
        <f aca="false">$V$377*O$27/12</f>
        <v>8.89064528272425</v>
      </c>
      <c r="AA49" s="0" t="n">
        <f aca="false">P$27-$V$377*O$27</f>
        <v>17.968903335309</v>
      </c>
      <c r="AC49" s="1" t="n">
        <f aca="false">P49-$V$377*O49</f>
        <v>27.8833492309186</v>
      </c>
      <c r="AD49" s="0" t="n">
        <f aca="false">$AA49/($Z49*12+$AA49)</f>
        <v>0.144147173912972</v>
      </c>
      <c r="AE49" s="1" t="n">
        <f aca="false">(Z49*12+AA49)/(Z49*12/U49+AA49)</f>
        <v>2.69753058126979</v>
      </c>
      <c r="AF49" s="0" t="n">
        <f aca="false">(V49-AE49)/V49*100</f>
        <v>-21.4545487158084</v>
      </c>
      <c r="AG49" s="1" t="n">
        <f aca="false">(Z49*12+AC49)/(Z49*12/U49+AC49)</f>
        <v>2.3976673572283</v>
      </c>
      <c r="AH49" s="0" t="n">
        <f aca="false">(V49-AG49)/V49*100</f>
        <v>-7.95340333295098</v>
      </c>
      <c r="AI49" s="0" t="n">
        <f aca="false">$V$377*O49/12</f>
        <v>2.35354083342345</v>
      </c>
      <c r="AJ49" s="0" t="n">
        <f aca="false">($AI$27+$AC$27)/($AI$27*N49/U49+$AC$27)</f>
        <v>0.372530111303218</v>
      </c>
      <c r="AK49" s="0" t="n">
        <f aca="false">($P$27-11*$AI$27)/(P49-(12-N49)*AI49)</f>
        <v>0.327496408173934</v>
      </c>
      <c r="AL49" s="0" t="n">
        <f aca="false">ABS(AK49-AJ49)/AK49*100</f>
        <v>13.7508998588363</v>
      </c>
      <c r="AM49" s="0" t="n">
        <f aca="false">$W$377*O$27/12</f>
        <v>10.8716697844734</v>
      </c>
      <c r="AN49" s="0" t="n">
        <f aca="false">(P$27+Q$27)-$W$377*O$27</f>
        <v>37.5502927843191</v>
      </c>
      <c r="AO49" s="1" t="n">
        <f aca="false">(P49+Q49)-$W$377*O49</f>
        <v>40.0780853703015</v>
      </c>
      <c r="AP49" s="0" t="n">
        <f aca="false">$AN49/($AM49*12+$AN49)</f>
        <v>0.223499904678874</v>
      </c>
      <c r="AQ49" s="1" t="n">
        <f aca="false">(AM49*12+AN49)/(AM49*12/U49+AN49)</f>
        <v>2.33069909743556</v>
      </c>
      <c r="AR49" s="0" t="n">
        <f aca="false">(X49-AQ49)/X49*100</f>
        <v>-3.50664384250084</v>
      </c>
      <c r="AS49" s="1" t="n">
        <f aca="false">(AM49*12+AO49)/(AM49*12/U49+AO49)</f>
        <v>2.28561708508334</v>
      </c>
      <c r="AT49" s="0" t="n">
        <f aca="false">(X49-AS49)/X49*100</f>
        <v>-1.50454593060047</v>
      </c>
      <c r="AU49" s="0" t="n">
        <f aca="false">$W$377*O49/12</f>
        <v>2.87795969264154</v>
      </c>
      <c r="AV49" s="0" t="n">
        <f aca="false">($AU$27+$AO$27)/($AU$27*N49/U49+$AO$27)</f>
        <v>0.466747557639308</v>
      </c>
      <c r="AW49" s="0" t="n">
        <f aca="false">($P$27+$Q$27-11*$AU$27)/(P49+Q49-(12-N49)*AU49)</f>
        <v>0.455645382462261</v>
      </c>
      <c r="AX49" s="0" t="n">
        <f aca="false">ABS(AW49-AV49)/AW49*100</f>
        <v>2.43658239595277</v>
      </c>
      <c r="AY49" s="0" t="n">
        <f aca="false">(U49/V49-1)/(U49-1)</f>
        <v>0.252315688539149</v>
      </c>
      <c r="AZ49" s="0" t="n">
        <f aca="false">(U49/V49-12)/(1-12)</f>
        <v>0.936288877563319</v>
      </c>
      <c r="BA49" s="0" t="n">
        <f aca="false">(U49/X49-1)/(U49-1)</f>
        <v>0.243962151051525</v>
      </c>
      <c r="BB49" s="0" t="n">
        <f aca="false">(U49/X49-12)/(1-12)</f>
        <v>0.93839819249627</v>
      </c>
    </row>
    <row r="50" customFormat="false" ht="12.8" hidden="false" customHeight="false" outlineLevel="0" collapsed="false">
      <c r="B50" s="0" t="n">
        <v>38399873</v>
      </c>
      <c r="C50" s="0" t="n">
        <f aca="false">B50/B$27</f>
        <v>1.84300055112618</v>
      </c>
      <c r="D50" s="0" t="n">
        <v>11315883626</v>
      </c>
      <c r="E50" s="0" t="n">
        <f aca="false">D50/D$27</f>
        <v>1.23916450736253</v>
      </c>
      <c r="F50" s="0" t="n">
        <v>3899722430</v>
      </c>
      <c r="G50" s="0" t="n">
        <v>175140779</v>
      </c>
      <c r="H50" s="0" t="n">
        <v>1969704906</v>
      </c>
      <c r="I50" s="0" t="n">
        <v>30242507934</v>
      </c>
      <c r="J50" s="0" t="n">
        <v>15114822387</v>
      </c>
      <c r="K50" s="0" t="n">
        <v>27219635009</v>
      </c>
      <c r="L50" s="0" t="n">
        <v>3673065185</v>
      </c>
      <c r="M50" s="0" t="n">
        <v>673965</v>
      </c>
      <c r="N50" s="0" t="n">
        <v>24</v>
      </c>
      <c r="O50" s="0" t="n">
        <f aca="false">M50/1000000</f>
        <v>0.673965</v>
      </c>
      <c r="P50" s="0" t="n">
        <f aca="false">(I50+K50)/1000000000</f>
        <v>57.462142943</v>
      </c>
      <c r="Q50" s="0" t="n">
        <f aca="false">(J50+L50)/1000000000</f>
        <v>18.787887572</v>
      </c>
      <c r="R50" s="0" t="n">
        <f aca="false">P50/$O50</f>
        <v>85.2598323993086</v>
      </c>
      <c r="S50" s="0" t="n">
        <f aca="false">Q50/$O50</f>
        <v>27.8766517133679</v>
      </c>
      <c r="T50" s="0" t="n">
        <f aca="false">R50+S50</f>
        <v>113.136484112676</v>
      </c>
      <c r="U50" s="0" t="n">
        <f aca="false">O$27/O50</f>
        <v>3.69184453198608</v>
      </c>
      <c r="V50" s="0" t="n">
        <f aca="false">P$27/P50</f>
        <v>2.16936995982997</v>
      </c>
      <c r="W50" s="0" t="n">
        <f aca="false">Q$27/Q50</f>
        <v>2.30753368646994</v>
      </c>
      <c r="X50" s="0" t="n">
        <f aca="false">(P$27+Q$27)/(P50+Q50)</f>
        <v>2.20341328473237</v>
      </c>
      <c r="Y50" s="0" t="n">
        <f aca="false">U50/N50</f>
        <v>0.15382685549942</v>
      </c>
      <c r="Z50" s="0" t="n">
        <f aca="false">$V$377*O$27/12</f>
        <v>8.89064528272425</v>
      </c>
      <c r="AA50" s="0" t="n">
        <f aca="false">P$27-$V$377*O$27</f>
        <v>17.968903335309</v>
      </c>
      <c r="AC50" s="1" t="n">
        <f aca="false">P50-$V$377*O50</f>
        <v>28.5639208027256</v>
      </c>
      <c r="AD50" s="0" t="n">
        <f aca="false">$AA50/($Z50*12+$AA50)</f>
        <v>0.144147173912972</v>
      </c>
      <c r="AE50" s="1" t="n">
        <f aca="false">(Z50*12+AA50)/(Z50*12/U50+AA50)</f>
        <v>2.65978861436559</v>
      </c>
      <c r="AF50" s="0" t="n">
        <f aca="false">(V50-AE50)/V50*100</f>
        <v>-22.606501593396</v>
      </c>
      <c r="AG50" s="1" t="n">
        <f aca="false">(Z50*12+AC50)/(Z50*12/U50+AC50)</f>
        <v>2.35375252763512</v>
      </c>
      <c r="AH50" s="0" t="n">
        <f aca="false">(V50-AG50)/V50*100</f>
        <v>-8.49936023911741</v>
      </c>
      <c r="AI50" s="0" t="n">
        <f aca="false">$V$377*O50/12</f>
        <v>2.4081851783562</v>
      </c>
      <c r="AJ50" s="0" t="n">
        <f aca="false">($AI$27+$AC$27)/($AI$27*N50/U50+$AC$27)</f>
        <v>0.354509673132042</v>
      </c>
      <c r="AK50" s="0" t="n">
        <f aca="false">($P$27-11*$AI$27)/(P50-(12-N50)*AI50)</f>
        <v>0.311017080487484</v>
      </c>
      <c r="AL50" s="0" t="n">
        <f aca="false">ABS(AK50-AJ50)/AK50*100</f>
        <v>13.9839884601798</v>
      </c>
      <c r="AM50" s="0" t="n">
        <f aca="false">$W$377*O$27/12</f>
        <v>10.8716697844734</v>
      </c>
      <c r="AN50" s="0" t="n">
        <f aca="false">(P$27+Q$27)-$W$377*O$27</f>
        <v>37.5502927843191</v>
      </c>
      <c r="AO50" s="1" t="n">
        <f aca="false">(P50+Q50)-$W$377*O50</f>
        <v>40.9126710234566</v>
      </c>
      <c r="AP50" s="0" t="n">
        <f aca="false">$AN50/($AM50*12+$AN50)</f>
        <v>0.223499904678874</v>
      </c>
      <c r="AQ50" s="1" t="n">
        <f aca="false">(AM50*12+AN50)/(AM50*12/U50+AN50)</f>
        <v>2.30505888105877</v>
      </c>
      <c r="AR50" s="0" t="n">
        <f aca="false">(X50-AQ50)/X50*100</f>
        <v>-4.61309719019585</v>
      </c>
      <c r="AS50" s="1" t="n">
        <f aca="false">(AM50*12+AO50)/(AM50*12/U50+AO50)</f>
        <v>2.24751003087697</v>
      </c>
      <c r="AT50" s="0" t="n">
        <f aca="false">(X50-AS50)/X50*100</f>
        <v>-2.00129256050801</v>
      </c>
      <c r="AU50" s="0" t="n">
        <f aca="false">$W$377*O50/12</f>
        <v>2.94477995762861</v>
      </c>
      <c r="AV50" s="0" t="n">
        <f aca="false">($AU$27+$AO$27)/($AU$27*N50/U50+$AO$27)</f>
        <v>0.4474193329067</v>
      </c>
      <c r="AW50" s="0" t="n">
        <f aca="false">($P$27+$Q$27-11*$AU$27)/(P50+Q50-(12-N50)*AU50)</f>
        <v>0.433937585294836</v>
      </c>
      <c r="AX50" s="0" t="n">
        <f aca="false">ABS(AW50-AV50)/AW50*100</f>
        <v>3.10684026199401</v>
      </c>
      <c r="AY50" s="0" t="n">
        <f aca="false">(U50/V50-1)/(U50-1)</f>
        <v>0.260715260410204</v>
      </c>
      <c r="AZ50" s="0" t="n">
        <f aca="false">(U50/V50-12)/(1-12)</f>
        <v>0.936199550169042</v>
      </c>
      <c r="BA50" s="0" t="n">
        <f aca="false">(U50/X50-1)/(U50-1)</f>
        <v>0.250947481641889</v>
      </c>
      <c r="BB50" s="0" t="n">
        <f aca="false">(U50/X50-12)/(1-12)</f>
        <v>0.938589853975146</v>
      </c>
    </row>
    <row r="51" customFormat="false" ht="12.8" hidden="false" customHeight="false" outlineLevel="0" collapsed="false">
      <c r="A51" s="0" t="s">
        <v>0</v>
      </c>
      <c r="B51" s="0" t="s">
        <v>1</v>
      </c>
      <c r="D51" s="0" t="s">
        <v>2</v>
      </c>
      <c r="F51" s="0" t="s">
        <v>73</v>
      </c>
      <c r="G51" s="0" t="s">
        <v>74</v>
      </c>
      <c r="H51" s="0" t="s">
        <v>4</v>
      </c>
      <c r="I51" s="0" t="s">
        <v>5</v>
      </c>
      <c r="J51" s="0" t="s">
        <v>67</v>
      </c>
      <c r="K51" s="0" t="s">
        <v>75</v>
      </c>
      <c r="L51" s="0" t="s">
        <v>76</v>
      </c>
      <c r="M51" s="0" t="s">
        <v>7</v>
      </c>
      <c r="N51" s="0" t="s">
        <v>8</v>
      </c>
      <c r="O51" s="0" t="s">
        <v>9</v>
      </c>
      <c r="P51" s="0" t="s">
        <v>58</v>
      </c>
      <c r="Q51" s="0" t="s">
        <v>59</v>
      </c>
      <c r="R51" s="0" t="s">
        <v>60</v>
      </c>
      <c r="S51" s="0" t="s">
        <v>61</v>
      </c>
      <c r="T51" s="0" t="s">
        <v>62</v>
      </c>
      <c r="U51" s="0" t="s">
        <v>16</v>
      </c>
      <c r="V51" s="0" t="s">
        <v>77</v>
      </c>
      <c r="W51" s="0" t="s">
        <v>78</v>
      </c>
      <c r="X51" s="0" t="s">
        <v>79</v>
      </c>
    </row>
    <row r="52" customFormat="false" ht="12.8" hidden="false" customHeight="false" outlineLevel="0" collapsed="false">
      <c r="A52" s="0" t="s">
        <v>36</v>
      </c>
      <c r="B52" s="0" t="n">
        <v>146027780</v>
      </c>
      <c r="D52" s="0" t="n">
        <v>77354557553</v>
      </c>
      <c r="F52" s="0" t="n">
        <v>25717537801</v>
      </c>
      <c r="G52" s="0" t="n">
        <v>2749531855</v>
      </c>
      <c r="H52" s="0" t="n">
        <v>11759912933</v>
      </c>
      <c r="I52" s="0" t="n">
        <v>471088531494</v>
      </c>
      <c r="J52" s="0" t="n">
        <v>211088348388</v>
      </c>
      <c r="K52" s="0" t="n">
        <v>336415695190</v>
      </c>
      <c r="L52" s="0" t="n">
        <v>73258392333</v>
      </c>
      <c r="M52" s="0" t="n">
        <v>17556066</v>
      </c>
      <c r="N52" s="0" t="n">
        <v>1</v>
      </c>
      <c r="O52" s="0" t="n">
        <f aca="false">M52/1000000</f>
        <v>17.556066</v>
      </c>
      <c r="P52" s="0" t="n">
        <f aca="false">(I52+K52)/1000000000</f>
        <v>807.504226684</v>
      </c>
      <c r="Q52" s="0" t="n">
        <f aca="false">(J52+L52)/1000000000</f>
        <v>284.346740721</v>
      </c>
      <c r="R52" s="0" t="n">
        <f aca="false">P52/$O52</f>
        <v>45.9957388337456</v>
      </c>
      <c r="S52" s="0" t="n">
        <f aca="false">Q52/$O52</f>
        <v>16.1964953151236</v>
      </c>
      <c r="T52" s="0" t="n">
        <f aca="false">R52+S52</f>
        <v>62.1922341488691</v>
      </c>
      <c r="U52" s="0" t="n">
        <f aca="false">O$52/O52</f>
        <v>1</v>
      </c>
      <c r="V52" s="0" t="n">
        <f aca="false">P$52/P52</f>
        <v>1</v>
      </c>
      <c r="W52" s="0" t="n">
        <f aca="false">Q$52/Q52</f>
        <v>1</v>
      </c>
      <c r="X52" s="0" t="n">
        <f aca="false">(P$52+Q$52)/(P52+Q52)</f>
        <v>1</v>
      </c>
    </row>
    <row r="53" customFormat="false" ht="12.8" hidden="false" customHeight="false" outlineLevel="0" collapsed="false">
      <c r="B53" s="0" t="n">
        <v>141419535</v>
      </c>
      <c r="D53" s="0" t="n">
        <v>77405374577</v>
      </c>
      <c r="F53" s="0" t="n">
        <v>25725753198</v>
      </c>
      <c r="G53" s="0" t="n">
        <v>2749533029</v>
      </c>
      <c r="H53" s="0" t="n">
        <v>11774524973</v>
      </c>
      <c r="I53" s="0" t="n">
        <v>299439453125</v>
      </c>
      <c r="J53" s="0" t="n">
        <v>132321914672</v>
      </c>
      <c r="K53" s="0" t="n">
        <v>202497741699</v>
      </c>
      <c r="L53" s="0" t="n">
        <v>38870361328</v>
      </c>
      <c r="M53" s="0" t="n">
        <v>9250475</v>
      </c>
      <c r="N53" s="0" t="n">
        <v>2</v>
      </c>
      <c r="O53" s="0" t="n">
        <f aca="false">M53/1000000</f>
        <v>9.250475</v>
      </c>
      <c r="P53" s="0" t="n">
        <f aca="false">(I53+K53)/1000000000</f>
        <v>501.937194824</v>
      </c>
      <c r="Q53" s="0" t="n">
        <f aca="false">(J53+L53)/1000000000</f>
        <v>171.192276</v>
      </c>
      <c r="R53" s="0" t="n">
        <f aca="false">P53/$O53</f>
        <v>54.2606941615431</v>
      </c>
      <c r="S53" s="0" t="n">
        <f aca="false">Q53/$O53</f>
        <v>18.506322756399</v>
      </c>
      <c r="T53" s="0" t="n">
        <f aca="false">R53+S53</f>
        <v>72.767016917942</v>
      </c>
      <c r="U53" s="0" t="n">
        <f aca="false">O$52/O53</f>
        <v>1.89785562363014</v>
      </c>
      <c r="V53" s="0" t="n">
        <f aca="false">P$52/P53</f>
        <v>1.60877543049414</v>
      </c>
      <c r="W53" s="0" t="n">
        <f aca="false">Q$52/Q53</f>
        <v>1.6609787974371</v>
      </c>
      <c r="X53" s="0" t="n">
        <f aca="false">(P$52+Q$52)/(P53+Q53)</f>
        <v>1.6220519450269</v>
      </c>
    </row>
    <row r="54" customFormat="false" ht="12.8" hidden="false" customHeight="false" outlineLevel="0" collapsed="false">
      <c r="B54" s="0" t="n">
        <v>146073742</v>
      </c>
      <c r="D54" s="0" t="n">
        <v>77488040569</v>
      </c>
      <c r="F54" s="0" t="n">
        <v>25737089295</v>
      </c>
      <c r="G54" s="0" t="n">
        <v>2749524891</v>
      </c>
      <c r="H54" s="0" t="n">
        <v>11798141135</v>
      </c>
      <c r="I54" s="0" t="n">
        <v>247307479858</v>
      </c>
      <c r="J54" s="0" t="n">
        <v>107535781860</v>
      </c>
      <c r="K54" s="0" t="n">
        <v>161139465332</v>
      </c>
      <c r="L54" s="0" t="n">
        <v>27957962036</v>
      </c>
      <c r="M54" s="0" t="n">
        <v>6634962</v>
      </c>
      <c r="N54" s="0" t="n">
        <v>3</v>
      </c>
      <c r="O54" s="0" t="n">
        <f aca="false">M54/1000000</f>
        <v>6.634962</v>
      </c>
      <c r="P54" s="0" t="n">
        <f aca="false">(I54+K54)/1000000000</f>
        <v>408.44694519</v>
      </c>
      <c r="Q54" s="0" t="n">
        <f aca="false">(J54+L54)/1000000000</f>
        <v>135.493743896</v>
      </c>
      <c r="R54" s="0" t="n">
        <f aca="false">P54/$O54</f>
        <v>61.5598017275758</v>
      </c>
      <c r="S54" s="0" t="n">
        <f aca="false">Q54/$O54</f>
        <v>20.421178583389</v>
      </c>
      <c r="T54" s="0" t="n">
        <f aca="false">R54+S54</f>
        <v>81.9809803109649</v>
      </c>
      <c r="U54" s="0" t="n">
        <f aca="false">O$52/O54</f>
        <v>2.64599345105518</v>
      </c>
      <c r="V54" s="0" t="n">
        <f aca="false">P$52/P54</f>
        <v>1.97701130145157</v>
      </c>
      <c r="W54" s="0" t="n">
        <f aca="false">Q$52/Q54</f>
        <v>2.09859682480435</v>
      </c>
      <c r="X54" s="0" t="n">
        <f aca="false">(P$52+Q$52)/(P54+Q54)</f>
        <v>2.0072978346953</v>
      </c>
    </row>
    <row r="55" customFormat="false" ht="12.8" hidden="false" customHeight="false" outlineLevel="0" collapsed="false">
      <c r="B55" s="0" t="n">
        <v>155765959</v>
      </c>
      <c r="D55" s="0" t="n">
        <v>77526899760</v>
      </c>
      <c r="F55" s="0" t="n">
        <v>25742788440</v>
      </c>
      <c r="G55" s="0" t="n">
        <v>2749945213</v>
      </c>
      <c r="H55" s="0" t="n">
        <v>11809107359</v>
      </c>
      <c r="I55" s="0" t="n">
        <v>224302917480</v>
      </c>
      <c r="J55" s="0" t="n">
        <v>95462127685</v>
      </c>
      <c r="K55" s="0" t="n">
        <v>130133712768</v>
      </c>
      <c r="L55" s="0" t="n">
        <v>23049972534</v>
      </c>
      <c r="M55" s="0" t="n">
        <v>5463210</v>
      </c>
      <c r="N55" s="0" t="n">
        <v>4</v>
      </c>
      <c r="O55" s="0" t="n">
        <f aca="false">M55/1000000</f>
        <v>5.46321</v>
      </c>
      <c r="P55" s="0" t="n">
        <f aca="false">(I55+K55)/1000000000</f>
        <v>354.436630248</v>
      </c>
      <c r="Q55" s="0" t="n">
        <f aca="false">(J55+L55)/1000000000</f>
        <v>118.512100219</v>
      </c>
      <c r="R55" s="0" t="n">
        <f aca="false">P55/$O55</f>
        <v>64.8769917773617</v>
      </c>
      <c r="S55" s="0" t="n">
        <f aca="false">Q55/$O55</f>
        <v>21.6927594251365</v>
      </c>
      <c r="T55" s="0" t="n">
        <f aca="false">R55+S55</f>
        <v>86.5697512024981</v>
      </c>
      <c r="U55" s="0" t="n">
        <f aca="false">O$52/O55</f>
        <v>3.21350744342612</v>
      </c>
      <c r="V55" s="0" t="n">
        <f aca="false">P$52/P55</f>
        <v>2.27827531854986</v>
      </c>
      <c r="W55" s="0" t="n">
        <f aca="false">Q$52/Q55</f>
        <v>2.39930555779158</v>
      </c>
      <c r="X55" s="0" t="n">
        <f aca="false">(P$52+Q$52)/(P55+Q55)</f>
        <v>2.30860323132041</v>
      </c>
    </row>
    <row r="56" customFormat="false" ht="12.8" hidden="false" customHeight="false" outlineLevel="0" collapsed="false">
      <c r="B56" s="0" t="n">
        <v>166115033</v>
      </c>
      <c r="D56" s="0" t="n">
        <v>77596210635</v>
      </c>
      <c r="F56" s="0" t="n">
        <v>25752466157</v>
      </c>
      <c r="G56" s="0" t="n">
        <v>2749615870</v>
      </c>
      <c r="H56" s="0" t="n">
        <v>11828995082</v>
      </c>
      <c r="I56" s="0" t="n">
        <v>215652801513</v>
      </c>
      <c r="J56" s="0" t="n">
        <v>92966567993</v>
      </c>
      <c r="K56" s="0" t="n">
        <v>124242416381</v>
      </c>
      <c r="L56" s="0" t="n">
        <v>21047210693</v>
      </c>
      <c r="M56" s="0" t="n">
        <v>4992584</v>
      </c>
      <c r="N56" s="0" t="n">
        <v>5</v>
      </c>
      <c r="O56" s="0" t="n">
        <f aca="false">M56/1000000</f>
        <v>4.992584</v>
      </c>
      <c r="P56" s="0" t="n">
        <f aca="false">(I56+K56)/1000000000</f>
        <v>339.895217894</v>
      </c>
      <c r="Q56" s="0" t="n">
        <f aca="false">(J56+L56)/1000000000</f>
        <v>114.013778686</v>
      </c>
      <c r="R56" s="0" t="n">
        <f aca="false">P56/$O56</f>
        <v>68.0800198642627</v>
      </c>
      <c r="S56" s="0" t="n">
        <f aca="false">Q56/$O56</f>
        <v>22.8366270223996</v>
      </c>
      <c r="T56" s="0" t="n">
        <f aca="false">R56+S56</f>
        <v>90.9166468866623</v>
      </c>
      <c r="U56" s="0" t="n">
        <f aca="false">O$52/O56</f>
        <v>3.51642876714743</v>
      </c>
      <c r="V56" s="0" t="n">
        <f aca="false">P$52/P56</f>
        <v>2.37574459472339</v>
      </c>
      <c r="W56" s="0" t="n">
        <f aca="false">Q$52/Q56</f>
        <v>2.49396822031577</v>
      </c>
      <c r="X56" s="0" t="n">
        <f aca="false">(P$52+Q$52)/(P56+Q56)</f>
        <v>2.40544024381893</v>
      </c>
    </row>
    <row r="57" customFormat="false" ht="12.8" hidden="false" customHeight="false" outlineLevel="0" collapsed="false">
      <c r="B57" s="0" t="n">
        <v>173864814</v>
      </c>
      <c r="D57" s="0" t="n">
        <v>77641320394</v>
      </c>
      <c r="F57" s="0" t="n">
        <v>25758980930</v>
      </c>
      <c r="G57" s="0" t="n">
        <v>2749759036</v>
      </c>
      <c r="H57" s="0" t="n">
        <v>11841798369</v>
      </c>
      <c r="I57" s="0" t="n">
        <v>214886001586</v>
      </c>
      <c r="J57" s="0" t="n">
        <v>93393310546</v>
      </c>
      <c r="K57" s="0" t="n">
        <v>108744476318</v>
      </c>
      <c r="L57" s="0" t="n">
        <v>19969757080</v>
      </c>
      <c r="M57" s="0" t="n">
        <v>4741942</v>
      </c>
      <c r="N57" s="0" t="n">
        <v>6</v>
      </c>
      <c r="O57" s="0" t="n">
        <f aca="false">M57/1000000</f>
        <v>4.741942</v>
      </c>
      <c r="P57" s="0" t="n">
        <f aca="false">(I57+K57)/1000000000</f>
        <v>323.630477904</v>
      </c>
      <c r="Q57" s="0" t="n">
        <f aca="false">(J57+L57)/1000000000</f>
        <v>113.363067626</v>
      </c>
      <c r="R57" s="0" t="n">
        <f aca="false">P57/$O57</f>
        <v>68.2485104001694</v>
      </c>
      <c r="S57" s="0" t="n">
        <f aca="false">Q57/$O57</f>
        <v>23.9064644034027</v>
      </c>
      <c r="T57" s="0" t="n">
        <f aca="false">R57+S57</f>
        <v>92.154974803572</v>
      </c>
      <c r="U57" s="0" t="n">
        <f aca="false">O$52/O57</f>
        <v>3.70229454514627</v>
      </c>
      <c r="V57" s="0" t="n">
        <f aca="false">P$52/P57</f>
        <v>2.49514270693483</v>
      </c>
      <c r="W57" s="0" t="n">
        <f aca="false">Q$52/Q57</f>
        <v>2.50828375303938</v>
      </c>
      <c r="X57" s="0" t="n">
        <f aca="false">(P$52+Q$52)/(P57+Q57)</f>
        <v>2.49855170304808</v>
      </c>
    </row>
    <row r="58" customFormat="false" ht="12.8" hidden="false" customHeight="false" outlineLevel="0" collapsed="false">
      <c r="B58" s="0" t="n">
        <v>169215615</v>
      </c>
      <c r="D58" s="0" t="n">
        <v>78232216300</v>
      </c>
      <c r="F58" s="0" t="n">
        <v>25843853344</v>
      </c>
      <c r="G58" s="0" t="n">
        <v>2749720153</v>
      </c>
      <c r="H58" s="0" t="n">
        <v>12010649587</v>
      </c>
      <c r="I58" s="0" t="n">
        <v>188105072021</v>
      </c>
      <c r="J58" s="0" t="n">
        <v>81177474975</v>
      </c>
      <c r="K58" s="0" t="n">
        <v>116645858764</v>
      </c>
      <c r="L58" s="0" t="n">
        <v>25450164794</v>
      </c>
      <c r="M58" s="0" t="n">
        <v>4193983</v>
      </c>
      <c r="N58" s="0" t="n">
        <v>7</v>
      </c>
      <c r="O58" s="0" t="n">
        <f aca="false">M58/1000000</f>
        <v>4.193983</v>
      </c>
      <c r="P58" s="0" t="n">
        <f aca="false">(I58+K58)/1000000000</f>
        <v>304.750930785</v>
      </c>
      <c r="Q58" s="0" t="n">
        <f aca="false">(J58+L58)/1000000000</f>
        <v>106.627639769</v>
      </c>
      <c r="R58" s="0" t="n">
        <f aca="false">P58/$O58</f>
        <v>72.6638450334682</v>
      </c>
      <c r="S58" s="0" t="n">
        <f aca="false">Q58/$O58</f>
        <v>25.4239561221397</v>
      </c>
      <c r="T58" s="0" t="n">
        <f aca="false">R58+S58</f>
        <v>98.0878011556079</v>
      </c>
      <c r="U58" s="0" t="n">
        <f aca="false">O$52/O58</f>
        <v>4.18601267577861</v>
      </c>
      <c r="V58" s="0" t="n">
        <f aca="false">P$52/P58</f>
        <v>2.64971865583469</v>
      </c>
      <c r="W58" s="0" t="n">
        <f aca="false">Q$52/Q58</f>
        <v>2.66672638855192</v>
      </c>
      <c r="X58" s="0" t="n">
        <f aca="false">(P$52+Q$52)/(P58+Q58)</f>
        <v>2.65412699046188</v>
      </c>
    </row>
    <row r="59" customFormat="false" ht="12.8" hidden="false" customHeight="false" outlineLevel="0" collapsed="false">
      <c r="B59" s="0" t="n">
        <v>166048939</v>
      </c>
      <c r="D59" s="0" t="n">
        <v>78691833588</v>
      </c>
      <c r="F59" s="0" t="n">
        <v>25909865620</v>
      </c>
      <c r="G59" s="0" t="n">
        <v>2749814963</v>
      </c>
      <c r="H59" s="0" t="n">
        <v>12141928045</v>
      </c>
      <c r="I59" s="0" t="n">
        <v>168005020141</v>
      </c>
      <c r="J59" s="0" t="n">
        <v>71431015014</v>
      </c>
      <c r="K59" s="0" t="n">
        <v>117042007446</v>
      </c>
      <c r="L59" s="0" t="n">
        <v>26465072631</v>
      </c>
      <c r="M59" s="0" t="n">
        <v>3780606</v>
      </c>
      <c r="N59" s="0" t="n">
        <v>8</v>
      </c>
      <c r="O59" s="0" t="n">
        <f aca="false">M59/1000000</f>
        <v>3.780606</v>
      </c>
      <c r="P59" s="0" t="n">
        <f aca="false">(I59+K59)/1000000000</f>
        <v>285.047027587</v>
      </c>
      <c r="Q59" s="0" t="n">
        <f aca="false">(J59+L59)/1000000000</f>
        <v>97.896087645</v>
      </c>
      <c r="R59" s="0" t="n">
        <f aca="false">P59/$O59</f>
        <v>75.3971790731433</v>
      </c>
      <c r="S59" s="0" t="n">
        <f aca="false">Q59/$O59</f>
        <v>25.8942845789802</v>
      </c>
      <c r="T59" s="0" t="n">
        <f aca="false">R59+S59</f>
        <v>101.291463652124</v>
      </c>
      <c r="U59" s="0" t="n">
        <f aca="false">O$52/O59</f>
        <v>4.64371743577617</v>
      </c>
      <c r="V59" s="0" t="n">
        <f aca="false">P$52/P59</f>
        <v>2.8328807127713</v>
      </c>
      <c r="W59" s="0" t="n">
        <f aca="false">Q$52/Q59</f>
        <v>2.90457716504591</v>
      </c>
      <c r="X59" s="0" t="n">
        <f aca="false">(P$52+Q$52)/(P59+Q59)</f>
        <v>2.8512092892531</v>
      </c>
    </row>
    <row r="60" customFormat="false" ht="12.8" hidden="false" customHeight="false" outlineLevel="0" collapsed="false">
      <c r="B60" s="0" t="n">
        <v>167923327</v>
      </c>
      <c r="D60" s="0" t="n">
        <v>79045694366</v>
      </c>
      <c r="F60" s="0" t="n">
        <v>25960675771</v>
      </c>
      <c r="G60" s="0" t="n">
        <v>2749818929</v>
      </c>
      <c r="H60" s="0" t="n">
        <v>12243015187</v>
      </c>
      <c r="I60" s="0" t="n">
        <v>156202941894</v>
      </c>
      <c r="J60" s="0" t="n">
        <v>68249221801</v>
      </c>
      <c r="K60" s="0" t="n">
        <v>113950088500</v>
      </c>
      <c r="L60" s="0" t="n">
        <v>25696365356</v>
      </c>
      <c r="M60" s="0" t="n">
        <v>3550031</v>
      </c>
      <c r="N60" s="0" t="n">
        <v>9</v>
      </c>
      <c r="O60" s="0" t="n">
        <f aca="false">M60/1000000</f>
        <v>3.550031</v>
      </c>
      <c r="P60" s="0" t="n">
        <f aca="false">(I60+K60)/1000000000</f>
        <v>270.153030394</v>
      </c>
      <c r="Q60" s="0" t="n">
        <f aca="false">(J60+L60)/1000000000</f>
        <v>93.945587157</v>
      </c>
      <c r="R60" s="0" t="n">
        <f aca="false">P60/$O60</f>
        <v>76.098780656845</v>
      </c>
      <c r="S60" s="0" t="n">
        <f aca="false">Q60/$O60</f>
        <v>26.4633145899289</v>
      </c>
      <c r="T60" s="0" t="n">
        <f aca="false">R60+S60</f>
        <v>102.562095246774</v>
      </c>
      <c r="U60" s="0" t="n">
        <f aca="false">O$52/O60</f>
        <v>4.94532751967518</v>
      </c>
      <c r="V60" s="0" t="n">
        <f aca="false">P$52/P60</f>
        <v>2.98906225670062</v>
      </c>
      <c r="W60" s="0" t="n">
        <f aca="false">Q$52/Q60</f>
        <v>3.02671737253401</v>
      </c>
      <c r="X60" s="0" t="n">
        <f aca="false">(P$52+Q$52)/(P60+Q60)</f>
        <v>2.99877811882123</v>
      </c>
    </row>
    <row r="61" customFormat="false" ht="12.8" hidden="false" customHeight="false" outlineLevel="0" collapsed="false">
      <c r="B61" s="0" t="n">
        <v>171502558</v>
      </c>
      <c r="D61" s="0" t="n">
        <v>78656998608</v>
      </c>
      <c r="F61" s="0" t="n">
        <v>25904895665</v>
      </c>
      <c r="G61" s="0" t="n">
        <v>2749871728</v>
      </c>
      <c r="H61" s="0" t="n">
        <v>12131936595</v>
      </c>
      <c r="I61" s="0" t="n">
        <v>144649032592</v>
      </c>
      <c r="J61" s="0" t="n">
        <v>62040328979</v>
      </c>
      <c r="K61" s="0" t="n">
        <v>118414459228</v>
      </c>
      <c r="L61" s="0" t="n">
        <v>25542221069</v>
      </c>
      <c r="M61" s="0" t="n">
        <v>3318952</v>
      </c>
      <c r="N61" s="0" t="n">
        <v>10</v>
      </c>
      <c r="O61" s="0" t="n">
        <f aca="false">M61/1000000</f>
        <v>3.318952</v>
      </c>
      <c r="P61" s="0" t="n">
        <f aca="false">(I61+K61)/1000000000</f>
        <v>263.06349182</v>
      </c>
      <c r="Q61" s="0" t="n">
        <f aca="false">(J61+L61)/1000000000</f>
        <v>87.582550048</v>
      </c>
      <c r="R61" s="0" t="n">
        <f aca="false">P61/$O61</f>
        <v>79.2610112529497</v>
      </c>
      <c r="S61" s="0" t="n">
        <f aca="false">Q61/$O61</f>
        <v>26.3886160595272</v>
      </c>
      <c r="T61" s="0" t="n">
        <f aca="false">R61+S61</f>
        <v>105.649627312477</v>
      </c>
      <c r="U61" s="0" t="n">
        <f aca="false">O$52/O61</f>
        <v>5.2896414289812</v>
      </c>
      <c r="V61" s="0" t="n">
        <f aca="false">P$52/P61</f>
        <v>3.06961722851505</v>
      </c>
      <c r="W61" s="0" t="n">
        <f aca="false">Q$52/Q61</f>
        <v>3.24661408654078</v>
      </c>
      <c r="X61" s="0" t="n">
        <f aca="false">(P$52+Q$52)/(P61+Q61)</f>
        <v>3.11382658588807</v>
      </c>
    </row>
    <row r="62" customFormat="false" ht="12.8" hidden="false" customHeight="false" outlineLevel="0" collapsed="false">
      <c r="B62" s="0" t="n">
        <v>172545498</v>
      </c>
      <c r="D62" s="0" t="n">
        <v>78430483380</v>
      </c>
      <c r="F62" s="0" t="n">
        <v>25872795014</v>
      </c>
      <c r="G62" s="0" t="n">
        <v>2749986784</v>
      </c>
      <c r="H62" s="0" t="n">
        <v>12067158830</v>
      </c>
      <c r="I62" s="0" t="n">
        <v>135230285644</v>
      </c>
      <c r="J62" s="0" t="n">
        <v>57071777343</v>
      </c>
      <c r="K62" s="0" t="n">
        <v>118537780761</v>
      </c>
      <c r="L62" s="0" t="n">
        <v>26341796875</v>
      </c>
      <c r="M62" s="0" t="n">
        <v>3129334</v>
      </c>
      <c r="N62" s="0" t="n">
        <v>11</v>
      </c>
      <c r="O62" s="0" t="n">
        <f aca="false">M62/1000000</f>
        <v>3.129334</v>
      </c>
      <c r="P62" s="0" t="n">
        <f aca="false">(I62+K62)/1000000000</f>
        <v>253.768066405</v>
      </c>
      <c r="Q62" s="0" t="n">
        <f aca="false">(J62+L62)/1000000000</f>
        <v>83.413574218</v>
      </c>
      <c r="R62" s="0" t="n">
        <f aca="false">P62/$O62</f>
        <v>81.093314553512</v>
      </c>
      <c r="S62" s="0" t="n">
        <f aca="false">Q62/$O62</f>
        <v>26.6553759419736</v>
      </c>
      <c r="T62" s="0" t="n">
        <f aca="false">R62+S62</f>
        <v>107.748690495486</v>
      </c>
      <c r="U62" s="0" t="n">
        <f aca="false">O$52/O62</f>
        <v>5.61016050060492</v>
      </c>
      <c r="V62" s="0" t="n">
        <f aca="false">P$52/P62</f>
        <v>3.18205611180119</v>
      </c>
      <c r="W62" s="0" t="n">
        <f aca="false">Q$52/Q62</f>
        <v>3.40887851152217</v>
      </c>
      <c r="X62" s="0" t="n">
        <f aca="false">(P$52+Q$52)/(P62+Q62)</f>
        <v>3.23816849988517</v>
      </c>
    </row>
    <row r="63" customFormat="false" ht="12.8" hidden="false" customHeight="false" outlineLevel="0" collapsed="false">
      <c r="B63" s="0" t="n">
        <v>181618345</v>
      </c>
      <c r="D63" s="0" t="n">
        <v>79130830829</v>
      </c>
      <c r="F63" s="0" t="n">
        <v>25973063796</v>
      </c>
      <c r="G63" s="0" t="n">
        <v>2749980041</v>
      </c>
      <c r="H63" s="0" t="n">
        <v>12267257639</v>
      </c>
      <c r="I63" s="0" t="n">
        <v>140533172607</v>
      </c>
      <c r="J63" s="0" t="n">
        <v>59501464843</v>
      </c>
      <c r="K63" s="0" t="n">
        <v>133132980346</v>
      </c>
      <c r="L63" s="0" t="n">
        <v>27808929443</v>
      </c>
      <c r="M63" s="0" t="n">
        <v>3302153</v>
      </c>
      <c r="N63" s="0" t="n">
        <v>12</v>
      </c>
      <c r="O63" s="0" t="n">
        <f aca="false">M63/1000000</f>
        <v>3.302153</v>
      </c>
      <c r="P63" s="0" t="n">
        <f aca="false">(I63+K63)/1000000000</f>
        <v>273.666152953</v>
      </c>
      <c r="Q63" s="0" t="n">
        <f aca="false">(J63+L63)/1000000000</f>
        <v>87.310394286</v>
      </c>
      <c r="R63" s="0" t="n">
        <f aca="false">P63/$O63</f>
        <v>82.8750675553192</v>
      </c>
      <c r="S63" s="0" t="n">
        <f aca="false">Q63/$O63</f>
        <v>26.4404448509806</v>
      </c>
      <c r="T63" s="0" t="n">
        <f aca="false">R63+S63</f>
        <v>109.3155124063</v>
      </c>
      <c r="U63" s="0" t="n">
        <f aca="false">O$52/O63</f>
        <v>5.3165513530112</v>
      </c>
      <c r="V63" s="0" t="n">
        <f aca="false">P$52/P63</f>
        <v>2.95069089827372</v>
      </c>
      <c r="W63" s="0" t="n">
        <f aca="false">Q$52/Q63</f>
        <v>3.25673412709115</v>
      </c>
      <c r="X63" s="0" t="n">
        <f aca="false">(P$52+Q$52)/(P63+Q63)</f>
        <v>3.02471441913952</v>
      </c>
    </row>
    <row r="64" customFormat="false" ht="12.8" hidden="false" customHeight="false" outlineLevel="0" collapsed="false">
      <c r="B64" s="0" t="n">
        <v>171145593</v>
      </c>
      <c r="D64" s="0" t="n">
        <v>81588357107</v>
      </c>
      <c r="F64" s="0" t="n">
        <v>26325098808</v>
      </c>
      <c r="G64" s="0" t="n">
        <v>2750027645</v>
      </c>
      <c r="H64" s="0" t="n">
        <v>12969381235</v>
      </c>
      <c r="I64" s="0" t="n">
        <v>150507431030</v>
      </c>
      <c r="J64" s="0" t="n">
        <v>63601882934</v>
      </c>
      <c r="K64" s="0" t="n">
        <v>136675079345</v>
      </c>
      <c r="L64" s="0" t="n">
        <v>27607055664</v>
      </c>
      <c r="M64" s="0" t="n">
        <v>3599932</v>
      </c>
      <c r="N64" s="0" t="n">
        <v>13</v>
      </c>
      <c r="O64" s="0" t="n">
        <f aca="false">M64/1000000</f>
        <v>3.599932</v>
      </c>
      <c r="P64" s="0" t="n">
        <f aca="false">(I64+K64)/1000000000</f>
        <v>287.182510375</v>
      </c>
      <c r="Q64" s="0" t="n">
        <f aca="false">(J64+L64)/1000000000</f>
        <v>91.208938598</v>
      </c>
      <c r="R64" s="0" t="n">
        <f aca="false">P64/$O64</f>
        <v>79.7744263988875</v>
      </c>
      <c r="S64" s="0" t="n">
        <f aca="false">Q64/$O64</f>
        <v>25.3362948516805</v>
      </c>
      <c r="T64" s="0" t="n">
        <f aca="false">R64+S64</f>
        <v>105.110721250568</v>
      </c>
      <c r="U64" s="0" t="n">
        <f aca="false">O$52/O64</f>
        <v>4.8767771169011</v>
      </c>
      <c r="V64" s="0" t="n">
        <f aca="false">P$52/P64</f>
        <v>2.81181547452026</v>
      </c>
      <c r="W64" s="0" t="n">
        <f aca="false">Q$52/Q64</f>
        <v>3.11753151710544</v>
      </c>
      <c r="X64" s="0" t="n">
        <f aca="false">(P$52+Q$52)/(P64+Q64)</f>
        <v>2.88550645203113</v>
      </c>
    </row>
    <row r="65" customFormat="false" ht="12.8" hidden="false" customHeight="false" outlineLevel="0" collapsed="false">
      <c r="B65" s="0" t="n">
        <v>173306526</v>
      </c>
      <c r="D65" s="0" t="n">
        <v>81203741626</v>
      </c>
      <c r="F65" s="0" t="n">
        <v>26270443258</v>
      </c>
      <c r="G65" s="0" t="n">
        <v>2750180484</v>
      </c>
      <c r="H65" s="0" t="n">
        <v>12859422250</v>
      </c>
      <c r="I65" s="0" t="n">
        <v>149973953247</v>
      </c>
      <c r="J65" s="0" t="n">
        <v>63643692016</v>
      </c>
      <c r="K65" s="0" t="n">
        <v>134821868896</v>
      </c>
      <c r="L65" s="0" t="n">
        <v>27285018920</v>
      </c>
      <c r="M65" s="0" t="n">
        <v>3530661</v>
      </c>
      <c r="N65" s="0" t="n">
        <v>14</v>
      </c>
      <c r="O65" s="0" t="n">
        <f aca="false">M65/1000000</f>
        <v>3.530661</v>
      </c>
      <c r="P65" s="0" t="n">
        <f aca="false">(I65+K65)/1000000000</f>
        <v>284.795822143</v>
      </c>
      <c r="Q65" s="0" t="n">
        <f aca="false">(J65+L65)/1000000000</f>
        <v>90.928710936</v>
      </c>
      <c r="R65" s="0" t="n">
        <f aca="false">P65/$O65</f>
        <v>80.6635987264141</v>
      </c>
      <c r="S65" s="0" t="n">
        <f aca="false">Q65/$O65</f>
        <v>25.7540191301289</v>
      </c>
      <c r="T65" s="0" t="n">
        <f aca="false">R65+S65</f>
        <v>106.417617856543</v>
      </c>
      <c r="U65" s="0" t="n">
        <f aca="false">O$52/O65</f>
        <v>4.97245869824376</v>
      </c>
      <c r="V65" s="0" t="n">
        <f aca="false">P$52/P65</f>
        <v>2.83537946802654</v>
      </c>
      <c r="W65" s="0" t="n">
        <f aca="false">Q$52/Q65</f>
        <v>3.1271392478129</v>
      </c>
      <c r="X65" s="0" t="n">
        <f aca="false">(P$52+Q$52)/(P65+Q65)</f>
        <v>2.90598795467909</v>
      </c>
    </row>
    <row r="66" customFormat="false" ht="12.8" hidden="false" customHeight="false" outlineLevel="0" collapsed="false">
      <c r="B66" s="0" t="n">
        <v>178693807</v>
      </c>
      <c r="D66" s="0" t="n">
        <v>80840858197</v>
      </c>
      <c r="F66" s="0" t="n">
        <v>26218772145</v>
      </c>
      <c r="G66" s="0" t="n">
        <v>2750128642</v>
      </c>
      <c r="H66" s="0" t="n">
        <v>12755752855</v>
      </c>
      <c r="I66" s="0" t="n">
        <v>152747879028</v>
      </c>
      <c r="J66" s="0" t="n">
        <v>68888504028</v>
      </c>
      <c r="K66" s="0" t="n">
        <v>133602386474</v>
      </c>
      <c r="L66" s="0" t="n">
        <v>27537124633</v>
      </c>
      <c r="M66" s="0" t="n">
        <v>3543188</v>
      </c>
      <c r="N66" s="0" t="n">
        <v>15</v>
      </c>
      <c r="O66" s="0" t="n">
        <f aca="false">M66/1000000</f>
        <v>3.543188</v>
      </c>
      <c r="P66" s="0" t="n">
        <f aca="false">(I66+K66)/1000000000</f>
        <v>286.350265502</v>
      </c>
      <c r="Q66" s="0" t="n">
        <f aca="false">(J66+L66)/1000000000</f>
        <v>96.425628661</v>
      </c>
      <c r="R66" s="0" t="n">
        <f aca="false">P66/$O66</f>
        <v>80.8171244376533</v>
      </c>
      <c r="S66" s="0" t="n">
        <f aca="false">Q66/$O66</f>
        <v>27.2143698446145</v>
      </c>
      <c r="T66" s="0" t="n">
        <f aca="false">R66+S66</f>
        <v>108.031494282268</v>
      </c>
      <c r="U66" s="0" t="n">
        <f aca="false">O$52/O66</f>
        <v>4.95487848796056</v>
      </c>
      <c r="V66" s="0" t="n">
        <f aca="false">P$52/P66</f>
        <v>2.81998770026759</v>
      </c>
      <c r="W66" s="0" t="n">
        <f aca="false">Q$52/Q66</f>
        <v>2.94887100731972</v>
      </c>
      <c r="X66" s="0" t="n">
        <f aca="false">(P$52+Q$52)/(P66+Q66)</f>
        <v>2.85245488040072</v>
      </c>
    </row>
    <row r="67" customFormat="false" ht="12.8" hidden="false" customHeight="false" outlineLevel="0" collapsed="false">
      <c r="B67" s="0" t="n">
        <v>169917723</v>
      </c>
      <c r="D67" s="0" t="n">
        <v>81901484515</v>
      </c>
      <c r="F67" s="0" t="n">
        <v>26368991556</v>
      </c>
      <c r="G67" s="0" t="n">
        <v>2750193427</v>
      </c>
      <c r="H67" s="0" t="n">
        <v>13058749492</v>
      </c>
      <c r="I67" s="0" t="n">
        <v>145642059326</v>
      </c>
      <c r="J67" s="0" t="n">
        <v>64432815551</v>
      </c>
      <c r="K67" s="0" t="n">
        <v>121530166625</v>
      </c>
      <c r="L67" s="0" t="n">
        <v>24837478637</v>
      </c>
      <c r="M67" s="0" t="n">
        <v>3341794</v>
      </c>
      <c r="N67" s="0" t="n">
        <v>16</v>
      </c>
      <c r="O67" s="0" t="n">
        <f aca="false">M67/1000000</f>
        <v>3.341794</v>
      </c>
      <c r="P67" s="0" t="n">
        <f aca="false">(I67+K67)/1000000000</f>
        <v>267.172225951</v>
      </c>
      <c r="Q67" s="0" t="n">
        <f aca="false">(J67+L67)/1000000000</f>
        <v>89.270294188</v>
      </c>
      <c r="R67" s="0" t="n">
        <f aca="false">P67/$O67</f>
        <v>79.9487418886383</v>
      </c>
      <c r="S67" s="0" t="n">
        <f aca="false">Q67/$O67</f>
        <v>26.7132845974348</v>
      </c>
      <c r="T67" s="0" t="n">
        <f aca="false">R67+S67</f>
        <v>106.662026486073</v>
      </c>
      <c r="U67" s="0" t="n">
        <f aca="false">O$52/O67</f>
        <v>5.25348540334922</v>
      </c>
      <c r="V67" s="0" t="n">
        <f aca="false">P$52/P67</f>
        <v>3.02241082062212</v>
      </c>
      <c r="W67" s="0" t="n">
        <f aca="false">Q$52/Q67</f>
        <v>3.18523360214514</v>
      </c>
      <c r="X67" s="0" t="n">
        <f aca="false">(P$52+Q$52)/(P67+Q67)</f>
        <v>3.06318945051566</v>
      </c>
    </row>
    <row r="68" customFormat="false" ht="12.8" hidden="false" customHeight="false" outlineLevel="0" collapsed="false">
      <c r="B68" s="0" t="n">
        <v>180478866</v>
      </c>
      <c r="D68" s="0" t="n">
        <v>81679135025</v>
      </c>
      <c r="F68" s="0" t="n">
        <v>26337213169</v>
      </c>
      <c r="G68" s="0" t="n">
        <v>2750344321</v>
      </c>
      <c r="H68" s="0" t="n">
        <v>12995151053</v>
      </c>
      <c r="I68" s="0" t="n">
        <v>146203308105</v>
      </c>
      <c r="J68" s="0" t="n">
        <v>64626022338</v>
      </c>
      <c r="K68" s="0" t="n">
        <v>119961639404</v>
      </c>
      <c r="L68" s="0" t="n">
        <v>24811645507</v>
      </c>
      <c r="M68" s="0" t="n">
        <v>3309419</v>
      </c>
      <c r="N68" s="0" t="n">
        <v>17</v>
      </c>
      <c r="O68" s="0" t="n">
        <f aca="false">M68/1000000</f>
        <v>3.309419</v>
      </c>
      <c r="P68" s="0" t="n">
        <f aca="false">(I68+K68)/1000000000</f>
        <v>266.164947509</v>
      </c>
      <c r="Q68" s="0" t="n">
        <f aca="false">(J68+L68)/1000000000</f>
        <v>89.437667845</v>
      </c>
      <c r="R68" s="0" t="n">
        <f aca="false">P68/$O68</f>
        <v>80.4264880055986</v>
      </c>
      <c r="S68" s="0" t="n">
        <f aca="false">Q68/$O68</f>
        <v>27.0251871536968</v>
      </c>
      <c r="T68" s="0" t="n">
        <f aca="false">R68+S68</f>
        <v>107.451675159295</v>
      </c>
      <c r="U68" s="0" t="n">
        <f aca="false">O$52/O68</f>
        <v>5.30487859047162</v>
      </c>
      <c r="V68" s="0" t="n">
        <f aca="false">P$52/P68</f>
        <v>3.03384887544854</v>
      </c>
      <c r="W68" s="0" t="n">
        <f aca="false">Q$52/Q68</f>
        <v>3.17927275578996</v>
      </c>
      <c r="X68" s="0" t="n">
        <f aca="false">(P$52+Q$52)/(P68+Q68)</f>
        <v>3.07042445769998</v>
      </c>
    </row>
    <row r="69" customFormat="false" ht="12.8" hidden="false" customHeight="false" outlineLevel="0" collapsed="false">
      <c r="B69" s="0" t="n">
        <v>189646680</v>
      </c>
      <c r="D69" s="0" t="n">
        <v>81411599227</v>
      </c>
      <c r="F69" s="0" t="n">
        <v>26298964231</v>
      </c>
      <c r="G69" s="0" t="n">
        <v>2750309895</v>
      </c>
      <c r="H69" s="0" t="n">
        <v>12918718618</v>
      </c>
      <c r="I69" s="0" t="n">
        <v>148616195678</v>
      </c>
      <c r="J69" s="0" t="n">
        <v>68066650390</v>
      </c>
      <c r="K69" s="0" t="n">
        <v>119648498535</v>
      </c>
      <c r="L69" s="0" t="n">
        <v>25319763183</v>
      </c>
      <c r="M69" s="0" t="n">
        <v>3346578</v>
      </c>
      <c r="N69" s="0" t="n">
        <v>18</v>
      </c>
      <c r="O69" s="0" t="n">
        <f aca="false">M69/1000000</f>
        <v>3.346578</v>
      </c>
      <c r="P69" s="0" t="n">
        <f aca="false">(I69+K69)/1000000000</f>
        <v>268.264694213</v>
      </c>
      <c r="Q69" s="0" t="n">
        <f aca="false">(J69+L69)/1000000000</f>
        <v>93.386413573</v>
      </c>
      <c r="R69" s="0" t="n">
        <f aca="false">P69/$O69</f>
        <v>80.1608969559353</v>
      </c>
      <c r="S69" s="0" t="n">
        <f aca="false">Q69/$O69</f>
        <v>27.905046161482</v>
      </c>
      <c r="T69" s="0" t="n">
        <f aca="false">R69+S69</f>
        <v>108.065943117417</v>
      </c>
      <c r="U69" s="0" t="n">
        <f aca="false">O$52/O69</f>
        <v>5.24597544118201</v>
      </c>
      <c r="V69" s="0" t="n">
        <f aca="false">P$52/P69</f>
        <v>3.01010249989456</v>
      </c>
      <c r="W69" s="0" t="n">
        <f aca="false">Q$52/Q69</f>
        <v>3.0448405698622</v>
      </c>
      <c r="X69" s="0" t="n">
        <f aca="false">(P$52+Q$52)/(P69+Q69)</f>
        <v>3.01907264736233</v>
      </c>
    </row>
    <row r="70" customFormat="false" ht="12.8" hidden="false" customHeight="false" outlineLevel="0" collapsed="false">
      <c r="B70" s="0" t="n">
        <v>183823548</v>
      </c>
      <c r="D70" s="0" t="n">
        <v>81604647756</v>
      </c>
      <c r="F70" s="0" t="n">
        <v>26326687743</v>
      </c>
      <c r="G70" s="0" t="n">
        <v>2750352624</v>
      </c>
      <c r="H70" s="0" t="n">
        <v>12973859857</v>
      </c>
      <c r="I70" s="0" t="n">
        <v>140644073486</v>
      </c>
      <c r="J70" s="0" t="n">
        <v>62487258911</v>
      </c>
      <c r="K70" s="0" t="n">
        <v>118238006591</v>
      </c>
      <c r="L70" s="0" t="n">
        <v>26132858276</v>
      </c>
      <c r="M70" s="0" t="n">
        <v>3188020</v>
      </c>
      <c r="N70" s="0" t="n">
        <v>19</v>
      </c>
      <c r="O70" s="0" t="n">
        <f aca="false">M70/1000000</f>
        <v>3.18802</v>
      </c>
      <c r="P70" s="0" t="n">
        <f aca="false">(I70+K70)/1000000000</f>
        <v>258.882080077</v>
      </c>
      <c r="Q70" s="0" t="n">
        <f aca="false">(J70+L70)/1000000000</f>
        <v>88.620117187</v>
      </c>
      <c r="R70" s="0" t="n">
        <f aca="false">P70/$O70</f>
        <v>81.2046599698245</v>
      </c>
      <c r="S70" s="0" t="n">
        <f aca="false">Q70/$O70</f>
        <v>27.7978548399947</v>
      </c>
      <c r="T70" s="0" t="n">
        <f aca="false">R70+S70</f>
        <v>109.002514809819</v>
      </c>
      <c r="U70" s="0" t="n">
        <f aca="false">O$52/O70</f>
        <v>5.50688703333103</v>
      </c>
      <c r="V70" s="0" t="n">
        <f aca="false">P$52/P70</f>
        <v>3.11919707398759</v>
      </c>
      <c r="W70" s="0" t="n">
        <f aca="false">Q$52/Q70</f>
        <v>3.20860262598154</v>
      </c>
      <c r="X70" s="0" t="n">
        <f aca="false">(P$52+Q$52)/(P70+Q70)</f>
        <v>3.14199730534513</v>
      </c>
    </row>
    <row r="71" customFormat="false" ht="12.8" hidden="false" customHeight="false" outlineLevel="0" collapsed="false">
      <c r="B71" s="0" t="n">
        <v>182667201</v>
      </c>
      <c r="D71" s="0" t="n">
        <v>81932043952</v>
      </c>
      <c r="F71" s="0" t="n">
        <v>26374150326</v>
      </c>
      <c r="G71" s="0" t="n">
        <v>2750476804</v>
      </c>
      <c r="H71" s="0" t="n">
        <v>13067350838</v>
      </c>
      <c r="I71" s="0" t="n">
        <v>141289810180</v>
      </c>
      <c r="J71" s="0" t="n">
        <v>63519989013</v>
      </c>
      <c r="K71" s="0" t="n">
        <v>118925521850</v>
      </c>
      <c r="L71" s="0" t="n">
        <v>25588180541</v>
      </c>
      <c r="M71" s="0" t="n">
        <v>3220762</v>
      </c>
      <c r="N71" s="0" t="n">
        <v>20</v>
      </c>
      <c r="O71" s="0" t="n">
        <f aca="false">M71/1000000</f>
        <v>3.220762</v>
      </c>
      <c r="P71" s="0" t="n">
        <f aca="false">(I71+K71)/1000000000</f>
        <v>260.21533203</v>
      </c>
      <c r="Q71" s="0" t="n">
        <f aca="false">(J71+L71)/1000000000</f>
        <v>89.108169554</v>
      </c>
      <c r="R71" s="0" t="n">
        <f aca="false">P71/$O71</f>
        <v>80.793095556269</v>
      </c>
      <c r="S71" s="0" t="n">
        <f aca="false">Q71/$O71</f>
        <v>27.6667973460939</v>
      </c>
      <c r="T71" s="0" t="n">
        <f aca="false">R71+S71</f>
        <v>108.459892902363</v>
      </c>
      <c r="U71" s="0" t="n">
        <f aca="false">O$52/O71</f>
        <v>5.45090447540054</v>
      </c>
      <c r="V71" s="0" t="n">
        <f aca="false">P$52/P71</f>
        <v>3.10321540389059</v>
      </c>
      <c r="W71" s="0" t="n">
        <f aca="false">Q$52/Q71</f>
        <v>3.1910288601393</v>
      </c>
      <c r="X71" s="0" t="n">
        <f aca="false">(P$52+Q$52)/(P71+Q71)</f>
        <v>3.12561554677548</v>
      </c>
    </row>
    <row r="72" customFormat="false" ht="12.8" hidden="false" customHeight="false" outlineLevel="0" collapsed="false">
      <c r="B72" s="0" t="n">
        <v>180108860</v>
      </c>
      <c r="D72" s="0" t="n">
        <v>81865327101</v>
      </c>
      <c r="F72" s="0" t="n">
        <v>26364770363</v>
      </c>
      <c r="G72" s="0" t="n">
        <v>2751029613</v>
      </c>
      <c r="H72" s="0" t="n">
        <v>13048082812</v>
      </c>
      <c r="I72" s="0" t="n">
        <v>133636932373</v>
      </c>
      <c r="J72" s="0" t="n">
        <v>56895980834</v>
      </c>
      <c r="K72" s="0" t="n">
        <v>119312164306</v>
      </c>
      <c r="L72" s="0" t="n">
        <v>26804916381</v>
      </c>
      <c r="M72" s="0" t="n">
        <v>3073322</v>
      </c>
      <c r="N72" s="0" t="n">
        <v>21</v>
      </c>
      <c r="O72" s="0" t="n">
        <f aca="false">M72/1000000</f>
        <v>3.073322</v>
      </c>
      <c r="P72" s="0" t="n">
        <f aca="false">(I72+K72)/1000000000</f>
        <v>252.949096679</v>
      </c>
      <c r="Q72" s="0" t="n">
        <f aca="false">(J72+L72)/1000000000</f>
        <v>83.700897215</v>
      </c>
      <c r="R72" s="0" t="n">
        <f aca="false">P72/$O72</f>
        <v>82.3047818220805</v>
      </c>
      <c r="S72" s="0" t="n">
        <f aca="false">Q72/$O72</f>
        <v>27.2346656858604</v>
      </c>
      <c r="T72" s="0" t="n">
        <f aca="false">R72+S72</f>
        <v>109.539447507941</v>
      </c>
      <c r="U72" s="0" t="n">
        <f aca="false">O$52/O72</f>
        <v>5.71240696549206</v>
      </c>
      <c r="V72" s="0" t="n">
        <f aca="false">P$52/P72</f>
        <v>3.19235861003586</v>
      </c>
      <c r="W72" s="0" t="n">
        <f aca="false">Q$52/Q72</f>
        <v>3.39717673504272</v>
      </c>
      <c r="X72" s="0" t="n">
        <f aca="false">(P$52+Q$52)/(P72+Q72)</f>
        <v>3.24328230271345</v>
      </c>
    </row>
    <row r="73" customFormat="false" ht="12.8" hidden="false" customHeight="false" outlineLevel="0" collapsed="false">
      <c r="B73" s="0" t="n">
        <v>187184724</v>
      </c>
      <c r="D73" s="0" t="n">
        <v>80672442354</v>
      </c>
      <c r="F73" s="0" t="n">
        <v>26194318612</v>
      </c>
      <c r="G73" s="0" t="n">
        <v>2750702451</v>
      </c>
      <c r="H73" s="0" t="n">
        <v>12707349153</v>
      </c>
      <c r="I73" s="0" t="n">
        <v>131683120727</v>
      </c>
      <c r="J73" s="0" t="n">
        <v>57237319946</v>
      </c>
      <c r="K73" s="0" t="n">
        <v>121195571899</v>
      </c>
      <c r="L73" s="0" t="n">
        <v>27451354980</v>
      </c>
      <c r="M73" s="0" t="n">
        <v>3041137</v>
      </c>
      <c r="N73" s="0" t="n">
        <v>22</v>
      </c>
      <c r="O73" s="0" t="n">
        <f aca="false">M73/1000000</f>
        <v>3.041137</v>
      </c>
      <c r="P73" s="0" t="n">
        <f aca="false">(I73+K73)/1000000000</f>
        <v>252.878692626</v>
      </c>
      <c r="Q73" s="0" t="n">
        <f aca="false">(J73+L73)/1000000000</f>
        <v>84.688674926</v>
      </c>
      <c r="R73" s="0" t="n">
        <f aca="false">P73/$O73</f>
        <v>83.1526802725428</v>
      </c>
      <c r="S73" s="0" t="n">
        <f aca="false">Q73/$O73</f>
        <v>27.8477013452534</v>
      </c>
      <c r="T73" s="0" t="n">
        <f aca="false">R73+S73</f>
        <v>111.000381617796</v>
      </c>
      <c r="U73" s="0" t="n">
        <f aca="false">O$52/O73</f>
        <v>5.7728625839612</v>
      </c>
      <c r="V73" s="0" t="n">
        <f aca="false">P$52/P73</f>
        <v>3.19324739581074</v>
      </c>
      <c r="W73" s="0" t="n">
        <f aca="false">Q$52/Q73</f>
        <v>3.35755330886283</v>
      </c>
      <c r="X73" s="0" t="n">
        <f aca="false">(P$52+Q$52)/(P73+Q73)</f>
        <v>3.23446835315563</v>
      </c>
    </row>
    <row r="74" customFormat="false" ht="12.8" hidden="false" customHeight="false" outlineLevel="0" collapsed="false">
      <c r="B74" s="0" t="n">
        <v>185186528</v>
      </c>
      <c r="D74" s="0" t="n">
        <v>80629683241</v>
      </c>
      <c r="F74" s="0" t="n">
        <v>26188102452</v>
      </c>
      <c r="G74" s="0" t="n">
        <v>2750656202</v>
      </c>
      <c r="H74" s="0" t="n">
        <v>12695150397</v>
      </c>
      <c r="I74" s="0" t="n">
        <v>125993942260</v>
      </c>
      <c r="J74" s="0" t="n">
        <v>54687393188</v>
      </c>
      <c r="K74" s="0" t="n">
        <v>116304687500</v>
      </c>
      <c r="L74" s="0" t="n">
        <v>26537628173</v>
      </c>
      <c r="M74" s="0" t="n">
        <v>2924470</v>
      </c>
      <c r="N74" s="0" t="n">
        <v>23</v>
      </c>
      <c r="O74" s="0" t="n">
        <f aca="false">M74/1000000</f>
        <v>2.92447</v>
      </c>
      <c r="P74" s="0" t="n">
        <f aca="false">(I74+K74)/1000000000</f>
        <v>242.29862976</v>
      </c>
      <c r="Q74" s="0" t="n">
        <f aca="false">(J74+L74)/1000000000</f>
        <v>81.225021361</v>
      </c>
      <c r="R74" s="0" t="n">
        <f aca="false">P74/$O74</f>
        <v>82.8521509059761</v>
      </c>
      <c r="S74" s="0" t="n">
        <f aca="false">Q74/$O74</f>
        <v>27.7742706750283</v>
      </c>
      <c r="T74" s="0" t="n">
        <f aca="false">R74+S74</f>
        <v>110.626421581004</v>
      </c>
      <c r="U74" s="0" t="n">
        <f aca="false">O$52/O74</f>
        <v>6.00316159851187</v>
      </c>
      <c r="V74" s="0" t="n">
        <f aca="false">P$52/P74</f>
        <v>3.33268177159666</v>
      </c>
      <c r="W74" s="0" t="n">
        <f aca="false">Q$52/Q74</f>
        <v>3.50072842033783</v>
      </c>
      <c r="X74" s="0" t="n">
        <f aca="false">(P$52+Q$52)/(P74+Q74)</f>
        <v>3.37487217278171</v>
      </c>
    </row>
    <row r="75" customFormat="false" ht="12.8" hidden="false" customHeight="false" outlineLevel="0" collapsed="false">
      <c r="B75" s="0" t="n">
        <v>189518272</v>
      </c>
      <c r="D75" s="0" t="n">
        <v>80296679898</v>
      </c>
      <c r="F75" s="0" t="n">
        <v>26140483416</v>
      </c>
      <c r="G75" s="0" t="n">
        <v>2750736942</v>
      </c>
      <c r="H75" s="0" t="n">
        <v>12599955839</v>
      </c>
      <c r="I75" s="0" t="n">
        <v>126943954467</v>
      </c>
      <c r="J75" s="0" t="n">
        <v>58907043457</v>
      </c>
      <c r="K75" s="0" t="n">
        <v>118600769042</v>
      </c>
      <c r="L75" s="0" t="n">
        <v>25194747924</v>
      </c>
      <c r="M75" s="0" t="n">
        <v>2949555</v>
      </c>
      <c r="N75" s="0" t="n">
        <v>24</v>
      </c>
      <c r="O75" s="0" t="n">
        <f aca="false">M75/1000000</f>
        <v>2.949555</v>
      </c>
      <c r="P75" s="0" t="n">
        <f aca="false">(I75+K75)/1000000000</f>
        <v>245.544723509</v>
      </c>
      <c r="Q75" s="0" t="n">
        <f aca="false">(J75+L75)/1000000000</f>
        <v>84.101791381</v>
      </c>
      <c r="R75" s="0" t="n">
        <f aca="false">P75/$O75</f>
        <v>83.2480572523652</v>
      </c>
      <c r="S75" s="0" t="n">
        <f aca="false">Q75/$O75</f>
        <v>28.513382995401</v>
      </c>
      <c r="T75" s="0" t="n">
        <f aca="false">R75+S75</f>
        <v>111.761440247766</v>
      </c>
      <c r="U75" s="0" t="n">
        <f aca="false">O$52/O75</f>
        <v>5.95210667371858</v>
      </c>
      <c r="V75" s="0" t="n">
        <f aca="false">P$52/P75</f>
        <v>3.28862382031354</v>
      </c>
      <c r="W75" s="0" t="n">
        <f aca="false">Q$52/Q75</f>
        <v>3.38098316399523</v>
      </c>
      <c r="X75" s="0" t="n">
        <f aca="false">(P$52+Q$52)/(P75+Q75)</f>
        <v>3.31218720079398</v>
      </c>
    </row>
    <row r="76" customFormat="false" ht="12.8" hidden="false" customHeight="false" outlineLevel="0" collapsed="false">
      <c r="A76" s="0" t="s">
        <v>0</v>
      </c>
      <c r="B76" s="0" t="s">
        <v>1</v>
      </c>
      <c r="D76" s="0" t="s">
        <v>2</v>
      </c>
      <c r="F76" s="0" t="s">
        <v>73</v>
      </c>
      <c r="G76" s="0" t="s">
        <v>74</v>
      </c>
      <c r="H76" s="0" t="s">
        <v>4</v>
      </c>
      <c r="I76" s="0" t="s">
        <v>5</v>
      </c>
      <c r="J76" s="0" t="s">
        <v>67</v>
      </c>
      <c r="K76" s="0" t="s">
        <v>75</v>
      </c>
      <c r="L76" s="0" t="s">
        <v>76</v>
      </c>
      <c r="M76" s="0" t="s">
        <v>7</v>
      </c>
      <c r="N76" s="0" t="s">
        <v>8</v>
      </c>
      <c r="O76" s="0" t="s">
        <v>9</v>
      </c>
      <c r="P76" s="0" t="s">
        <v>58</v>
      </c>
      <c r="Q76" s="0" t="s">
        <v>59</v>
      </c>
      <c r="R76" s="0" t="s">
        <v>60</v>
      </c>
      <c r="S76" s="0" t="s">
        <v>61</v>
      </c>
      <c r="T76" s="0" t="s">
        <v>62</v>
      </c>
      <c r="U76" s="0" t="s">
        <v>16</v>
      </c>
      <c r="V76" s="0" t="s">
        <v>77</v>
      </c>
      <c r="W76" s="0" t="s">
        <v>78</v>
      </c>
      <c r="X76" s="0" t="s">
        <v>79</v>
      </c>
    </row>
    <row r="77" customFormat="false" ht="12.8" hidden="false" customHeight="false" outlineLevel="0" collapsed="false">
      <c r="A77" s="0" t="s">
        <v>37</v>
      </c>
      <c r="B77" s="0" t="n">
        <v>21905854</v>
      </c>
      <c r="D77" s="0" t="n">
        <v>178005599602</v>
      </c>
      <c r="F77" s="0" t="n">
        <v>62024796187</v>
      </c>
      <c r="G77" s="0" t="n">
        <v>20069145088</v>
      </c>
      <c r="H77" s="0" t="n">
        <v>6995485414</v>
      </c>
      <c r="I77" s="0" t="n">
        <v>1360532028198</v>
      </c>
      <c r="J77" s="0" t="n">
        <v>431291625976</v>
      </c>
      <c r="K77" s="0" t="n">
        <v>960689300537</v>
      </c>
      <c r="L77" s="0" t="n">
        <v>224840240478</v>
      </c>
      <c r="M77" s="0" t="n">
        <v>53884253</v>
      </c>
      <c r="N77" s="0" t="n">
        <v>1</v>
      </c>
      <c r="O77" s="0" t="n">
        <f aca="false">M77/1000000</f>
        <v>53.884253</v>
      </c>
      <c r="P77" s="0" t="n">
        <f aca="false">(I77+K77)/1000000000</f>
        <v>2321.221328735</v>
      </c>
      <c r="Q77" s="0" t="n">
        <f aca="false">(J77+L77)/1000000000</f>
        <v>656.131866454</v>
      </c>
      <c r="R77" s="0" t="n">
        <f aca="false">P77/$O77</f>
        <v>43.0779160793971</v>
      </c>
      <c r="S77" s="0" t="n">
        <f aca="false">Q77/$O77</f>
        <v>12.1766904044118</v>
      </c>
      <c r="T77" s="0" t="n">
        <f aca="false">R77+S77</f>
        <v>55.2546064838089</v>
      </c>
      <c r="U77" s="0" t="n">
        <f aca="false">O$77/O77</f>
        <v>1</v>
      </c>
      <c r="V77" s="0" t="n">
        <f aca="false">P$77/P77</f>
        <v>1</v>
      </c>
      <c r="W77" s="0" t="n">
        <f aca="false">Q$77/Q77</f>
        <v>1</v>
      </c>
      <c r="X77" s="0" t="n">
        <f aca="false">(P$77+Q$77)/(P77+Q77)</f>
        <v>1</v>
      </c>
    </row>
    <row r="78" customFormat="false" ht="12.8" hidden="false" customHeight="false" outlineLevel="0" collapsed="false">
      <c r="B78" s="0" t="n">
        <v>37090675</v>
      </c>
      <c r="D78" s="0" t="n">
        <v>180930783314</v>
      </c>
      <c r="F78" s="0" t="n">
        <v>62236576095</v>
      </c>
      <c r="G78" s="0" t="n">
        <v>19667564171</v>
      </c>
      <c r="H78" s="0" t="n">
        <v>8274596127</v>
      </c>
      <c r="I78" s="0" t="n">
        <v>928392654418</v>
      </c>
      <c r="J78" s="0" t="n">
        <v>290970306396</v>
      </c>
      <c r="K78" s="0" t="n">
        <v>552497344970</v>
      </c>
      <c r="L78" s="0" t="n">
        <v>132369552612</v>
      </c>
      <c r="M78" s="0" t="n">
        <v>31441440</v>
      </c>
      <c r="N78" s="0" t="n">
        <v>2</v>
      </c>
      <c r="O78" s="0" t="n">
        <f aca="false">M78/1000000</f>
        <v>31.44144</v>
      </c>
      <c r="P78" s="0" t="n">
        <f aca="false">(I78+K78)/1000000000</f>
        <v>1480.889999388</v>
      </c>
      <c r="Q78" s="0" t="n">
        <f aca="false">(J78+L78)/1000000000</f>
        <v>423.339859008</v>
      </c>
      <c r="R78" s="0" t="n">
        <f aca="false">P78/$O78</f>
        <v>47.0999419679251</v>
      </c>
      <c r="S78" s="0" t="n">
        <f aca="false">Q78/$O78</f>
        <v>13.4643915484787</v>
      </c>
      <c r="T78" s="0" t="n">
        <f aca="false">R78+S78</f>
        <v>60.5643335164038</v>
      </c>
      <c r="U78" s="0" t="n">
        <f aca="false">O$77/O78</f>
        <v>1.71379723702222</v>
      </c>
      <c r="V78" s="0" t="n">
        <f aca="false">P$77/P78</f>
        <v>1.5674502020368</v>
      </c>
      <c r="W78" s="0" t="n">
        <f aca="false">Q$77/Q78</f>
        <v>1.54989390319044</v>
      </c>
      <c r="X78" s="0" t="n">
        <f aca="false">(P$77+Q$77)/(P78+Q78)</f>
        <v>1.56354716425722</v>
      </c>
    </row>
    <row r="79" customFormat="false" ht="12.8" hidden="false" customHeight="false" outlineLevel="0" collapsed="false">
      <c r="B79" s="0" t="n">
        <v>38330746</v>
      </c>
      <c r="D79" s="0" t="n">
        <v>183221420835</v>
      </c>
      <c r="F79" s="0" t="n">
        <v>62581698785</v>
      </c>
      <c r="G79" s="0" t="n">
        <v>19688000914</v>
      </c>
      <c r="H79" s="0" t="n">
        <v>8915896245</v>
      </c>
      <c r="I79" s="0" t="n">
        <v>731122543334</v>
      </c>
      <c r="J79" s="0" t="n">
        <v>226518127441</v>
      </c>
      <c r="K79" s="0" t="n">
        <v>423263916015</v>
      </c>
      <c r="L79" s="0" t="n">
        <v>93015365600</v>
      </c>
      <c r="M79" s="0" t="n">
        <v>22051992</v>
      </c>
      <c r="N79" s="0" t="n">
        <v>3</v>
      </c>
      <c r="O79" s="0" t="n">
        <f aca="false">M79/1000000</f>
        <v>22.051992</v>
      </c>
      <c r="P79" s="0" t="n">
        <f aca="false">(I79+K79)/1000000000</f>
        <v>1154.386459349</v>
      </c>
      <c r="Q79" s="0" t="n">
        <f aca="false">(J79+L79)/1000000000</f>
        <v>319.533493041</v>
      </c>
      <c r="R79" s="0" t="n">
        <f aca="false">P79/$O79</f>
        <v>52.3483982466981</v>
      </c>
      <c r="S79" s="0" t="n">
        <f aca="false">Q79/$O79</f>
        <v>14.4900058480431</v>
      </c>
      <c r="T79" s="0" t="n">
        <f aca="false">R79+S79</f>
        <v>66.8384040947412</v>
      </c>
      <c r="U79" s="0" t="n">
        <f aca="false">O$77/O79</f>
        <v>2.44350954779958</v>
      </c>
      <c r="V79" s="0" t="n">
        <f aca="false">P$77/P79</f>
        <v>2.010783572465</v>
      </c>
      <c r="W79" s="0" t="n">
        <f aca="false">Q$77/Q79</f>
        <v>2.05340560768636</v>
      </c>
      <c r="X79" s="0" t="n">
        <f aca="false">(P$77+Q$77)/(P79+Q79)</f>
        <v>2.02002367249398</v>
      </c>
    </row>
    <row r="80" customFormat="false" ht="12.8" hidden="false" customHeight="false" outlineLevel="0" collapsed="false">
      <c r="B80" s="0" t="n">
        <v>40037390</v>
      </c>
      <c r="D80" s="0" t="n">
        <v>185422349813</v>
      </c>
      <c r="F80" s="0" t="n">
        <v>62916560458</v>
      </c>
      <c r="G80" s="0" t="n">
        <v>19709207521</v>
      </c>
      <c r="H80" s="0" t="n">
        <v>9531403021</v>
      </c>
      <c r="I80" s="0" t="n">
        <v>649662796020</v>
      </c>
      <c r="J80" s="0" t="n">
        <v>184112335205</v>
      </c>
      <c r="K80" s="0" t="n">
        <v>337632949829</v>
      </c>
      <c r="L80" s="0" t="n">
        <v>73682159423</v>
      </c>
      <c r="M80" s="0" t="n">
        <v>17454627</v>
      </c>
      <c r="N80" s="0" t="n">
        <v>4</v>
      </c>
      <c r="O80" s="0" t="n">
        <f aca="false">M80/1000000</f>
        <v>17.454627</v>
      </c>
      <c r="P80" s="0" t="n">
        <f aca="false">(I80+K80)/1000000000</f>
        <v>987.295745849</v>
      </c>
      <c r="Q80" s="0" t="n">
        <f aca="false">(J80+L80)/1000000000</f>
        <v>257.794494628</v>
      </c>
      <c r="R80" s="0" t="n">
        <f aca="false">P80/$O80</f>
        <v>56.5635545147427</v>
      </c>
      <c r="S80" s="0" t="n">
        <f aca="false">Q80/$O80</f>
        <v>14.7694072539047</v>
      </c>
      <c r="T80" s="0" t="n">
        <f aca="false">R80+S80</f>
        <v>71.3329617686474</v>
      </c>
      <c r="U80" s="0" t="n">
        <f aca="false">O$77/O80</f>
        <v>3.08710423889322</v>
      </c>
      <c r="V80" s="0" t="n">
        <f aca="false">P$77/P80</f>
        <v>2.35109017586106</v>
      </c>
      <c r="W80" s="0" t="n">
        <f aca="false">Q$77/Q80</f>
        <v>2.54517408294853</v>
      </c>
      <c r="X80" s="0" t="n">
        <f aca="false">(P$77+Q$77)/(P80+Q80)</f>
        <v>2.39127502440977</v>
      </c>
    </row>
    <row r="81" customFormat="false" ht="12.8" hidden="false" customHeight="false" outlineLevel="0" collapsed="false">
      <c r="B81" s="0" t="n">
        <v>41685444</v>
      </c>
      <c r="D81" s="0" t="n">
        <v>187863980741</v>
      </c>
      <c r="F81" s="0" t="n">
        <v>63283988145</v>
      </c>
      <c r="G81" s="0" t="n">
        <v>19730025140</v>
      </c>
      <c r="H81" s="0" t="n">
        <v>10215721925</v>
      </c>
      <c r="I81" s="0" t="n">
        <v>593835494995</v>
      </c>
      <c r="J81" s="0" t="n">
        <v>162536727905</v>
      </c>
      <c r="K81" s="0" t="n">
        <v>278126541137</v>
      </c>
      <c r="L81" s="0" t="n">
        <v>62422500610</v>
      </c>
      <c r="M81" s="0" t="n">
        <v>14759534</v>
      </c>
      <c r="N81" s="0" t="n">
        <v>5</v>
      </c>
      <c r="O81" s="0" t="n">
        <f aca="false">M81/1000000</f>
        <v>14.759534</v>
      </c>
      <c r="P81" s="0" t="n">
        <f aca="false">(I81+K81)/1000000000</f>
        <v>871.962036132</v>
      </c>
      <c r="Q81" s="0" t="n">
        <f aca="false">(J81+L81)/1000000000</f>
        <v>224.959228515</v>
      </c>
      <c r="R81" s="0" t="n">
        <f aca="false">P81/$O81</f>
        <v>59.0778839041937</v>
      </c>
      <c r="S81" s="0" t="n">
        <f aca="false">Q81/$O81</f>
        <v>15.2416213489532</v>
      </c>
      <c r="T81" s="0" t="n">
        <f aca="false">R81+S81</f>
        <v>74.3195052531469</v>
      </c>
      <c r="U81" s="0" t="n">
        <f aca="false">O$77/O81</f>
        <v>3.65080991039419</v>
      </c>
      <c r="V81" s="0" t="n">
        <f aca="false">P$77/P81</f>
        <v>2.66206696226349</v>
      </c>
      <c r="W81" s="0" t="n">
        <f aca="false">Q$77/Q81</f>
        <v>2.91667014856539</v>
      </c>
      <c r="X81" s="0" t="n">
        <f aca="false">(P$77+Q$77)/(P81+Q81)</f>
        <v>2.71428159080054</v>
      </c>
    </row>
    <row r="82" customFormat="false" ht="12.8" hidden="false" customHeight="false" outlineLevel="0" collapsed="false">
      <c r="B82" s="0" t="n">
        <v>42159649</v>
      </c>
      <c r="D82" s="0" t="n">
        <v>190258499184</v>
      </c>
      <c r="F82" s="0" t="n">
        <v>63642941782</v>
      </c>
      <c r="G82" s="0" t="n">
        <v>19750445683</v>
      </c>
      <c r="H82" s="0" t="n">
        <v>10886898857</v>
      </c>
      <c r="I82" s="0" t="n">
        <v>566161758422</v>
      </c>
      <c r="J82" s="0" t="n">
        <v>147211013793</v>
      </c>
      <c r="K82" s="0" t="n">
        <v>288985183715</v>
      </c>
      <c r="L82" s="0" t="n">
        <v>54887725830</v>
      </c>
      <c r="M82" s="0" t="n">
        <v>12960937</v>
      </c>
      <c r="N82" s="0" t="n">
        <v>6</v>
      </c>
      <c r="O82" s="0" t="n">
        <f aca="false">M82/1000000</f>
        <v>12.960937</v>
      </c>
      <c r="P82" s="0" t="n">
        <f aca="false">(I82+K82)/1000000000</f>
        <v>855.146942137</v>
      </c>
      <c r="Q82" s="0" t="n">
        <f aca="false">(J82+L82)/1000000000</f>
        <v>202.098739623</v>
      </c>
      <c r="R82" s="0" t="n">
        <f aca="false">P82/$O82</f>
        <v>65.9787901242788</v>
      </c>
      <c r="S82" s="0" t="n">
        <f aca="false">Q82/$O82</f>
        <v>15.5929111933034</v>
      </c>
      <c r="T82" s="0" t="n">
        <f aca="false">R82+S82</f>
        <v>81.5717013175822</v>
      </c>
      <c r="U82" s="0" t="n">
        <f aca="false">O$77/O82</f>
        <v>4.15743499100412</v>
      </c>
      <c r="V82" s="0" t="n">
        <f aca="false">P$77/P82</f>
        <v>2.71441224233849</v>
      </c>
      <c r="W82" s="0" t="n">
        <f aca="false">Q$77/Q82</f>
        <v>3.24659059070811</v>
      </c>
      <c r="X82" s="0" t="n">
        <f aca="false">(P$77+Q$77)/(P82+Q82)</f>
        <v>2.81614126834984</v>
      </c>
    </row>
    <row r="83" customFormat="false" ht="12.8" hidden="false" customHeight="false" outlineLevel="0" collapsed="false">
      <c r="B83" s="0" t="n">
        <v>83042812</v>
      </c>
      <c r="D83" s="0" t="n">
        <v>195964006118</v>
      </c>
      <c r="F83" s="0" t="n">
        <v>64476021665</v>
      </c>
      <c r="G83" s="0" t="n">
        <v>19771062672</v>
      </c>
      <c r="H83" s="0" t="n">
        <v>12503913657</v>
      </c>
      <c r="I83" s="0" t="n">
        <v>550114761352</v>
      </c>
      <c r="J83" s="0" t="n">
        <v>147053405761</v>
      </c>
      <c r="K83" s="0" t="n">
        <v>333941192626</v>
      </c>
      <c r="L83" s="0" t="n">
        <v>72401504516</v>
      </c>
      <c r="M83" s="0" t="n">
        <v>12783804</v>
      </c>
      <c r="N83" s="0" t="n">
        <v>7</v>
      </c>
      <c r="O83" s="0" t="n">
        <f aca="false">M83/1000000</f>
        <v>12.783804</v>
      </c>
      <c r="P83" s="0" t="n">
        <f aca="false">(I83+K83)/1000000000</f>
        <v>884.055953978</v>
      </c>
      <c r="Q83" s="0" t="n">
        <f aca="false">(J83+L83)/1000000000</f>
        <v>219.454910277</v>
      </c>
      <c r="R83" s="0" t="n">
        <f aca="false">P83/$O83</f>
        <v>69.1543732974943</v>
      </c>
      <c r="S83" s="0" t="n">
        <f aca="false">Q83/$O83</f>
        <v>17.1666360245354</v>
      </c>
      <c r="T83" s="0" t="n">
        <f aca="false">R83+S83</f>
        <v>86.3210093220297</v>
      </c>
      <c r="U83" s="0" t="n">
        <f aca="false">O$77/O83</f>
        <v>4.21504060919582</v>
      </c>
      <c r="V83" s="0" t="n">
        <f aca="false">P$77/P83</f>
        <v>2.62564978867024</v>
      </c>
      <c r="W83" s="0" t="n">
        <f aca="false">Q$77/Q83</f>
        <v>2.9898254070771</v>
      </c>
      <c r="X83" s="0" t="n">
        <f aca="false">(P$77+Q$77)/(P83+Q83)</f>
        <v>2.69807329645011</v>
      </c>
    </row>
    <row r="84" customFormat="false" ht="12.8" hidden="false" customHeight="false" outlineLevel="0" collapsed="false">
      <c r="B84" s="0" t="n">
        <v>87308497</v>
      </c>
      <c r="D84" s="0" t="n">
        <v>198659520636</v>
      </c>
      <c r="F84" s="0" t="n">
        <v>64878193109</v>
      </c>
      <c r="G84" s="0" t="n">
        <v>19791724691</v>
      </c>
      <c r="H84" s="0" t="n">
        <v>13260737611</v>
      </c>
      <c r="I84" s="0" t="n">
        <v>522535675048</v>
      </c>
      <c r="J84" s="0" t="n">
        <v>130283828735</v>
      </c>
      <c r="K84" s="0" t="n">
        <v>349624710083</v>
      </c>
      <c r="L84" s="0" t="n">
        <v>69024017333</v>
      </c>
      <c r="M84" s="0" t="n">
        <v>12277824</v>
      </c>
      <c r="N84" s="0" t="n">
        <v>8</v>
      </c>
      <c r="O84" s="0" t="n">
        <f aca="false">M84/1000000</f>
        <v>12.277824</v>
      </c>
      <c r="P84" s="0" t="n">
        <f aca="false">(I84+K84)/1000000000</f>
        <v>872.160385131</v>
      </c>
      <c r="Q84" s="0" t="n">
        <f aca="false">(J84+L84)/1000000000</f>
        <v>199.307846068</v>
      </c>
      <c r="R84" s="0" t="n">
        <f aca="false">P84/$O84</f>
        <v>71.0354200492693</v>
      </c>
      <c r="S84" s="0" t="n">
        <f aca="false">Q84/$O84</f>
        <v>16.2331571187207</v>
      </c>
      <c r="T84" s="0" t="n">
        <f aca="false">R84+S84</f>
        <v>87.26857716799</v>
      </c>
      <c r="U84" s="0" t="n">
        <f aca="false">O$77/O84</f>
        <v>4.3887461654443</v>
      </c>
      <c r="V84" s="0" t="n">
        <f aca="false">P$77/P84</f>
        <v>2.6614615480229</v>
      </c>
      <c r="W84" s="0" t="n">
        <f aca="false">Q$77/Q84</f>
        <v>3.29205236722161</v>
      </c>
      <c r="X84" s="0" t="n">
        <f aca="false">(P$77+Q$77)/(P84+Q84)</f>
        <v>2.77876012418704</v>
      </c>
    </row>
    <row r="85" customFormat="false" ht="12.8" hidden="false" customHeight="false" outlineLevel="0" collapsed="false">
      <c r="B85" s="0" t="n">
        <v>93071989</v>
      </c>
      <c r="D85" s="0" t="n">
        <v>202543584244</v>
      </c>
      <c r="F85" s="0" t="n">
        <v>65451113393</v>
      </c>
      <c r="G85" s="0" t="n">
        <v>19811961695</v>
      </c>
      <c r="H85" s="0" t="n">
        <v>14358492545</v>
      </c>
      <c r="I85" s="0" t="n">
        <v>496404571533</v>
      </c>
      <c r="J85" s="0" t="n">
        <v>124808364868</v>
      </c>
      <c r="K85" s="0" t="n">
        <v>379844146728</v>
      </c>
      <c r="L85" s="0" t="n">
        <v>66067810058</v>
      </c>
      <c r="M85" s="0" t="n">
        <v>11757740</v>
      </c>
      <c r="N85" s="0" t="n">
        <v>9</v>
      </c>
      <c r="O85" s="0" t="n">
        <f aca="false">M85/1000000</f>
        <v>11.75774</v>
      </c>
      <c r="P85" s="0" t="n">
        <f aca="false">(I85+K85)/1000000000</f>
        <v>876.248718261</v>
      </c>
      <c r="Q85" s="0" t="n">
        <f aca="false">(J85+L85)/1000000000</f>
        <v>190.876174926</v>
      </c>
      <c r="R85" s="0" t="n">
        <f aca="false">P85/$O85</f>
        <v>74.5252674630499</v>
      </c>
      <c r="S85" s="0" t="n">
        <f aca="false">Q85/$O85</f>
        <v>16.2340870716651</v>
      </c>
      <c r="T85" s="0" t="n">
        <f aca="false">R85+S85</f>
        <v>90.759354534715</v>
      </c>
      <c r="U85" s="0" t="n">
        <f aca="false">O$77/O85</f>
        <v>4.58287502530248</v>
      </c>
      <c r="V85" s="0" t="n">
        <f aca="false">P$77/P85</f>
        <v>2.64904390769517</v>
      </c>
      <c r="W85" s="0" t="n">
        <f aca="false">Q$77/Q85</f>
        <v>3.43747388435656</v>
      </c>
      <c r="X85" s="0" t="n">
        <f aca="false">(P$77+Q$77)/(P85+Q85)</f>
        <v>2.79007004165843</v>
      </c>
    </row>
    <row r="86" customFormat="false" ht="12.8" hidden="false" customHeight="false" outlineLevel="0" collapsed="false">
      <c r="B86" s="0" t="n">
        <v>95546495</v>
      </c>
      <c r="D86" s="0" t="n">
        <v>205387259662</v>
      </c>
      <c r="F86" s="0" t="n">
        <v>65877559873</v>
      </c>
      <c r="G86" s="0" t="n">
        <v>19832292449</v>
      </c>
      <c r="H86" s="0" t="n">
        <v>15157197670</v>
      </c>
      <c r="I86" s="0" t="n">
        <v>470758850097</v>
      </c>
      <c r="J86" s="0" t="n">
        <v>118259155273</v>
      </c>
      <c r="K86" s="0" t="n">
        <v>389840118408</v>
      </c>
      <c r="L86" s="0" t="n">
        <v>63184738159</v>
      </c>
      <c r="M86" s="0" t="n">
        <v>11211385</v>
      </c>
      <c r="N86" s="0" t="n">
        <v>10</v>
      </c>
      <c r="O86" s="0" t="n">
        <f aca="false">M86/1000000</f>
        <v>11.211385</v>
      </c>
      <c r="P86" s="0" t="n">
        <f aca="false">(I86+K86)/1000000000</f>
        <v>860.598968505</v>
      </c>
      <c r="Q86" s="0" t="n">
        <f aca="false">(J86+L86)/1000000000</f>
        <v>181.443893432</v>
      </c>
      <c r="R86" s="0" t="n">
        <f aca="false">P86/$O86</f>
        <v>76.7611645220461</v>
      </c>
      <c r="S86" s="0" t="n">
        <f aca="false">Q86/$O86</f>
        <v>16.1838964081601</v>
      </c>
      <c r="T86" s="0" t="n">
        <f aca="false">R86+S86</f>
        <v>92.9450609302062</v>
      </c>
      <c r="U86" s="0" t="n">
        <f aca="false">O$77/O86</f>
        <v>4.80620842117187</v>
      </c>
      <c r="V86" s="0" t="n">
        <f aca="false">P$77/P86</f>
        <v>2.69721602474999</v>
      </c>
      <c r="W86" s="0" t="n">
        <f aca="false">Q$77/Q86</f>
        <v>3.61616946177304</v>
      </c>
      <c r="X86" s="0" t="n">
        <f aca="false">(P$77+Q$77)/(P86+Q86)</f>
        <v>2.85722718704157</v>
      </c>
    </row>
    <row r="87" customFormat="false" ht="12.8" hidden="false" customHeight="false" outlineLevel="0" collapsed="false">
      <c r="B87" s="0" t="n">
        <v>102473990</v>
      </c>
      <c r="D87" s="0" t="n">
        <v>210144649615</v>
      </c>
      <c r="F87" s="0" t="n">
        <v>66574539499</v>
      </c>
      <c r="G87" s="0" t="n">
        <v>19846491836</v>
      </c>
      <c r="H87" s="0" t="n">
        <v>16505715607</v>
      </c>
      <c r="I87" s="0" t="n">
        <v>466961654663</v>
      </c>
      <c r="J87" s="0" t="n">
        <v>114066085815</v>
      </c>
      <c r="K87" s="0" t="n">
        <v>417471252441</v>
      </c>
      <c r="L87" s="0" t="n">
        <v>62701431274</v>
      </c>
      <c r="M87" s="0" t="n">
        <v>11231538</v>
      </c>
      <c r="N87" s="0" t="n">
        <v>11</v>
      </c>
      <c r="O87" s="0" t="n">
        <f aca="false">M87/1000000</f>
        <v>11.231538</v>
      </c>
      <c r="P87" s="0" t="n">
        <f aca="false">(I87+K87)/1000000000</f>
        <v>884.432907104</v>
      </c>
      <c r="Q87" s="0" t="n">
        <f aca="false">(J87+L87)/1000000000</f>
        <v>176.767517089</v>
      </c>
      <c r="R87" s="0" t="n">
        <f aca="false">P87/$O87</f>
        <v>78.7454849998282</v>
      </c>
      <c r="S87" s="0" t="n">
        <f aca="false">Q87/$O87</f>
        <v>15.7384961070336</v>
      </c>
      <c r="T87" s="0" t="n">
        <f aca="false">R87+S87</f>
        <v>94.4839811068618</v>
      </c>
      <c r="U87" s="0" t="n">
        <f aca="false">O$77/O87</f>
        <v>4.79758453383677</v>
      </c>
      <c r="V87" s="0" t="n">
        <f aca="false">P$77/P87</f>
        <v>2.62453071351183</v>
      </c>
      <c r="W87" s="0" t="n">
        <f aca="false">Q$77/Q87</f>
        <v>3.71183505464778</v>
      </c>
      <c r="X87" s="0" t="n">
        <f aca="false">(P$77+Q$77)/(P87+Q87)</f>
        <v>2.80564644275671</v>
      </c>
    </row>
    <row r="88" customFormat="false" ht="12.8" hidden="false" customHeight="false" outlineLevel="0" collapsed="false">
      <c r="B88" s="0" t="n">
        <v>103425511</v>
      </c>
      <c r="D88" s="0" t="n">
        <v>219216232819</v>
      </c>
      <c r="F88" s="0" t="n">
        <v>67887943908</v>
      </c>
      <c r="G88" s="0" t="n">
        <v>19867070066</v>
      </c>
      <c r="H88" s="0" t="n">
        <v>19084556805</v>
      </c>
      <c r="I88" s="0" t="n">
        <v>465399490356</v>
      </c>
      <c r="J88" s="0" t="n">
        <v>118868087768</v>
      </c>
      <c r="K88" s="0" t="n">
        <v>451138244628</v>
      </c>
      <c r="L88" s="0" t="n">
        <v>63078506469</v>
      </c>
      <c r="M88" s="0" t="n">
        <v>11243466</v>
      </c>
      <c r="N88" s="0" t="n">
        <v>12</v>
      </c>
      <c r="O88" s="0" t="n">
        <f aca="false">M88/1000000</f>
        <v>11.243466</v>
      </c>
      <c r="P88" s="0" t="n">
        <f aca="false">(I88+K88)/1000000000</f>
        <v>916.537734984</v>
      </c>
      <c r="Q88" s="0" t="n">
        <f aca="false">(J88+L88)/1000000000</f>
        <v>181.946594237</v>
      </c>
      <c r="R88" s="0" t="n">
        <f aca="false">P88/$O88</f>
        <v>81.5173661737404</v>
      </c>
      <c r="S88" s="0" t="n">
        <f aca="false">Q88/$O88</f>
        <v>16.1824293538131</v>
      </c>
      <c r="T88" s="0" t="n">
        <f aca="false">R88+S88</f>
        <v>97.6997955275535</v>
      </c>
      <c r="U88" s="0" t="n">
        <f aca="false">O$77/O88</f>
        <v>4.79249485879176</v>
      </c>
      <c r="V88" s="0" t="n">
        <f aca="false">P$77/P88</f>
        <v>2.53259766634215</v>
      </c>
      <c r="W88" s="0" t="n">
        <f aca="false">Q$77/Q88</f>
        <v>3.60617833604149</v>
      </c>
      <c r="X88" s="0" t="n">
        <f aca="false">(P$77+Q$77)/(P88+Q88)</f>
        <v>2.71041936237763</v>
      </c>
    </row>
    <row r="89" customFormat="false" ht="12.8" hidden="false" customHeight="false" outlineLevel="0" collapsed="false">
      <c r="B89" s="0" t="n">
        <v>116592517</v>
      </c>
      <c r="D89" s="0" t="n">
        <v>248173684054</v>
      </c>
      <c r="F89" s="0" t="n">
        <v>72052611720</v>
      </c>
      <c r="G89" s="0" t="n">
        <v>19887993311</v>
      </c>
      <c r="H89" s="0" t="n">
        <v>27344947688</v>
      </c>
      <c r="I89" s="0" t="n">
        <v>568032089233</v>
      </c>
      <c r="J89" s="0" t="n">
        <v>145102264404</v>
      </c>
      <c r="K89" s="0" t="n">
        <v>542022308349</v>
      </c>
      <c r="L89" s="0" t="n">
        <v>77661026000</v>
      </c>
      <c r="M89" s="0" t="n">
        <v>13769420</v>
      </c>
      <c r="N89" s="0" t="n">
        <v>13</v>
      </c>
      <c r="O89" s="0" t="n">
        <f aca="false">M89/1000000</f>
        <v>13.76942</v>
      </c>
      <c r="P89" s="0" t="n">
        <f aca="false">(I89+K89)/1000000000</f>
        <v>1110.054397582</v>
      </c>
      <c r="Q89" s="0" t="n">
        <f aca="false">(J89+L89)/1000000000</f>
        <v>222.763290404</v>
      </c>
      <c r="R89" s="0" t="n">
        <f aca="false">P89/$O89</f>
        <v>80.6173678762069</v>
      </c>
      <c r="S89" s="0" t="n">
        <f aca="false">Q89/$O89</f>
        <v>16.1781171904118</v>
      </c>
      <c r="T89" s="0" t="n">
        <f aca="false">R89+S89</f>
        <v>96.7954850666186</v>
      </c>
      <c r="U89" s="0" t="n">
        <f aca="false">O$77/O89</f>
        <v>3.91332772186483</v>
      </c>
      <c r="V89" s="0" t="n">
        <f aca="false">P$77/P89</f>
        <v>2.09108790865677</v>
      </c>
      <c r="W89" s="0" t="n">
        <f aca="false">Q$77/Q89</f>
        <v>2.94542186580226</v>
      </c>
      <c r="X89" s="0" t="n">
        <f aca="false">(P$77+Q$77)/(P89+Q89)</f>
        <v>2.23387881330419</v>
      </c>
    </row>
    <row r="90" customFormat="false" ht="12.8" hidden="false" customHeight="false" outlineLevel="0" collapsed="false">
      <c r="B90" s="0" t="n">
        <v>122389400</v>
      </c>
      <c r="D90" s="0" t="n">
        <v>248275665476</v>
      </c>
      <c r="F90" s="0" t="n">
        <v>72093771527</v>
      </c>
      <c r="G90" s="0" t="n">
        <v>19908197102</v>
      </c>
      <c r="H90" s="0" t="n">
        <v>27361239673</v>
      </c>
      <c r="I90" s="0" t="n">
        <v>562778457641</v>
      </c>
      <c r="J90" s="0" t="n">
        <v>142409561157</v>
      </c>
      <c r="K90" s="0" t="n">
        <v>528251449584</v>
      </c>
      <c r="L90" s="0" t="n">
        <v>76070877075</v>
      </c>
      <c r="M90" s="0" t="n">
        <v>13475810</v>
      </c>
      <c r="N90" s="0" t="n">
        <v>14</v>
      </c>
      <c r="O90" s="0" t="n">
        <f aca="false">M90/1000000</f>
        <v>13.47581</v>
      </c>
      <c r="P90" s="0" t="n">
        <f aca="false">(I90+K90)/1000000000</f>
        <v>1091.029907225</v>
      </c>
      <c r="Q90" s="0" t="n">
        <f aca="false">(J90+L90)/1000000000</f>
        <v>218.480438232</v>
      </c>
      <c r="R90" s="0" t="n">
        <f aca="false">P90/$O90</f>
        <v>80.9621022576751</v>
      </c>
      <c r="S90" s="0" t="n">
        <f aca="false">Q90/$O90</f>
        <v>16.2127870778825</v>
      </c>
      <c r="T90" s="0" t="n">
        <f aca="false">R90+S90</f>
        <v>97.1748893355576</v>
      </c>
      <c r="U90" s="0" t="n">
        <f aca="false">O$77/O90</f>
        <v>3.99859103089165</v>
      </c>
      <c r="V90" s="0" t="n">
        <f aca="false">P$77/P90</f>
        <v>2.12755059541764</v>
      </c>
      <c r="W90" s="0" t="n">
        <f aca="false">Q$77/Q90</f>
        <v>3.00316070291504</v>
      </c>
      <c r="X90" s="0" t="n">
        <f aca="false">(P$77+Q$77)/(P90+Q90)</f>
        <v>2.27363854399329</v>
      </c>
    </row>
    <row r="91" customFormat="false" ht="12.8" hidden="false" customHeight="false" outlineLevel="0" collapsed="false">
      <c r="B91" s="0" t="n">
        <v>125098207</v>
      </c>
      <c r="D91" s="0" t="n">
        <v>249354100416</v>
      </c>
      <c r="F91" s="0" t="n">
        <v>72268332453</v>
      </c>
      <c r="G91" s="0" t="n">
        <v>19929325160</v>
      </c>
      <c r="H91" s="0" t="n">
        <v>27656302465</v>
      </c>
      <c r="I91" s="0" t="n">
        <v>554133560180</v>
      </c>
      <c r="J91" s="0" t="n">
        <v>138227203369</v>
      </c>
      <c r="K91" s="0" t="n">
        <v>511848953247</v>
      </c>
      <c r="L91" s="0" t="n">
        <v>73812667846</v>
      </c>
      <c r="M91" s="0" t="n">
        <v>13087016</v>
      </c>
      <c r="N91" s="0" t="n">
        <v>15</v>
      </c>
      <c r="O91" s="0" t="n">
        <f aca="false">M91/1000000</f>
        <v>13.087016</v>
      </c>
      <c r="P91" s="0" t="n">
        <f aca="false">(I91+K91)/1000000000</f>
        <v>1065.982513427</v>
      </c>
      <c r="Q91" s="0" t="n">
        <f aca="false">(J91+L91)/1000000000</f>
        <v>212.039871215</v>
      </c>
      <c r="R91" s="0" t="n">
        <f aca="false">P91/$O91</f>
        <v>81.4534431246206</v>
      </c>
      <c r="S91" s="0" t="n">
        <f aca="false">Q91/$O91</f>
        <v>16.2023085487937</v>
      </c>
      <c r="T91" s="0" t="n">
        <f aca="false">R91+S91</f>
        <v>97.6557516734143</v>
      </c>
      <c r="U91" s="0" t="n">
        <f aca="false">O$77/O91</f>
        <v>4.11738267913786</v>
      </c>
      <c r="V91" s="0" t="n">
        <f aca="false">P$77/P91</f>
        <v>2.17754165710708</v>
      </c>
      <c r="W91" s="0" t="n">
        <f aca="false">Q$77/Q91</f>
        <v>3.09437966875913</v>
      </c>
      <c r="X91" s="0" t="n">
        <f aca="false">(P$77+Q$77)/(P91+Q91)</f>
        <v>2.32965653103409</v>
      </c>
    </row>
    <row r="92" customFormat="false" ht="12.8" hidden="false" customHeight="false" outlineLevel="0" collapsed="false">
      <c r="B92" s="0" t="n">
        <v>136217238</v>
      </c>
      <c r="D92" s="0" t="n">
        <v>245364570801</v>
      </c>
      <c r="F92" s="0" t="n">
        <v>71715459980</v>
      </c>
      <c r="G92" s="0" t="n">
        <v>19949743516</v>
      </c>
      <c r="H92" s="0" t="n">
        <v>26502837092</v>
      </c>
      <c r="I92" s="0" t="n">
        <v>559842300415</v>
      </c>
      <c r="J92" s="0" t="n">
        <v>137908950805</v>
      </c>
      <c r="K92" s="0" t="n">
        <v>511401199340</v>
      </c>
      <c r="L92" s="0" t="n">
        <v>73583999633</v>
      </c>
      <c r="M92" s="0" t="n">
        <v>13076981</v>
      </c>
      <c r="N92" s="0" t="n">
        <v>16</v>
      </c>
      <c r="O92" s="0" t="n">
        <f aca="false">M92/1000000</f>
        <v>13.076981</v>
      </c>
      <c r="P92" s="0" t="n">
        <f aca="false">(I92+K92)/1000000000</f>
        <v>1071.243499755</v>
      </c>
      <c r="Q92" s="0" t="n">
        <f aca="false">(J92+L92)/1000000000</f>
        <v>211.492950438</v>
      </c>
      <c r="R92" s="0" t="n">
        <f aca="false">P92/$O92</f>
        <v>81.9182577198055</v>
      </c>
      <c r="S92" s="0" t="n">
        <f aca="false">Q92/$O92</f>
        <v>16.1729186910954</v>
      </c>
      <c r="T92" s="0" t="n">
        <f aca="false">R92+S92</f>
        <v>98.091176410901</v>
      </c>
      <c r="U92" s="0" t="n">
        <f aca="false">O$77/O92</f>
        <v>4.120542271951</v>
      </c>
      <c r="V92" s="0" t="n">
        <f aca="false">P$77/P92</f>
        <v>2.16684752744439</v>
      </c>
      <c r="W92" s="0" t="n">
        <f aca="false">Q$77/Q92</f>
        <v>3.10238173468741</v>
      </c>
      <c r="X92" s="0" t="n">
        <f aca="false">(P$77+Q$77)/(P92+Q92)</f>
        <v>2.32109502676176</v>
      </c>
    </row>
    <row r="93" customFormat="false" ht="12.8" hidden="false" customHeight="false" outlineLevel="0" collapsed="false">
      <c r="B93" s="0" t="n">
        <v>141935301</v>
      </c>
      <c r="D93" s="0" t="n">
        <v>241730629095</v>
      </c>
      <c r="F93" s="0" t="n">
        <v>71222334039</v>
      </c>
      <c r="G93" s="0" t="n">
        <v>19970720966</v>
      </c>
      <c r="H93" s="0" t="n">
        <v>25450707044</v>
      </c>
      <c r="I93" s="0" t="n">
        <v>542108474731</v>
      </c>
      <c r="J93" s="0" t="n">
        <v>143498245239</v>
      </c>
      <c r="K93" s="0" t="n">
        <v>488484603881</v>
      </c>
      <c r="L93" s="0" t="n">
        <v>70778762817</v>
      </c>
      <c r="M93" s="0" t="n">
        <v>12498509</v>
      </c>
      <c r="N93" s="0" t="n">
        <v>17</v>
      </c>
      <c r="O93" s="0" t="n">
        <f aca="false">M93/1000000</f>
        <v>12.498509</v>
      </c>
      <c r="P93" s="0" t="n">
        <f aca="false">(I93+K93)/1000000000</f>
        <v>1030.593078612</v>
      </c>
      <c r="Q93" s="0" t="n">
        <f aca="false">(J93+L93)/1000000000</f>
        <v>214.277008056</v>
      </c>
      <c r="R93" s="0" t="n">
        <f aca="false">P93/$O93</f>
        <v>82.4572817935323</v>
      </c>
      <c r="S93" s="0" t="n">
        <f aca="false">Q93/$O93</f>
        <v>17.1442056053246</v>
      </c>
      <c r="T93" s="0" t="n">
        <f aca="false">R93+S93</f>
        <v>99.6014873988569</v>
      </c>
      <c r="U93" s="0" t="n">
        <f aca="false">O$77/O93</f>
        <v>4.31125448643514</v>
      </c>
      <c r="V93" s="0" t="n">
        <f aca="false">P$77/P93</f>
        <v>2.25231604685451</v>
      </c>
      <c r="W93" s="0" t="n">
        <f aca="false">Q$77/Q93</f>
        <v>3.0620731193079</v>
      </c>
      <c r="X93" s="0" t="n">
        <f aca="false">(P$77+Q$77)/(P93+Q93)</f>
        <v>2.39169791858212</v>
      </c>
    </row>
    <row r="94" customFormat="false" ht="12.8" hidden="false" customHeight="false" outlineLevel="0" collapsed="false">
      <c r="B94" s="0" t="n">
        <v>149438464</v>
      </c>
      <c r="D94" s="0" t="n">
        <v>243867924031</v>
      </c>
      <c r="F94" s="0" t="n">
        <v>71548994054</v>
      </c>
      <c r="G94" s="0" t="n">
        <v>19991058347</v>
      </c>
      <c r="H94" s="0" t="n">
        <v>26049218811</v>
      </c>
      <c r="I94" s="0" t="n">
        <v>541658569335</v>
      </c>
      <c r="J94" s="0" t="n">
        <v>130914215087</v>
      </c>
      <c r="K94" s="0" t="n">
        <v>481964553833</v>
      </c>
      <c r="L94" s="0" t="n">
        <v>69459289550</v>
      </c>
      <c r="M94" s="0" t="n">
        <v>12348717</v>
      </c>
      <c r="N94" s="0" t="n">
        <v>18</v>
      </c>
      <c r="O94" s="0" t="n">
        <f aca="false">M94/1000000</f>
        <v>12.348717</v>
      </c>
      <c r="P94" s="0" t="n">
        <f aca="false">(I94+K94)/1000000000</f>
        <v>1023.623123168</v>
      </c>
      <c r="Q94" s="0" t="n">
        <f aca="false">(J94+L94)/1000000000</f>
        <v>200.373504637</v>
      </c>
      <c r="R94" s="0" t="n">
        <f aca="false">P94/$O94</f>
        <v>82.8930748974165</v>
      </c>
      <c r="S94" s="0" t="n">
        <f aca="false">Q94/$O94</f>
        <v>16.2262609659773</v>
      </c>
      <c r="T94" s="0" t="n">
        <f aca="false">R94+S94</f>
        <v>99.1193358633938</v>
      </c>
      <c r="U94" s="0" t="n">
        <f aca="false">O$77/O94</f>
        <v>4.36355072352861</v>
      </c>
      <c r="V94" s="0" t="n">
        <f aca="false">P$77/P94</f>
        <v>2.26765229916952</v>
      </c>
      <c r="W94" s="0" t="n">
        <f aca="false">Q$77/Q94</f>
        <v>3.27454404534501</v>
      </c>
      <c r="X94" s="0" t="n">
        <f aca="false">(P$77+Q$77)/(P94+Q94)</f>
        <v>2.43248480228929</v>
      </c>
    </row>
    <row r="95" customFormat="false" ht="12.8" hidden="false" customHeight="false" outlineLevel="0" collapsed="false">
      <c r="B95" s="0" t="n">
        <v>181152417</v>
      </c>
      <c r="D95" s="0" t="n">
        <v>249199891973</v>
      </c>
      <c r="F95" s="0" t="n">
        <v>72331062205</v>
      </c>
      <c r="G95" s="0" t="n">
        <v>20011732294</v>
      </c>
      <c r="H95" s="0" t="n">
        <v>27559563181</v>
      </c>
      <c r="I95" s="0" t="n">
        <v>547512115478</v>
      </c>
      <c r="J95" s="0" t="n">
        <v>137541946411</v>
      </c>
      <c r="K95" s="0" t="n">
        <v>496469787597</v>
      </c>
      <c r="L95" s="0" t="n">
        <v>72918853759</v>
      </c>
      <c r="M95" s="0" t="n">
        <v>12552841</v>
      </c>
      <c r="N95" s="0" t="n">
        <v>19</v>
      </c>
      <c r="O95" s="0" t="n">
        <f aca="false">M95/1000000</f>
        <v>12.552841</v>
      </c>
      <c r="P95" s="0" t="n">
        <f aca="false">(I95+K95)/1000000000</f>
        <v>1043.981903075</v>
      </c>
      <c r="Q95" s="0" t="n">
        <f aca="false">(J95+L95)/1000000000</f>
        <v>210.46080017</v>
      </c>
      <c r="R95" s="0" t="n">
        <f aca="false">P95/$O95</f>
        <v>83.1669821257993</v>
      </c>
      <c r="S95" s="0" t="n">
        <f aca="false">Q95/$O95</f>
        <v>16.7659894815843</v>
      </c>
      <c r="T95" s="0" t="n">
        <f aca="false">R95+S95</f>
        <v>99.9329716073835</v>
      </c>
      <c r="U95" s="0" t="n">
        <f aca="false">O$77/O95</f>
        <v>4.29259424221178</v>
      </c>
      <c r="V95" s="0" t="n">
        <f aca="false">P$77/P95</f>
        <v>2.22343061876643</v>
      </c>
      <c r="W95" s="0" t="n">
        <f aca="false">Q$77/Q95</f>
        <v>3.11759655918826</v>
      </c>
      <c r="X95" s="0" t="n">
        <f aca="false">(P$77+Q$77)/(P95+Q95)</f>
        <v>2.37344693981412</v>
      </c>
    </row>
    <row r="96" customFormat="false" ht="12.8" hidden="false" customHeight="false" outlineLevel="0" collapsed="false">
      <c r="B96" s="0" t="n">
        <v>182019198</v>
      </c>
      <c r="D96" s="0" t="n">
        <v>264773335776</v>
      </c>
      <c r="F96" s="0" t="n">
        <v>74576084552</v>
      </c>
      <c r="G96" s="0" t="n">
        <v>20032200180</v>
      </c>
      <c r="H96" s="0" t="n">
        <v>31996635090</v>
      </c>
      <c r="I96" s="0" t="n">
        <v>555853164672</v>
      </c>
      <c r="J96" s="0" t="n">
        <v>128105041503</v>
      </c>
      <c r="K96" s="0" t="n">
        <v>511595687866</v>
      </c>
      <c r="L96" s="0" t="n">
        <v>77670028686</v>
      </c>
      <c r="M96" s="0" t="n">
        <v>12829176</v>
      </c>
      <c r="N96" s="0" t="n">
        <v>20</v>
      </c>
      <c r="O96" s="0" t="n">
        <f aca="false">M96/1000000</f>
        <v>12.829176</v>
      </c>
      <c r="P96" s="0" t="n">
        <f aca="false">(I96+K96)/1000000000</f>
        <v>1067.448852538</v>
      </c>
      <c r="Q96" s="0" t="n">
        <f aca="false">(J96+L96)/1000000000</f>
        <v>205.775070189</v>
      </c>
      <c r="R96" s="0" t="n">
        <f aca="false">P96/$O96</f>
        <v>83.2047866938609</v>
      </c>
      <c r="S96" s="0" t="n">
        <f aca="false">Q96/$O96</f>
        <v>16.0396170563877</v>
      </c>
      <c r="T96" s="0" t="n">
        <f aca="false">R96+S96</f>
        <v>99.2444037502486</v>
      </c>
      <c r="U96" s="0" t="n">
        <f aca="false">O$77/O96</f>
        <v>4.20013358613211</v>
      </c>
      <c r="V96" s="0" t="n">
        <f aca="false">P$77/P96</f>
        <v>2.17455039950251</v>
      </c>
      <c r="W96" s="0" t="n">
        <f aca="false">Q$77/Q96</f>
        <v>3.18858774219519</v>
      </c>
      <c r="X96" s="0" t="n">
        <f aca="false">(P$77+Q$77)/(P96+Q96)</f>
        <v>2.33843642272452</v>
      </c>
    </row>
    <row r="97" customFormat="false" ht="12.8" hidden="false" customHeight="false" outlineLevel="0" collapsed="false">
      <c r="B97" s="0" t="n">
        <v>179517926</v>
      </c>
      <c r="D97" s="0" t="n">
        <v>265005527507</v>
      </c>
      <c r="F97" s="0" t="n">
        <v>74627246390</v>
      </c>
      <c r="G97" s="0" t="n">
        <v>20052801351</v>
      </c>
      <c r="H97" s="0" t="n">
        <v>32050248628</v>
      </c>
      <c r="I97" s="0" t="n">
        <v>528277252197</v>
      </c>
      <c r="J97" s="0" t="n">
        <v>133304595947</v>
      </c>
      <c r="K97" s="0" t="n">
        <v>492011672973</v>
      </c>
      <c r="L97" s="0" t="n">
        <v>68454910278</v>
      </c>
      <c r="M97" s="0" t="n">
        <v>12176562</v>
      </c>
      <c r="N97" s="0" t="n">
        <v>21</v>
      </c>
      <c r="O97" s="0" t="n">
        <f aca="false">M97/1000000</f>
        <v>12.176562</v>
      </c>
      <c r="P97" s="0" t="n">
        <f aca="false">(I97+K97)/1000000000</f>
        <v>1020.28892517</v>
      </c>
      <c r="Q97" s="0" t="n">
        <f aca="false">(J97+L97)/1000000000</f>
        <v>201.759506225</v>
      </c>
      <c r="R97" s="0" t="n">
        <f aca="false">P97/$O97</f>
        <v>83.7912150547913</v>
      </c>
      <c r="S97" s="0" t="n">
        <f aca="false">Q97/$O97</f>
        <v>16.5694968928832</v>
      </c>
      <c r="T97" s="0" t="n">
        <f aca="false">R97+S97</f>
        <v>100.360711947675</v>
      </c>
      <c r="U97" s="0" t="n">
        <f aca="false">O$77/O97</f>
        <v>4.42524359503118</v>
      </c>
      <c r="V97" s="0" t="n">
        <f aca="false">P$77/P97</f>
        <v>2.27506275082643</v>
      </c>
      <c r="W97" s="0" t="n">
        <f aca="false">Q$77/Q97</f>
        <v>3.25204932709485</v>
      </c>
      <c r="X97" s="0" t="n">
        <f aca="false">(P$77+Q$77)/(P97+Q97)</f>
        <v>2.43636268309782</v>
      </c>
    </row>
    <row r="98" customFormat="false" ht="12.8" hidden="false" customHeight="false" outlineLevel="0" collapsed="false">
      <c r="B98" s="0" t="n">
        <v>185145007</v>
      </c>
      <c r="D98" s="0" t="n">
        <v>269572783014</v>
      </c>
      <c r="F98" s="0" t="n">
        <v>75303467293</v>
      </c>
      <c r="G98" s="0" t="n">
        <v>20073823832</v>
      </c>
      <c r="H98" s="0" t="n">
        <v>33340670526</v>
      </c>
      <c r="I98" s="0" t="n">
        <v>537480026245</v>
      </c>
      <c r="J98" s="0" t="n">
        <v>122280136108</v>
      </c>
      <c r="K98" s="0" t="n">
        <v>510701766967</v>
      </c>
      <c r="L98" s="0" t="n">
        <v>76766372680</v>
      </c>
      <c r="M98" s="0" t="n">
        <v>12478767</v>
      </c>
      <c r="N98" s="0" t="n">
        <v>22</v>
      </c>
      <c r="O98" s="0" t="n">
        <f aca="false">M98/1000000</f>
        <v>12.478767</v>
      </c>
      <c r="P98" s="0" t="n">
        <f aca="false">(I98+K98)/1000000000</f>
        <v>1048.181793212</v>
      </c>
      <c r="Q98" s="0" t="n">
        <f aca="false">(J98+L98)/1000000000</f>
        <v>199.046508788</v>
      </c>
      <c r="R98" s="0" t="n">
        <f aca="false">P98/$O98</f>
        <v>83.9972245023887</v>
      </c>
      <c r="S98" s="0" t="n">
        <f aca="false">Q98/$O98</f>
        <v>15.9508153961044</v>
      </c>
      <c r="T98" s="0" t="n">
        <f aca="false">R98+S98</f>
        <v>99.9480398984932</v>
      </c>
      <c r="U98" s="0" t="n">
        <f aca="false">O$77/O98</f>
        <v>4.31807509507951</v>
      </c>
      <c r="V98" s="0" t="n">
        <f aca="false">P$77/P98</f>
        <v>2.21452170202457</v>
      </c>
      <c r="W98" s="0" t="n">
        <f aca="false">Q$77/Q98</f>
        <v>3.29637465358828</v>
      </c>
      <c r="X98" s="0" t="n">
        <f aca="false">(P$77+Q$77)/(P98+Q98)</f>
        <v>2.38717578042019</v>
      </c>
    </row>
    <row r="99" customFormat="false" ht="12.8" hidden="false" customHeight="false" outlineLevel="0" collapsed="false">
      <c r="B99" s="0" t="n">
        <v>194470730</v>
      </c>
      <c r="D99" s="0" t="n">
        <v>283789281353</v>
      </c>
      <c r="F99" s="0" t="n">
        <v>77379734373</v>
      </c>
      <c r="G99" s="0" t="n">
        <v>20104918773</v>
      </c>
      <c r="H99" s="0" t="n">
        <v>37389357294</v>
      </c>
      <c r="I99" s="0" t="n">
        <v>579078887939</v>
      </c>
      <c r="J99" s="0" t="n">
        <v>143004135131</v>
      </c>
      <c r="K99" s="0" t="n">
        <v>556538619995</v>
      </c>
      <c r="L99" s="0" t="n">
        <v>75640914916</v>
      </c>
      <c r="M99" s="0" t="n">
        <v>13540899</v>
      </c>
      <c r="N99" s="0" t="n">
        <v>23</v>
      </c>
      <c r="O99" s="0" t="n">
        <f aca="false">M99/1000000</f>
        <v>13.540899</v>
      </c>
      <c r="P99" s="0" t="n">
        <f aca="false">(I99+K99)/1000000000</f>
        <v>1135.617507934</v>
      </c>
      <c r="Q99" s="0" t="n">
        <f aca="false">(J99+L99)/1000000000</f>
        <v>218.645050047</v>
      </c>
      <c r="R99" s="0" t="n">
        <f aca="false">P99/$O99</f>
        <v>83.8657394855393</v>
      </c>
      <c r="S99" s="0" t="n">
        <f aca="false">Q99/$O99</f>
        <v>16.1470113651243</v>
      </c>
      <c r="T99" s="0" t="n">
        <f aca="false">R99+S99</f>
        <v>100.012750850664</v>
      </c>
      <c r="U99" s="0" t="n">
        <f aca="false">O$77/O99</f>
        <v>3.97937042437138</v>
      </c>
      <c r="V99" s="0" t="n">
        <f aca="false">P$77/P99</f>
        <v>2.0440168564836</v>
      </c>
      <c r="W99" s="0" t="n">
        <f aca="false">Q$77/Q99</f>
        <v>3.00089970622686</v>
      </c>
      <c r="X99" s="0" t="n">
        <f aca="false">(P$77+Q$77)/(P99+Q99)</f>
        <v>2.1985051404122</v>
      </c>
    </row>
    <row r="100" customFormat="false" ht="12.8" hidden="false" customHeight="false" outlineLevel="0" collapsed="false">
      <c r="B100" s="0" t="n">
        <v>195006057</v>
      </c>
      <c r="D100" s="0" t="n">
        <v>269631854211</v>
      </c>
      <c r="F100" s="0" t="n">
        <v>75353072373</v>
      </c>
      <c r="G100" s="0" t="n">
        <v>20118812118</v>
      </c>
      <c r="H100" s="0" t="n">
        <v>33324828437</v>
      </c>
      <c r="I100" s="0" t="n">
        <v>548684585571</v>
      </c>
      <c r="J100" s="0" t="n">
        <v>139304428100</v>
      </c>
      <c r="K100" s="0" t="n">
        <v>534395126342</v>
      </c>
      <c r="L100" s="0" t="n">
        <v>72123367309</v>
      </c>
      <c r="M100" s="0" t="n">
        <v>12829318</v>
      </c>
      <c r="N100" s="0" t="n">
        <v>24</v>
      </c>
      <c r="O100" s="0" t="n">
        <f aca="false">M100/1000000</f>
        <v>12.829318</v>
      </c>
      <c r="P100" s="0" t="n">
        <f aca="false">(I100+K100)/1000000000</f>
        <v>1083.079711913</v>
      </c>
      <c r="Q100" s="0" t="n">
        <f aca="false">(J100+L100)/1000000000</f>
        <v>211.427795409</v>
      </c>
      <c r="R100" s="0" t="n">
        <f aca="false">P100/$O100</f>
        <v>84.4222359998404</v>
      </c>
      <c r="S100" s="0" t="n">
        <f aca="false">Q100/$O100</f>
        <v>16.4800494780003</v>
      </c>
      <c r="T100" s="0" t="n">
        <f aca="false">R100+S100</f>
        <v>100.902285477841</v>
      </c>
      <c r="U100" s="0" t="n">
        <f aca="false">O$77/O100</f>
        <v>4.20008709738117</v>
      </c>
      <c r="V100" s="0" t="n">
        <f aca="false">P$77/P100</f>
        <v>2.14316758333061</v>
      </c>
      <c r="W100" s="0" t="n">
        <f aca="false">Q$77/Q100</f>
        <v>3.10333778576622</v>
      </c>
      <c r="X100" s="0" t="n">
        <f aca="false">(P$77+Q$77)/(P100+Q100)</f>
        <v>2.29998912972577</v>
      </c>
    </row>
    <row r="101" customFormat="false" ht="12.8" hidden="false" customHeight="false" outlineLevel="0" collapsed="false">
      <c r="A101" s="0" t="s">
        <v>0</v>
      </c>
      <c r="B101" s="0" t="s">
        <v>1</v>
      </c>
      <c r="D101" s="0" t="s">
        <v>2</v>
      </c>
      <c r="F101" s="0" t="s">
        <v>73</v>
      </c>
      <c r="G101" s="0" t="s">
        <v>74</v>
      </c>
      <c r="H101" s="0" t="s">
        <v>4</v>
      </c>
      <c r="I101" s="0" t="s">
        <v>5</v>
      </c>
      <c r="J101" s="0" t="s">
        <v>67</v>
      </c>
      <c r="K101" s="0" t="s">
        <v>75</v>
      </c>
      <c r="L101" s="0" t="s">
        <v>76</v>
      </c>
      <c r="M101" s="0" t="s">
        <v>7</v>
      </c>
      <c r="N101" s="0" t="s">
        <v>8</v>
      </c>
      <c r="O101" s="0" t="s">
        <v>9</v>
      </c>
      <c r="P101" s="0" t="s">
        <v>58</v>
      </c>
      <c r="Q101" s="0" t="s">
        <v>59</v>
      </c>
      <c r="R101" s="0" t="s">
        <v>60</v>
      </c>
      <c r="S101" s="0" t="s">
        <v>61</v>
      </c>
      <c r="T101" s="0" t="s">
        <v>62</v>
      </c>
      <c r="U101" s="0" t="s">
        <v>16</v>
      </c>
      <c r="V101" s="0" t="s">
        <v>77</v>
      </c>
      <c r="W101" s="0" t="s">
        <v>78</v>
      </c>
      <c r="X101" s="0" t="s">
        <v>79</v>
      </c>
    </row>
    <row r="102" customFormat="false" ht="12.8" hidden="false" customHeight="false" outlineLevel="0" collapsed="false">
      <c r="A102" s="0" t="s">
        <v>38</v>
      </c>
      <c r="B102" s="0" t="n">
        <v>1094246988</v>
      </c>
      <c r="D102" s="0" t="n">
        <v>134629508707</v>
      </c>
      <c r="F102" s="0" t="n">
        <v>28852034777</v>
      </c>
      <c r="G102" s="0" t="n">
        <v>4907750711</v>
      </c>
      <c r="H102" s="0" t="n">
        <v>27930680702</v>
      </c>
      <c r="I102" s="0" t="n">
        <v>1640563461303</v>
      </c>
      <c r="J102" s="0" t="n">
        <v>649024765014</v>
      </c>
      <c r="K102" s="0" t="n">
        <v>1193000320434</v>
      </c>
      <c r="L102" s="0" t="n">
        <v>283111618041</v>
      </c>
      <c r="M102" s="0" t="n">
        <v>67846345</v>
      </c>
      <c r="N102" s="0" t="n">
        <v>1</v>
      </c>
      <c r="O102" s="0" t="n">
        <f aca="false">M102/1000000</f>
        <v>67.846345</v>
      </c>
      <c r="P102" s="0" t="n">
        <f aca="false">(I102+K102)/1000000000</f>
        <v>2833.563781737</v>
      </c>
      <c r="Q102" s="0" t="n">
        <f aca="false">(J102+L102)/1000000000</f>
        <v>932.136383055</v>
      </c>
      <c r="R102" s="0" t="n">
        <f aca="false">P102/$O102</f>
        <v>41.7644278661879</v>
      </c>
      <c r="S102" s="0" t="n">
        <f aca="false">Q102/$O102</f>
        <v>13.7389329234316</v>
      </c>
      <c r="T102" s="0" t="n">
        <f aca="false">R102+S102</f>
        <v>55.5033607896196</v>
      </c>
      <c r="U102" s="0" t="n">
        <f aca="false">O$102/O102</f>
        <v>1</v>
      </c>
      <c r="V102" s="0" t="n">
        <f aca="false">P$102/P102</f>
        <v>1</v>
      </c>
      <c r="W102" s="0" t="n">
        <f aca="false">Q$102/Q102</f>
        <v>1</v>
      </c>
      <c r="X102" s="0" t="n">
        <f aca="false">(P$102+Q$102)/(P102+Q102)</f>
        <v>1</v>
      </c>
    </row>
    <row r="103" customFormat="false" ht="12.8" hidden="false" customHeight="false" outlineLevel="0" collapsed="false">
      <c r="B103" s="0" t="n">
        <v>1098289660</v>
      </c>
      <c r="D103" s="0" t="n">
        <v>135061644479</v>
      </c>
      <c r="F103" s="0" t="n">
        <v>28915941932</v>
      </c>
      <c r="G103" s="0" t="n">
        <v>4907189385</v>
      </c>
      <c r="H103" s="0" t="n">
        <v>28052447981</v>
      </c>
      <c r="I103" s="0" t="n">
        <v>1039711074829</v>
      </c>
      <c r="J103" s="0" t="n">
        <v>422035369873</v>
      </c>
      <c r="K103" s="0" t="n">
        <v>691739379882</v>
      </c>
      <c r="L103" s="0" t="n">
        <v>161220520019</v>
      </c>
      <c r="M103" s="0" t="n">
        <v>38407608</v>
      </c>
      <c r="N103" s="0" t="n">
        <v>2</v>
      </c>
      <c r="O103" s="0" t="n">
        <f aca="false">M103/1000000</f>
        <v>38.407608</v>
      </c>
      <c r="P103" s="0" t="n">
        <f aca="false">(I103+K103)/1000000000</f>
        <v>1731.450454711</v>
      </c>
      <c r="Q103" s="0" t="n">
        <f aca="false">(J103+L103)/1000000000</f>
        <v>583.255889892</v>
      </c>
      <c r="R103" s="0" t="n">
        <f aca="false">P103/$O103</f>
        <v>45.080923933378</v>
      </c>
      <c r="S103" s="0" t="n">
        <f aca="false">Q103/$O103</f>
        <v>15.1859467502376</v>
      </c>
      <c r="T103" s="0" t="n">
        <f aca="false">R103+S103</f>
        <v>60.2668706836156</v>
      </c>
      <c r="U103" s="0" t="n">
        <f aca="false">O$102/O103</f>
        <v>1.7664819168119</v>
      </c>
      <c r="V103" s="0" t="n">
        <f aca="false">P$102/P103</f>
        <v>1.63652605480412</v>
      </c>
      <c r="W103" s="0" t="n">
        <f aca="false">Q$102/Q103</f>
        <v>1.59816025728879</v>
      </c>
      <c r="X103" s="0" t="n">
        <f aca="false">(P$102+Q$102)/(P103+Q103)</f>
        <v>1.62685870437611</v>
      </c>
    </row>
    <row r="104" customFormat="false" ht="12.8" hidden="false" customHeight="false" outlineLevel="0" collapsed="false">
      <c r="B104" s="0" t="n">
        <v>1105958875</v>
      </c>
      <c r="D104" s="0" t="n">
        <v>135524669703</v>
      </c>
      <c r="F104" s="0" t="n">
        <v>28980197642</v>
      </c>
      <c r="G104" s="0" t="n">
        <v>4906754922</v>
      </c>
      <c r="H104" s="0" t="n">
        <v>28183920342</v>
      </c>
      <c r="I104" s="0" t="n">
        <v>835132675170</v>
      </c>
      <c r="J104" s="0" t="n">
        <v>326172515869</v>
      </c>
      <c r="K104" s="0" t="n">
        <v>515379776000</v>
      </c>
      <c r="L104" s="0" t="n">
        <v>118926376342</v>
      </c>
      <c r="M104" s="0" t="n">
        <v>28297230</v>
      </c>
      <c r="N104" s="0" t="n">
        <v>3</v>
      </c>
      <c r="O104" s="0" t="n">
        <f aca="false">M104/1000000</f>
        <v>28.29723</v>
      </c>
      <c r="P104" s="0" t="n">
        <f aca="false">(I104+K104)/1000000000</f>
        <v>1350.51245117</v>
      </c>
      <c r="Q104" s="0" t="n">
        <f aca="false">(J104+L104)/1000000000</f>
        <v>445.098892211</v>
      </c>
      <c r="R104" s="0" t="n">
        <f aca="false">P104/$O104</f>
        <v>47.7259594373725</v>
      </c>
      <c r="S104" s="0" t="n">
        <f aca="false">Q104/$O104</f>
        <v>15.7294156428385</v>
      </c>
      <c r="T104" s="0" t="n">
        <f aca="false">R104+S104</f>
        <v>63.455375080211</v>
      </c>
      <c r="U104" s="0" t="n">
        <f aca="false">O$102/O104</f>
        <v>2.3976320297075</v>
      </c>
      <c r="V104" s="0" t="n">
        <f aca="false">P$102/P104</f>
        <v>2.09813969451535</v>
      </c>
      <c r="W104" s="0" t="n">
        <f aca="false">Q$102/Q104</f>
        <v>2.09422310270123</v>
      </c>
      <c r="X104" s="0" t="n">
        <f aca="false">(P$102+Q$102)/(P104+Q104)</f>
        <v>2.09716884373289</v>
      </c>
    </row>
    <row r="105" customFormat="false" ht="12.8" hidden="false" customHeight="false" outlineLevel="0" collapsed="false">
      <c r="B105" s="0" t="n">
        <v>1111255360</v>
      </c>
      <c r="D105" s="0" t="n">
        <v>135916027147</v>
      </c>
      <c r="F105" s="0" t="n">
        <v>29035431700</v>
      </c>
      <c r="G105" s="0" t="n">
        <v>4907088411</v>
      </c>
      <c r="H105" s="0" t="n">
        <v>28295298821</v>
      </c>
      <c r="I105" s="0" t="n">
        <v>729564086914</v>
      </c>
      <c r="J105" s="0" t="n">
        <v>283075042724</v>
      </c>
      <c r="K105" s="0" t="n">
        <v>456268707275</v>
      </c>
      <c r="L105" s="0" t="n">
        <v>94619934082</v>
      </c>
      <c r="M105" s="0" t="n">
        <v>22514691</v>
      </c>
      <c r="N105" s="0" t="n">
        <v>4</v>
      </c>
      <c r="O105" s="0" t="n">
        <f aca="false">M105/1000000</f>
        <v>22.514691</v>
      </c>
      <c r="P105" s="0" t="n">
        <f aca="false">(I105+K105)/1000000000</f>
        <v>1185.832794189</v>
      </c>
      <c r="Q105" s="0" t="n">
        <f aca="false">(J105+L105)/1000000000</f>
        <v>377.694976806</v>
      </c>
      <c r="R105" s="0" t="n">
        <f aca="false">P105/$O105</f>
        <v>52.6692902065145</v>
      </c>
      <c r="S105" s="0" t="n">
        <f aca="false">Q105/$O105</f>
        <v>16.7754901369066</v>
      </c>
      <c r="T105" s="0" t="n">
        <f aca="false">R105+S105</f>
        <v>69.4447803434211</v>
      </c>
      <c r="U105" s="0" t="n">
        <f aca="false">O$102/O105</f>
        <v>3.01342554512518</v>
      </c>
      <c r="V105" s="0" t="n">
        <f aca="false">P$102/P105</f>
        <v>2.38951376249878</v>
      </c>
      <c r="W105" s="0" t="n">
        <f aca="false">Q$102/Q105</f>
        <v>2.46796076277653</v>
      </c>
      <c r="X105" s="0" t="n">
        <f aca="false">(P$102+Q$102)/(P105+Q105)</f>
        <v>2.40846388190187</v>
      </c>
    </row>
    <row r="106" customFormat="false" ht="12.8" hidden="false" customHeight="false" outlineLevel="0" collapsed="false">
      <c r="B106" s="0" t="n">
        <v>1103314723</v>
      </c>
      <c r="D106" s="0" t="n">
        <v>136263749868</v>
      </c>
      <c r="F106" s="0" t="n">
        <v>29084538864</v>
      </c>
      <c r="G106" s="0" t="n">
        <v>4906613464</v>
      </c>
      <c r="H106" s="0" t="n">
        <v>28394633675</v>
      </c>
      <c r="I106" s="0" t="n">
        <v>641078903198</v>
      </c>
      <c r="J106" s="0" t="n">
        <v>241037094116</v>
      </c>
      <c r="K106" s="0" t="n">
        <v>360322296142</v>
      </c>
      <c r="L106" s="0" t="n">
        <v>77450942993</v>
      </c>
      <c r="M106" s="0" t="n">
        <v>18401719</v>
      </c>
      <c r="N106" s="0" t="n">
        <v>5</v>
      </c>
      <c r="O106" s="0" t="n">
        <f aca="false">M106/1000000</f>
        <v>18.401719</v>
      </c>
      <c r="P106" s="0" t="n">
        <f aca="false">(I106+K106)/1000000000</f>
        <v>1001.40119934</v>
      </c>
      <c r="Q106" s="0" t="n">
        <f aca="false">(J106+L106)/1000000000</f>
        <v>318.488037109</v>
      </c>
      <c r="R106" s="0" t="n">
        <f aca="false">P106/$O106</f>
        <v>54.4188941989604</v>
      </c>
      <c r="S106" s="0" t="n">
        <f aca="false">Q106/$O106</f>
        <v>17.3075155157515</v>
      </c>
      <c r="T106" s="0" t="n">
        <f aca="false">R106+S106</f>
        <v>71.726409714712</v>
      </c>
      <c r="U106" s="0" t="n">
        <f aca="false">O$102/O106</f>
        <v>3.68695690875401</v>
      </c>
      <c r="V106" s="0" t="n">
        <f aca="false">P$102/P106</f>
        <v>2.82959894955642</v>
      </c>
      <c r="W106" s="0" t="n">
        <f aca="false">Q$102/Q106</f>
        <v>2.92675477395085</v>
      </c>
      <c r="X106" s="0" t="n">
        <f aca="false">(P$102+Q$102)/(P106+Q106)</f>
        <v>2.85304255902802</v>
      </c>
    </row>
    <row r="107" customFormat="false" ht="12.8" hidden="false" customHeight="false" outlineLevel="0" collapsed="false">
      <c r="B107" s="0" t="n">
        <v>1105684908</v>
      </c>
      <c r="D107" s="0" t="n">
        <v>136619559939</v>
      </c>
      <c r="F107" s="0" t="n">
        <v>29135304888</v>
      </c>
      <c r="G107" s="0" t="n">
        <v>4906637769</v>
      </c>
      <c r="H107" s="0" t="n">
        <v>28496186104</v>
      </c>
      <c r="I107" s="0" t="n">
        <v>582475860595</v>
      </c>
      <c r="J107" s="0" t="n">
        <v>216087036132</v>
      </c>
      <c r="K107" s="0" t="n">
        <v>309421569824</v>
      </c>
      <c r="L107" s="0" t="n">
        <v>66065536499</v>
      </c>
      <c r="M107" s="0" t="n">
        <v>15651294</v>
      </c>
      <c r="N107" s="0" t="n">
        <v>6</v>
      </c>
      <c r="O107" s="0" t="n">
        <f aca="false">M107/1000000</f>
        <v>15.651294</v>
      </c>
      <c r="P107" s="0" t="n">
        <f aca="false">(I107+K107)/1000000000</f>
        <v>891.897430419</v>
      </c>
      <c r="Q107" s="0" t="n">
        <f aca="false">(J107+L107)/1000000000</f>
        <v>282.152572631</v>
      </c>
      <c r="R107" s="0" t="n">
        <f aca="false">P107/$O107</f>
        <v>56.9855393693966</v>
      </c>
      <c r="S107" s="0" t="n">
        <f aca="false">Q107/$O107</f>
        <v>18.0274278044359</v>
      </c>
      <c r="T107" s="0" t="n">
        <f aca="false">R107+S107</f>
        <v>75.0129671738324</v>
      </c>
      <c r="U107" s="0" t="n">
        <f aca="false">O$102/O107</f>
        <v>4.33487128923653</v>
      </c>
      <c r="V107" s="0" t="n">
        <f aca="false">P$102/P107</f>
        <v>3.17700632953481</v>
      </c>
      <c r="W107" s="0" t="n">
        <f aca="false">Q$102/Q107</f>
        <v>3.30366076184622</v>
      </c>
      <c r="X107" s="0" t="n">
        <f aca="false">(P$102+Q$102)/(P107+Q107)</f>
        <v>3.20744444871112</v>
      </c>
    </row>
    <row r="108" customFormat="false" ht="12.8" hidden="false" customHeight="false" outlineLevel="0" collapsed="false">
      <c r="B108" s="0" t="n">
        <v>1189858940</v>
      </c>
      <c r="D108" s="0" t="n">
        <v>138424822879</v>
      </c>
      <c r="F108" s="0" t="n">
        <v>29394513605</v>
      </c>
      <c r="G108" s="0" t="n">
        <v>4906606456</v>
      </c>
      <c r="H108" s="0" t="n">
        <v>29011890232</v>
      </c>
      <c r="I108" s="0" t="n">
        <v>553285858154</v>
      </c>
      <c r="J108" s="0" t="n">
        <v>203520736694</v>
      </c>
      <c r="K108" s="0" t="n">
        <v>339627822875</v>
      </c>
      <c r="L108" s="0" t="n">
        <v>80783981323</v>
      </c>
      <c r="M108" s="0" t="n">
        <v>14888467</v>
      </c>
      <c r="N108" s="0" t="n">
        <v>7</v>
      </c>
      <c r="O108" s="0" t="n">
        <f aca="false">M108/1000000</f>
        <v>14.888467</v>
      </c>
      <c r="P108" s="0" t="n">
        <f aca="false">(I108+K108)/1000000000</f>
        <v>892.913681029</v>
      </c>
      <c r="Q108" s="0" t="n">
        <f aca="false">(J108+L108)/1000000000</f>
        <v>284.304718017</v>
      </c>
      <c r="R108" s="0" t="n">
        <f aca="false">P108/$O108</f>
        <v>59.9735137962156</v>
      </c>
      <c r="S108" s="0" t="n">
        <f aca="false">Q108/$O108</f>
        <v>19.0956340916093</v>
      </c>
      <c r="T108" s="0" t="n">
        <f aca="false">R108+S108</f>
        <v>79.0691478878249</v>
      </c>
      <c r="U108" s="0" t="n">
        <f aca="false">O$102/O108</f>
        <v>4.55697319274039</v>
      </c>
      <c r="V108" s="0" t="n">
        <f aca="false">P$102/P108</f>
        <v>3.17339048772506</v>
      </c>
      <c r="W108" s="0" t="n">
        <f aca="false">Q$102/Q108</f>
        <v>3.27865253013234</v>
      </c>
      <c r="X108" s="0" t="n">
        <f aca="false">(P$102+Q$102)/(P108+Q108)</f>
        <v>3.19881184990284</v>
      </c>
    </row>
    <row r="109" customFormat="false" ht="12.8" hidden="false" customHeight="false" outlineLevel="0" collapsed="false">
      <c r="B109" s="0" t="n">
        <v>1216460896</v>
      </c>
      <c r="D109" s="0" t="n">
        <v>138387212046</v>
      </c>
      <c r="F109" s="0" t="n">
        <v>29389907398</v>
      </c>
      <c r="G109" s="0" t="n">
        <v>4907692526</v>
      </c>
      <c r="H109" s="0" t="n">
        <v>29000858886</v>
      </c>
      <c r="I109" s="0" t="n">
        <v>490294448852</v>
      </c>
      <c r="J109" s="0" t="n">
        <v>179978683471</v>
      </c>
      <c r="K109" s="0" t="n">
        <v>343485961914</v>
      </c>
      <c r="L109" s="0" t="n">
        <v>78236907958</v>
      </c>
      <c r="M109" s="0" t="n">
        <v>13025790</v>
      </c>
      <c r="N109" s="0" t="n">
        <v>8</v>
      </c>
      <c r="O109" s="0" t="n">
        <f aca="false">M109/1000000</f>
        <v>13.02579</v>
      </c>
      <c r="P109" s="0" t="n">
        <f aca="false">(I109+K109)/1000000000</f>
        <v>833.780410766</v>
      </c>
      <c r="Q109" s="0" t="n">
        <f aca="false">(J109+L109)/1000000000</f>
        <v>258.215591429</v>
      </c>
      <c r="R109" s="0" t="n">
        <f aca="false">P109/$O109</f>
        <v>64.0099687440071</v>
      </c>
      <c r="S109" s="0" t="n">
        <f aca="false">Q109/$O109</f>
        <v>19.8234112041573</v>
      </c>
      <c r="T109" s="0" t="n">
        <f aca="false">R109+S109</f>
        <v>83.8333799481644</v>
      </c>
      <c r="U109" s="0" t="n">
        <f aca="false">O$102/O109</f>
        <v>5.20861652153152</v>
      </c>
      <c r="V109" s="0" t="n">
        <f aca="false">P$102/P109</f>
        <v>3.39845329195703</v>
      </c>
      <c r="W109" s="0" t="n">
        <f aca="false">Q$102/Q109</f>
        <v>3.60991517939111</v>
      </c>
      <c r="X109" s="0" t="n">
        <f aca="false">(P$102+Q$102)/(P109+Q109)</f>
        <v>3.44845599912696</v>
      </c>
    </row>
    <row r="110" customFormat="false" ht="12.8" hidden="false" customHeight="false" outlineLevel="0" collapsed="false">
      <c r="B110" s="0" t="n">
        <v>1229316184</v>
      </c>
      <c r="D110" s="0" t="n">
        <v>138628400082</v>
      </c>
      <c r="F110" s="0" t="n">
        <v>29422940315</v>
      </c>
      <c r="G110" s="0" t="n">
        <v>4906603453</v>
      </c>
      <c r="H110" s="0" t="n">
        <v>29070073616</v>
      </c>
      <c r="I110" s="0" t="n">
        <v>444967437744</v>
      </c>
      <c r="J110" s="0" t="n">
        <v>167380279541</v>
      </c>
      <c r="K110" s="0" t="n">
        <v>345084854125</v>
      </c>
      <c r="L110" s="0" t="n">
        <v>71527114868</v>
      </c>
      <c r="M110" s="0" t="n">
        <v>11638102</v>
      </c>
      <c r="N110" s="0" t="n">
        <v>9</v>
      </c>
      <c r="O110" s="0" t="n">
        <f aca="false">M110/1000000</f>
        <v>11.638102</v>
      </c>
      <c r="P110" s="0" t="n">
        <f aca="false">(I110+K110)/1000000000</f>
        <v>790.052291869</v>
      </c>
      <c r="Q110" s="0" t="n">
        <f aca="false">(J110+L110)/1000000000</f>
        <v>238.907394409</v>
      </c>
      <c r="R110" s="0" t="n">
        <f aca="false">P110/$O110</f>
        <v>67.8849774532823</v>
      </c>
      <c r="S110" s="0" t="n">
        <f aca="false">Q110/$O110</f>
        <v>20.5280375106697</v>
      </c>
      <c r="T110" s="0" t="n">
        <f aca="false">R110+S110</f>
        <v>88.413014963952</v>
      </c>
      <c r="U110" s="0" t="n">
        <f aca="false">O$102/O110</f>
        <v>5.82967437473911</v>
      </c>
      <c r="V110" s="0" t="n">
        <f aca="false">P$102/P110</f>
        <v>3.58655219521449</v>
      </c>
      <c r="W110" s="0" t="n">
        <f aca="false">Q$102/Q110</f>
        <v>3.90166401237133</v>
      </c>
      <c r="X110" s="0" t="n">
        <f aca="false">(P$102+Q$102)/(P110+Q110)</f>
        <v>3.65971593932262</v>
      </c>
    </row>
    <row r="111" customFormat="false" ht="12.8" hidden="false" customHeight="false" outlineLevel="0" collapsed="false">
      <c r="B111" s="0" t="n">
        <v>1238694055</v>
      </c>
      <c r="D111" s="0" t="n">
        <v>138682587994</v>
      </c>
      <c r="F111" s="0" t="n">
        <v>29431180114</v>
      </c>
      <c r="G111" s="0" t="n">
        <v>4906669329</v>
      </c>
      <c r="H111" s="0" t="n">
        <v>29085476225</v>
      </c>
      <c r="I111" s="0" t="n">
        <v>403423141479</v>
      </c>
      <c r="J111" s="0" t="n">
        <v>151706359863</v>
      </c>
      <c r="K111" s="0" t="n">
        <v>326516006469</v>
      </c>
      <c r="L111" s="0" t="n">
        <v>69065673828</v>
      </c>
      <c r="M111" s="0" t="n">
        <v>10392539</v>
      </c>
      <c r="N111" s="0" t="n">
        <v>10</v>
      </c>
      <c r="O111" s="0" t="n">
        <f aca="false">M111/1000000</f>
        <v>10.392539</v>
      </c>
      <c r="P111" s="0" t="n">
        <f aca="false">(I111+K111)/1000000000</f>
        <v>729.939147948</v>
      </c>
      <c r="Q111" s="0" t="n">
        <f aca="false">(J111+L111)/1000000000</f>
        <v>220.772033691</v>
      </c>
      <c r="R111" s="0" t="n">
        <f aca="false">P111/$O111</f>
        <v>70.2368447160025</v>
      </c>
      <c r="S111" s="0" t="n">
        <f aca="false">Q111/$O111</f>
        <v>21.2433202022143</v>
      </c>
      <c r="T111" s="0" t="n">
        <f aca="false">R111+S111</f>
        <v>91.4801649182168</v>
      </c>
      <c r="U111" s="0" t="n">
        <f aca="false">O$102/O111</f>
        <v>6.52837049733467</v>
      </c>
      <c r="V111" s="0" t="n">
        <f aca="false">P$102/P111</f>
        <v>3.88191781424889</v>
      </c>
      <c r="W111" s="0" t="n">
        <f aca="false">Q$102/Q111</f>
        <v>4.22216694511067</v>
      </c>
      <c r="X111" s="0" t="n">
        <f aca="false">(P$102+Q$102)/(P111+Q111)</f>
        <v>3.96092970979897</v>
      </c>
    </row>
    <row r="112" customFormat="false" ht="12.8" hidden="false" customHeight="false" outlineLevel="0" collapsed="false">
      <c r="B112" s="0" t="n">
        <v>1252036355</v>
      </c>
      <c r="D112" s="0" t="n">
        <v>139653632012</v>
      </c>
      <c r="F112" s="0" t="n">
        <v>29571117597</v>
      </c>
      <c r="G112" s="0" t="n">
        <v>4906681952</v>
      </c>
      <c r="H112" s="0" t="n">
        <v>29362895709</v>
      </c>
      <c r="I112" s="0" t="n">
        <v>374165573120</v>
      </c>
      <c r="J112" s="0" t="n">
        <v>143596359252</v>
      </c>
      <c r="K112" s="0" t="n">
        <v>320312988281</v>
      </c>
      <c r="L112" s="0" t="n">
        <v>65565780639</v>
      </c>
      <c r="M112" s="0" t="n">
        <v>9626505</v>
      </c>
      <c r="N112" s="0" t="n">
        <v>11</v>
      </c>
      <c r="O112" s="0" t="n">
        <f aca="false">M112/1000000</f>
        <v>9.626505</v>
      </c>
      <c r="P112" s="0" t="n">
        <f aca="false">(I112+K112)/1000000000</f>
        <v>694.478561401</v>
      </c>
      <c r="Q112" s="0" t="n">
        <f aca="false">(J112+L112)/1000000000</f>
        <v>209.162139891</v>
      </c>
      <c r="R112" s="0" t="n">
        <f aca="false">P112/$O112</f>
        <v>72.1423363308906</v>
      </c>
      <c r="S112" s="0" t="n">
        <f aca="false">Q112/$O112</f>
        <v>21.7277339897502</v>
      </c>
      <c r="T112" s="0" t="n">
        <f aca="false">R112+S112</f>
        <v>93.8700703206408</v>
      </c>
      <c r="U112" s="0" t="n">
        <f aca="false">O$102/O112</f>
        <v>7.04786887868442</v>
      </c>
      <c r="V112" s="0" t="n">
        <f aca="false">P$102/P112</f>
        <v>4.08013139530288</v>
      </c>
      <c r="W112" s="0" t="n">
        <f aca="false">Q$102/Q112</f>
        <v>4.45652537089533</v>
      </c>
      <c r="X112" s="0" t="n">
        <f aca="false">(P$102+Q$102)/(P112+Q112)</f>
        <v>4.1672538204708</v>
      </c>
    </row>
    <row r="113" customFormat="false" ht="12.8" hidden="false" customHeight="false" outlineLevel="0" collapsed="false">
      <c r="B113" s="0" t="n">
        <v>1259942611</v>
      </c>
      <c r="D113" s="0" t="n">
        <v>139333515993</v>
      </c>
      <c r="F113" s="0" t="n">
        <v>29526122153</v>
      </c>
      <c r="G113" s="0" t="n">
        <v>4907058571</v>
      </c>
      <c r="H113" s="0" t="n">
        <v>29271207969</v>
      </c>
      <c r="I113" s="0" t="n">
        <v>348883163452</v>
      </c>
      <c r="J113" s="0" t="n">
        <v>128917800903</v>
      </c>
      <c r="K113" s="0" t="n">
        <v>315513229370</v>
      </c>
      <c r="L113" s="0" t="n">
        <v>66227310180</v>
      </c>
      <c r="M113" s="0" t="n">
        <v>8912469</v>
      </c>
      <c r="N113" s="0" t="n">
        <v>12</v>
      </c>
      <c r="O113" s="0" t="n">
        <f aca="false">M113/1000000</f>
        <v>8.912469</v>
      </c>
      <c r="P113" s="0" t="n">
        <f aca="false">(I113+K113)/1000000000</f>
        <v>664.396392822</v>
      </c>
      <c r="Q113" s="0" t="n">
        <f aca="false">(J113+L113)/1000000000</f>
        <v>195.145111083</v>
      </c>
      <c r="R113" s="0" t="n">
        <f aca="false">P113/$O113</f>
        <v>74.5468391331291</v>
      </c>
      <c r="S113" s="0" t="n">
        <f aca="false">Q113/$O113</f>
        <v>21.8957407967422</v>
      </c>
      <c r="T113" s="0" t="n">
        <f aca="false">R113+S113</f>
        <v>96.4425799298713</v>
      </c>
      <c r="U113" s="0" t="n">
        <f aca="false">O$102/O113</f>
        <v>7.6125196059588</v>
      </c>
      <c r="V113" s="0" t="n">
        <f aca="false">P$102/P113</f>
        <v>4.26486930445474</v>
      </c>
      <c r="W113" s="0" t="n">
        <f aca="false">Q$102/Q113</f>
        <v>4.77663200416299</v>
      </c>
      <c r="X113" s="0" t="n">
        <f aca="false">(P$102+Q$102)/(P113+Q113)</f>
        <v>4.38105681655158</v>
      </c>
    </row>
    <row r="114" customFormat="false" ht="12.8" hidden="false" customHeight="false" outlineLevel="0" collapsed="false">
      <c r="B114" s="0" t="n">
        <v>1256916274</v>
      </c>
      <c r="D114" s="0" t="n">
        <v>141750713771</v>
      </c>
      <c r="F114" s="0" t="n">
        <v>29871438151</v>
      </c>
      <c r="G114" s="0" t="n">
        <v>4907111169</v>
      </c>
      <c r="H114" s="0" t="n">
        <v>29961828023</v>
      </c>
      <c r="I114" s="0" t="n">
        <v>394722473144</v>
      </c>
      <c r="J114" s="0" t="n">
        <v>149458129882</v>
      </c>
      <c r="K114" s="0" t="n">
        <v>345806457519</v>
      </c>
      <c r="L114" s="0" t="n">
        <v>70977752685</v>
      </c>
      <c r="M114" s="0" t="n">
        <v>10740304</v>
      </c>
      <c r="N114" s="0" t="n">
        <v>13</v>
      </c>
      <c r="O114" s="0" t="n">
        <f aca="false">M114/1000000</f>
        <v>10.740304</v>
      </c>
      <c r="P114" s="0" t="n">
        <f aca="false">(I114+K114)/1000000000</f>
        <v>740.528930663</v>
      </c>
      <c r="Q114" s="0" t="n">
        <f aca="false">(J114+L114)/1000000000</f>
        <v>220.435882567</v>
      </c>
      <c r="R114" s="0" t="n">
        <f aca="false">P114/$O114</f>
        <v>68.9486005855142</v>
      </c>
      <c r="S114" s="0" t="n">
        <f aca="false">Q114/$O114</f>
        <v>20.5241753461541</v>
      </c>
      <c r="T114" s="0" t="n">
        <f aca="false">R114+S114</f>
        <v>89.4727759316682</v>
      </c>
      <c r="U114" s="0" t="n">
        <f aca="false">O$102/O114</f>
        <v>6.31698553411524</v>
      </c>
      <c r="V114" s="0" t="n">
        <f aca="false">P$102/P114</f>
        <v>3.82640524145369</v>
      </c>
      <c r="W114" s="0" t="n">
        <f aca="false">Q$102/Q114</f>
        <v>4.22860548927048</v>
      </c>
      <c r="X114" s="0" t="n">
        <f aca="false">(P$102+Q$102)/(P114+Q114)</f>
        <v>3.91866602496579</v>
      </c>
    </row>
    <row r="115" customFormat="false" ht="12.8" hidden="false" customHeight="false" outlineLevel="0" collapsed="false">
      <c r="B115" s="0" t="n">
        <v>1260570103</v>
      </c>
      <c r="D115" s="0" t="n">
        <v>142028009891</v>
      </c>
      <c r="F115" s="0" t="n">
        <v>29912850615</v>
      </c>
      <c r="G115" s="0" t="n">
        <v>4906801262</v>
      </c>
      <c r="H115" s="0" t="n">
        <v>30041058277</v>
      </c>
      <c r="I115" s="0" t="n">
        <v>386186523437</v>
      </c>
      <c r="J115" s="0" t="n">
        <v>141610076904</v>
      </c>
      <c r="K115" s="0" t="n">
        <v>331476547241</v>
      </c>
      <c r="L115" s="0" t="n">
        <v>72064666748</v>
      </c>
      <c r="M115" s="0" t="n">
        <v>10219986</v>
      </c>
      <c r="N115" s="0" t="n">
        <v>14</v>
      </c>
      <c r="O115" s="0" t="n">
        <f aca="false">M115/1000000</f>
        <v>10.219986</v>
      </c>
      <c r="P115" s="0" t="n">
        <f aca="false">(I115+K115)/1000000000</f>
        <v>717.663070678</v>
      </c>
      <c r="Q115" s="0" t="n">
        <f aca="false">(J115+L115)/1000000000</f>
        <v>213.674743652</v>
      </c>
      <c r="R115" s="0" t="n">
        <f aca="false">P115/$O115</f>
        <v>70.2215316809632</v>
      </c>
      <c r="S115" s="0" t="n">
        <f aca="false">Q115/$O115</f>
        <v>20.9075378040635</v>
      </c>
      <c r="T115" s="0" t="n">
        <f aca="false">R115+S115</f>
        <v>91.1290694850267</v>
      </c>
      <c r="U115" s="0" t="n">
        <f aca="false">O$102/O115</f>
        <v>6.63859471040371</v>
      </c>
      <c r="V115" s="0" t="n">
        <f aca="false">P$102/P115</f>
        <v>3.94832045497344</v>
      </c>
      <c r="W115" s="0" t="n">
        <f aca="false">Q$102/Q115</f>
        <v>4.36240786872368</v>
      </c>
      <c r="X115" s="0" t="n">
        <f aca="false">(P$102+Q$102)/(P115+Q115)</f>
        <v>4.04332360057884</v>
      </c>
    </row>
    <row r="116" customFormat="false" ht="12.8" hidden="false" customHeight="false" outlineLevel="0" collapsed="false">
      <c r="B116" s="0" t="n">
        <v>1266309198</v>
      </c>
      <c r="D116" s="0" t="n">
        <v>142062391108</v>
      </c>
      <c r="F116" s="0" t="n">
        <v>29916686913</v>
      </c>
      <c r="G116" s="0" t="n">
        <v>4906838388</v>
      </c>
      <c r="H116" s="0" t="n">
        <v>30051071170</v>
      </c>
      <c r="I116" s="0" t="n">
        <v>373776748657</v>
      </c>
      <c r="J116" s="0" t="n">
        <v>141922515869</v>
      </c>
      <c r="K116" s="0" t="n">
        <v>318519393920</v>
      </c>
      <c r="L116" s="0" t="n">
        <v>64502441406</v>
      </c>
      <c r="M116" s="0" t="n">
        <v>9576483</v>
      </c>
      <c r="N116" s="0" t="n">
        <v>15</v>
      </c>
      <c r="O116" s="0" t="n">
        <f aca="false">M116/1000000</f>
        <v>9.576483</v>
      </c>
      <c r="P116" s="0" t="n">
        <f aca="false">(I116+K116)/1000000000</f>
        <v>692.296142577</v>
      </c>
      <c r="Q116" s="0" t="n">
        <f aca="false">(J116+L116)/1000000000</f>
        <v>206.424957275</v>
      </c>
      <c r="R116" s="0" t="n">
        <f aca="false">P116/$O116</f>
        <v>72.2912725451505</v>
      </c>
      <c r="S116" s="0" t="n">
        <f aca="false">Q116/$O116</f>
        <v>21.5554037191942</v>
      </c>
      <c r="T116" s="0" t="n">
        <f aca="false">R116+S116</f>
        <v>93.8466762643446</v>
      </c>
      <c r="U116" s="0" t="n">
        <f aca="false">O$102/O116</f>
        <v>7.08468286321816</v>
      </c>
      <c r="V116" s="0" t="n">
        <f aca="false">P$102/P116</f>
        <v>4.09299374569582</v>
      </c>
      <c r="W116" s="0" t="n">
        <f aca="false">Q$102/Q116</f>
        <v>4.51561863139061</v>
      </c>
      <c r="X116" s="0" t="n">
        <f aca="false">(P$102+Q$102)/(P116+Q116)</f>
        <v>4.19006537780423</v>
      </c>
    </row>
    <row r="117" customFormat="false" ht="12.8" hidden="false" customHeight="false" outlineLevel="0" collapsed="false">
      <c r="B117" s="0" t="n">
        <v>1267614758</v>
      </c>
      <c r="D117" s="0" t="n">
        <v>142241475008</v>
      </c>
      <c r="F117" s="0" t="n">
        <v>29943980211</v>
      </c>
      <c r="G117" s="0" t="n">
        <v>4906777464</v>
      </c>
      <c r="H117" s="0" t="n">
        <v>30102196220</v>
      </c>
      <c r="I117" s="0" t="n">
        <v>368193649291</v>
      </c>
      <c r="J117" s="0" t="n">
        <v>136967620849</v>
      </c>
      <c r="K117" s="0" t="n">
        <v>304459854125</v>
      </c>
      <c r="L117" s="0" t="n">
        <v>65126922607</v>
      </c>
      <c r="M117" s="0" t="n">
        <v>9189480</v>
      </c>
      <c r="N117" s="0" t="n">
        <v>16</v>
      </c>
      <c r="O117" s="0" t="n">
        <f aca="false">M117/1000000</f>
        <v>9.18948</v>
      </c>
      <c r="P117" s="0" t="n">
        <f aca="false">(I117+K117)/1000000000</f>
        <v>672.653503416</v>
      </c>
      <c r="Q117" s="0" t="n">
        <f aca="false">(J117+L117)/1000000000</f>
        <v>202.094543456</v>
      </c>
      <c r="R117" s="0" t="n">
        <f aca="false">P117/$O117</f>
        <v>73.1982118048029</v>
      </c>
      <c r="S117" s="0" t="n">
        <f aca="false">Q117/$O117</f>
        <v>21.9919455133479</v>
      </c>
      <c r="T117" s="0" t="n">
        <f aca="false">R117+S117</f>
        <v>95.1901573181508</v>
      </c>
      <c r="U117" s="0" t="n">
        <f aca="false">O$102/O117</f>
        <v>7.38304506892664</v>
      </c>
      <c r="V117" s="0" t="n">
        <f aca="false">P$102/P117</f>
        <v>4.21251620239402</v>
      </c>
      <c r="W117" s="0" t="n">
        <f aca="false">Q$102/Q117</f>
        <v>4.61237778672607</v>
      </c>
      <c r="X117" s="0" t="n">
        <f aca="false">(P$102+Q$102)/(P117+Q117)</f>
        <v>4.30489691089648</v>
      </c>
    </row>
    <row r="118" customFormat="false" ht="12.8" hidden="false" customHeight="false" outlineLevel="0" collapsed="false">
      <c r="B118" s="0" t="n">
        <v>1260993830</v>
      </c>
      <c r="D118" s="0" t="n">
        <v>142149401707</v>
      </c>
      <c r="F118" s="0" t="n">
        <v>29929886261</v>
      </c>
      <c r="G118" s="0" t="n">
        <v>4906693176</v>
      </c>
      <c r="H118" s="0" t="n">
        <v>30075877515</v>
      </c>
      <c r="I118" s="0" t="n">
        <v>356954086303</v>
      </c>
      <c r="J118" s="0" t="n">
        <v>134607025146</v>
      </c>
      <c r="K118" s="0" t="n">
        <v>288446487426</v>
      </c>
      <c r="L118" s="0" t="n">
        <v>60175247192</v>
      </c>
      <c r="M118" s="0" t="n">
        <v>8635415</v>
      </c>
      <c r="N118" s="0" t="n">
        <v>17</v>
      </c>
      <c r="O118" s="0" t="n">
        <f aca="false">M118/1000000</f>
        <v>8.635415</v>
      </c>
      <c r="P118" s="0" t="n">
        <f aca="false">(I118+K118)/1000000000</f>
        <v>645.400573729</v>
      </c>
      <c r="Q118" s="0" t="n">
        <f aca="false">(J118+L118)/1000000000</f>
        <v>194.782272338</v>
      </c>
      <c r="R118" s="0" t="n">
        <f aca="false">P118/$O118</f>
        <v>74.7388022149486</v>
      </c>
      <c r="S118" s="0" t="n">
        <f aca="false">Q118/$O118</f>
        <v>22.5562144191101</v>
      </c>
      <c r="T118" s="0" t="n">
        <f aca="false">R118+S118</f>
        <v>97.2950166340587</v>
      </c>
      <c r="U118" s="0" t="n">
        <f aca="false">O$102/O118</f>
        <v>7.85675558152098</v>
      </c>
      <c r="V118" s="0" t="n">
        <f aca="false">P$102/P118</f>
        <v>4.39039551106256</v>
      </c>
      <c r="W118" s="0" t="n">
        <f aca="false">Q$102/Q118</f>
        <v>4.78552987326018</v>
      </c>
      <c r="X118" s="0" t="n">
        <f aca="false">(P$102+Q$102)/(P118+Q118)</f>
        <v>4.4820007721173</v>
      </c>
    </row>
    <row r="119" customFormat="false" ht="12.8" hidden="false" customHeight="false" outlineLevel="0" collapsed="false">
      <c r="B119" s="0" t="n">
        <v>1255684288</v>
      </c>
      <c r="D119" s="0" t="n">
        <v>142446403334</v>
      </c>
      <c r="F119" s="0" t="n">
        <v>29972900151</v>
      </c>
      <c r="G119" s="0" t="n">
        <v>4906809592</v>
      </c>
      <c r="H119" s="0" t="n">
        <v>30160671867</v>
      </c>
      <c r="I119" s="0" t="n">
        <v>348405029296</v>
      </c>
      <c r="J119" s="0" t="n">
        <v>128020263671</v>
      </c>
      <c r="K119" s="0" t="n">
        <v>275818634033</v>
      </c>
      <c r="L119" s="0" t="n">
        <v>59582107543</v>
      </c>
      <c r="M119" s="0" t="n">
        <v>8189185</v>
      </c>
      <c r="N119" s="0" t="n">
        <v>18</v>
      </c>
      <c r="O119" s="0" t="n">
        <f aca="false">M119/1000000</f>
        <v>8.189185</v>
      </c>
      <c r="P119" s="0" t="n">
        <f aca="false">(I119+K119)/1000000000</f>
        <v>624.223663329</v>
      </c>
      <c r="Q119" s="0" t="n">
        <f aca="false">(J119+L119)/1000000000</f>
        <v>187.602371214</v>
      </c>
      <c r="R119" s="0" t="n">
        <f aca="false">P119/$O119</f>
        <v>76.22537081883</v>
      </c>
      <c r="S119" s="0" t="n">
        <f aca="false">Q119/$O119</f>
        <v>22.9085520981636</v>
      </c>
      <c r="T119" s="0" t="n">
        <f aca="false">R119+S119</f>
        <v>99.1339229169936</v>
      </c>
      <c r="U119" s="0" t="n">
        <f aca="false">O$102/O119</f>
        <v>8.28487144935668</v>
      </c>
      <c r="V119" s="0" t="n">
        <f aca="false">P$102/P119</f>
        <v>4.53934054121809</v>
      </c>
      <c r="W119" s="0" t="n">
        <f aca="false">Q$102/Q119</f>
        <v>4.96868124332875</v>
      </c>
      <c r="X119" s="0" t="n">
        <f aca="false">(P$102+Q$102)/(P119+Q119)</f>
        <v>4.6385555581644</v>
      </c>
    </row>
    <row r="120" customFormat="false" ht="12.8" hidden="false" customHeight="false" outlineLevel="0" collapsed="false">
      <c r="B120" s="0" t="n">
        <v>1272455201</v>
      </c>
      <c r="D120" s="0" t="n">
        <v>142969066412</v>
      </c>
      <c r="F120" s="0" t="n">
        <v>30047611290</v>
      </c>
      <c r="G120" s="0" t="n">
        <v>4906952786</v>
      </c>
      <c r="H120" s="0" t="n">
        <v>30309887248</v>
      </c>
      <c r="I120" s="0" t="n">
        <v>342965011596</v>
      </c>
      <c r="J120" s="0" t="n">
        <v>126147644042</v>
      </c>
      <c r="K120" s="0" t="n">
        <v>286131713867</v>
      </c>
      <c r="L120" s="0" t="n">
        <v>61362274169</v>
      </c>
      <c r="M120" s="0" t="n">
        <v>8196906</v>
      </c>
      <c r="N120" s="0" t="n">
        <v>19</v>
      </c>
      <c r="O120" s="0" t="n">
        <f aca="false">M120/1000000</f>
        <v>8.196906</v>
      </c>
      <c r="P120" s="0" t="n">
        <f aca="false">(I120+K120)/1000000000</f>
        <v>629.096725463</v>
      </c>
      <c r="Q120" s="0" t="n">
        <f aca="false">(J120+L120)/1000000000</f>
        <v>187.509918211</v>
      </c>
      <c r="R120" s="0" t="n">
        <f aca="false">P120/$O120</f>
        <v>76.7480712189453</v>
      </c>
      <c r="S120" s="0" t="n">
        <f aca="false">Q120/$O120</f>
        <v>22.8756945865916</v>
      </c>
      <c r="T120" s="0" t="n">
        <f aca="false">R120+S120</f>
        <v>99.6237658055369</v>
      </c>
      <c r="U120" s="0" t="n">
        <f aca="false">O$102/O120</f>
        <v>8.27706759111304</v>
      </c>
      <c r="V120" s="0" t="n">
        <f aca="false">P$102/P120</f>
        <v>4.50417824008155</v>
      </c>
      <c r="W120" s="0" t="n">
        <f aca="false">Q$102/Q120</f>
        <v>4.97113108441598</v>
      </c>
      <c r="X120" s="0" t="n">
        <f aca="false">(P$102+Q$102)/(P120+Q120)</f>
        <v>4.61140035286722</v>
      </c>
    </row>
    <row r="121" customFormat="false" ht="12.8" hidden="false" customHeight="false" outlineLevel="0" collapsed="false">
      <c r="B121" s="0" t="n">
        <v>1272866709</v>
      </c>
      <c r="D121" s="0" t="n">
        <v>143162522419</v>
      </c>
      <c r="F121" s="0" t="n">
        <v>30076100433</v>
      </c>
      <c r="G121" s="0" t="n">
        <v>4907162801</v>
      </c>
      <c r="H121" s="0" t="n">
        <v>30365136214</v>
      </c>
      <c r="I121" s="0" t="n">
        <v>326400146484</v>
      </c>
      <c r="J121" s="0" t="n">
        <v>120224563598</v>
      </c>
      <c r="K121" s="0" t="n">
        <v>282739990234</v>
      </c>
      <c r="L121" s="0" t="n">
        <v>60532989501</v>
      </c>
      <c r="M121" s="0" t="n">
        <v>7837464</v>
      </c>
      <c r="N121" s="0" t="n">
        <v>20</v>
      </c>
      <c r="O121" s="0" t="n">
        <f aca="false">M121/1000000</f>
        <v>7.837464</v>
      </c>
      <c r="P121" s="0" t="n">
        <f aca="false">(I121+K121)/1000000000</f>
        <v>609.140136718</v>
      </c>
      <c r="Q121" s="0" t="n">
        <f aca="false">(J121+L121)/1000000000</f>
        <v>180.757553099</v>
      </c>
      <c r="R121" s="0" t="n">
        <f aca="false">P121/$O121</f>
        <v>77.7215865639702</v>
      </c>
      <c r="S121" s="0" t="n">
        <f aca="false">Q121/$O121</f>
        <v>23.0632706062828</v>
      </c>
      <c r="T121" s="0" t="n">
        <f aca="false">R121+S121</f>
        <v>100.784857170253</v>
      </c>
      <c r="U121" s="0" t="n">
        <f aca="false">O$102/O121</f>
        <v>8.65667070368681</v>
      </c>
      <c r="V121" s="0" t="n">
        <f aca="false">P$102/P121</f>
        <v>4.65174368086139</v>
      </c>
      <c r="W121" s="0" t="n">
        <f aca="false">Q$102/Q121</f>
        <v>5.15683227103917</v>
      </c>
      <c r="X121" s="0" t="n">
        <f aca="false">(P$102+Q$102)/(P121+Q121)</f>
        <v>4.76732646941203</v>
      </c>
    </row>
    <row r="122" customFormat="false" ht="12.8" hidden="false" customHeight="false" outlineLevel="0" collapsed="false">
      <c r="B122" s="0" t="n">
        <v>1271612848</v>
      </c>
      <c r="D122" s="0" t="n">
        <v>143358897909</v>
      </c>
      <c r="F122" s="0" t="n">
        <v>30105429321</v>
      </c>
      <c r="G122" s="0" t="n">
        <v>4906933159</v>
      </c>
      <c r="H122" s="0" t="n">
        <v>30421355721</v>
      </c>
      <c r="I122" s="0" t="n">
        <v>316087158203</v>
      </c>
      <c r="J122" s="0" t="n">
        <v>112523193359</v>
      </c>
      <c r="K122" s="0" t="n">
        <v>282863677978</v>
      </c>
      <c r="L122" s="0" t="n">
        <v>63226104736</v>
      </c>
      <c r="M122" s="0" t="n">
        <v>7643883</v>
      </c>
      <c r="N122" s="0" t="n">
        <v>21</v>
      </c>
      <c r="O122" s="0" t="n">
        <f aca="false">M122/1000000</f>
        <v>7.643883</v>
      </c>
      <c r="P122" s="0" t="n">
        <f aca="false">(I122+K122)/1000000000</f>
        <v>598.950836181</v>
      </c>
      <c r="Q122" s="0" t="n">
        <f aca="false">(J122+L122)/1000000000</f>
        <v>175.749298095</v>
      </c>
      <c r="R122" s="0" t="n">
        <f aca="false">P122/$O122</f>
        <v>78.356881728959</v>
      </c>
      <c r="S122" s="0" t="n">
        <f aca="false">Q122/$O122</f>
        <v>22.9921491596614</v>
      </c>
      <c r="T122" s="0" t="n">
        <f aca="false">R122+S122</f>
        <v>101.34903088862</v>
      </c>
      <c r="U122" s="0" t="n">
        <f aca="false">O$102/O122</f>
        <v>8.87590050763467</v>
      </c>
      <c r="V122" s="0" t="n">
        <f aca="false">P$102/P122</f>
        <v>4.73087874758507</v>
      </c>
      <c r="W122" s="0" t="n">
        <f aca="false">Q$102/Q122</f>
        <v>5.30378438581951</v>
      </c>
      <c r="X122" s="0" t="n">
        <f aca="false">(P$102+Q$102)/(P122+Q122)</f>
        <v>4.86084873124652</v>
      </c>
    </row>
    <row r="123" customFormat="false" ht="12.8" hidden="false" customHeight="false" outlineLevel="0" collapsed="false">
      <c r="B123" s="0" t="n">
        <v>1272571844</v>
      </c>
      <c r="D123" s="0" t="n">
        <v>143536010748</v>
      </c>
      <c r="F123" s="0" t="n">
        <v>30130187761</v>
      </c>
      <c r="G123" s="0" t="n">
        <v>4906826753</v>
      </c>
      <c r="H123" s="0" t="n">
        <v>30471995692</v>
      </c>
      <c r="I123" s="0" t="n">
        <v>304501327514</v>
      </c>
      <c r="J123" s="0" t="n">
        <v>114154769897</v>
      </c>
      <c r="K123" s="0" t="n">
        <v>280758972167</v>
      </c>
      <c r="L123" s="0" t="n">
        <v>58259445190</v>
      </c>
      <c r="M123" s="0" t="n">
        <v>7347719</v>
      </c>
      <c r="N123" s="0" t="n">
        <v>22</v>
      </c>
      <c r="O123" s="0" t="n">
        <f aca="false">M123/1000000</f>
        <v>7.347719</v>
      </c>
      <c r="P123" s="0" t="n">
        <f aca="false">(I123+K123)/1000000000</f>
        <v>585.260299681</v>
      </c>
      <c r="Q123" s="0" t="n">
        <f aca="false">(J123+L123)/1000000000</f>
        <v>172.414215087</v>
      </c>
      <c r="R123" s="0" t="n">
        <f aca="false">P123/$O123</f>
        <v>79.6519708607528</v>
      </c>
      <c r="S123" s="0" t="n">
        <f aca="false">Q123/$O123</f>
        <v>23.4649984691848</v>
      </c>
      <c r="T123" s="0" t="n">
        <f aca="false">R123+S123</f>
        <v>103.116969329938</v>
      </c>
      <c r="U123" s="0" t="n">
        <f aca="false">O$102/O123</f>
        <v>9.23366081364843</v>
      </c>
      <c r="V123" s="0" t="n">
        <f aca="false">P$102/P123</f>
        <v>4.84154449444367</v>
      </c>
      <c r="W123" s="0" t="n">
        <f aca="false">Q$102/Q123</f>
        <v>5.40637778958449</v>
      </c>
      <c r="X123" s="0" t="n">
        <f aca="false">(P$102+Q$102)/(P123+Q123)</f>
        <v>4.9700763208923</v>
      </c>
    </row>
    <row r="124" customFormat="false" ht="12.8" hidden="false" customHeight="false" outlineLevel="0" collapsed="false">
      <c r="B124" s="0" t="n">
        <v>1279451504</v>
      </c>
      <c r="D124" s="0" t="n">
        <v>144248664602</v>
      </c>
      <c r="F124" s="0" t="n">
        <v>30232278681</v>
      </c>
      <c r="G124" s="0" t="n">
        <v>4906938131</v>
      </c>
      <c r="H124" s="0" t="n">
        <v>30675444737</v>
      </c>
      <c r="I124" s="0" t="n">
        <v>296786254882</v>
      </c>
      <c r="J124" s="0" t="n">
        <v>98076843261</v>
      </c>
      <c r="K124" s="0" t="n">
        <v>284241165161</v>
      </c>
      <c r="L124" s="0" t="n">
        <v>64889587402</v>
      </c>
      <c r="M124" s="0" t="n">
        <v>7202404</v>
      </c>
      <c r="N124" s="0" t="n">
        <v>23</v>
      </c>
      <c r="O124" s="0" t="n">
        <f aca="false">M124/1000000</f>
        <v>7.202404</v>
      </c>
      <c r="P124" s="0" t="n">
        <f aca="false">(I124+K124)/1000000000</f>
        <v>581.027420043</v>
      </c>
      <c r="Q124" s="0" t="n">
        <f aca="false">(J124+L124)/1000000000</f>
        <v>162.966430663</v>
      </c>
      <c r="R124" s="0" t="n">
        <f aca="false">P124/$O124</f>
        <v>80.6713175271757</v>
      </c>
      <c r="S124" s="0" t="n">
        <f aca="false">Q124/$O124</f>
        <v>22.6266716867035</v>
      </c>
      <c r="T124" s="0" t="n">
        <f aca="false">R124+S124</f>
        <v>103.297989213879</v>
      </c>
      <c r="U124" s="0" t="n">
        <f aca="false">O$102/O124</f>
        <v>9.41995825282781</v>
      </c>
      <c r="V124" s="0" t="n">
        <f aca="false">P$102/P124</f>
        <v>4.87681593671999</v>
      </c>
      <c r="W124" s="0" t="n">
        <f aca="false">Q$102/Q124</f>
        <v>5.71980609296509</v>
      </c>
      <c r="X124" s="0" t="n">
        <f aca="false">(P$102+Q$102)/(P124+Q124)</f>
        <v>5.06146678661202</v>
      </c>
    </row>
    <row r="125" customFormat="false" ht="12.8" hidden="false" customHeight="false" outlineLevel="0" collapsed="false">
      <c r="B125" s="0" t="n">
        <v>1278950259</v>
      </c>
      <c r="D125" s="0" t="n">
        <v>144188386276</v>
      </c>
      <c r="F125" s="0" t="n">
        <v>30223848753</v>
      </c>
      <c r="G125" s="0" t="n">
        <v>4906983510</v>
      </c>
      <c r="H125" s="0" t="n">
        <v>30658141969</v>
      </c>
      <c r="I125" s="0" t="n">
        <v>287297988891</v>
      </c>
      <c r="J125" s="0" t="n">
        <v>114004409790</v>
      </c>
      <c r="K125" s="0" t="n">
        <v>277576263427</v>
      </c>
      <c r="L125" s="0" t="n">
        <v>52881912231</v>
      </c>
      <c r="M125" s="0" t="n">
        <v>6813036</v>
      </c>
      <c r="N125" s="0" t="n">
        <v>24</v>
      </c>
      <c r="O125" s="0" t="n">
        <f aca="false">M125/1000000</f>
        <v>6.813036</v>
      </c>
      <c r="P125" s="0" t="n">
        <f aca="false">(I125+K125)/1000000000</f>
        <v>564.874252318</v>
      </c>
      <c r="Q125" s="0" t="n">
        <f aca="false">(J125+L125)/1000000000</f>
        <v>166.886322021</v>
      </c>
      <c r="R125" s="0" t="n">
        <f aca="false">P125/$O125</f>
        <v>82.9107981108569</v>
      </c>
      <c r="S125" s="0" t="n">
        <f aca="false">Q125/$O125</f>
        <v>24.495147540832</v>
      </c>
      <c r="T125" s="0" t="n">
        <f aca="false">R125+S125</f>
        <v>107.405945651689</v>
      </c>
      <c r="U125" s="0" t="n">
        <f aca="false">O$102/O125</f>
        <v>9.95831300465754</v>
      </c>
      <c r="V125" s="0" t="n">
        <f aca="false">P$102/P125</f>
        <v>5.01627356904528</v>
      </c>
      <c r="W125" s="0" t="n">
        <f aca="false">Q$102/Q125</f>
        <v>5.58545704505193</v>
      </c>
      <c r="X125" s="0" t="n">
        <f aca="false">(P$102+Q$102)/(P125+Q125)</f>
        <v>5.14608233464007</v>
      </c>
    </row>
    <row r="126" customFormat="false" ht="12.8" hidden="false" customHeight="false" outlineLevel="0" collapsed="false">
      <c r="A126" s="0" t="s">
        <v>0</v>
      </c>
      <c r="B126" s="0" t="s">
        <v>1</v>
      </c>
      <c r="D126" s="0" t="s">
        <v>2</v>
      </c>
      <c r="F126" s="0" t="s">
        <v>73</v>
      </c>
      <c r="G126" s="0" t="s">
        <v>74</v>
      </c>
      <c r="H126" s="0" t="s">
        <v>4</v>
      </c>
      <c r="I126" s="0" t="s">
        <v>5</v>
      </c>
      <c r="J126" s="0" t="s">
        <v>67</v>
      </c>
      <c r="K126" s="0" t="s">
        <v>75</v>
      </c>
      <c r="L126" s="0" t="s">
        <v>76</v>
      </c>
      <c r="M126" s="0" t="s">
        <v>7</v>
      </c>
      <c r="N126" s="0" t="s">
        <v>8</v>
      </c>
      <c r="O126" s="0" t="s">
        <v>9</v>
      </c>
      <c r="P126" s="0" t="s">
        <v>58</v>
      </c>
      <c r="Q126" s="0" t="s">
        <v>59</v>
      </c>
      <c r="R126" s="0" t="s">
        <v>60</v>
      </c>
      <c r="S126" s="0" t="s">
        <v>61</v>
      </c>
      <c r="T126" s="0" t="s">
        <v>62</v>
      </c>
      <c r="U126" s="0" t="s">
        <v>16</v>
      </c>
      <c r="V126" s="0" t="s">
        <v>77</v>
      </c>
      <c r="W126" s="0" t="s">
        <v>78</v>
      </c>
      <c r="X126" s="0" t="s">
        <v>79</v>
      </c>
    </row>
    <row r="127" customFormat="false" ht="12.8" hidden="false" customHeight="false" outlineLevel="0" collapsed="false">
      <c r="A127" s="0" t="s">
        <v>39</v>
      </c>
      <c r="B127" s="0" t="n">
        <v>174873229</v>
      </c>
      <c r="D127" s="0" t="n">
        <v>400499842056</v>
      </c>
      <c r="F127" s="0" t="n">
        <v>115205745267</v>
      </c>
      <c r="G127" s="0" t="n">
        <v>69098054438</v>
      </c>
      <c r="H127" s="0" t="n">
        <v>2521551508</v>
      </c>
      <c r="I127" s="0" t="n">
        <v>2250849868774</v>
      </c>
      <c r="J127" s="0" t="n">
        <v>797919830322</v>
      </c>
      <c r="K127" s="0" t="n">
        <v>1571323394775</v>
      </c>
      <c r="L127" s="0" t="n">
        <v>370066894531</v>
      </c>
      <c r="M127" s="0" t="n">
        <v>89269341</v>
      </c>
      <c r="N127" s="0" t="n">
        <v>1</v>
      </c>
      <c r="O127" s="0" t="n">
        <f aca="false">M127/1000000</f>
        <v>89.269341</v>
      </c>
      <c r="P127" s="0" t="n">
        <f aca="false">(I127+K127)/1000000000</f>
        <v>3822.173263549</v>
      </c>
      <c r="Q127" s="0" t="n">
        <f aca="false">(J127+L127)/1000000000</f>
        <v>1167.986724853</v>
      </c>
      <c r="R127" s="0" t="n">
        <f aca="false">P127/$O127</f>
        <v>42.8161922193309</v>
      </c>
      <c r="S127" s="0" t="n">
        <f aca="false">Q127/$O127</f>
        <v>13.083850645352</v>
      </c>
      <c r="T127" s="0" t="n">
        <f aca="false">R127+S127</f>
        <v>55.900042864683</v>
      </c>
      <c r="U127" s="0" t="n">
        <f aca="false">O$127/O127</f>
        <v>1</v>
      </c>
      <c r="V127" s="0" t="n">
        <f aca="false">P$127/P127</f>
        <v>1</v>
      </c>
      <c r="W127" s="0" t="n">
        <f aca="false">Q$127/Q127</f>
        <v>1</v>
      </c>
      <c r="X127" s="0" t="n">
        <f aca="false">(P$127+Q$127)/(P127+Q127)</f>
        <v>1</v>
      </c>
    </row>
    <row r="128" customFormat="false" ht="12.8" hidden="false" customHeight="false" outlineLevel="0" collapsed="false">
      <c r="B128" s="0" t="n">
        <v>171859717</v>
      </c>
      <c r="D128" s="0" t="n">
        <v>400695978910</v>
      </c>
      <c r="F128" s="0" t="n">
        <v>115237921782</v>
      </c>
      <c r="G128" s="0" t="n">
        <v>69096926848</v>
      </c>
      <c r="H128" s="0" t="n">
        <v>2577917743</v>
      </c>
      <c r="I128" s="0" t="n">
        <v>1330476806640</v>
      </c>
      <c r="J128" s="0" t="n">
        <v>416295730590</v>
      </c>
      <c r="K128" s="0" t="n">
        <v>807307937622</v>
      </c>
      <c r="L128" s="0" t="n">
        <v>186521789550</v>
      </c>
      <c r="M128" s="0" t="n">
        <v>44547358</v>
      </c>
      <c r="N128" s="0" t="n">
        <v>2</v>
      </c>
      <c r="O128" s="0" t="n">
        <f aca="false">M128/1000000</f>
        <v>44.547358</v>
      </c>
      <c r="P128" s="0" t="n">
        <f aca="false">(I128+K128)/1000000000</f>
        <v>2137.784744262</v>
      </c>
      <c r="Q128" s="0" t="n">
        <f aca="false">(J128+L128)/1000000000</f>
        <v>602.81752014</v>
      </c>
      <c r="R128" s="0" t="n">
        <f aca="false">P128/$O128</f>
        <v>47.9890354948098</v>
      </c>
      <c r="S128" s="0" t="n">
        <f aca="false">Q128/$O128</f>
        <v>13.5320599740169</v>
      </c>
      <c r="T128" s="0" t="n">
        <f aca="false">R128+S128</f>
        <v>61.5210954688267</v>
      </c>
      <c r="U128" s="0" t="n">
        <f aca="false">O$127/O128</f>
        <v>2.00391998555784</v>
      </c>
      <c r="V128" s="0" t="n">
        <f aca="false">P$127/P128</f>
        <v>1.78791305991309</v>
      </c>
      <c r="W128" s="0" t="n">
        <f aca="false">Q$127/Q128</f>
        <v>1.93754608290373</v>
      </c>
      <c r="X128" s="0" t="n">
        <f aca="false">(P$127+Q$127)/(P128+Q128)</f>
        <v>1.82082604733265</v>
      </c>
    </row>
    <row r="129" customFormat="false" ht="12.8" hidden="false" customHeight="false" outlineLevel="0" collapsed="false">
      <c r="B129" s="0" t="n">
        <v>172465956</v>
      </c>
      <c r="D129" s="0" t="n">
        <v>401979406927</v>
      </c>
      <c r="F129" s="0" t="n">
        <v>115418979340</v>
      </c>
      <c r="G129" s="0" t="n">
        <v>69097279093</v>
      </c>
      <c r="H129" s="0" t="n">
        <v>2944493152</v>
      </c>
      <c r="I129" s="0" t="n">
        <v>1056884445190</v>
      </c>
      <c r="J129" s="0" t="n">
        <v>299975036621</v>
      </c>
      <c r="K129" s="0" t="n">
        <v>582866760253</v>
      </c>
      <c r="L129" s="0" t="n">
        <v>127772705078</v>
      </c>
      <c r="M129" s="0" t="n">
        <v>30437980</v>
      </c>
      <c r="N129" s="0" t="n">
        <v>3</v>
      </c>
      <c r="O129" s="0" t="n">
        <f aca="false">M129/1000000</f>
        <v>30.43798</v>
      </c>
      <c r="P129" s="0" t="n">
        <f aca="false">(I129+K129)/1000000000</f>
        <v>1639.751205443</v>
      </c>
      <c r="Q129" s="0" t="n">
        <f aca="false">(J129+L129)/1000000000</f>
        <v>427.747741699</v>
      </c>
      <c r="R129" s="0" t="n">
        <f aca="false">P129/$O129</f>
        <v>53.8718799816216</v>
      </c>
      <c r="S129" s="0" t="n">
        <f aca="false">Q129/$O129</f>
        <v>14.0530922781012</v>
      </c>
      <c r="T129" s="0" t="n">
        <f aca="false">R129+S129</f>
        <v>67.9249722597229</v>
      </c>
      <c r="U129" s="0" t="n">
        <f aca="false">O$127/O129</f>
        <v>2.93282737553543</v>
      </c>
      <c r="V129" s="0" t="n">
        <f aca="false">P$127/P129</f>
        <v>2.33094706737318</v>
      </c>
      <c r="W129" s="0" t="n">
        <f aca="false">Q$127/Q129</f>
        <v>2.73055030101105</v>
      </c>
      <c r="X129" s="0" t="n">
        <f aca="false">(P$127+Q$127)/(P129+Q129)</f>
        <v>2.41362153789734</v>
      </c>
    </row>
    <row r="130" customFormat="false" ht="12.8" hidden="false" customHeight="false" outlineLevel="0" collapsed="false">
      <c r="B130" s="0" t="n">
        <v>174093757</v>
      </c>
      <c r="D130" s="0" t="n">
        <v>403633955161</v>
      </c>
      <c r="F130" s="0" t="n">
        <v>115654549012</v>
      </c>
      <c r="G130" s="0" t="n">
        <v>69096982554</v>
      </c>
      <c r="H130" s="0" t="n">
        <v>3417248122</v>
      </c>
      <c r="I130" s="0" t="n">
        <v>911159164428</v>
      </c>
      <c r="J130" s="0" t="n">
        <v>249728775024</v>
      </c>
      <c r="K130" s="0" t="n">
        <v>438064559936</v>
      </c>
      <c r="L130" s="0" t="n">
        <v>99652191162</v>
      </c>
      <c r="M130" s="0" t="n">
        <v>23716012</v>
      </c>
      <c r="N130" s="0" t="n">
        <v>4</v>
      </c>
      <c r="O130" s="0" t="n">
        <f aca="false">M130/1000000</f>
        <v>23.716012</v>
      </c>
      <c r="P130" s="0" t="n">
        <f aca="false">(I130+K130)/1000000000</f>
        <v>1349.223724364</v>
      </c>
      <c r="Q130" s="0" t="n">
        <f aca="false">(J130+L130)/1000000000</f>
        <v>349.380966186</v>
      </c>
      <c r="R130" s="0" t="n">
        <f aca="false">P130/$O130</f>
        <v>56.8908349499908</v>
      </c>
      <c r="S130" s="0" t="n">
        <f aca="false">Q130/$O130</f>
        <v>14.7318599006443</v>
      </c>
      <c r="T130" s="0" t="n">
        <f aca="false">R130+S130</f>
        <v>71.6226948506351</v>
      </c>
      <c r="U130" s="0" t="n">
        <f aca="false">O$127/O130</f>
        <v>3.7640957931713</v>
      </c>
      <c r="V130" s="0" t="n">
        <f aca="false">P$127/P130</f>
        <v>2.83286840761024</v>
      </c>
      <c r="W130" s="0" t="n">
        <f aca="false">Q$127/Q130</f>
        <v>3.34301761656701</v>
      </c>
      <c r="X130" s="0" t="n">
        <f aca="false">(P$127+Q$127)/(P130+Q130)</f>
        <v>2.93779948693431</v>
      </c>
    </row>
    <row r="131" customFormat="false" ht="12.8" hidden="false" customHeight="false" outlineLevel="0" collapsed="false">
      <c r="B131" s="0" t="n">
        <v>176113268</v>
      </c>
      <c r="D131" s="0" t="n">
        <v>405213951573</v>
      </c>
      <c r="F131" s="0" t="n">
        <v>115879370104</v>
      </c>
      <c r="G131" s="0" t="n">
        <v>69096963193</v>
      </c>
      <c r="H131" s="0" t="n">
        <v>3868662316</v>
      </c>
      <c r="I131" s="0" t="n">
        <v>834002441406</v>
      </c>
      <c r="J131" s="0" t="n">
        <v>218924087524</v>
      </c>
      <c r="K131" s="0" t="n">
        <v>367147155761</v>
      </c>
      <c r="L131" s="0" t="n">
        <v>82222778320</v>
      </c>
      <c r="M131" s="0" t="n">
        <v>19573058</v>
      </c>
      <c r="N131" s="0" t="n">
        <v>5</v>
      </c>
      <c r="O131" s="0" t="n">
        <f aca="false">M131/1000000</f>
        <v>19.573058</v>
      </c>
      <c r="P131" s="0" t="n">
        <f aca="false">(I131+K131)/1000000000</f>
        <v>1201.149597167</v>
      </c>
      <c r="Q131" s="0" t="n">
        <f aca="false">(J131+L131)/1000000000</f>
        <v>301.146865844</v>
      </c>
      <c r="R131" s="0" t="n">
        <f aca="false">P131/$O131</f>
        <v>61.3674979743584</v>
      </c>
      <c r="S131" s="0" t="n">
        <f aca="false">Q131/$O131</f>
        <v>15.385785187169</v>
      </c>
      <c r="T131" s="0" t="n">
        <f aca="false">R131+S131</f>
        <v>76.7532831615274</v>
      </c>
      <c r="U131" s="0" t="n">
        <f aca="false">O$127/O131</f>
        <v>4.56082749052294</v>
      </c>
      <c r="V131" s="0" t="n">
        <f aca="false">P$127/P131</f>
        <v>3.18209594588707</v>
      </c>
      <c r="W131" s="0" t="n">
        <f aca="false">Q$127/Q131</f>
        <v>3.87846216356786</v>
      </c>
      <c r="X131" s="0" t="n">
        <f aca="false">(P$127+Q$127)/(P131+Q131)</f>
        <v>3.32168790333194</v>
      </c>
    </row>
    <row r="132" customFormat="false" ht="12.8" hidden="false" customHeight="false" outlineLevel="0" collapsed="false">
      <c r="B132" s="0" t="n">
        <v>179352777</v>
      </c>
      <c r="D132" s="0" t="n">
        <v>405793361407</v>
      </c>
      <c r="F132" s="0" t="n">
        <v>115961441485</v>
      </c>
      <c r="G132" s="0" t="n">
        <v>69097282801</v>
      </c>
      <c r="H132" s="0" t="n">
        <v>4034091529</v>
      </c>
      <c r="I132" s="0" t="n">
        <v>771012817382</v>
      </c>
      <c r="J132" s="0" t="n">
        <v>195484268188</v>
      </c>
      <c r="K132" s="0" t="n">
        <v>335692626953</v>
      </c>
      <c r="L132" s="0" t="n">
        <v>69305892944</v>
      </c>
      <c r="M132" s="0" t="n">
        <v>16461146</v>
      </c>
      <c r="N132" s="0" t="n">
        <v>6</v>
      </c>
      <c r="O132" s="0" t="n">
        <f aca="false">M132/1000000</f>
        <v>16.461146</v>
      </c>
      <c r="P132" s="0" t="n">
        <f aca="false">(I132+K132)/1000000000</f>
        <v>1106.705444335</v>
      </c>
      <c r="Q132" s="0" t="n">
        <f aca="false">(J132+L132)/1000000000</f>
        <v>264.790161132</v>
      </c>
      <c r="R132" s="0" t="n">
        <f aca="false">P132/$O132</f>
        <v>67.2313728542958</v>
      </c>
      <c r="S132" s="0" t="n">
        <f aca="false">Q132/$O132</f>
        <v>16.0857671228965</v>
      </c>
      <c r="T132" s="0" t="n">
        <f aca="false">R132+S132</f>
        <v>83.3171399771924</v>
      </c>
      <c r="U132" s="0" t="n">
        <f aca="false">O$127/O132</f>
        <v>5.42303318371637</v>
      </c>
      <c r="V132" s="0" t="n">
        <f aca="false">P$127/P132</f>
        <v>3.45365000516978</v>
      </c>
      <c r="W132" s="0" t="n">
        <f aca="false">Q$127/Q132</f>
        <v>4.41098989426102</v>
      </c>
      <c r="X132" s="0" t="n">
        <f aca="false">(P$127+Q$127)/(P132+Q132)</f>
        <v>3.63848047963874</v>
      </c>
    </row>
    <row r="133" customFormat="false" ht="12.8" hidden="false" customHeight="false" outlineLevel="0" collapsed="false">
      <c r="B133" s="0" t="n">
        <v>159295719</v>
      </c>
      <c r="D133" s="0" t="n">
        <v>403314695218</v>
      </c>
      <c r="F133" s="0" t="n">
        <v>115606968176</v>
      </c>
      <c r="G133" s="0" t="n">
        <v>69097116326</v>
      </c>
      <c r="H133" s="0" t="n">
        <v>3325874313</v>
      </c>
      <c r="I133" s="0" t="n">
        <v>642813644409</v>
      </c>
      <c r="J133" s="0" t="n">
        <v>159643829345</v>
      </c>
      <c r="K133" s="0" t="n">
        <v>345425750732</v>
      </c>
      <c r="L133" s="0" t="n">
        <v>62472137451</v>
      </c>
      <c r="M133" s="0" t="n">
        <v>13574170</v>
      </c>
      <c r="N133" s="0" t="n">
        <v>7</v>
      </c>
      <c r="O133" s="0" t="n">
        <f aca="false">M133/1000000</f>
        <v>13.57417</v>
      </c>
      <c r="P133" s="0" t="n">
        <f aca="false">(I133+K133)/1000000000</f>
        <v>988.239395141</v>
      </c>
      <c r="Q133" s="0" t="n">
        <f aca="false">(J133+L133)/1000000000</f>
        <v>222.115966796</v>
      </c>
      <c r="R133" s="0" t="n">
        <f aca="false">P133/$O133</f>
        <v>72.8029334494116</v>
      </c>
      <c r="S133" s="0" t="n">
        <f aca="false">Q133/$O133</f>
        <v>16.3631343055229</v>
      </c>
      <c r="T133" s="0" t="n">
        <f aca="false">R133+S133</f>
        <v>89.1660677549346</v>
      </c>
      <c r="U133" s="0" t="n">
        <f aca="false">O$127/O133</f>
        <v>6.57641248046842</v>
      </c>
      <c r="V133" s="0" t="n">
        <f aca="false">P$127/P133</f>
        <v>3.86765927602356</v>
      </c>
      <c r="W133" s="0" t="n">
        <f aca="false">Q$127/Q133</f>
        <v>5.25845458883973</v>
      </c>
      <c r="X133" s="0" t="n">
        <f aca="false">(P$127+Q$127)/(P133+Q133)</f>
        <v>4.12288832299298</v>
      </c>
    </row>
    <row r="134" customFormat="false" ht="12.8" hidden="false" customHeight="false" outlineLevel="0" collapsed="false">
      <c r="B134" s="0" t="n">
        <v>136523895</v>
      </c>
      <c r="D134" s="0" t="n">
        <v>404490985183</v>
      </c>
      <c r="F134" s="0" t="n">
        <v>115774757280</v>
      </c>
      <c r="G134" s="0" t="n">
        <v>69097135003</v>
      </c>
      <c r="H134" s="0" t="n">
        <v>3661934636</v>
      </c>
      <c r="I134" s="0" t="n">
        <v>565715835571</v>
      </c>
      <c r="J134" s="0" t="n">
        <v>134597274780</v>
      </c>
      <c r="K134" s="0" t="n">
        <v>347365249633</v>
      </c>
      <c r="L134" s="0" t="n">
        <v>62972183227</v>
      </c>
      <c r="M134" s="0" t="n">
        <v>11953256</v>
      </c>
      <c r="N134" s="0" t="n">
        <v>8</v>
      </c>
      <c r="O134" s="0" t="n">
        <f aca="false">M134/1000000</f>
        <v>11.953256</v>
      </c>
      <c r="P134" s="0" t="n">
        <f aca="false">(I134+K134)/1000000000</f>
        <v>913.081085204</v>
      </c>
      <c r="Q134" s="0" t="n">
        <f aca="false">(J134+L134)/1000000000</f>
        <v>197.569458007</v>
      </c>
      <c r="R134" s="0" t="n">
        <f aca="false">P134/$O134</f>
        <v>76.3876457765148</v>
      </c>
      <c r="S134" s="0" t="n">
        <f aca="false">Q134/$O134</f>
        <v>16.5285055391602</v>
      </c>
      <c r="T134" s="0" t="n">
        <f aca="false">R134+S134</f>
        <v>92.916151315675</v>
      </c>
      <c r="U134" s="0" t="n">
        <f aca="false">O$127/O134</f>
        <v>7.46820288965617</v>
      </c>
      <c r="V134" s="0" t="n">
        <f aca="false">P$127/P134</f>
        <v>4.1860173488262</v>
      </c>
      <c r="W134" s="0" t="n">
        <f aca="false">Q$127/Q134</f>
        <v>5.91177774457233</v>
      </c>
      <c r="X134" s="0" t="n">
        <f aca="false">(P$127+Q$127)/(P134+Q134)</f>
        <v>4.49300639062847</v>
      </c>
    </row>
    <row r="135" customFormat="false" ht="12.8" hidden="false" customHeight="false" outlineLevel="0" collapsed="false">
      <c r="B135" s="0" t="n">
        <v>114584701</v>
      </c>
      <c r="D135" s="0" t="n">
        <v>403945225048</v>
      </c>
      <c r="F135" s="0" t="n">
        <v>115696487445</v>
      </c>
      <c r="G135" s="0" t="n">
        <v>69097203158</v>
      </c>
      <c r="H135" s="0" t="n">
        <v>3505944128</v>
      </c>
      <c r="I135" s="0" t="n">
        <v>494580673217</v>
      </c>
      <c r="J135" s="0" t="n">
        <v>114395645141</v>
      </c>
      <c r="K135" s="0" t="n">
        <v>351997924804</v>
      </c>
      <c r="L135" s="0" t="n">
        <v>58847030639</v>
      </c>
      <c r="M135" s="0" t="n">
        <v>10464554</v>
      </c>
      <c r="N135" s="0" t="n">
        <v>9</v>
      </c>
      <c r="O135" s="0" t="n">
        <f aca="false">M135/1000000</f>
        <v>10.464554</v>
      </c>
      <c r="P135" s="0" t="n">
        <f aca="false">(I135+K135)/1000000000</f>
        <v>846.578598021</v>
      </c>
      <c r="Q135" s="0" t="n">
        <f aca="false">(J135+L135)/1000000000</f>
        <v>173.24267578</v>
      </c>
      <c r="R135" s="0" t="n">
        <f aca="false">P135/$O135</f>
        <v>80.8996349028348</v>
      </c>
      <c r="S135" s="0" t="n">
        <f aca="false">Q135/$O135</f>
        <v>16.5551896220326</v>
      </c>
      <c r="T135" s="0" t="n">
        <f aca="false">R135+S135</f>
        <v>97.4548245248675</v>
      </c>
      <c r="U135" s="0" t="n">
        <f aca="false">O$127/O135</f>
        <v>8.53063981513211</v>
      </c>
      <c r="V135" s="0" t="n">
        <f aca="false">P$127/P135</f>
        <v>4.51484749612603</v>
      </c>
      <c r="W135" s="0" t="n">
        <f aca="false">Q$127/Q135</f>
        <v>6.74191113473807</v>
      </c>
      <c r="X135" s="0" t="n">
        <f aca="false">(P$127+Q$127)/(P135+Q135)</f>
        <v>4.8931711041907</v>
      </c>
    </row>
    <row r="136" customFormat="false" ht="12.8" hidden="false" customHeight="false" outlineLevel="0" collapsed="false">
      <c r="B136" s="0" t="n">
        <v>102037743</v>
      </c>
      <c r="D136" s="0" t="n">
        <v>411363287491</v>
      </c>
      <c r="F136" s="0" t="n">
        <v>116756717312</v>
      </c>
      <c r="G136" s="0" t="n">
        <v>69097620330</v>
      </c>
      <c r="H136" s="0" t="n">
        <v>5625237343</v>
      </c>
      <c r="I136" s="0" t="n">
        <v>478321746826</v>
      </c>
      <c r="J136" s="0" t="n">
        <v>101802078247</v>
      </c>
      <c r="K136" s="0" t="n">
        <v>387168365478</v>
      </c>
      <c r="L136" s="0" t="n">
        <v>58402160644</v>
      </c>
      <c r="M136" s="0" t="n">
        <v>10330982</v>
      </c>
      <c r="N136" s="0" t="n">
        <v>10</v>
      </c>
      <c r="O136" s="0" t="n">
        <f aca="false">M136/1000000</f>
        <v>10.330982</v>
      </c>
      <c r="P136" s="0" t="n">
        <f aca="false">(I136+K136)/1000000000</f>
        <v>865.490112304</v>
      </c>
      <c r="Q136" s="0" t="n">
        <f aca="false">(J136+L136)/1000000000</f>
        <v>160.204238891</v>
      </c>
      <c r="R136" s="0" t="n">
        <f aca="false">P136/$O136</f>
        <v>83.7761707748595</v>
      </c>
      <c r="S136" s="0" t="n">
        <f aca="false">Q136/$O136</f>
        <v>15.5071646520147</v>
      </c>
      <c r="T136" s="0" t="n">
        <f aca="false">R136+S136</f>
        <v>99.2833354268742</v>
      </c>
      <c r="U136" s="0" t="n">
        <f aca="false">O$127/O136</f>
        <v>8.64093471462829</v>
      </c>
      <c r="V136" s="0" t="n">
        <f aca="false">P$127/P136</f>
        <v>4.41619518144937</v>
      </c>
      <c r="W136" s="0" t="n">
        <f aca="false">Q$127/Q136</f>
        <v>7.29061061641245</v>
      </c>
      <c r="X136" s="0" t="n">
        <f aca="false">(P$127+Q$127)/(P136+Q136)</f>
        <v>4.86515303763557</v>
      </c>
    </row>
    <row r="137" customFormat="false" ht="12.8" hidden="false" customHeight="false" outlineLevel="0" collapsed="false">
      <c r="B137" s="0" t="n">
        <v>95316252</v>
      </c>
      <c r="D137" s="0" t="n">
        <v>407013609826</v>
      </c>
      <c r="F137" s="0" t="n">
        <v>116134810192</v>
      </c>
      <c r="G137" s="0" t="n">
        <v>69097366848</v>
      </c>
      <c r="H137" s="0" t="n">
        <v>4382498535</v>
      </c>
      <c r="I137" s="0" t="n">
        <v>418956054687</v>
      </c>
      <c r="J137" s="0" t="n">
        <v>89434356689</v>
      </c>
      <c r="K137" s="0" t="n">
        <v>364648040771</v>
      </c>
      <c r="L137" s="0" t="n">
        <v>50757843017</v>
      </c>
      <c r="M137" s="0" t="n">
        <v>8891908</v>
      </c>
      <c r="N137" s="0" t="n">
        <v>11</v>
      </c>
      <c r="O137" s="0" t="n">
        <f aca="false">M137/1000000</f>
        <v>8.891908</v>
      </c>
      <c r="P137" s="0" t="n">
        <f aca="false">(I137+K137)/1000000000</f>
        <v>783.604095458</v>
      </c>
      <c r="Q137" s="0" t="n">
        <f aca="false">(J137+L137)/1000000000</f>
        <v>140.192199706</v>
      </c>
      <c r="R137" s="0" t="n">
        <f aca="false">P137/$O137</f>
        <v>88.125528903133</v>
      </c>
      <c r="S137" s="0" t="n">
        <f aca="false">Q137/$O137</f>
        <v>15.7662674541842</v>
      </c>
      <c r="T137" s="0" t="n">
        <f aca="false">R137+S137</f>
        <v>103.891796357317</v>
      </c>
      <c r="U137" s="0" t="n">
        <f aca="false">O$127/O137</f>
        <v>10.0393909833525</v>
      </c>
      <c r="V137" s="0" t="n">
        <f aca="false">P$127/P137</f>
        <v>4.87768413373978</v>
      </c>
      <c r="W137" s="0" t="n">
        <f aca="false">Q$127/Q137</f>
        <v>8.3313246193612</v>
      </c>
      <c r="X137" s="0" t="n">
        <f aca="false">(P$127+Q$127)/(P137+Q137)</f>
        <v>5.40179692701204</v>
      </c>
    </row>
    <row r="138" customFormat="false" ht="12.8" hidden="false" customHeight="false" outlineLevel="0" collapsed="false">
      <c r="B138" s="0" t="n">
        <v>83460624</v>
      </c>
      <c r="D138" s="0" t="n">
        <v>412248729186</v>
      </c>
      <c r="F138" s="0" t="n">
        <v>116882538439</v>
      </c>
      <c r="G138" s="0" t="n">
        <v>69097419450</v>
      </c>
      <c r="H138" s="0" t="n">
        <v>5878196023</v>
      </c>
      <c r="I138" s="0" t="n">
        <v>401673599243</v>
      </c>
      <c r="J138" s="0" t="n">
        <v>80445327758</v>
      </c>
      <c r="K138" s="0" t="n">
        <v>390170974731</v>
      </c>
      <c r="L138" s="0" t="n">
        <v>50958206176</v>
      </c>
      <c r="M138" s="0" t="n">
        <v>8691016</v>
      </c>
      <c r="N138" s="0" t="n">
        <v>12</v>
      </c>
      <c r="O138" s="0" t="n">
        <f aca="false">M138/1000000</f>
        <v>8.691016</v>
      </c>
      <c r="P138" s="0" t="n">
        <f aca="false">(I138+K138)/1000000000</f>
        <v>791.844573974</v>
      </c>
      <c r="Q138" s="0" t="n">
        <f aca="false">(J138+L138)/1000000000</f>
        <v>131.403533934</v>
      </c>
      <c r="R138" s="0" t="n">
        <f aca="false">P138/$O138</f>
        <v>91.1107025892025</v>
      </c>
      <c r="S138" s="0" t="n">
        <f aca="false">Q138/$O138</f>
        <v>15.1194674977011</v>
      </c>
      <c r="T138" s="0" t="n">
        <f aca="false">R138+S138</f>
        <v>106.230170086904</v>
      </c>
      <c r="U138" s="0" t="n">
        <f aca="false">O$127/O138</f>
        <v>10.2714505415707</v>
      </c>
      <c r="V138" s="0" t="n">
        <f aca="false">P$127/P138</f>
        <v>4.82692360240193</v>
      </c>
      <c r="W138" s="0" t="n">
        <f aca="false">Q$127/Q138</f>
        <v>8.88854880752023</v>
      </c>
      <c r="X138" s="0" t="n">
        <f aca="false">(P$127+Q$127)/(P138+Q138)</f>
        <v>5.40500429479273</v>
      </c>
    </row>
    <row r="139" customFormat="false" ht="12.8" hidden="false" customHeight="false" outlineLevel="0" collapsed="false">
      <c r="B139" s="0" t="n">
        <v>105512421</v>
      </c>
      <c r="D139" s="0" t="n">
        <v>423215990047</v>
      </c>
      <c r="F139" s="0" t="n">
        <v>118454333295</v>
      </c>
      <c r="G139" s="0" t="n">
        <v>69097517354</v>
      </c>
      <c r="H139" s="0" t="n">
        <v>9011617404</v>
      </c>
      <c r="I139" s="0" t="n">
        <v>520438980102</v>
      </c>
      <c r="J139" s="0" t="n">
        <v>120863143920</v>
      </c>
      <c r="K139" s="0" t="n">
        <v>470778900146</v>
      </c>
      <c r="L139" s="0" t="n">
        <v>63842453002</v>
      </c>
      <c r="M139" s="0" t="n">
        <v>12551365</v>
      </c>
      <c r="N139" s="0" t="n">
        <v>13</v>
      </c>
      <c r="O139" s="0" t="n">
        <f aca="false">M139/1000000</f>
        <v>12.551365</v>
      </c>
      <c r="P139" s="0" t="n">
        <f aca="false">(I139+K139)/1000000000</f>
        <v>991.217880248</v>
      </c>
      <c r="Q139" s="0" t="n">
        <f aca="false">(J139+L139)/1000000000</f>
        <v>184.705596922</v>
      </c>
      <c r="R139" s="0" t="n">
        <f aca="false">P139/$O139</f>
        <v>78.9729149178595</v>
      </c>
      <c r="S139" s="0" t="n">
        <f aca="false">Q139/$O139</f>
        <v>14.7159768616402</v>
      </c>
      <c r="T139" s="0" t="n">
        <f aca="false">R139+S139</f>
        <v>93.6888917794997</v>
      </c>
      <c r="U139" s="0" t="n">
        <f aca="false">O$127/O139</f>
        <v>7.11232132919408</v>
      </c>
      <c r="V139" s="0" t="n">
        <f aca="false">P$127/P139</f>
        <v>3.85603744616946</v>
      </c>
      <c r="W139" s="0" t="n">
        <f aca="false">Q$127/Q139</f>
        <v>6.32350477904702</v>
      </c>
      <c r="X139" s="0" t="n">
        <f aca="false">(P$127+Q$127)/(P139+Q139)</f>
        <v>4.24360945697879</v>
      </c>
    </row>
    <row r="140" customFormat="false" ht="12.8" hidden="false" customHeight="false" outlineLevel="0" collapsed="false">
      <c r="B140" s="0" t="n">
        <v>123393499</v>
      </c>
      <c r="D140" s="0" t="n">
        <v>423987252779</v>
      </c>
      <c r="F140" s="0" t="n">
        <v>118564060058</v>
      </c>
      <c r="G140" s="0" t="n">
        <v>69097607159</v>
      </c>
      <c r="H140" s="0" t="n">
        <v>9231927114</v>
      </c>
      <c r="I140" s="0" t="n">
        <v>551359573364</v>
      </c>
      <c r="J140" s="0" t="n">
        <v>126055252075</v>
      </c>
      <c r="K140" s="0" t="n">
        <v>451565704345</v>
      </c>
      <c r="L140" s="0" t="n">
        <v>63847976684</v>
      </c>
      <c r="M140" s="0" t="n">
        <v>12714509</v>
      </c>
      <c r="N140" s="0" t="n">
        <v>14</v>
      </c>
      <c r="O140" s="0" t="n">
        <f aca="false">M140/1000000</f>
        <v>12.714509</v>
      </c>
      <c r="P140" s="0" t="n">
        <f aca="false">(I140+K140)/1000000000</f>
        <v>1002.925277709</v>
      </c>
      <c r="Q140" s="0" t="n">
        <f aca="false">(J140+L140)/1000000000</f>
        <v>189.903228759</v>
      </c>
      <c r="R140" s="0" t="n">
        <f aca="false">P140/$O140</f>
        <v>78.8803781340672</v>
      </c>
      <c r="S140" s="0" t="n">
        <f aca="false">Q140/$O140</f>
        <v>14.9359467014416</v>
      </c>
      <c r="T140" s="0" t="n">
        <f aca="false">R140+S140</f>
        <v>93.8163248355088</v>
      </c>
      <c r="U140" s="0" t="n">
        <f aca="false">O$127/O140</f>
        <v>7.02106082114536</v>
      </c>
      <c r="V140" s="0" t="n">
        <f aca="false">P$127/P140</f>
        <v>3.81102495719328</v>
      </c>
      <c r="W140" s="0" t="n">
        <f aca="false">Q$127/Q140</f>
        <v>6.15043110370311</v>
      </c>
      <c r="X140" s="0" t="n">
        <f aca="false">(P$127+Q$127)/(P140+Q140)</f>
        <v>4.18346808559934</v>
      </c>
    </row>
    <row r="141" customFormat="false" ht="12.8" hidden="false" customHeight="false" outlineLevel="0" collapsed="false">
      <c r="B141" s="0" t="n">
        <v>130103053</v>
      </c>
      <c r="D141" s="0" t="n">
        <v>424948226241</v>
      </c>
      <c r="F141" s="0" t="n">
        <v>118701577701</v>
      </c>
      <c r="G141" s="0" t="n">
        <v>69097680036</v>
      </c>
      <c r="H141" s="0" t="n">
        <v>9506430940</v>
      </c>
      <c r="I141" s="0" t="n">
        <v>546901473999</v>
      </c>
      <c r="J141" s="0" t="n">
        <v>122221420288</v>
      </c>
      <c r="K141" s="0" t="n">
        <v>440385314941</v>
      </c>
      <c r="L141" s="0" t="n">
        <v>70449340820</v>
      </c>
      <c r="M141" s="0" t="n">
        <v>12564209</v>
      </c>
      <c r="N141" s="0" t="n">
        <v>15</v>
      </c>
      <c r="O141" s="0" t="n">
        <f aca="false">M141/1000000</f>
        <v>12.564209</v>
      </c>
      <c r="P141" s="0" t="n">
        <f aca="false">(I141+K141)/1000000000</f>
        <v>987.28678894</v>
      </c>
      <c r="Q141" s="0" t="n">
        <f aca="false">(J141+L141)/1000000000</f>
        <v>192.670761108</v>
      </c>
      <c r="R141" s="0" t="n">
        <f aca="false">P141/$O141</f>
        <v>78.5793032366781</v>
      </c>
      <c r="S141" s="0" t="n">
        <f aca="false">Q141/$O141</f>
        <v>15.3348898532331</v>
      </c>
      <c r="T141" s="0" t="n">
        <f aca="false">R141+S141</f>
        <v>93.9141930899112</v>
      </c>
      <c r="U141" s="0" t="n">
        <f aca="false">O$127/O141</f>
        <v>7.10505062435685</v>
      </c>
      <c r="V141" s="0" t="n">
        <f aca="false">P$127/P141</f>
        <v>3.87139107538618</v>
      </c>
      <c r="W141" s="0" t="n">
        <f aca="false">Q$127/Q141</f>
        <v>6.06208600690737</v>
      </c>
      <c r="X141" s="0" t="n">
        <f aca="false">(P$127+Q$127)/(P141+Q141)</f>
        <v>4.22910128266818</v>
      </c>
    </row>
    <row r="142" customFormat="false" ht="12.8" hidden="false" customHeight="false" outlineLevel="0" collapsed="false">
      <c r="B142" s="0" t="n">
        <v>136841311</v>
      </c>
      <c r="D142" s="0" t="n">
        <v>420202726251</v>
      </c>
      <c r="F142" s="0" t="n">
        <v>118023256100</v>
      </c>
      <c r="G142" s="0" t="n">
        <v>69098087419</v>
      </c>
      <c r="H142" s="0" t="n">
        <v>8150412297</v>
      </c>
      <c r="I142" s="0" t="n">
        <v>493565689086</v>
      </c>
      <c r="J142" s="0" t="n">
        <v>105109695434</v>
      </c>
      <c r="K142" s="0" t="n">
        <v>401050277709</v>
      </c>
      <c r="L142" s="0" t="n">
        <v>60494613647</v>
      </c>
      <c r="M142" s="0" t="n">
        <v>10516091</v>
      </c>
      <c r="N142" s="0" t="n">
        <v>16</v>
      </c>
      <c r="O142" s="0" t="n">
        <f aca="false">M142/1000000</f>
        <v>10.516091</v>
      </c>
      <c r="P142" s="0" t="n">
        <f aca="false">(I142+K142)/1000000000</f>
        <v>894.615966795</v>
      </c>
      <c r="Q142" s="0" t="n">
        <f aca="false">(J142+L142)/1000000000</f>
        <v>165.604309081</v>
      </c>
      <c r="R142" s="0" t="n">
        <f aca="false">P142/$O142</f>
        <v>85.0711511335343</v>
      </c>
      <c r="S142" s="0" t="n">
        <f aca="false">Q142/$O142</f>
        <v>15.747705975633</v>
      </c>
      <c r="T142" s="0" t="n">
        <f aca="false">R142+S142</f>
        <v>100.818857109167</v>
      </c>
      <c r="U142" s="0" t="n">
        <f aca="false">O$127/O142</f>
        <v>8.48883306544228</v>
      </c>
      <c r="V142" s="0" t="n">
        <f aca="false">P$127/P142</f>
        <v>4.27241789260938</v>
      </c>
      <c r="W142" s="0" t="n">
        <f aca="false">Q$127/Q142</f>
        <v>7.05287640964534</v>
      </c>
      <c r="X142" s="0" t="n">
        <f aca="false">(P$127+Q$127)/(P142+Q142)</f>
        <v>4.70672001087596</v>
      </c>
    </row>
    <row r="143" customFormat="false" ht="12.8" hidden="false" customHeight="false" outlineLevel="0" collapsed="false">
      <c r="B143" s="0" t="n">
        <v>148976084</v>
      </c>
      <c r="D143" s="0" t="n">
        <v>422267962442</v>
      </c>
      <c r="F143" s="0" t="n">
        <v>118318078404</v>
      </c>
      <c r="G143" s="0" t="n">
        <v>69097863372</v>
      </c>
      <c r="H143" s="0" t="n">
        <v>8740509116</v>
      </c>
      <c r="I143" s="0" t="n">
        <v>498014556884</v>
      </c>
      <c r="J143" s="0" t="n">
        <v>110270980834</v>
      </c>
      <c r="K143" s="0" t="n">
        <v>391120635986</v>
      </c>
      <c r="L143" s="0" t="n">
        <v>50011154174</v>
      </c>
      <c r="M143" s="0" t="n">
        <v>10263232</v>
      </c>
      <c r="N143" s="0" t="n">
        <v>17</v>
      </c>
      <c r="O143" s="0" t="n">
        <f aca="false">M143/1000000</f>
        <v>10.263232</v>
      </c>
      <c r="P143" s="0" t="n">
        <f aca="false">(I143+K143)/1000000000</f>
        <v>889.13519287</v>
      </c>
      <c r="Q143" s="0" t="n">
        <f aca="false">(J143+L143)/1000000000</f>
        <v>160.282135008</v>
      </c>
      <c r="R143" s="0" t="n">
        <f aca="false">P143/$O143</f>
        <v>86.6330599240083</v>
      </c>
      <c r="S143" s="0" t="n">
        <f aca="false">Q143/$O143</f>
        <v>15.6171209038244</v>
      </c>
      <c r="T143" s="0" t="n">
        <f aca="false">R143+S143</f>
        <v>102.250180827833</v>
      </c>
      <c r="U143" s="0" t="n">
        <f aca="false">O$127/O143</f>
        <v>8.69797555000218</v>
      </c>
      <c r="V143" s="0" t="n">
        <f aca="false">P$127/P143</f>
        <v>4.29875377130398</v>
      </c>
      <c r="W143" s="0" t="n">
        <f aca="false">Q$127/Q143</f>
        <v>7.2870674251669</v>
      </c>
      <c r="X143" s="0" t="n">
        <f aca="false">(P$127+Q$127)/(P143+Q143)</f>
        <v>4.75517209010878</v>
      </c>
    </row>
    <row r="144" customFormat="false" ht="12.8" hidden="false" customHeight="false" outlineLevel="0" collapsed="false">
      <c r="B144" s="0" t="n">
        <v>175232171</v>
      </c>
      <c r="D144" s="0" t="n">
        <v>422788913334</v>
      </c>
      <c r="F144" s="0" t="n">
        <v>118393057582</v>
      </c>
      <c r="G144" s="0" t="n">
        <v>69098395406</v>
      </c>
      <c r="H144" s="0" t="n">
        <v>8889092366</v>
      </c>
      <c r="I144" s="0" t="n">
        <v>520607620239</v>
      </c>
      <c r="J144" s="0" t="n">
        <v>115030136108</v>
      </c>
      <c r="K144" s="0" t="n">
        <v>376682678222</v>
      </c>
      <c r="L144" s="0" t="n">
        <v>49487747192</v>
      </c>
      <c r="M144" s="0" t="n">
        <v>10357412</v>
      </c>
      <c r="N144" s="0" t="n">
        <v>18</v>
      </c>
      <c r="O144" s="0" t="n">
        <f aca="false">M144/1000000</f>
        <v>10.357412</v>
      </c>
      <c r="P144" s="0" t="n">
        <f aca="false">(I144+K144)/1000000000</f>
        <v>897.290298461</v>
      </c>
      <c r="Q144" s="0" t="n">
        <f aca="false">(J144+L144)/1000000000</f>
        <v>164.5178833</v>
      </c>
      <c r="R144" s="0" t="n">
        <f aca="false">P144/$O144</f>
        <v>86.6326741140547</v>
      </c>
      <c r="S144" s="0" t="n">
        <f aca="false">Q144/$O144</f>
        <v>15.8840725173431</v>
      </c>
      <c r="T144" s="0" t="n">
        <f aca="false">R144+S144</f>
        <v>102.516746631398</v>
      </c>
      <c r="U144" s="0" t="n">
        <f aca="false">O$127/O144</f>
        <v>8.6188848140829</v>
      </c>
      <c r="V144" s="0" t="n">
        <f aca="false">P$127/P144</f>
        <v>4.25968415138852</v>
      </c>
      <c r="W144" s="0" t="n">
        <f aca="false">Q$127/Q144</f>
        <v>7.09945144822441</v>
      </c>
      <c r="X144" s="0" t="n">
        <f aca="false">(P$127+Q$127)/(P144+Q144)</f>
        <v>4.69968123632826</v>
      </c>
    </row>
    <row r="145" customFormat="false" ht="12.8" hidden="false" customHeight="false" outlineLevel="0" collapsed="false">
      <c r="B145" s="0" t="n">
        <v>171748974</v>
      </c>
      <c r="D145" s="0" t="n">
        <v>425339007275</v>
      </c>
      <c r="F145" s="0" t="n">
        <v>118757196463</v>
      </c>
      <c r="G145" s="0" t="n">
        <v>69098252248</v>
      </c>
      <c r="H145" s="0" t="n">
        <v>9617740079</v>
      </c>
      <c r="I145" s="0" t="n">
        <v>515281661987</v>
      </c>
      <c r="J145" s="0" t="n">
        <v>113981307983</v>
      </c>
      <c r="K145" s="0" t="n">
        <v>388595733642</v>
      </c>
      <c r="L145" s="0" t="n">
        <v>51327117919</v>
      </c>
      <c r="M145" s="0" t="n">
        <v>10298190</v>
      </c>
      <c r="N145" s="0" t="n">
        <v>19</v>
      </c>
      <c r="O145" s="0" t="n">
        <f aca="false">M145/1000000</f>
        <v>10.29819</v>
      </c>
      <c r="P145" s="0" t="n">
        <f aca="false">(I145+K145)/1000000000</f>
        <v>903.877395629</v>
      </c>
      <c r="Q145" s="0" t="n">
        <f aca="false">(J145+L145)/1000000000</f>
        <v>165.308425902</v>
      </c>
      <c r="R145" s="0" t="n">
        <f aca="false">P145/$O145</f>
        <v>87.7705107042111</v>
      </c>
      <c r="S145" s="0" t="n">
        <f aca="false">Q145/$O145</f>
        <v>16.0521825584884</v>
      </c>
      <c r="T145" s="0" t="n">
        <f aca="false">R145+S145</f>
        <v>103.8226932627</v>
      </c>
      <c r="U145" s="0" t="n">
        <f aca="false">O$127/O145</f>
        <v>8.66844960133771</v>
      </c>
      <c r="V145" s="0" t="n">
        <f aca="false">P$127/P145</f>
        <v>4.22864127594339</v>
      </c>
      <c r="W145" s="0" t="n">
        <f aca="false">Q$127/Q145</f>
        <v>7.06550025190742</v>
      </c>
      <c r="X145" s="0" t="n">
        <f aca="false">(P$127+Q$127)/(P145+Q145)</f>
        <v>4.66725230349242</v>
      </c>
    </row>
    <row r="146" customFormat="false" ht="12.8" hidden="false" customHeight="false" outlineLevel="0" collapsed="false">
      <c r="B146" s="0" t="n">
        <v>153889610</v>
      </c>
      <c r="D146" s="0" t="n">
        <v>429190563978</v>
      </c>
      <c r="F146" s="0" t="n">
        <v>119307424939</v>
      </c>
      <c r="G146" s="0" t="n">
        <v>69098284859</v>
      </c>
      <c r="H146" s="0" t="n">
        <v>10718144212</v>
      </c>
      <c r="I146" s="0" t="n">
        <v>503744827270</v>
      </c>
      <c r="J146" s="0" t="n">
        <v>106178649902</v>
      </c>
      <c r="K146" s="0" t="n">
        <v>406956588745</v>
      </c>
      <c r="L146" s="0" t="n">
        <v>57285507202</v>
      </c>
      <c r="M146" s="0" t="n">
        <v>10204391</v>
      </c>
      <c r="N146" s="0" t="n">
        <v>20</v>
      </c>
      <c r="O146" s="0" t="n">
        <f aca="false">M146/1000000</f>
        <v>10.204391</v>
      </c>
      <c r="P146" s="0" t="n">
        <f aca="false">(I146+K146)/1000000000</f>
        <v>910.701416015</v>
      </c>
      <c r="Q146" s="0" t="n">
        <f aca="false">(J146+L146)/1000000000</f>
        <v>163.464157104</v>
      </c>
      <c r="R146" s="0" t="n">
        <f aca="false">P146/$O146</f>
        <v>89.2460330082413</v>
      </c>
      <c r="S146" s="0" t="n">
        <f aca="false">Q146/$O146</f>
        <v>16.0190017320975</v>
      </c>
      <c r="T146" s="0" t="n">
        <f aca="false">R146+S146</f>
        <v>105.265034740339</v>
      </c>
      <c r="U146" s="0" t="n">
        <f aca="false">O$127/O146</f>
        <v>8.74813019218883</v>
      </c>
      <c r="V146" s="0" t="n">
        <f aca="false">P$127/P146</f>
        <v>4.19695544152536</v>
      </c>
      <c r="W146" s="0" t="n">
        <f aca="false">Q$127/Q146</f>
        <v>7.14521608617782</v>
      </c>
      <c r="X146" s="0" t="n">
        <f aca="false">(P$127+Q$127)/(P146+Q146)</f>
        <v>4.64561526945267</v>
      </c>
    </row>
    <row r="147" customFormat="false" ht="12.8" hidden="false" customHeight="false" outlineLevel="0" collapsed="false">
      <c r="B147" s="0" t="n">
        <v>146596879</v>
      </c>
      <c r="D147" s="0" t="n">
        <v>411518270641</v>
      </c>
      <c r="F147" s="0" t="n">
        <v>116780998616</v>
      </c>
      <c r="G147" s="0" t="n">
        <v>69098120831</v>
      </c>
      <c r="H147" s="0" t="n">
        <v>5668929353</v>
      </c>
      <c r="I147" s="0" t="n">
        <v>415727157592</v>
      </c>
      <c r="J147" s="0" t="n">
        <v>83060470581</v>
      </c>
      <c r="K147" s="0" t="n">
        <v>363136291503</v>
      </c>
      <c r="L147" s="0" t="n">
        <v>51028289794</v>
      </c>
      <c r="M147" s="0" t="n">
        <v>8150173</v>
      </c>
      <c r="N147" s="0" t="n">
        <v>21</v>
      </c>
      <c r="O147" s="0" t="n">
        <f aca="false">M147/1000000</f>
        <v>8.150173</v>
      </c>
      <c r="P147" s="0" t="n">
        <f aca="false">(I147+K147)/1000000000</f>
        <v>778.863449095</v>
      </c>
      <c r="Q147" s="0" t="n">
        <f aca="false">(J147+L147)/1000000000</f>
        <v>134.088760375</v>
      </c>
      <c r="R147" s="0" t="n">
        <f aca="false">P147/$O147</f>
        <v>95.5640388363535</v>
      </c>
      <c r="S147" s="0" t="n">
        <f aca="false">Q147/$O147</f>
        <v>16.4522594029599</v>
      </c>
      <c r="T147" s="0" t="n">
        <f aca="false">R147+S147</f>
        <v>112.016298239313</v>
      </c>
      <c r="U147" s="0" t="n">
        <f aca="false">O$127/O147</f>
        <v>10.9530608736772</v>
      </c>
      <c r="V147" s="0" t="n">
        <f aca="false">P$127/P147</f>
        <v>4.90737274677631</v>
      </c>
      <c r="W147" s="0" t="n">
        <f aca="false">Q$127/Q147</f>
        <v>8.71054905412314</v>
      </c>
      <c r="X147" s="0" t="n">
        <f aca="false">(P$127+Q$127)/(P147+Q147)</f>
        <v>5.46595970373845</v>
      </c>
    </row>
    <row r="148" customFormat="false" ht="12.8" hidden="false" customHeight="false" outlineLevel="0" collapsed="false">
      <c r="B148" s="0" t="n">
        <v>149172964</v>
      </c>
      <c r="D148" s="0" t="n">
        <v>414102117387</v>
      </c>
      <c r="F148" s="0" t="n">
        <v>117150901694</v>
      </c>
      <c r="G148" s="0" t="n">
        <v>69098689126</v>
      </c>
      <c r="H148" s="0" t="n">
        <v>6406956769</v>
      </c>
      <c r="I148" s="0" t="n">
        <v>412124298095</v>
      </c>
      <c r="J148" s="0" t="n">
        <v>88272964477</v>
      </c>
      <c r="K148" s="0" t="n">
        <v>365596450805</v>
      </c>
      <c r="L148" s="0" t="n">
        <v>47396362304</v>
      </c>
      <c r="M148" s="0" t="n">
        <v>8048785</v>
      </c>
      <c r="N148" s="0" t="n">
        <v>22</v>
      </c>
      <c r="O148" s="0" t="n">
        <f aca="false">M148/1000000</f>
        <v>8.048785</v>
      </c>
      <c r="P148" s="0" t="n">
        <f aca="false">(I148+K148)/1000000000</f>
        <v>777.7207489</v>
      </c>
      <c r="Q148" s="0" t="n">
        <f aca="false">(J148+L148)/1000000000</f>
        <v>135.669326781</v>
      </c>
      <c r="R148" s="0" t="n">
        <f aca="false">P148/$O148</f>
        <v>96.6258570579286</v>
      </c>
      <c r="S148" s="0" t="n">
        <f aca="false">Q148/$O148</f>
        <v>16.8558766051025</v>
      </c>
      <c r="T148" s="0" t="n">
        <f aca="false">R148+S148</f>
        <v>113.481733663031</v>
      </c>
      <c r="U148" s="0" t="n">
        <f aca="false">O$127/O148</f>
        <v>11.0910331186633</v>
      </c>
      <c r="V148" s="0" t="n">
        <f aca="false">P$127/P148</f>
        <v>4.91458311862586</v>
      </c>
      <c r="W148" s="0" t="n">
        <f aca="false">Q$127/Q148</f>
        <v>8.6090699538768</v>
      </c>
      <c r="X148" s="0" t="n">
        <f aca="false">(P$127+Q$127)/(P148+Q148)</f>
        <v>5.46333940039962</v>
      </c>
    </row>
    <row r="149" customFormat="false" ht="12.8" hidden="false" customHeight="false" outlineLevel="0" collapsed="false">
      <c r="B149" s="0" t="n">
        <v>135143587</v>
      </c>
      <c r="D149" s="0" t="n">
        <v>417562157196</v>
      </c>
      <c r="F149" s="0" t="n">
        <v>117645085434</v>
      </c>
      <c r="G149" s="0" t="n">
        <v>69098366741</v>
      </c>
      <c r="H149" s="0" t="n">
        <v>7395594670</v>
      </c>
      <c r="I149" s="0" t="n">
        <v>403861724853</v>
      </c>
      <c r="J149" s="0" t="n">
        <v>79045089721</v>
      </c>
      <c r="K149" s="0" t="n">
        <v>378011108398</v>
      </c>
      <c r="L149" s="0" t="n">
        <v>49408187866</v>
      </c>
      <c r="M149" s="0" t="n">
        <v>8005960</v>
      </c>
      <c r="N149" s="0" t="n">
        <v>23</v>
      </c>
      <c r="O149" s="0" t="n">
        <f aca="false">M149/1000000</f>
        <v>8.00596</v>
      </c>
      <c r="P149" s="0" t="n">
        <f aca="false">(I149+K149)/1000000000</f>
        <v>781.872833251</v>
      </c>
      <c r="Q149" s="0" t="n">
        <f aca="false">(J149+L149)/1000000000</f>
        <v>128.453277587</v>
      </c>
      <c r="R149" s="0" t="n">
        <f aca="false">P149/$O149</f>
        <v>97.6613464532673</v>
      </c>
      <c r="S149" s="0" t="n">
        <f aca="false">Q149/$O149</f>
        <v>16.0447063921129</v>
      </c>
      <c r="T149" s="0" t="n">
        <f aca="false">R149+S149</f>
        <v>113.70605284538</v>
      </c>
      <c r="U149" s="0" t="n">
        <f aca="false">O$127/O149</f>
        <v>11.1503606063483</v>
      </c>
      <c r="V149" s="0" t="n">
        <f aca="false">P$127/P149</f>
        <v>4.88848454761695</v>
      </c>
      <c r="W149" s="0" t="n">
        <f aca="false">Q$127/Q149</f>
        <v>9.09269694626465</v>
      </c>
      <c r="X149" s="0" t="n">
        <f aca="false">(P$127+Q$127)/(P149+Q149)</f>
        <v>5.48172784345196</v>
      </c>
    </row>
    <row r="150" customFormat="false" ht="12.8" hidden="false" customHeight="false" outlineLevel="0" collapsed="false">
      <c r="B150" s="0" t="n">
        <v>131568881</v>
      </c>
      <c r="D150" s="0" t="n">
        <v>420078571757</v>
      </c>
      <c r="F150" s="0" t="n">
        <v>118005003271</v>
      </c>
      <c r="G150" s="0" t="n">
        <v>69098448216</v>
      </c>
      <c r="H150" s="0" t="n">
        <v>8114515294</v>
      </c>
      <c r="I150" s="0" t="n">
        <v>398434768676</v>
      </c>
      <c r="J150" s="0" t="n">
        <v>86920578002</v>
      </c>
      <c r="K150" s="0" t="n">
        <v>386125061035</v>
      </c>
      <c r="L150" s="0" t="n">
        <v>45574645996</v>
      </c>
      <c r="M150" s="0" t="n">
        <v>7961794</v>
      </c>
      <c r="N150" s="0" t="n">
        <v>24</v>
      </c>
      <c r="O150" s="0" t="n">
        <f aca="false">M150/1000000</f>
        <v>7.961794</v>
      </c>
      <c r="P150" s="0" t="n">
        <f aca="false">(I150+K150)/1000000000</f>
        <v>784.559829711</v>
      </c>
      <c r="Q150" s="0" t="n">
        <f aca="false">(J150+L150)/1000000000</f>
        <v>132.495223998</v>
      </c>
      <c r="R150" s="0" t="n">
        <f aca="false">P150/$O150</f>
        <v>98.5405839074711</v>
      </c>
      <c r="S150" s="0" t="n">
        <f aca="false">Q150/$O150</f>
        <v>16.6413780610249</v>
      </c>
      <c r="T150" s="0" t="n">
        <f aca="false">R150+S150</f>
        <v>115.181961968496</v>
      </c>
      <c r="U150" s="0" t="n">
        <f aca="false">O$127/O150</f>
        <v>11.2122143577189</v>
      </c>
      <c r="V150" s="0" t="n">
        <f aca="false">P$127/P150</f>
        <v>4.87174224170632</v>
      </c>
      <c r="W150" s="0" t="n">
        <f aca="false">Q$127/Q150</f>
        <v>8.81531190037937</v>
      </c>
      <c r="X150" s="0" t="n">
        <f aca="false">(P$127+Q$127)/(P150+Q150)</f>
        <v>5.44150535806924</v>
      </c>
    </row>
    <row r="151" customFormat="false" ht="12.8" hidden="false" customHeight="false" outlineLevel="0" collapsed="false">
      <c r="A151" s="0" t="s">
        <v>0</v>
      </c>
      <c r="B151" s="0" t="s">
        <v>1</v>
      </c>
      <c r="D151" s="0" t="s">
        <v>2</v>
      </c>
      <c r="F151" s="0" t="s">
        <v>73</v>
      </c>
      <c r="G151" s="0" t="s">
        <v>74</v>
      </c>
      <c r="H151" s="0" t="s">
        <v>4</v>
      </c>
      <c r="I151" s="0" t="s">
        <v>5</v>
      </c>
      <c r="J151" s="0" t="s">
        <v>67</v>
      </c>
      <c r="K151" s="0" t="s">
        <v>75</v>
      </c>
      <c r="L151" s="0" t="s">
        <v>76</v>
      </c>
      <c r="M151" s="0" t="s">
        <v>7</v>
      </c>
      <c r="N151" s="0" t="s">
        <v>8</v>
      </c>
      <c r="O151" s="0" t="s">
        <v>9</v>
      </c>
      <c r="P151" s="0" t="s">
        <v>58</v>
      </c>
      <c r="Q151" s="0" t="s">
        <v>59</v>
      </c>
      <c r="R151" s="0" t="s">
        <v>60</v>
      </c>
      <c r="S151" s="0" t="s">
        <v>61</v>
      </c>
      <c r="T151" s="0" t="s">
        <v>62</v>
      </c>
      <c r="U151" s="0" t="s">
        <v>16</v>
      </c>
      <c r="V151" s="0" t="s">
        <v>77</v>
      </c>
      <c r="W151" s="0" t="s">
        <v>78</v>
      </c>
      <c r="X151" s="0" t="s">
        <v>79</v>
      </c>
    </row>
    <row r="152" customFormat="false" ht="12.8" hidden="false" customHeight="false" outlineLevel="0" collapsed="false">
      <c r="A152" s="0" t="s">
        <v>40</v>
      </c>
      <c r="B152" s="0" t="n">
        <v>12765544</v>
      </c>
      <c r="D152" s="0" t="n">
        <v>8249401680</v>
      </c>
      <c r="F152" s="0" t="n">
        <v>2758319011</v>
      </c>
      <c r="G152" s="0" t="n">
        <v>161087482</v>
      </c>
      <c r="H152" s="0" t="n">
        <v>1539382502</v>
      </c>
      <c r="I152" s="0" t="n">
        <v>73082733154</v>
      </c>
      <c r="J152" s="0" t="n">
        <v>27507843017</v>
      </c>
      <c r="K152" s="0" t="n">
        <v>56782592773</v>
      </c>
      <c r="L152" s="0" t="n">
        <v>10047409057</v>
      </c>
      <c r="M152" s="0" t="n">
        <v>2386433</v>
      </c>
      <c r="N152" s="0" t="n">
        <v>1</v>
      </c>
      <c r="O152" s="0" t="n">
        <f aca="false">M152/1000000</f>
        <v>2.386433</v>
      </c>
      <c r="P152" s="0" t="n">
        <f aca="false">(I152+K152)/1000000000</f>
        <v>129.865325927</v>
      </c>
      <c r="Q152" s="0" t="n">
        <f aca="false">(J152+L152)/1000000000</f>
        <v>37.555252074</v>
      </c>
      <c r="R152" s="0" t="n">
        <f aca="false">P152/$O152</f>
        <v>54.4181738716318</v>
      </c>
      <c r="S152" s="0" t="n">
        <f aca="false">Q152/$O152</f>
        <v>15.736981542746</v>
      </c>
      <c r="T152" s="0" t="n">
        <f aca="false">R152+S152</f>
        <v>70.1551554143779</v>
      </c>
      <c r="U152" s="0" t="n">
        <f aca="false">O$152/O152</f>
        <v>1</v>
      </c>
      <c r="V152" s="0" t="n">
        <f aca="false">P$152/P152</f>
        <v>1</v>
      </c>
      <c r="W152" s="0" t="n">
        <f aca="false">Q$152/Q152</f>
        <v>1</v>
      </c>
      <c r="X152" s="0" t="n">
        <f aca="false">(P$152+Q$152)/(P152+Q152)</f>
        <v>1</v>
      </c>
    </row>
    <row r="153" customFormat="false" ht="12.8" hidden="false" customHeight="false" outlineLevel="0" collapsed="false">
      <c r="B153" s="0" t="n">
        <v>12963112</v>
      </c>
      <c r="D153" s="0" t="n">
        <v>8270025105</v>
      </c>
      <c r="F153" s="0" t="n">
        <v>2762823331</v>
      </c>
      <c r="G153" s="0" t="n">
        <v>161935178</v>
      </c>
      <c r="H153" s="0" t="n">
        <v>1544985161</v>
      </c>
      <c r="I153" s="0" t="n">
        <v>40982528686</v>
      </c>
      <c r="J153" s="0" t="n">
        <v>15770584106</v>
      </c>
      <c r="K153" s="0" t="n">
        <v>29812225341</v>
      </c>
      <c r="L153" s="0" t="n">
        <v>4917907714</v>
      </c>
      <c r="M153" s="0" t="n">
        <v>1163192</v>
      </c>
      <c r="N153" s="0" t="n">
        <v>2</v>
      </c>
      <c r="O153" s="0" t="n">
        <f aca="false">M153/1000000</f>
        <v>1.163192</v>
      </c>
      <c r="P153" s="0" t="n">
        <f aca="false">(I153+K153)/1000000000</f>
        <v>70.794754027</v>
      </c>
      <c r="Q153" s="0" t="n">
        <f aca="false">(J153+L153)/1000000000</f>
        <v>20.68849182</v>
      </c>
      <c r="R153" s="0" t="n">
        <f aca="false">P153/$O153</f>
        <v>60.862483602879</v>
      </c>
      <c r="S153" s="0" t="n">
        <f aca="false">Q153/$O153</f>
        <v>17.785964673072</v>
      </c>
      <c r="T153" s="0" t="n">
        <f aca="false">R153+S153</f>
        <v>78.648448275951</v>
      </c>
      <c r="U153" s="0" t="n">
        <f aca="false">O$152/O153</f>
        <v>2.0516243234135</v>
      </c>
      <c r="V153" s="0" t="n">
        <f aca="false">P$152/P153</f>
        <v>1.83439193640635</v>
      </c>
      <c r="W153" s="0" t="n">
        <f aca="false">Q$152/Q153</f>
        <v>1.81527258732773</v>
      </c>
      <c r="X153" s="0" t="n">
        <f aca="false">(P$152+Q$152)/(P153+Q153)</f>
        <v>1.83006818845278</v>
      </c>
    </row>
    <row r="154" customFormat="false" ht="12.8" hidden="false" customHeight="false" outlineLevel="0" collapsed="false">
      <c r="B154" s="0" t="n">
        <v>13497891</v>
      </c>
      <c r="D154" s="0" t="n">
        <v>8295240266</v>
      </c>
      <c r="F154" s="0" t="n">
        <v>2767806040</v>
      </c>
      <c r="G154" s="0" t="n">
        <v>162780468</v>
      </c>
      <c r="H154" s="0" t="n">
        <v>1551896267</v>
      </c>
      <c r="I154" s="0" t="n">
        <v>31449630737</v>
      </c>
      <c r="J154" s="0" t="n">
        <v>11998382568</v>
      </c>
      <c r="K154" s="0" t="n">
        <v>20646972656</v>
      </c>
      <c r="L154" s="0" t="n">
        <v>3407577514</v>
      </c>
      <c r="M154" s="0" t="n">
        <v>804035</v>
      </c>
      <c r="N154" s="0" t="n">
        <v>3</v>
      </c>
      <c r="O154" s="0" t="n">
        <f aca="false">M154/1000000</f>
        <v>0.804035</v>
      </c>
      <c r="P154" s="0" t="n">
        <f aca="false">(I154+K154)/1000000000</f>
        <v>52.096603393</v>
      </c>
      <c r="Q154" s="0" t="n">
        <f aca="false">(J154+L154)/1000000000</f>
        <v>15.405960082</v>
      </c>
      <c r="R154" s="0" t="n">
        <f aca="false">P154/$O154</f>
        <v>64.7939497571623</v>
      </c>
      <c r="S154" s="0" t="n">
        <f aca="false">Q154/$O154</f>
        <v>19.1608077782684</v>
      </c>
      <c r="T154" s="0" t="n">
        <f aca="false">R154+S154</f>
        <v>83.9547575354307</v>
      </c>
      <c r="U154" s="0" t="n">
        <f aca="false">O$152/O154</f>
        <v>2.96807104168351</v>
      </c>
      <c r="V154" s="0" t="n">
        <f aca="false">P$152/P154</f>
        <v>2.49277913470362</v>
      </c>
      <c r="W154" s="0" t="n">
        <f aca="false">Q$152/Q154</f>
        <v>2.43770929394259</v>
      </c>
      <c r="X154" s="0" t="n">
        <f aca="false">(P$152+Q$152)/(P154+Q154)</f>
        <v>2.48021066730311</v>
      </c>
    </row>
    <row r="155" customFormat="false" ht="12.8" hidden="false" customHeight="false" outlineLevel="0" collapsed="false">
      <c r="B155" s="0" t="n">
        <v>13527051</v>
      </c>
      <c r="D155" s="0" t="n">
        <v>8319000047</v>
      </c>
      <c r="F155" s="0" t="n">
        <v>2772661425</v>
      </c>
      <c r="G155" s="0" t="n">
        <v>163642570</v>
      </c>
      <c r="H155" s="0" t="n">
        <v>1558389569</v>
      </c>
      <c r="I155" s="0" t="n">
        <v>26273315429</v>
      </c>
      <c r="J155" s="0" t="n">
        <v>10005523681</v>
      </c>
      <c r="K155" s="0" t="n">
        <v>15746658325</v>
      </c>
      <c r="L155" s="0" t="n">
        <v>2600433349</v>
      </c>
      <c r="M155" s="0" t="n">
        <v>612060</v>
      </c>
      <c r="N155" s="0" t="n">
        <v>4</v>
      </c>
      <c r="O155" s="0" t="n">
        <f aca="false">M155/1000000</f>
        <v>0.61206</v>
      </c>
      <c r="P155" s="0" t="n">
        <f aca="false">(I155+K155)/1000000000</f>
        <v>42.019973754</v>
      </c>
      <c r="Q155" s="0" t="n">
        <f aca="false">(J155+L155)/1000000000</f>
        <v>12.60595703</v>
      </c>
      <c r="R155" s="0" t="n">
        <f aca="false">P155/$O155</f>
        <v>68.6533571120478</v>
      </c>
      <c r="S155" s="0" t="n">
        <f aca="false">Q155/$O155</f>
        <v>20.595949792504</v>
      </c>
      <c r="T155" s="0" t="n">
        <f aca="false">R155+S155</f>
        <v>89.2493069045518</v>
      </c>
      <c r="U155" s="0" t="n">
        <f aca="false">O$152/O155</f>
        <v>3.89901807012384</v>
      </c>
      <c r="V155" s="0" t="n">
        <f aca="false">P$152/P155</f>
        <v>3.09056180489969</v>
      </c>
      <c r="W155" s="0" t="n">
        <f aca="false">Q$152/Q155</f>
        <v>2.97916707034817</v>
      </c>
      <c r="X155" s="0" t="n">
        <f aca="false">(P$152+Q$152)/(P155+Q155)</f>
        <v>3.06485538274869</v>
      </c>
    </row>
    <row r="156" customFormat="false" ht="12.8" hidden="false" customHeight="false" outlineLevel="0" collapsed="false">
      <c r="B156" s="0" t="n">
        <v>13923992</v>
      </c>
      <c r="D156" s="0" t="n">
        <v>8328187573</v>
      </c>
      <c r="F156" s="0" t="n">
        <v>2775431699</v>
      </c>
      <c r="G156" s="0" t="n">
        <v>164487276</v>
      </c>
      <c r="H156" s="0" t="n">
        <v>1560726189</v>
      </c>
      <c r="I156" s="0" t="n">
        <v>23010635375</v>
      </c>
      <c r="J156" s="0" t="n">
        <v>8757415771</v>
      </c>
      <c r="K156" s="0" t="n">
        <v>12767349243</v>
      </c>
      <c r="L156" s="0" t="n">
        <v>2080856323</v>
      </c>
      <c r="M156" s="0" t="n">
        <v>495858</v>
      </c>
      <c r="N156" s="0" t="n">
        <v>5</v>
      </c>
      <c r="O156" s="0" t="n">
        <f aca="false">M156/1000000</f>
        <v>0.495858</v>
      </c>
      <c r="P156" s="0" t="n">
        <f aca="false">(I156+K156)/1000000000</f>
        <v>35.777984618</v>
      </c>
      <c r="Q156" s="0" t="n">
        <f aca="false">(J156+L156)/1000000000</f>
        <v>10.838272094</v>
      </c>
      <c r="R156" s="0" t="n">
        <f aca="false">P156/$O156</f>
        <v>72.1536904073344</v>
      </c>
      <c r="S156" s="0" t="n">
        <f aca="false">Q156/$O156</f>
        <v>21.8576126512026</v>
      </c>
      <c r="T156" s="0" t="n">
        <f aca="false">R156+S156</f>
        <v>94.0113030585369</v>
      </c>
      <c r="U156" s="0" t="n">
        <f aca="false">O$152/O156</f>
        <v>4.81273469420681</v>
      </c>
      <c r="V156" s="0" t="n">
        <f aca="false">P$152/P156</f>
        <v>3.62975520598956</v>
      </c>
      <c r="W156" s="0" t="n">
        <f aca="false">Q$152/Q156</f>
        <v>3.46505898249135</v>
      </c>
      <c r="X156" s="0" t="n">
        <f aca="false">(P$152+Q$152)/(P156+Q156)</f>
        <v>3.5914633608473</v>
      </c>
    </row>
    <row r="157" customFormat="false" ht="12.8" hidden="false" customHeight="false" outlineLevel="0" collapsed="false">
      <c r="B157" s="0" t="n">
        <v>14499997</v>
      </c>
      <c r="D157" s="0" t="n">
        <v>8344826178</v>
      </c>
      <c r="F157" s="0" t="n">
        <v>2779254656</v>
      </c>
      <c r="G157" s="0" t="n">
        <v>165347155</v>
      </c>
      <c r="H157" s="0" t="n">
        <v>1565179427</v>
      </c>
      <c r="I157" s="0" t="n">
        <v>21635559082</v>
      </c>
      <c r="J157" s="0" t="n">
        <v>7983474731</v>
      </c>
      <c r="K157" s="0" t="n">
        <v>11123641967</v>
      </c>
      <c r="L157" s="0" t="n">
        <v>1828796386</v>
      </c>
      <c r="M157" s="0" t="n">
        <v>432760</v>
      </c>
      <c r="N157" s="0" t="n">
        <v>6</v>
      </c>
      <c r="O157" s="0" t="n">
        <f aca="false">M157/1000000</f>
        <v>0.43276</v>
      </c>
      <c r="P157" s="0" t="n">
        <f aca="false">(I157+K157)/1000000000</f>
        <v>32.759201049</v>
      </c>
      <c r="Q157" s="0" t="n">
        <f aca="false">(J157+L157)/1000000000</f>
        <v>9.812271117</v>
      </c>
      <c r="R157" s="0" t="n">
        <f aca="false">P157/$O157</f>
        <v>75.6983109552639</v>
      </c>
      <c r="S157" s="0" t="n">
        <f aca="false">Q157/$O157</f>
        <v>22.6737016290785</v>
      </c>
      <c r="T157" s="0" t="n">
        <f aca="false">R157+S157</f>
        <v>98.3720125843424</v>
      </c>
      <c r="U157" s="0" t="n">
        <f aca="false">O$152/O157</f>
        <v>5.51444911729365</v>
      </c>
      <c r="V157" s="0" t="n">
        <f aca="false">P$152/P157</f>
        <v>3.96423971795748</v>
      </c>
      <c r="W157" s="0" t="n">
        <f aca="false">Q$152/Q157</f>
        <v>3.82737611162564</v>
      </c>
      <c r="X157" s="0" t="n">
        <f aca="false">(P$152+Q$152)/(P157+Q157)</f>
        <v>3.93269411375234</v>
      </c>
    </row>
    <row r="158" customFormat="false" ht="12.8" hidden="false" customHeight="false" outlineLevel="0" collapsed="false">
      <c r="B158" s="0" t="n">
        <v>12533620</v>
      </c>
      <c r="D158" s="0" t="n">
        <v>8399713411</v>
      </c>
      <c r="F158" s="0" t="n">
        <v>2788568184</v>
      </c>
      <c r="G158" s="0" t="n">
        <v>166198408</v>
      </c>
      <c r="H158" s="0" t="n">
        <v>1580557786</v>
      </c>
      <c r="I158" s="0" t="n">
        <v>18209060668</v>
      </c>
      <c r="J158" s="0" t="n">
        <v>6751647949</v>
      </c>
      <c r="K158" s="0" t="n">
        <v>10760482788</v>
      </c>
      <c r="L158" s="0" t="n">
        <v>1943817138</v>
      </c>
      <c r="M158" s="0" t="n">
        <v>369740</v>
      </c>
      <c r="N158" s="0" t="n">
        <v>7</v>
      </c>
      <c r="O158" s="0" t="n">
        <f aca="false">M158/1000000</f>
        <v>0.36974</v>
      </c>
      <c r="P158" s="0" t="n">
        <f aca="false">(I158+K158)/1000000000</f>
        <v>28.969543456</v>
      </c>
      <c r="Q158" s="0" t="n">
        <f aca="false">(J158+L158)/1000000000</f>
        <v>8.695465087</v>
      </c>
      <c r="R158" s="0" t="n">
        <f aca="false">P158/$O158</f>
        <v>78.3511209390382</v>
      </c>
      <c r="S158" s="0" t="n">
        <f aca="false">Q158/$O158</f>
        <v>23.5177830015687</v>
      </c>
      <c r="T158" s="0" t="n">
        <f aca="false">R158+S158</f>
        <v>101.868903940607</v>
      </c>
      <c r="U158" s="0" t="n">
        <f aca="false">O$152/O158</f>
        <v>6.45435441120788</v>
      </c>
      <c r="V158" s="0" t="n">
        <f aca="false">P$152/P158</f>
        <v>4.48282266250568</v>
      </c>
      <c r="W158" s="0" t="n">
        <f aca="false">Q$152/Q158</f>
        <v>4.31894691063119</v>
      </c>
      <c r="X158" s="0" t="n">
        <f aca="false">(P$152+Q$152)/(P158+Q158)</f>
        <v>4.44498977903763</v>
      </c>
    </row>
    <row r="159" customFormat="false" ht="12.8" hidden="false" customHeight="false" outlineLevel="0" collapsed="false">
      <c r="B159" s="0" t="n">
        <v>8752906</v>
      </c>
      <c r="D159" s="0" t="n">
        <v>8477947223</v>
      </c>
      <c r="F159" s="0" t="n">
        <v>2801191592</v>
      </c>
      <c r="G159" s="0" t="n">
        <v>167037571</v>
      </c>
      <c r="H159" s="0" t="n">
        <v>1602640402</v>
      </c>
      <c r="I159" s="0" t="n">
        <v>15280258178</v>
      </c>
      <c r="J159" s="0" t="n">
        <v>4946441650</v>
      </c>
      <c r="K159" s="0" t="n">
        <v>10321685791</v>
      </c>
      <c r="L159" s="0" t="n">
        <v>2075241088</v>
      </c>
      <c r="M159" s="0" t="n">
        <v>318727</v>
      </c>
      <c r="N159" s="0" t="n">
        <v>8</v>
      </c>
      <c r="O159" s="0" t="n">
        <f aca="false">M159/1000000</f>
        <v>0.318727</v>
      </c>
      <c r="P159" s="0" t="n">
        <f aca="false">(I159+K159)/1000000000</f>
        <v>25.601943969</v>
      </c>
      <c r="Q159" s="0" t="n">
        <f aca="false">(J159+L159)/1000000000</f>
        <v>7.021682738</v>
      </c>
      <c r="R159" s="0" t="n">
        <f aca="false">P159/$O159</f>
        <v>80.3256202612267</v>
      </c>
      <c r="S159" s="0" t="n">
        <f aca="false">Q159/$O159</f>
        <v>22.0303982342255</v>
      </c>
      <c r="T159" s="0" t="n">
        <f aca="false">R159+S159</f>
        <v>102.356018495452</v>
      </c>
      <c r="U159" s="0" t="n">
        <f aca="false">O$152/O159</f>
        <v>7.48738889394372</v>
      </c>
      <c r="V159" s="0" t="n">
        <f aca="false">P$152/P159</f>
        <v>5.07247910878357</v>
      </c>
      <c r="W159" s="0" t="n">
        <f aca="false">Q$152/Q159</f>
        <v>5.34846894616275</v>
      </c>
      <c r="X159" s="0" t="n">
        <f aca="false">(P$152+Q$152)/(P159+Q159)</f>
        <v>5.13188124375751</v>
      </c>
    </row>
    <row r="160" customFormat="false" ht="12.8" hidden="false" customHeight="false" outlineLevel="0" collapsed="false">
      <c r="B160" s="0" t="n">
        <v>5025851</v>
      </c>
      <c r="D160" s="0" t="n">
        <v>8441953676</v>
      </c>
      <c r="F160" s="0" t="n">
        <v>2797575468</v>
      </c>
      <c r="G160" s="0" t="n">
        <v>167955793</v>
      </c>
      <c r="H160" s="0" t="n">
        <v>1592027871</v>
      </c>
      <c r="I160" s="0" t="n">
        <v>12626464843</v>
      </c>
      <c r="J160" s="0" t="n">
        <v>3672515869</v>
      </c>
      <c r="K160" s="0" t="n">
        <v>9526535034</v>
      </c>
      <c r="L160" s="0" t="n">
        <v>1442520141</v>
      </c>
      <c r="M160" s="0" t="n">
        <v>268007</v>
      </c>
      <c r="N160" s="0" t="n">
        <v>9</v>
      </c>
      <c r="O160" s="0" t="n">
        <f aca="false">M160/1000000</f>
        <v>0.268007</v>
      </c>
      <c r="P160" s="0" t="n">
        <f aca="false">(I160+K160)/1000000000</f>
        <v>22.152999877</v>
      </c>
      <c r="Q160" s="0" t="n">
        <f aca="false">(J160+L160)/1000000000</f>
        <v>5.11503601</v>
      </c>
      <c r="R160" s="0" t="n">
        <f aca="false">P160/$O160</f>
        <v>82.6582883170962</v>
      </c>
      <c r="S160" s="0" t="n">
        <f aca="false">Q160/$O160</f>
        <v>19.0854567604577</v>
      </c>
      <c r="T160" s="0" t="n">
        <f aca="false">R160+S160</f>
        <v>101.743745077554</v>
      </c>
      <c r="U160" s="0" t="n">
        <f aca="false">O$152/O160</f>
        <v>8.90436816948811</v>
      </c>
      <c r="V160" s="0" t="n">
        <f aca="false">P$152/P160</f>
        <v>5.86220045357517</v>
      </c>
      <c r="W160" s="0" t="n">
        <f aca="false">Q$152/Q160</f>
        <v>7.34212857946234</v>
      </c>
      <c r="X160" s="0" t="n">
        <f aca="false">(P$152+Q$152)/(P160+Q160)</f>
        <v>6.13981068144397</v>
      </c>
    </row>
    <row r="161" customFormat="false" ht="12.8" hidden="false" customHeight="false" outlineLevel="0" collapsed="false">
      <c r="B161" s="0" t="n">
        <v>2818156</v>
      </c>
      <c r="D161" s="0" t="n">
        <v>8432646861</v>
      </c>
      <c r="F161" s="0" t="n">
        <v>2797635684</v>
      </c>
      <c r="G161" s="0" t="n">
        <v>168737871</v>
      </c>
      <c r="H161" s="0" t="n">
        <v>1589113679</v>
      </c>
      <c r="I161" s="0" t="n">
        <v>11101272583</v>
      </c>
      <c r="J161" s="0" t="n">
        <v>2622085571</v>
      </c>
      <c r="K161" s="0" t="n">
        <v>9360183715</v>
      </c>
      <c r="L161" s="0" t="n">
        <v>1341125488</v>
      </c>
      <c r="M161" s="0" t="n">
        <v>239993</v>
      </c>
      <c r="N161" s="0" t="n">
        <v>10</v>
      </c>
      <c r="O161" s="0" t="n">
        <f aca="false">M161/1000000</f>
        <v>0.239993</v>
      </c>
      <c r="P161" s="0" t="n">
        <f aca="false">(I161+K161)/1000000000</f>
        <v>20.461456298</v>
      </c>
      <c r="Q161" s="0" t="n">
        <f aca="false">(J161+L161)/1000000000</f>
        <v>3.963211059</v>
      </c>
      <c r="R161" s="0" t="n">
        <f aca="false">P161/$O161</f>
        <v>85.2585546161763</v>
      </c>
      <c r="S161" s="0" t="n">
        <f aca="false">Q161/$O161</f>
        <v>16.5138610667811</v>
      </c>
      <c r="T161" s="0" t="n">
        <f aca="false">R161+S161</f>
        <v>101.772415682957</v>
      </c>
      <c r="U161" s="0" t="n">
        <f aca="false">O$152/O161</f>
        <v>9.94376085969174</v>
      </c>
      <c r="V161" s="0" t="n">
        <f aca="false">P$152/P161</f>
        <v>6.34682712880479</v>
      </c>
      <c r="W161" s="0" t="n">
        <f aca="false">Q$152/Q161</f>
        <v>9.47596570430341</v>
      </c>
      <c r="X161" s="0" t="n">
        <f aca="false">(P$152+Q$152)/(P161+Q161)</f>
        <v>6.85456942172103</v>
      </c>
    </row>
    <row r="162" customFormat="false" ht="12.8" hidden="false" customHeight="false" outlineLevel="0" collapsed="false">
      <c r="B162" s="0" t="n">
        <v>2197771</v>
      </c>
      <c r="D162" s="0" t="n">
        <v>8419164241</v>
      </c>
      <c r="F162" s="0" t="n">
        <v>2797171384</v>
      </c>
      <c r="G162" s="0" t="n">
        <v>169585476</v>
      </c>
      <c r="H162" s="0" t="n">
        <v>1584961254</v>
      </c>
      <c r="I162" s="0" t="n">
        <v>9773834228</v>
      </c>
      <c r="J162" s="0" t="n">
        <v>1894088745</v>
      </c>
      <c r="K162" s="0" t="n">
        <v>8765441894</v>
      </c>
      <c r="L162" s="0" t="n">
        <v>1167205810</v>
      </c>
      <c r="M162" s="0" t="n">
        <v>211790</v>
      </c>
      <c r="N162" s="0" t="n">
        <v>11</v>
      </c>
      <c r="O162" s="0" t="n">
        <f aca="false">M162/1000000</f>
        <v>0.21179</v>
      </c>
      <c r="P162" s="0" t="n">
        <f aca="false">(I162+K162)/1000000000</f>
        <v>18.539276122</v>
      </c>
      <c r="Q162" s="0" t="n">
        <f aca="false">(J162+L162)/1000000000</f>
        <v>3.061294555</v>
      </c>
      <c r="R162" s="0" t="n">
        <f aca="false">P162/$O162</f>
        <v>87.5361259832853</v>
      </c>
      <c r="S162" s="0" t="n">
        <f aca="false">Q162/$O162</f>
        <v>14.4543866802021</v>
      </c>
      <c r="T162" s="0" t="n">
        <f aca="false">R162+S162</f>
        <v>101.990512663487</v>
      </c>
      <c r="U162" s="0" t="n">
        <f aca="false">O$152/O162</f>
        <v>11.2679210538741</v>
      </c>
      <c r="V162" s="0" t="n">
        <f aca="false">P$152/P162</f>
        <v>7.00487576065026</v>
      </c>
      <c r="W162" s="0" t="n">
        <f aca="false">Q$152/Q162</f>
        <v>12.2677682265698</v>
      </c>
      <c r="X162" s="0" t="n">
        <f aca="false">(P$152+Q$152)/(P162+Q162)</f>
        <v>7.75074790867758</v>
      </c>
    </row>
    <row r="163" customFormat="false" ht="12.8" hidden="false" customHeight="false" outlineLevel="0" collapsed="false">
      <c r="B163" s="0" t="n">
        <v>2105686</v>
      </c>
      <c r="D163" s="0" t="n">
        <v>8445652282</v>
      </c>
      <c r="F163" s="0" t="n">
        <v>2802434673</v>
      </c>
      <c r="G163" s="0" t="n">
        <v>170449891</v>
      </c>
      <c r="H163" s="0" t="n">
        <v>1592228724</v>
      </c>
      <c r="I163" s="0" t="n">
        <v>9015472412</v>
      </c>
      <c r="J163" s="0" t="n">
        <v>1721771240</v>
      </c>
      <c r="K163" s="0" t="n">
        <v>8872741699</v>
      </c>
      <c r="L163" s="0" t="n">
        <v>1075881958</v>
      </c>
      <c r="M163" s="0" t="n">
        <v>197289</v>
      </c>
      <c r="N163" s="0" t="n">
        <v>12</v>
      </c>
      <c r="O163" s="0" t="n">
        <f aca="false">M163/1000000</f>
        <v>0.197289</v>
      </c>
      <c r="P163" s="0" t="n">
        <f aca="false">(I163+K163)/1000000000</f>
        <v>17.888214111</v>
      </c>
      <c r="Q163" s="0" t="n">
        <f aca="false">(J163+L163)/1000000000</f>
        <v>2.797653198</v>
      </c>
      <c r="R163" s="0" t="n">
        <f aca="false">P163/$O163</f>
        <v>90.670103812174</v>
      </c>
      <c r="S163" s="0" t="n">
        <f aca="false">Q163/$O163</f>
        <v>14.1804824293296</v>
      </c>
      <c r="T163" s="0" t="n">
        <f aca="false">R163+S163</f>
        <v>104.850586241504</v>
      </c>
      <c r="U163" s="0" t="n">
        <f aca="false">O$152/O163</f>
        <v>12.0961280152467</v>
      </c>
      <c r="V163" s="0" t="n">
        <f aca="false">P$152/P163</f>
        <v>7.2598262253101</v>
      </c>
      <c r="W163" s="0" t="n">
        <f aca="false">Q$152/Q163</f>
        <v>13.4238411325777</v>
      </c>
      <c r="X163" s="0" t="n">
        <f aca="false">(P$152+Q$152)/(P163+Q163)</f>
        <v>8.09347635755928</v>
      </c>
    </row>
    <row r="164" customFormat="false" ht="12.8" hidden="false" customHeight="false" outlineLevel="0" collapsed="false">
      <c r="B164" s="0" t="n">
        <v>2654679</v>
      </c>
      <c r="D164" s="0" t="n">
        <v>9408232006</v>
      </c>
      <c r="F164" s="0" t="n">
        <v>2941465036</v>
      </c>
      <c r="G164" s="0" t="n">
        <v>171283890</v>
      </c>
      <c r="H164" s="0" t="n">
        <v>1866965208</v>
      </c>
      <c r="I164" s="0" t="n">
        <v>13471221923</v>
      </c>
      <c r="J164" s="0" t="n">
        <v>3188491821</v>
      </c>
      <c r="K164" s="0" t="n">
        <v>12893310546</v>
      </c>
      <c r="L164" s="0" t="n">
        <v>1433609008</v>
      </c>
      <c r="M164" s="0" t="n">
        <v>314992</v>
      </c>
      <c r="N164" s="0" t="n">
        <v>13</v>
      </c>
      <c r="O164" s="0" t="n">
        <f aca="false">M164/1000000</f>
        <v>0.314992</v>
      </c>
      <c r="P164" s="0" t="n">
        <f aca="false">(I164+K164)/1000000000</f>
        <v>26.364532469</v>
      </c>
      <c r="Q164" s="0" t="n">
        <f aca="false">(J164+L164)/1000000000</f>
        <v>4.622100829</v>
      </c>
      <c r="R164" s="0" t="n">
        <f aca="false">P164/$O164</f>
        <v>83.6990541632803</v>
      </c>
      <c r="S164" s="0" t="n">
        <f aca="false">Q164/$O164</f>
        <v>14.6737086306954</v>
      </c>
      <c r="T164" s="0" t="n">
        <f aca="false">R164+S164</f>
        <v>98.3727627939757</v>
      </c>
      <c r="U164" s="0" t="n">
        <f aca="false">O$152/O164</f>
        <v>7.57617018844923</v>
      </c>
      <c r="V164" s="0" t="n">
        <f aca="false">P$152/P164</f>
        <v>4.92575872831041</v>
      </c>
      <c r="W164" s="0" t="n">
        <f aca="false">Q$152/Q164</f>
        <v>8.12514773333604</v>
      </c>
      <c r="X164" s="0" t="n">
        <f aca="false">(P$152+Q$152)/(P164+Q164)</f>
        <v>5.40299349048049</v>
      </c>
    </row>
    <row r="165" customFormat="false" ht="12.8" hidden="false" customHeight="false" outlineLevel="0" collapsed="false">
      <c r="B165" s="0" t="n">
        <v>3097287</v>
      </c>
      <c r="D165" s="0" t="n">
        <v>9344584781</v>
      </c>
      <c r="F165" s="0" t="n">
        <v>2933848239</v>
      </c>
      <c r="G165" s="0" t="n">
        <v>172131488</v>
      </c>
      <c r="H165" s="0" t="n">
        <v>1848503871</v>
      </c>
      <c r="I165" s="0" t="n">
        <v>13354370117</v>
      </c>
      <c r="J165" s="0" t="n">
        <v>3115234375</v>
      </c>
      <c r="K165" s="0" t="n">
        <v>12491622924</v>
      </c>
      <c r="L165" s="0" t="n">
        <v>1673446655</v>
      </c>
      <c r="M165" s="0" t="n">
        <v>305945</v>
      </c>
      <c r="N165" s="0" t="n">
        <v>14</v>
      </c>
      <c r="O165" s="0" t="n">
        <f aca="false">M165/1000000</f>
        <v>0.305945</v>
      </c>
      <c r="P165" s="0" t="n">
        <f aca="false">(I165+K165)/1000000000</f>
        <v>25.845993041</v>
      </c>
      <c r="Q165" s="0" t="n">
        <f aca="false">(J165+L165)/1000000000</f>
        <v>4.78868103</v>
      </c>
      <c r="R165" s="0" t="n">
        <f aca="false">P165/$O165</f>
        <v>84.4792137181519</v>
      </c>
      <c r="S165" s="0" t="n">
        <f aca="false">Q165/$O165</f>
        <v>15.6520976972985</v>
      </c>
      <c r="T165" s="0" t="n">
        <f aca="false">R165+S165</f>
        <v>100.13131141545</v>
      </c>
      <c r="U165" s="0" t="n">
        <f aca="false">O$152/O165</f>
        <v>7.80020265080325</v>
      </c>
      <c r="V165" s="0" t="n">
        <f aca="false">P$152/P165</f>
        <v>5.02458256183046</v>
      </c>
      <c r="W165" s="0" t="n">
        <f aca="false">Q$152/Q165</f>
        <v>7.84250440543542</v>
      </c>
      <c r="X165" s="0" t="n">
        <f aca="false">(P$152+Q$152)/(P165+Q165)</f>
        <v>5.46506803411651</v>
      </c>
    </row>
    <row r="166" customFormat="false" ht="12.8" hidden="false" customHeight="false" outlineLevel="0" collapsed="false">
      <c r="B166" s="0" t="n">
        <v>2854338</v>
      </c>
      <c r="D166" s="0" t="n">
        <v>9230524484</v>
      </c>
      <c r="F166" s="0" t="n">
        <v>2919038053</v>
      </c>
      <c r="G166" s="0" t="n">
        <v>173003356</v>
      </c>
      <c r="H166" s="0" t="n">
        <v>1815604710</v>
      </c>
      <c r="I166" s="0" t="n">
        <v>12839813232</v>
      </c>
      <c r="J166" s="0" t="n">
        <v>3103042602</v>
      </c>
      <c r="K166" s="0" t="n">
        <v>11706970214</v>
      </c>
      <c r="L166" s="0" t="n">
        <v>1601364135</v>
      </c>
      <c r="M166" s="0" t="n">
        <v>287749</v>
      </c>
      <c r="N166" s="0" t="n">
        <v>15</v>
      </c>
      <c r="O166" s="0" t="n">
        <f aca="false">M166/1000000</f>
        <v>0.287749</v>
      </c>
      <c r="P166" s="0" t="n">
        <f aca="false">(I166+K166)/1000000000</f>
        <v>24.546783446</v>
      </c>
      <c r="Q166" s="0" t="n">
        <f aca="false">(J166+L166)/1000000000</f>
        <v>4.704406737</v>
      </c>
      <c r="R166" s="0" t="n">
        <f aca="false">P166/$O166</f>
        <v>85.3062337175803</v>
      </c>
      <c r="S166" s="0" t="n">
        <f aca="false">Q166/$O166</f>
        <v>16.3489942171823</v>
      </c>
      <c r="T166" s="0" t="n">
        <f aca="false">R166+S166</f>
        <v>101.655227934763</v>
      </c>
      <c r="U166" s="0" t="n">
        <f aca="false">O$152/O166</f>
        <v>8.29345366969129</v>
      </c>
      <c r="V166" s="0" t="n">
        <f aca="false">P$152/P166</f>
        <v>5.29052314380368</v>
      </c>
      <c r="W166" s="0" t="n">
        <f aca="false">Q$152/Q166</f>
        <v>7.98299428036892</v>
      </c>
      <c r="X166" s="0" t="n">
        <f aca="false">(P$152+Q$152)/(P166+Q166)</f>
        <v>5.72354755323085</v>
      </c>
    </row>
    <row r="167" customFormat="false" ht="12.8" hidden="false" customHeight="false" outlineLevel="0" collapsed="false">
      <c r="B167" s="0" t="n">
        <v>3473403</v>
      </c>
      <c r="D167" s="0" t="n">
        <v>9145180864</v>
      </c>
      <c r="F167" s="0" t="n">
        <v>2908299533</v>
      </c>
      <c r="G167" s="0" t="n">
        <v>173839048</v>
      </c>
      <c r="H167" s="0" t="n">
        <v>1790941216</v>
      </c>
      <c r="I167" s="0" t="n">
        <v>12640548706</v>
      </c>
      <c r="J167" s="0" t="n">
        <v>3193664550</v>
      </c>
      <c r="K167" s="0" t="n">
        <v>11224685668</v>
      </c>
      <c r="L167" s="0" t="n">
        <v>1526428222</v>
      </c>
      <c r="M167" s="0" t="n">
        <v>275531</v>
      </c>
      <c r="N167" s="0" t="n">
        <v>16</v>
      </c>
      <c r="O167" s="0" t="n">
        <f aca="false">M167/1000000</f>
        <v>0.275531</v>
      </c>
      <c r="P167" s="0" t="n">
        <f aca="false">(I167+K167)/1000000000</f>
        <v>23.865234374</v>
      </c>
      <c r="Q167" s="0" t="n">
        <f aca="false">(J167+L167)/1000000000</f>
        <v>4.720092772</v>
      </c>
      <c r="R167" s="0" t="n">
        <f aca="false">P167/$O167</f>
        <v>86.6154239414077</v>
      </c>
      <c r="S167" s="0" t="n">
        <f aca="false">Q167/$O167</f>
        <v>17.1308955144793</v>
      </c>
      <c r="T167" s="0" t="n">
        <f aca="false">R167+S167</f>
        <v>103.746319455887</v>
      </c>
      <c r="U167" s="0" t="n">
        <f aca="false">O$152/O167</f>
        <v>8.66121416464935</v>
      </c>
      <c r="V167" s="0" t="n">
        <f aca="false">P$152/P167</f>
        <v>5.44161116927818</v>
      </c>
      <c r="W167" s="0" t="n">
        <f aca="false">Q$152/Q167</f>
        <v>7.95646481712839</v>
      </c>
      <c r="X167" s="0" t="n">
        <f aca="false">(P$152+Q$152)/(P167+Q167)</f>
        <v>5.85687115441768</v>
      </c>
    </row>
    <row r="168" customFormat="false" ht="12.8" hidden="false" customHeight="false" outlineLevel="0" collapsed="false">
      <c r="B168" s="0" t="n">
        <v>4035017</v>
      </c>
      <c r="D168" s="0" t="n">
        <v>9070027117</v>
      </c>
      <c r="F168" s="0" t="n">
        <v>2899044809</v>
      </c>
      <c r="G168" s="0" t="n">
        <v>174704864</v>
      </c>
      <c r="H168" s="0" t="n">
        <v>1769161362</v>
      </c>
      <c r="I168" s="0" t="n">
        <v>12352508544</v>
      </c>
      <c r="J168" s="0" t="n">
        <v>3233947753</v>
      </c>
      <c r="K168" s="0" t="n">
        <v>10722854614</v>
      </c>
      <c r="L168" s="0" t="n">
        <v>1745513916</v>
      </c>
      <c r="M168" s="0" t="n">
        <v>262625</v>
      </c>
      <c r="N168" s="0" t="n">
        <v>17</v>
      </c>
      <c r="O168" s="0" t="n">
        <f aca="false">M168/1000000</f>
        <v>0.262625</v>
      </c>
      <c r="P168" s="0" t="n">
        <f aca="false">(I168+K168)/1000000000</f>
        <v>23.075363158</v>
      </c>
      <c r="Q168" s="0" t="n">
        <f aca="false">(J168+L168)/1000000000</f>
        <v>4.979461669</v>
      </c>
      <c r="R168" s="0" t="n">
        <f aca="false">P168/$O168</f>
        <v>87.8643052184674</v>
      </c>
      <c r="S168" s="0" t="n">
        <f aca="false">Q168/$O168</f>
        <v>18.9603490490243</v>
      </c>
      <c r="T168" s="0" t="n">
        <f aca="false">R168+S168</f>
        <v>106.824654267492</v>
      </c>
      <c r="U168" s="0" t="n">
        <f aca="false">O$152/O168</f>
        <v>9.08684626368396</v>
      </c>
      <c r="V168" s="0" t="n">
        <f aca="false">P$152/P168</f>
        <v>5.62787788160885</v>
      </c>
      <c r="W168" s="0" t="n">
        <f aca="false">Q$152/Q168</f>
        <v>7.54203055880577</v>
      </c>
      <c r="X168" s="0" t="n">
        <f aca="false">(P$152+Q$152)/(P168+Q168)</f>
        <v>5.96762157787113</v>
      </c>
    </row>
    <row r="169" customFormat="false" ht="12.8" hidden="false" customHeight="false" outlineLevel="0" collapsed="false">
      <c r="B169" s="0" t="n">
        <v>4530374</v>
      </c>
      <c r="D169" s="0" t="n">
        <v>9014779424</v>
      </c>
      <c r="F169" s="0" t="n">
        <v>2892645407</v>
      </c>
      <c r="G169" s="0" t="n">
        <v>175586230</v>
      </c>
      <c r="H169" s="0" t="n">
        <v>1753062984</v>
      </c>
      <c r="I169" s="0" t="n">
        <v>12321044921</v>
      </c>
      <c r="J169" s="0" t="n">
        <v>3454421997</v>
      </c>
      <c r="K169" s="0" t="n">
        <v>10406692504</v>
      </c>
      <c r="L169" s="0" t="n">
        <v>1677764892</v>
      </c>
      <c r="M169" s="0" t="n">
        <v>254423</v>
      </c>
      <c r="N169" s="0" t="n">
        <v>18</v>
      </c>
      <c r="O169" s="0" t="n">
        <f aca="false">M169/1000000</f>
        <v>0.254423</v>
      </c>
      <c r="P169" s="0" t="n">
        <f aca="false">(I169+K169)/1000000000</f>
        <v>22.727737425</v>
      </c>
      <c r="Q169" s="0" t="n">
        <f aca="false">(J169+L169)/1000000000</f>
        <v>5.132186889</v>
      </c>
      <c r="R169" s="0" t="n">
        <f aca="false">P169/$O169</f>
        <v>89.33051424203</v>
      </c>
      <c r="S169" s="0" t="n">
        <f aca="false">Q169/$O169</f>
        <v>20.1718668870346</v>
      </c>
      <c r="T169" s="0" t="n">
        <f aca="false">R169+S169</f>
        <v>109.502381129065</v>
      </c>
      <c r="U169" s="0" t="n">
        <f aca="false">O$152/O169</f>
        <v>9.3797848464958</v>
      </c>
      <c r="V169" s="0" t="n">
        <f aca="false">P$152/P169</f>
        <v>5.713957509213</v>
      </c>
      <c r="W169" s="0" t="n">
        <f aca="false">Q$152/Q169</f>
        <v>7.31759245839108</v>
      </c>
      <c r="X169" s="0" t="n">
        <f aca="false">(P$152+Q$152)/(P169+Q169)</f>
        <v>6.0093694481743</v>
      </c>
    </row>
    <row r="170" customFormat="false" ht="12.8" hidden="false" customHeight="false" outlineLevel="0" collapsed="false">
      <c r="B170" s="0" t="n">
        <v>3301827</v>
      </c>
      <c r="D170" s="0" t="n">
        <v>8933245522</v>
      </c>
      <c r="F170" s="0" t="n">
        <v>2882518127</v>
      </c>
      <c r="G170" s="0" t="n">
        <v>176509695</v>
      </c>
      <c r="H170" s="0" t="n">
        <v>1729441926</v>
      </c>
      <c r="I170" s="0" t="n">
        <v>11310546875</v>
      </c>
      <c r="J170" s="0" t="n">
        <v>2922729492</v>
      </c>
      <c r="K170" s="0" t="n">
        <v>9881973266</v>
      </c>
      <c r="L170" s="0" t="n">
        <v>1580673217</v>
      </c>
      <c r="M170" s="0" t="n">
        <v>237475</v>
      </c>
      <c r="N170" s="0" t="n">
        <v>19</v>
      </c>
      <c r="O170" s="0" t="n">
        <f aca="false">M170/1000000</f>
        <v>0.237475</v>
      </c>
      <c r="P170" s="0" t="n">
        <f aca="false">(I170+K170)/1000000000</f>
        <v>21.192520141</v>
      </c>
      <c r="Q170" s="0" t="n">
        <f aca="false">(J170+L170)/1000000000</f>
        <v>4.503402709</v>
      </c>
      <c r="R170" s="0" t="n">
        <f aca="false">P170/$O170</f>
        <v>89.2410575471102</v>
      </c>
      <c r="S170" s="0" t="n">
        <f aca="false">Q170/$O170</f>
        <v>18.9636917949258</v>
      </c>
      <c r="T170" s="0" t="n">
        <f aca="false">R170+S170</f>
        <v>108.204749342036</v>
      </c>
      <c r="U170" s="0" t="n">
        <f aca="false">O$152/O170</f>
        <v>10.0491967575534</v>
      </c>
      <c r="V170" s="0" t="n">
        <f aca="false">P$152/P170</f>
        <v>6.1278849831435</v>
      </c>
      <c r="W170" s="0" t="n">
        <f aca="false">Q$152/Q170</f>
        <v>8.33930574295438</v>
      </c>
      <c r="X170" s="0" t="n">
        <f aca="false">(P$152+Q$152)/(P170+Q170)</f>
        <v>6.51545301479608</v>
      </c>
    </row>
    <row r="171" customFormat="false" ht="12.8" hidden="false" customHeight="false" outlineLevel="0" collapsed="false">
      <c r="B171" s="0" t="n">
        <v>3163569</v>
      </c>
      <c r="D171" s="0" t="n">
        <v>8889396714</v>
      </c>
      <c r="F171" s="0" t="n">
        <v>2877645211</v>
      </c>
      <c r="G171" s="0" t="n">
        <v>177259350</v>
      </c>
      <c r="H171" s="0" t="n">
        <v>1716686318</v>
      </c>
      <c r="I171" s="0" t="n">
        <v>10952621459</v>
      </c>
      <c r="J171" s="0" t="n">
        <v>2560348510</v>
      </c>
      <c r="K171" s="0" t="n">
        <v>9778762817</v>
      </c>
      <c r="L171" s="0" t="n">
        <v>1532775878</v>
      </c>
      <c r="M171" s="0" t="n">
        <v>230475</v>
      </c>
      <c r="N171" s="0" t="n">
        <v>20</v>
      </c>
      <c r="O171" s="0" t="n">
        <f aca="false">M171/1000000</f>
        <v>0.230475</v>
      </c>
      <c r="P171" s="0" t="n">
        <f aca="false">(I171+K171)/1000000000</f>
        <v>20.731384276</v>
      </c>
      <c r="Q171" s="0" t="n">
        <f aca="false">(J171+L171)/1000000000</f>
        <v>4.093124388</v>
      </c>
      <c r="R171" s="0" t="n">
        <f aca="false">P171/$O171</f>
        <v>89.9506856535416</v>
      </c>
      <c r="S171" s="0" t="n">
        <f aca="false">Q171/$O171</f>
        <v>17.7595157305565</v>
      </c>
      <c r="T171" s="0" t="n">
        <f aca="false">R171+S171</f>
        <v>107.710201384098</v>
      </c>
      <c r="U171" s="0" t="n">
        <f aca="false">O$152/O171</f>
        <v>10.3544115413819</v>
      </c>
      <c r="V171" s="0" t="n">
        <f aca="false">P$152/P171</f>
        <v>6.26418980026049</v>
      </c>
      <c r="W171" s="0" t="n">
        <f aca="false">Q$152/Q171</f>
        <v>9.1752041995358</v>
      </c>
      <c r="X171" s="0" t="n">
        <f aca="false">(P$152+Q$152)/(P171+Q171)</f>
        <v>6.74416481981736</v>
      </c>
    </row>
    <row r="172" customFormat="false" ht="12.8" hidden="false" customHeight="false" outlineLevel="0" collapsed="false">
      <c r="B172" s="0" t="n">
        <v>2557410</v>
      </c>
      <c r="D172" s="0" t="n">
        <v>8793970591</v>
      </c>
      <c r="F172" s="0" t="n">
        <v>2865495660</v>
      </c>
      <c r="G172" s="0" t="n">
        <v>178134934</v>
      </c>
      <c r="H172" s="0" t="n">
        <v>1689103104</v>
      </c>
      <c r="I172" s="0" t="n">
        <v>10189361572</v>
      </c>
      <c r="J172" s="0" t="n">
        <v>2244186401</v>
      </c>
      <c r="K172" s="0" t="n">
        <v>9356323242</v>
      </c>
      <c r="L172" s="0" t="n">
        <v>1217864990</v>
      </c>
      <c r="M172" s="0" t="n">
        <v>215874</v>
      </c>
      <c r="N172" s="0" t="n">
        <v>21</v>
      </c>
      <c r="O172" s="0" t="n">
        <f aca="false">M172/1000000</f>
        <v>0.215874</v>
      </c>
      <c r="P172" s="0" t="n">
        <f aca="false">(I172+K172)/1000000000</f>
        <v>19.545684814</v>
      </c>
      <c r="Q172" s="0" t="n">
        <f aca="false">(J172+L172)/1000000000</f>
        <v>3.462051391</v>
      </c>
      <c r="R172" s="0" t="n">
        <f aca="false">P172/$O172</f>
        <v>90.5420977699955</v>
      </c>
      <c r="S172" s="0" t="n">
        <f aca="false">Q172/$O172</f>
        <v>16.0373708320594</v>
      </c>
      <c r="T172" s="0" t="n">
        <f aca="false">R172+S172</f>
        <v>106.579468602055</v>
      </c>
      <c r="U172" s="0" t="n">
        <f aca="false">O$152/O172</f>
        <v>11.0547495298183</v>
      </c>
      <c r="V172" s="0" t="n">
        <f aca="false">P$152/P172</f>
        <v>6.64419421283112</v>
      </c>
      <c r="W172" s="0" t="n">
        <f aca="false">Q$152/Q172</f>
        <v>10.8476876373439</v>
      </c>
      <c r="X172" s="0" t="n">
        <f aca="false">(P$152+Q$152)/(P172+Q172)</f>
        <v>7.2767079954879</v>
      </c>
    </row>
    <row r="173" customFormat="false" ht="12.8" hidden="false" customHeight="false" outlineLevel="0" collapsed="false">
      <c r="B173" s="0" t="n">
        <v>2410014</v>
      </c>
      <c r="D173" s="0" t="n">
        <v>8767116326</v>
      </c>
      <c r="F173" s="0" t="n">
        <v>2863133151</v>
      </c>
      <c r="G173" s="0" t="n">
        <v>178977020</v>
      </c>
      <c r="H173" s="0" t="n">
        <v>1681147487</v>
      </c>
      <c r="I173" s="0" t="n">
        <v>10036743164</v>
      </c>
      <c r="J173" s="0" t="n">
        <v>2219146728</v>
      </c>
      <c r="K173" s="0" t="n">
        <v>9473678588</v>
      </c>
      <c r="L173" s="0" t="n">
        <v>1203613281</v>
      </c>
      <c r="M173" s="0" t="n">
        <v>213424</v>
      </c>
      <c r="N173" s="0" t="n">
        <v>22</v>
      </c>
      <c r="O173" s="0" t="n">
        <f aca="false">M173/1000000</f>
        <v>0.213424</v>
      </c>
      <c r="P173" s="0" t="n">
        <f aca="false">(I173+K173)/1000000000</f>
        <v>19.510421752</v>
      </c>
      <c r="Q173" s="0" t="n">
        <f aca="false">(J173+L173)/1000000000</f>
        <v>3.422760009</v>
      </c>
      <c r="R173" s="0" t="n">
        <f aca="false">P173/$O173</f>
        <v>91.4162500562261</v>
      </c>
      <c r="S173" s="0" t="n">
        <f aca="false">Q173/$O173</f>
        <v>16.0373716592323</v>
      </c>
      <c r="T173" s="0" t="n">
        <f aca="false">R173+S173</f>
        <v>107.453621715458</v>
      </c>
      <c r="U173" s="0" t="n">
        <f aca="false">O$152/O173</f>
        <v>11.1816524851938</v>
      </c>
      <c r="V173" s="0" t="n">
        <f aca="false">P$152/P173</f>
        <v>6.6562029041575</v>
      </c>
      <c r="W173" s="0" t="n">
        <f aca="false">Q$152/Q173</f>
        <v>10.9722130605856</v>
      </c>
      <c r="X173" s="0" t="n">
        <f aca="false">(P$152+Q$152)/(P173+Q173)</f>
        <v>7.30036415120183</v>
      </c>
    </row>
    <row r="174" customFormat="false" ht="12.8" hidden="false" customHeight="false" outlineLevel="0" collapsed="false">
      <c r="B174" s="0" t="n">
        <v>2666231</v>
      </c>
      <c r="D174" s="0" t="n">
        <v>8717303525</v>
      </c>
      <c r="F174" s="0" t="n">
        <v>2857482973</v>
      </c>
      <c r="G174" s="0" t="n">
        <v>179822892</v>
      </c>
      <c r="H174" s="0" t="n">
        <v>1666616512</v>
      </c>
      <c r="I174" s="0" t="n">
        <v>9680709838</v>
      </c>
      <c r="J174" s="0" t="n">
        <v>2139892578</v>
      </c>
      <c r="K174" s="0" t="n">
        <v>9258712768</v>
      </c>
      <c r="L174" s="0" t="n">
        <v>1164474487</v>
      </c>
      <c r="M174" s="0" t="n">
        <v>205250</v>
      </c>
      <c r="N174" s="0" t="n">
        <v>23</v>
      </c>
      <c r="O174" s="0" t="n">
        <f aca="false">M174/1000000</f>
        <v>0.20525</v>
      </c>
      <c r="P174" s="0" t="n">
        <f aca="false">(I174+K174)/1000000000</f>
        <v>18.939422606</v>
      </c>
      <c r="Q174" s="0" t="n">
        <f aca="false">(J174+L174)/1000000000</f>
        <v>3.304367065</v>
      </c>
      <c r="R174" s="0" t="n">
        <f aca="false">P174/$O174</f>
        <v>92.2748969841657</v>
      </c>
      <c r="S174" s="0" t="n">
        <f aca="false">Q174/$O174</f>
        <v>16.0992305237515</v>
      </c>
      <c r="T174" s="0" t="n">
        <f aca="false">R174+S174</f>
        <v>108.374127507917</v>
      </c>
      <c r="U174" s="0" t="n">
        <f aca="false">O$152/O174</f>
        <v>11.6269573690621</v>
      </c>
      <c r="V174" s="0" t="n">
        <f aca="false">P$152/P174</f>
        <v>6.85687883039574</v>
      </c>
      <c r="W174" s="0" t="n">
        <f aca="false">Q$152/Q174</f>
        <v>11.3653390604775</v>
      </c>
      <c r="X174" s="0" t="n">
        <f aca="false">(P$152+Q$152)/(P174+Q174)</f>
        <v>7.52662115931046</v>
      </c>
    </row>
    <row r="175" customFormat="false" ht="12.8" hidden="false" customHeight="false" outlineLevel="0" collapsed="false">
      <c r="B175" s="0" t="n">
        <v>2448867</v>
      </c>
      <c r="D175" s="0" t="n">
        <v>8676391783</v>
      </c>
      <c r="F175" s="0" t="n">
        <v>2853128163</v>
      </c>
      <c r="G175" s="0" t="n">
        <v>180713586</v>
      </c>
      <c r="H175" s="0" t="n">
        <v>1654620931</v>
      </c>
      <c r="I175" s="0" t="n">
        <v>9318939208</v>
      </c>
      <c r="J175" s="0" t="n">
        <v>1979019165</v>
      </c>
      <c r="K175" s="0" t="n">
        <v>9164688110</v>
      </c>
      <c r="L175" s="0" t="n">
        <v>1127334594</v>
      </c>
      <c r="M175" s="0" t="n">
        <v>198427</v>
      </c>
      <c r="N175" s="0" t="n">
        <v>24</v>
      </c>
      <c r="O175" s="0" t="n">
        <f aca="false">M175/1000000</f>
        <v>0.198427</v>
      </c>
      <c r="P175" s="0" t="n">
        <f aca="false">(I175+K175)/1000000000</f>
        <v>18.483627318</v>
      </c>
      <c r="Q175" s="0" t="n">
        <f aca="false">(J175+L175)/1000000000</f>
        <v>3.106353759</v>
      </c>
      <c r="R175" s="0" t="n">
        <f aca="false">P175/$O175</f>
        <v>93.1507673754076</v>
      </c>
      <c r="S175" s="0" t="n">
        <f aca="false">Q175/$O175</f>
        <v>15.6548945405615</v>
      </c>
      <c r="T175" s="0" t="n">
        <f aca="false">R175+S175</f>
        <v>108.805661915969</v>
      </c>
      <c r="U175" s="0" t="n">
        <f aca="false">O$152/O175</f>
        <v>12.0267554314685</v>
      </c>
      <c r="V175" s="0" t="n">
        <f aca="false">P$152/P175</f>
        <v>7.02596539590109</v>
      </c>
      <c r="W175" s="0" t="n">
        <f aca="false">Q$152/Q175</f>
        <v>12.0898181558336</v>
      </c>
      <c r="X175" s="0" t="n">
        <f aca="false">(P$152+Q$152)/(P175+Q175)</f>
        <v>7.75454954795466</v>
      </c>
    </row>
    <row r="176" customFormat="false" ht="12.8" hidden="false" customHeight="false" outlineLevel="0" collapsed="false">
      <c r="A176" s="0" t="s">
        <v>0</v>
      </c>
      <c r="B176" s="0" t="s">
        <v>1</v>
      </c>
      <c r="D176" s="0" t="s">
        <v>2</v>
      </c>
      <c r="F176" s="0" t="s">
        <v>73</v>
      </c>
      <c r="G176" s="0" t="s">
        <v>74</v>
      </c>
      <c r="H176" s="0" t="s">
        <v>4</v>
      </c>
      <c r="I176" s="0" t="s">
        <v>5</v>
      </c>
      <c r="J176" s="0" t="s">
        <v>67</v>
      </c>
      <c r="K176" s="0" t="s">
        <v>75</v>
      </c>
      <c r="L176" s="0" t="s">
        <v>76</v>
      </c>
      <c r="M176" s="0" t="s">
        <v>7</v>
      </c>
      <c r="N176" s="0" t="s">
        <v>8</v>
      </c>
      <c r="O176" s="0" t="s">
        <v>9</v>
      </c>
      <c r="P176" s="0" t="s">
        <v>58</v>
      </c>
      <c r="Q176" s="0" t="s">
        <v>59</v>
      </c>
      <c r="R176" s="0" t="s">
        <v>60</v>
      </c>
      <c r="S176" s="0" t="s">
        <v>61</v>
      </c>
      <c r="T176" s="0" t="s">
        <v>62</v>
      </c>
      <c r="U176" s="0" t="s">
        <v>16</v>
      </c>
      <c r="V176" s="0" t="s">
        <v>77</v>
      </c>
      <c r="W176" s="0" t="s">
        <v>78</v>
      </c>
      <c r="X176" s="0" t="s">
        <v>79</v>
      </c>
    </row>
    <row r="177" customFormat="false" ht="12.8" hidden="false" customHeight="false" outlineLevel="0" collapsed="false">
      <c r="A177" s="0" t="s">
        <v>41</v>
      </c>
      <c r="B177" s="0" t="n">
        <v>851810066</v>
      </c>
      <c r="D177" s="0" t="n">
        <v>947499960301</v>
      </c>
      <c r="F177" s="0" t="n">
        <v>238407347063</v>
      </c>
      <c r="G177" s="0" t="n">
        <v>74088702066</v>
      </c>
      <c r="H177" s="0" t="n">
        <v>230561245089</v>
      </c>
      <c r="I177" s="0" t="n">
        <v>7355876647949</v>
      </c>
      <c r="J177" s="0" t="n">
        <v>2749620162963</v>
      </c>
      <c r="K177" s="0" t="n">
        <v>5342587448120</v>
      </c>
      <c r="L177" s="0" t="n">
        <v>1306170623779</v>
      </c>
      <c r="M177" s="0" t="n">
        <v>311740234</v>
      </c>
      <c r="N177" s="0" t="n">
        <v>1</v>
      </c>
      <c r="O177" s="0" t="n">
        <f aca="false">M177/1000000</f>
        <v>311.740234</v>
      </c>
      <c r="P177" s="0" t="n">
        <f aca="false">(I177+K177)/1000000000</f>
        <v>12698.464096069</v>
      </c>
      <c r="Q177" s="0" t="n">
        <f aca="false">(J177+L177)/1000000000</f>
        <v>4055.790786742</v>
      </c>
      <c r="R177" s="0" t="n">
        <f aca="false">P177/$O177</f>
        <v>40.7341199855165</v>
      </c>
      <c r="S177" s="0" t="n">
        <f aca="false">Q177/$O177</f>
        <v>13.010161488305</v>
      </c>
      <c r="T177" s="0" t="n">
        <f aca="false">R177+S177</f>
        <v>53.7442814738216</v>
      </c>
      <c r="U177" s="0" t="n">
        <f aca="false">O$177/O177</f>
        <v>1</v>
      </c>
      <c r="V177" s="0" t="n">
        <f aca="false">P$177/P177</f>
        <v>1</v>
      </c>
      <c r="W177" s="0" t="n">
        <f aca="false">Q$177/Q177</f>
        <v>1</v>
      </c>
      <c r="X177" s="0" t="n">
        <f aca="false">(P$177+Q$177)/(P177+Q177)</f>
        <v>1</v>
      </c>
    </row>
    <row r="178" customFormat="false" ht="12.8" hidden="false" customHeight="false" outlineLevel="0" collapsed="false">
      <c r="B178" s="0" t="n">
        <v>1724392889</v>
      </c>
      <c r="D178" s="0" t="n">
        <v>905446461858</v>
      </c>
      <c r="F178" s="0" t="n">
        <v>228109498264</v>
      </c>
      <c r="G178" s="0" t="n">
        <v>72389319713</v>
      </c>
      <c r="H178" s="0" t="n">
        <v>220744712907</v>
      </c>
      <c r="I178" s="0" t="n">
        <v>4772525894165</v>
      </c>
      <c r="J178" s="0" t="n">
        <v>1783936340332</v>
      </c>
      <c r="K178" s="0" t="n">
        <v>3073384826660</v>
      </c>
      <c r="L178" s="0" t="n">
        <v>755000473022</v>
      </c>
      <c r="M178" s="0" t="n">
        <v>177787383</v>
      </c>
      <c r="N178" s="0" t="n">
        <v>2</v>
      </c>
      <c r="O178" s="0" t="n">
        <f aca="false">M178/1000000</f>
        <v>177.787383</v>
      </c>
      <c r="P178" s="0" t="n">
        <f aca="false">(I178+K178)/1000000000</f>
        <v>7845.910720825</v>
      </c>
      <c r="Q178" s="0" t="n">
        <f aca="false">(J178+L178)/1000000000</f>
        <v>2538.936813354</v>
      </c>
      <c r="R178" s="0" t="n">
        <f aca="false">P178/$O178</f>
        <v>44.1308634416707</v>
      </c>
      <c r="S178" s="0" t="n">
        <f aca="false">Q178/$O178</f>
        <v>14.2807479952275</v>
      </c>
      <c r="T178" s="0" t="n">
        <f aca="false">R178+S178</f>
        <v>58.4116114368982</v>
      </c>
      <c r="U178" s="0" t="n">
        <f aca="false">O$177/O178</f>
        <v>1.75344407876233</v>
      </c>
      <c r="V178" s="0" t="n">
        <f aca="false">P$177/P178</f>
        <v>1.618481849706</v>
      </c>
      <c r="W178" s="0" t="n">
        <f aca="false">Q$177/Q178</f>
        <v>1.59743667719883</v>
      </c>
      <c r="X178" s="0" t="n">
        <f aca="false">(P$177+Q$177)/(P178+Q178)</f>
        <v>1.61333662604759</v>
      </c>
    </row>
    <row r="179" customFormat="false" ht="12.8" hidden="false" customHeight="false" outlineLevel="0" collapsed="false">
      <c r="B179" s="0" t="n">
        <v>3222267301</v>
      </c>
      <c r="D179" s="0" t="n">
        <v>864623135191</v>
      </c>
      <c r="F179" s="0" t="n">
        <v>218756585705</v>
      </c>
      <c r="G179" s="0" t="n">
        <v>70812980404</v>
      </c>
      <c r="H179" s="0" t="n">
        <v>210114711386</v>
      </c>
      <c r="I179" s="0" t="n">
        <v>4255793243408</v>
      </c>
      <c r="J179" s="0" t="n">
        <v>1658325973510</v>
      </c>
      <c r="K179" s="0" t="n">
        <v>2479164566040</v>
      </c>
      <c r="L179" s="0" t="n">
        <v>625073165893</v>
      </c>
      <c r="M179" s="0" t="n">
        <v>145419630</v>
      </c>
      <c r="N179" s="0" t="n">
        <v>3</v>
      </c>
      <c r="O179" s="0" t="n">
        <f aca="false">M179/1000000</f>
        <v>145.41963</v>
      </c>
      <c r="P179" s="0" t="n">
        <f aca="false">(I179+K179)/1000000000</f>
        <v>6734.957809448</v>
      </c>
      <c r="Q179" s="0" t="n">
        <f aca="false">(J179+L179)/1000000000</f>
        <v>2283.399139403</v>
      </c>
      <c r="R179" s="0" t="n">
        <f aca="false">P179/$O179</f>
        <v>46.313952314746</v>
      </c>
      <c r="S179" s="0" t="n">
        <f aca="false">Q179/$O179</f>
        <v>15.7021382835522</v>
      </c>
      <c r="T179" s="0" t="n">
        <f aca="false">R179+S179</f>
        <v>62.0160905982982</v>
      </c>
      <c r="U179" s="0" t="n">
        <f aca="false">O$177/O179</f>
        <v>2.14372869742551</v>
      </c>
      <c r="V179" s="0" t="n">
        <f aca="false">P$177/P179</f>
        <v>1.88545562650076</v>
      </c>
      <c r="W179" s="0" t="n">
        <f aca="false">Q$177/Q179</f>
        <v>1.77620754810409</v>
      </c>
      <c r="X179" s="0" t="n">
        <f aca="false">(P$177+Q$177)/(P179+Q179)</f>
        <v>1.85779460469743</v>
      </c>
    </row>
    <row r="180" customFormat="false" ht="12.8" hidden="false" customHeight="false" outlineLevel="0" collapsed="false">
      <c r="B180" s="0" t="n">
        <v>3220755433</v>
      </c>
      <c r="D180" s="0" t="n">
        <v>870004714909</v>
      </c>
      <c r="F180" s="0" t="n">
        <v>219951173083</v>
      </c>
      <c r="G180" s="0" t="n">
        <v>71105738868</v>
      </c>
      <c r="H180" s="0" t="n">
        <v>211465596451</v>
      </c>
      <c r="I180" s="0" t="n">
        <v>3957837524414</v>
      </c>
      <c r="J180" s="0" t="n">
        <v>1495497024536</v>
      </c>
      <c r="K180" s="0" t="n">
        <v>2280496841430</v>
      </c>
      <c r="L180" s="0" t="n">
        <v>590673614501</v>
      </c>
      <c r="M180" s="0" t="n">
        <v>131594863</v>
      </c>
      <c r="N180" s="0" t="n">
        <v>4</v>
      </c>
      <c r="O180" s="0" t="n">
        <f aca="false">M180/1000000</f>
        <v>131.594863</v>
      </c>
      <c r="P180" s="0" t="n">
        <f aca="false">(I180+K180)/1000000000</f>
        <v>6238.334365844</v>
      </c>
      <c r="Q180" s="0" t="n">
        <f aca="false">(J180+L180)/1000000000</f>
        <v>2086.170639037</v>
      </c>
      <c r="R180" s="0" t="n">
        <f aca="false">P180/$O180</f>
        <v>47.4056070550718</v>
      </c>
      <c r="S180" s="0" t="n">
        <f aca="false">Q180/$O180</f>
        <v>15.8529792993287</v>
      </c>
      <c r="T180" s="0" t="n">
        <f aca="false">R180+S180</f>
        <v>63.2585863544005</v>
      </c>
      <c r="U180" s="0" t="n">
        <f aca="false">O$177/O180</f>
        <v>2.36893923435294</v>
      </c>
      <c r="V180" s="0" t="n">
        <f aca="false">P$177/P180</f>
        <v>2.03555361918325</v>
      </c>
      <c r="W180" s="0" t="n">
        <f aca="false">Q$177/Q180</f>
        <v>1.94413185136869</v>
      </c>
      <c r="X180" s="0" t="n">
        <f aca="false">(P$177+Q$177)/(P180+Q180)</f>
        <v>2.01264277851804</v>
      </c>
    </row>
    <row r="181" customFormat="false" ht="12.8" hidden="false" customHeight="false" outlineLevel="0" collapsed="false">
      <c r="B181" s="0" t="n">
        <v>5146387432</v>
      </c>
      <c r="D181" s="0" t="n">
        <v>837390177514</v>
      </c>
      <c r="F181" s="0" t="n">
        <v>212338732614</v>
      </c>
      <c r="G181" s="0" t="n">
        <v>69486324578</v>
      </c>
      <c r="H181" s="0" t="n">
        <v>203252380105</v>
      </c>
      <c r="I181" s="0" t="n">
        <v>4052197677612</v>
      </c>
      <c r="J181" s="0" t="n">
        <v>1546292755126</v>
      </c>
      <c r="K181" s="0" t="n">
        <v>2192495849609</v>
      </c>
      <c r="L181" s="0" t="n">
        <v>569494537353</v>
      </c>
      <c r="M181" s="0" t="n">
        <v>125631335</v>
      </c>
      <c r="N181" s="0" t="n">
        <v>5</v>
      </c>
      <c r="O181" s="0" t="n">
        <f aca="false">M181/1000000</f>
        <v>125.631335</v>
      </c>
      <c r="P181" s="0" t="n">
        <f aca="false">(I181+K181)/1000000000</f>
        <v>6244.693527221</v>
      </c>
      <c r="Q181" s="0" t="n">
        <f aca="false">(J181+L181)/1000000000</f>
        <v>2115.787292479</v>
      </c>
      <c r="R181" s="0" t="n">
        <f aca="false">P181/$O181</f>
        <v>49.7064966094725</v>
      </c>
      <c r="S181" s="0" t="n">
        <f aca="false">Q181/$O181</f>
        <v>16.8412386326946</v>
      </c>
      <c r="T181" s="0" t="n">
        <f aca="false">R181+S181</f>
        <v>66.5477352421671</v>
      </c>
      <c r="U181" s="0" t="n">
        <f aca="false">O$177/O181</f>
        <v>2.48138916935015</v>
      </c>
      <c r="V181" s="0" t="n">
        <f aca="false">P$177/P181</f>
        <v>2.03348075301304</v>
      </c>
      <c r="W181" s="0" t="n">
        <f aca="false">Q$177/Q181</f>
        <v>1.9169180196701</v>
      </c>
      <c r="X181" s="0" t="n">
        <f aca="false">(P$177+Q$177)/(P181+Q181)</f>
        <v>2.00398221634963</v>
      </c>
    </row>
    <row r="182" customFormat="false" ht="12.8" hidden="false" customHeight="false" outlineLevel="0" collapsed="false">
      <c r="B182" s="0" t="n">
        <v>5670288710</v>
      </c>
      <c r="D182" s="0" t="n">
        <v>833063447395</v>
      </c>
      <c r="F182" s="0" t="n">
        <v>211432554513</v>
      </c>
      <c r="G182" s="0" t="n">
        <v>69574009014</v>
      </c>
      <c r="H182" s="0" t="n">
        <v>201813099895</v>
      </c>
      <c r="I182" s="0" t="n">
        <v>3969556488037</v>
      </c>
      <c r="J182" s="0" t="n">
        <v>1511344894409</v>
      </c>
      <c r="K182" s="0" t="n">
        <v>2102733688354</v>
      </c>
      <c r="L182" s="0" t="n">
        <v>554002243041</v>
      </c>
      <c r="M182" s="0" t="n">
        <v>120861032</v>
      </c>
      <c r="N182" s="0" t="n">
        <v>6</v>
      </c>
      <c r="O182" s="0" t="n">
        <f aca="false">M182/1000000</f>
        <v>120.861032</v>
      </c>
      <c r="P182" s="0" t="n">
        <f aca="false">(I182+K182)/1000000000</f>
        <v>6072.290176391</v>
      </c>
      <c r="Q182" s="0" t="n">
        <f aca="false">(J182+L182)/1000000000</f>
        <v>2065.34713745</v>
      </c>
      <c r="R182" s="0" t="n">
        <f aca="false">P182/$O182</f>
        <v>50.2419189701359</v>
      </c>
      <c r="S182" s="0" t="n">
        <f aca="false">Q182/$O182</f>
        <v>17.0886108059213</v>
      </c>
      <c r="T182" s="0" t="n">
        <f aca="false">R182+S182</f>
        <v>67.3305297760572</v>
      </c>
      <c r="U182" s="0" t="n">
        <f aca="false">O$177/O182</f>
        <v>2.57932791770304</v>
      </c>
      <c r="V182" s="0" t="n">
        <f aca="false">P$177/P182</f>
        <v>2.09121496621497</v>
      </c>
      <c r="W182" s="0" t="n">
        <f aca="false">Q$177/Q182</f>
        <v>1.96373322101655</v>
      </c>
      <c r="X182" s="0" t="n">
        <f aca="false">(P$177+Q$177)/(P182+Q182)</f>
        <v>2.05885986763189</v>
      </c>
    </row>
    <row r="183" customFormat="false" ht="12.8" hidden="false" customHeight="false" outlineLevel="0" collapsed="false">
      <c r="B183" s="0" t="n">
        <v>5450798837</v>
      </c>
      <c r="D183" s="0" t="n">
        <v>824199506105</v>
      </c>
      <c r="F183" s="0" t="n">
        <v>209241552869</v>
      </c>
      <c r="G183" s="0" t="n">
        <v>68975710038</v>
      </c>
      <c r="H183" s="0" t="n">
        <v>199838032359</v>
      </c>
      <c r="I183" s="0" t="n">
        <v>3888818298339</v>
      </c>
      <c r="J183" s="0" t="n">
        <v>1495500595092</v>
      </c>
      <c r="K183" s="0" t="n">
        <v>2502830780029</v>
      </c>
      <c r="L183" s="0" t="n">
        <v>628017669677</v>
      </c>
      <c r="M183" s="0" t="n">
        <v>125981377</v>
      </c>
      <c r="N183" s="0" t="n">
        <v>7</v>
      </c>
      <c r="O183" s="0" t="n">
        <f aca="false">M183/1000000</f>
        <v>125.981377</v>
      </c>
      <c r="P183" s="0" t="n">
        <f aca="false">(I183+K183)/1000000000</f>
        <v>6391.649078368</v>
      </c>
      <c r="Q183" s="0" t="n">
        <f aca="false">(J183+L183)/1000000000</f>
        <v>2123.518264769</v>
      </c>
      <c r="R183" s="0" t="n">
        <f aca="false">P183/$O183</f>
        <v>50.7348723325036</v>
      </c>
      <c r="S183" s="0" t="n">
        <f aca="false">Q183/$O183</f>
        <v>16.8558108772616</v>
      </c>
      <c r="T183" s="0" t="n">
        <f aca="false">R183+S183</f>
        <v>67.5906832097652</v>
      </c>
      <c r="U183" s="0" t="n">
        <f aca="false">O$177/O183</f>
        <v>2.47449457549587</v>
      </c>
      <c r="V183" s="0" t="n">
        <f aca="false">P$177/P183</f>
        <v>1.98672735946125</v>
      </c>
      <c r="W183" s="0" t="n">
        <f aca="false">Q$177/Q183</f>
        <v>1.90993920515357</v>
      </c>
      <c r="X183" s="0" t="n">
        <f aca="false">(P$177+Q$177)/(P183+Q183)</f>
        <v>1.96757787694149</v>
      </c>
    </row>
    <row r="184" customFormat="false" ht="12.8" hidden="false" customHeight="false" outlineLevel="0" collapsed="false">
      <c r="B184" s="0" t="n">
        <v>5361529544</v>
      </c>
      <c r="D184" s="0" t="n">
        <v>820268407516</v>
      </c>
      <c r="F184" s="0" t="n">
        <v>208419375595</v>
      </c>
      <c r="G184" s="0" t="n">
        <v>68975455059</v>
      </c>
      <c r="H184" s="0" t="n">
        <v>198642268141</v>
      </c>
      <c r="I184" s="0" t="n">
        <v>3778129379272</v>
      </c>
      <c r="J184" s="0" t="n">
        <v>1450414520263</v>
      </c>
      <c r="K184" s="0" t="n">
        <v>2748909606933</v>
      </c>
      <c r="L184" s="0" t="n">
        <v>677130020141</v>
      </c>
      <c r="M184" s="0" t="n">
        <v>128258569</v>
      </c>
      <c r="N184" s="0" t="n">
        <v>8</v>
      </c>
      <c r="O184" s="0" t="n">
        <f aca="false">M184/1000000</f>
        <v>128.258569</v>
      </c>
      <c r="P184" s="0" t="n">
        <f aca="false">(I184+K184)/1000000000</f>
        <v>6527.038986205</v>
      </c>
      <c r="Q184" s="0" t="n">
        <f aca="false">(J184+L184)/1000000000</f>
        <v>2127.544540404</v>
      </c>
      <c r="R184" s="0" t="n">
        <f aca="false">P184/$O184</f>
        <v>50.8896913250685</v>
      </c>
      <c r="S184" s="0" t="n">
        <f aca="false">Q184/$O184</f>
        <v>16.5879329310465</v>
      </c>
      <c r="T184" s="0" t="n">
        <f aca="false">R184+S184</f>
        <v>67.477624256115</v>
      </c>
      <c r="U184" s="0" t="n">
        <f aca="false">O$177/O184</f>
        <v>2.43056067466338</v>
      </c>
      <c r="V184" s="0" t="n">
        <f aca="false">P$177/P184</f>
        <v>1.94551681442495</v>
      </c>
      <c r="W184" s="0" t="n">
        <f aca="false">Q$177/Q184</f>
        <v>1.90632473714127</v>
      </c>
      <c r="X184" s="0" t="n">
        <f aca="false">(P$177+Q$177)/(P184+Q184)</f>
        <v>1.93588227917601</v>
      </c>
    </row>
    <row r="185" customFormat="false" ht="12.8" hidden="false" customHeight="false" outlineLevel="0" collapsed="false">
      <c r="B185" s="0" t="n">
        <v>6230326249</v>
      </c>
      <c r="D185" s="0" t="n">
        <v>809069237278</v>
      </c>
      <c r="F185" s="0" t="n">
        <v>205719069340</v>
      </c>
      <c r="G185" s="0" t="n">
        <v>68492323106</v>
      </c>
      <c r="H185" s="0" t="n">
        <v>195758080521</v>
      </c>
      <c r="I185" s="0" t="n">
        <v>3794281295776</v>
      </c>
      <c r="J185" s="0" t="n">
        <v>1488258132934</v>
      </c>
      <c r="K185" s="0" t="n">
        <v>3018085693359</v>
      </c>
      <c r="L185" s="0" t="n">
        <v>741707000732</v>
      </c>
      <c r="M185" s="0" t="n">
        <v>133228742</v>
      </c>
      <c r="N185" s="0" t="n">
        <v>9</v>
      </c>
      <c r="O185" s="0" t="n">
        <f aca="false">M185/1000000</f>
        <v>133.228742</v>
      </c>
      <c r="P185" s="0" t="n">
        <f aca="false">(I185+K185)/1000000000</f>
        <v>6812.366989135</v>
      </c>
      <c r="Q185" s="0" t="n">
        <f aca="false">(J185+L185)/1000000000</f>
        <v>2229.965133666</v>
      </c>
      <c r="R185" s="0" t="n">
        <f aca="false">P185/$O185</f>
        <v>51.1328628257632</v>
      </c>
      <c r="S185" s="0" t="n">
        <f aca="false">Q185/$O185</f>
        <v>16.7378682721931</v>
      </c>
      <c r="T185" s="0" t="n">
        <f aca="false">R185+S185</f>
        <v>67.8707310979563</v>
      </c>
      <c r="U185" s="0" t="n">
        <f aca="false">O$177/O185</f>
        <v>2.3398872444506</v>
      </c>
      <c r="V185" s="0" t="n">
        <f aca="false">P$177/P185</f>
        <v>1.864031124031</v>
      </c>
      <c r="W185" s="0" t="n">
        <f aca="false">Q$177/Q185</f>
        <v>1.81876869979325</v>
      </c>
      <c r="X185" s="0" t="n">
        <f aca="false">(P$177+Q$177)/(P185+Q185)</f>
        <v>1.85286877934551</v>
      </c>
    </row>
    <row r="186" customFormat="false" ht="12.8" hidden="false" customHeight="false" outlineLevel="0" collapsed="false">
      <c r="B186" s="0" t="n">
        <v>6331055041</v>
      </c>
      <c r="D186" s="0" t="n">
        <v>805384624477</v>
      </c>
      <c r="F186" s="0" t="n">
        <v>204850772136</v>
      </c>
      <c r="G186" s="0" t="n">
        <v>68270259284</v>
      </c>
      <c r="H186" s="0" t="n">
        <v>194846436464</v>
      </c>
      <c r="I186" s="0" t="n">
        <v>3718327011108</v>
      </c>
      <c r="J186" s="0" t="n">
        <v>1443690811157</v>
      </c>
      <c r="K186" s="0" t="n">
        <v>3207074111938</v>
      </c>
      <c r="L186" s="0" t="n">
        <v>781536605834</v>
      </c>
      <c r="M186" s="0" t="n">
        <v>136129813</v>
      </c>
      <c r="N186" s="0" t="n">
        <v>10</v>
      </c>
      <c r="O186" s="0" t="n">
        <f aca="false">M186/1000000</f>
        <v>136.129813</v>
      </c>
      <c r="P186" s="0" t="n">
        <f aca="false">(I186+K186)/1000000000</f>
        <v>6925.401123046</v>
      </c>
      <c r="Q186" s="0" t="n">
        <f aca="false">(J186+L186)/1000000000</f>
        <v>2225.227416991</v>
      </c>
      <c r="R186" s="0" t="n">
        <f aca="false">P186/$O186</f>
        <v>50.8735079438183</v>
      </c>
      <c r="S186" s="0" t="n">
        <f aca="false">Q186/$O186</f>
        <v>16.3463635771761</v>
      </c>
      <c r="T186" s="0" t="n">
        <f aca="false">R186+S186</f>
        <v>67.2198715209944</v>
      </c>
      <c r="U186" s="0" t="n">
        <f aca="false">O$177/O186</f>
        <v>2.29002176033254</v>
      </c>
      <c r="V186" s="0" t="n">
        <f aca="false">P$177/P186</f>
        <v>1.83360701718947</v>
      </c>
      <c r="W186" s="0" t="n">
        <f aca="false">Q$177/Q186</f>
        <v>1.82264102795674</v>
      </c>
      <c r="X186" s="0" t="n">
        <f aca="false">(P$177+Q$177)/(P186+Q186)</f>
        <v>1.83094033480931</v>
      </c>
    </row>
    <row r="187" customFormat="false" ht="12.8" hidden="false" customHeight="false" outlineLevel="0" collapsed="false">
      <c r="B187" s="0" t="n">
        <v>6630347711</v>
      </c>
      <c r="D187" s="0" t="n">
        <v>792602344101</v>
      </c>
      <c r="F187" s="0" t="n">
        <v>201787743419</v>
      </c>
      <c r="G187" s="0" t="n">
        <v>67617409430</v>
      </c>
      <c r="H187" s="0" t="n">
        <v>191672682406</v>
      </c>
      <c r="I187" s="0" t="n">
        <v>3662882141113</v>
      </c>
      <c r="J187" s="0" t="n">
        <v>1457558120727</v>
      </c>
      <c r="K187" s="0" t="n">
        <v>3438411972045</v>
      </c>
      <c r="L187" s="0" t="n">
        <v>815280487060</v>
      </c>
      <c r="M187" s="0" t="n">
        <v>139699798</v>
      </c>
      <c r="N187" s="0" t="n">
        <v>11</v>
      </c>
      <c r="O187" s="0" t="n">
        <f aca="false">M187/1000000</f>
        <v>139.699798</v>
      </c>
      <c r="P187" s="0" t="n">
        <f aca="false">(I187+K187)/1000000000</f>
        <v>7101.294113158</v>
      </c>
      <c r="Q187" s="0" t="n">
        <f aca="false">(J187+L187)/1000000000</f>
        <v>2272.838607787</v>
      </c>
      <c r="R187" s="0" t="n">
        <f aca="false">P187/$O187</f>
        <v>50.8325295728631</v>
      </c>
      <c r="S187" s="0" t="n">
        <f aca="false">Q187/$O187</f>
        <v>16.2694480616715</v>
      </c>
      <c r="T187" s="0" t="n">
        <f aca="false">R187+S187</f>
        <v>67.1019776345346</v>
      </c>
      <c r="U187" s="0" t="n">
        <f aca="false">O$177/O187</f>
        <v>2.23150096466138</v>
      </c>
      <c r="V187" s="0" t="n">
        <f aca="false">P$177/P187</f>
        <v>1.78819013742016</v>
      </c>
      <c r="W187" s="0" t="n">
        <f aca="false">Q$177/Q187</f>
        <v>1.78446053003782</v>
      </c>
      <c r="X187" s="0" t="n">
        <f aca="false">(P$177+Q$177)/(P187+Q187)</f>
        <v>1.78728586222983</v>
      </c>
    </row>
    <row r="188" customFormat="false" ht="12.8" hidden="false" customHeight="false" outlineLevel="0" collapsed="false">
      <c r="B188" s="0" t="n">
        <v>6626833334</v>
      </c>
      <c r="D188" s="0" t="n">
        <v>802807492779</v>
      </c>
      <c r="F188" s="0" t="n">
        <v>204270942884</v>
      </c>
      <c r="G188" s="0" t="n">
        <v>68243046248</v>
      </c>
      <c r="H188" s="0" t="n">
        <v>194101862457</v>
      </c>
      <c r="I188" s="0" t="n">
        <v>3803168121337</v>
      </c>
      <c r="J188" s="0" t="n">
        <v>1473361557006</v>
      </c>
      <c r="K188" s="0" t="n">
        <v>3598820709228</v>
      </c>
      <c r="L188" s="0" t="n">
        <v>858813568115</v>
      </c>
      <c r="M188" s="0" t="n">
        <v>146737520</v>
      </c>
      <c r="N188" s="0" t="n">
        <v>12</v>
      </c>
      <c r="O188" s="0" t="n">
        <f aca="false">M188/1000000</f>
        <v>146.73752</v>
      </c>
      <c r="P188" s="0" t="n">
        <f aca="false">(I188+K188)/1000000000</f>
        <v>7401.988830565</v>
      </c>
      <c r="Q188" s="0" t="n">
        <f aca="false">(J188+L188)/1000000000</f>
        <v>2332.175125121</v>
      </c>
      <c r="R188" s="0" t="n">
        <f aca="false">P188/$O188</f>
        <v>50.4437367522976</v>
      </c>
      <c r="S188" s="0" t="n">
        <f aca="false">Q188/$O188</f>
        <v>15.8935160218123</v>
      </c>
      <c r="T188" s="0" t="n">
        <f aca="false">R188+S188</f>
        <v>66.3372527741099</v>
      </c>
      <c r="U188" s="0" t="n">
        <f aca="false">O$177/O188</f>
        <v>2.12447528075982</v>
      </c>
      <c r="V188" s="0" t="n">
        <f aca="false">P$177/P188</f>
        <v>1.71554758953881</v>
      </c>
      <c r="W188" s="0" t="n">
        <f aca="false">Q$177/Q188</f>
        <v>1.73905927691926</v>
      </c>
      <c r="X188" s="0" t="n">
        <f aca="false">(P$177+Q$177)/(P188+Q188)</f>
        <v>1.72118067448662</v>
      </c>
    </row>
    <row r="189" customFormat="false" ht="12.8" hidden="false" customHeight="false" outlineLevel="0" collapsed="false">
      <c r="B189" s="0" t="n">
        <v>6742705044</v>
      </c>
      <c r="D189" s="0" t="n">
        <v>795635898486</v>
      </c>
      <c r="F189" s="0" t="n">
        <v>202572537089</v>
      </c>
      <c r="G189" s="0" t="n">
        <v>67815357419</v>
      </c>
      <c r="H189" s="0" t="n">
        <v>192397751089</v>
      </c>
      <c r="I189" s="0" t="n">
        <v>3709958480834</v>
      </c>
      <c r="J189" s="0" t="n">
        <v>1474059082031</v>
      </c>
      <c r="K189" s="0" t="n">
        <v>3533355773925</v>
      </c>
      <c r="L189" s="0" t="n">
        <v>846787033081</v>
      </c>
      <c r="M189" s="0" t="n">
        <v>144669619</v>
      </c>
      <c r="N189" s="0" t="n">
        <v>13</v>
      </c>
      <c r="O189" s="0" t="n">
        <f aca="false">M189/1000000</f>
        <v>144.669619</v>
      </c>
      <c r="P189" s="0" t="n">
        <f aca="false">(I189+K189)/1000000000</f>
        <v>7243.314254759</v>
      </c>
      <c r="Q189" s="0" t="n">
        <f aca="false">(J189+L189)/1000000000</f>
        <v>2320.846115112</v>
      </c>
      <c r="R189" s="0" t="n">
        <f aca="false">P189/$O189</f>
        <v>50.0679707655759</v>
      </c>
      <c r="S189" s="0" t="n">
        <f aca="false">Q189/$O189</f>
        <v>16.0423876910328</v>
      </c>
      <c r="T189" s="0" t="n">
        <f aca="false">R189+S189</f>
        <v>66.1103584566086</v>
      </c>
      <c r="U189" s="0" t="n">
        <f aca="false">O$177/O189</f>
        <v>2.15484243447133</v>
      </c>
      <c r="V189" s="0" t="n">
        <f aca="false">P$177/P189</f>
        <v>1.75312897514088</v>
      </c>
      <c r="W189" s="0" t="n">
        <f aca="false">Q$177/Q189</f>
        <v>1.74754834468906</v>
      </c>
      <c r="X189" s="0" t="n">
        <f aca="false">(P$177+Q$177)/(P189+Q189)</f>
        <v>1.75177477529447</v>
      </c>
    </row>
    <row r="190" customFormat="false" ht="12.8" hidden="false" customHeight="false" outlineLevel="0" collapsed="false">
      <c r="B190" s="0" t="n">
        <v>7158422390</v>
      </c>
      <c r="D190" s="0" t="n">
        <v>790503231862</v>
      </c>
      <c r="F190" s="0" t="n">
        <v>201365668897</v>
      </c>
      <c r="G190" s="0" t="n">
        <v>67500093869</v>
      </c>
      <c r="H190" s="0" t="n">
        <v>191163647963</v>
      </c>
      <c r="I190" s="0" t="n">
        <v>3784682052612</v>
      </c>
      <c r="J190" s="0" t="n">
        <v>1554814926147</v>
      </c>
      <c r="K190" s="0" t="n">
        <v>3641138671875</v>
      </c>
      <c r="L190" s="0" t="n">
        <v>851256164550</v>
      </c>
      <c r="M190" s="0" t="n">
        <v>148856700</v>
      </c>
      <c r="N190" s="0" t="n">
        <v>14</v>
      </c>
      <c r="O190" s="0" t="n">
        <f aca="false">M190/1000000</f>
        <v>148.8567</v>
      </c>
      <c r="P190" s="0" t="n">
        <f aca="false">(I190+K190)/1000000000</f>
        <v>7425.820724487</v>
      </c>
      <c r="Q190" s="0" t="n">
        <f aca="false">(J190+L190)/1000000000</f>
        <v>2406.071090697</v>
      </c>
      <c r="R190" s="0" t="n">
        <f aca="false">P190/$O190</f>
        <v>49.8857003042994</v>
      </c>
      <c r="S190" s="0" t="n">
        <f aca="false">Q190/$O190</f>
        <v>16.1636734570698</v>
      </c>
      <c r="T190" s="0" t="n">
        <f aca="false">R190+S190</f>
        <v>66.0493737613692</v>
      </c>
      <c r="U190" s="0" t="n">
        <f aca="false">O$177/O190</f>
        <v>2.09423045116545</v>
      </c>
      <c r="V190" s="0" t="n">
        <f aca="false">P$177/P190</f>
        <v>1.71004183472881</v>
      </c>
      <c r="W190" s="0" t="n">
        <f aca="false">Q$177/Q190</f>
        <v>1.68564877506055</v>
      </c>
      <c r="X190" s="0" t="n">
        <f aca="false">(P$177+Q$177)/(P190+Q190)</f>
        <v>1.70407233905243</v>
      </c>
    </row>
    <row r="191" customFormat="false" ht="12.8" hidden="false" customHeight="false" outlineLevel="0" collapsed="false">
      <c r="B191" s="0" t="n">
        <v>7160997434</v>
      </c>
      <c r="D191" s="0" t="n">
        <v>785767848671</v>
      </c>
      <c r="F191" s="0" t="n">
        <v>200281713133</v>
      </c>
      <c r="G191" s="0" t="n">
        <v>67303941618</v>
      </c>
      <c r="H191" s="0" t="n">
        <v>189913907424</v>
      </c>
      <c r="I191" s="0" t="n">
        <v>4239737487792</v>
      </c>
      <c r="J191" s="0" t="n">
        <v>1677400512695</v>
      </c>
      <c r="K191" s="0" t="n">
        <v>3705634643554</v>
      </c>
      <c r="L191" s="0" t="n">
        <v>896113632202</v>
      </c>
      <c r="M191" s="0" t="n">
        <v>162326913</v>
      </c>
      <c r="N191" s="0" t="n">
        <v>15</v>
      </c>
      <c r="O191" s="0" t="n">
        <f aca="false">M191/1000000</f>
        <v>162.326913</v>
      </c>
      <c r="P191" s="0" t="n">
        <f aca="false">(I191+K191)/1000000000</f>
        <v>7945.372131346</v>
      </c>
      <c r="Q191" s="0" t="n">
        <f aca="false">(J191+L191)/1000000000</f>
        <v>2573.514144897</v>
      </c>
      <c r="R191" s="0" t="n">
        <f aca="false">P191/$O191</f>
        <v>48.9467333820733</v>
      </c>
      <c r="S191" s="0" t="n">
        <f aca="false">Q191/$O191</f>
        <v>15.8538969129352</v>
      </c>
      <c r="T191" s="0" t="n">
        <f aca="false">R191+S191</f>
        <v>64.8006302950085</v>
      </c>
      <c r="U191" s="0" t="n">
        <f aca="false">O$177/O191</f>
        <v>1.92044700560529</v>
      </c>
      <c r="V191" s="0" t="n">
        <f aca="false">P$177/P191</f>
        <v>1.59822144087766</v>
      </c>
      <c r="W191" s="0" t="n">
        <f aca="false">Q$177/Q191</f>
        <v>1.57597376909087</v>
      </c>
      <c r="X191" s="0" t="n">
        <f aca="false">(P$177+Q$177)/(P191+Q191)</f>
        <v>1.59277840284771</v>
      </c>
    </row>
    <row r="192" customFormat="false" ht="12.8" hidden="false" customHeight="false" outlineLevel="0" collapsed="false">
      <c r="B192" s="0" t="n">
        <v>7025681487</v>
      </c>
      <c r="D192" s="0" t="n">
        <v>793688941490</v>
      </c>
      <c r="F192" s="0" t="n">
        <v>202223608019</v>
      </c>
      <c r="G192" s="0" t="n">
        <v>67805413167</v>
      </c>
      <c r="H192" s="0" t="n">
        <v>191888824667</v>
      </c>
      <c r="I192" s="0" t="n">
        <v>4322115402221</v>
      </c>
      <c r="J192" s="0" t="n">
        <v>1753913162231</v>
      </c>
      <c r="K192" s="0" t="n">
        <v>3963060699462</v>
      </c>
      <c r="L192" s="0" t="n">
        <v>926974945068</v>
      </c>
      <c r="M192" s="0" t="n">
        <v>171987465</v>
      </c>
      <c r="N192" s="0" t="n">
        <v>16</v>
      </c>
      <c r="O192" s="0" t="n">
        <f aca="false">M192/1000000</f>
        <v>171.987465</v>
      </c>
      <c r="P192" s="0" t="n">
        <f aca="false">(I192+K192)/1000000000</f>
        <v>8285.176101683</v>
      </c>
      <c r="Q192" s="0" t="n">
        <f aca="false">(J192+L192)/1000000000</f>
        <v>2680.888107299</v>
      </c>
      <c r="R192" s="0" t="n">
        <f aca="false">P192/$O192</f>
        <v>48.1731392557184</v>
      </c>
      <c r="S192" s="0" t="n">
        <f aca="false">Q192/$O192</f>
        <v>15.5876947619351</v>
      </c>
      <c r="T192" s="0" t="n">
        <f aca="false">R192+S192</f>
        <v>63.7608340176536</v>
      </c>
      <c r="U192" s="0" t="n">
        <f aca="false">O$177/O192</f>
        <v>1.81257531762562</v>
      </c>
      <c r="V192" s="0" t="n">
        <f aca="false">P$177/P192</f>
        <v>1.53267280504629</v>
      </c>
      <c r="W192" s="0" t="n">
        <f aca="false">Q$177/Q192</f>
        <v>1.51285343677705</v>
      </c>
      <c r="X192" s="0" t="n">
        <f aca="false">(P$177+Q$177)/(P192+Q192)</f>
        <v>1.5278275380777</v>
      </c>
    </row>
    <row r="193" customFormat="false" ht="12.8" hidden="false" customHeight="false" outlineLevel="0" collapsed="false">
      <c r="B193" s="0" t="n">
        <v>7628893914</v>
      </c>
      <c r="D193" s="0" t="n">
        <v>787756951749</v>
      </c>
      <c r="F193" s="0" t="n">
        <v>200801779668</v>
      </c>
      <c r="G193" s="0" t="n">
        <v>67420936112</v>
      </c>
      <c r="H193" s="0" t="n">
        <v>190490108982</v>
      </c>
      <c r="I193" s="0" t="n">
        <v>4521675308227</v>
      </c>
      <c r="J193" s="0" t="n">
        <v>1826533004760</v>
      </c>
      <c r="K193" s="0" t="n">
        <v>3784195053100</v>
      </c>
      <c r="L193" s="0" t="n">
        <v>932587448120</v>
      </c>
      <c r="M193" s="0" t="n">
        <v>173313167</v>
      </c>
      <c r="N193" s="0" t="n">
        <v>17</v>
      </c>
      <c r="O193" s="0" t="n">
        <f aca="false">M193/1000000</f>
        <v>173.313167</v>
      </c>
      <c r="P193" s="0" t="n">
        <f aca="false">(I193+K193)/1000000000</f>
        <v>8305.870361327</v>
      </c>
      <c r="Q193" s="0" t="n">
        <f aca="false">(J193+L193)/1000000000</f>
        <v>2759.12045288</v>
      </c>
      <c r="R193" s="0" t="n">
        <f aca="false">P193/$O193</f>
        <v>47.924058541536</v>
      </c>
      <c r="S193" s="0" t="n">
        <f aca="false">Q193/$O193</f>
        <v>15.9198547960294</v>
      </c>
      <c r="T193" s="0" t="n">
        <f aca="false">R193+S193</f>
        <v>63.8439133375654</v>
      </c>
      <c r="U193" s="0" t="n">
        <f aca="false">O$177/O193</f>
        <v>1.79871061960341</v>
      </c>
      <c r="V193" s="0" t="n">
        <f aca="false">P$177/P193</f>
        <v>1.52885411686587</v>
      </c>
      <c r="W193" s="0" t="n">
        <f aca="false">Q$177/Q193</f>
        <v>1.46995785650044</v>
      </c>
      <c r="X193" s="0" t="n">
        <f aca="false">(P$177+Q$177)/(P193+Q193)</f>
        <v>1.51416798839988</v>
      </c>
    </row>
    <row r="194" customFormat="false" ht="12.8" hidden="false" customHeight="false" outlineLevel="0" collapsed="false">
      <c r="B194" s="0" t="n">
        <v>7402612196</v>
      </c>
      <c r="D194" s="0" t="n">
        <v>792216790293</v>
      </c>
      <c r="F194" s="0" t="n">
        <v>201929213011</v>
      </c>
      <c r="G194" s="0" t="n">
        <v>67803241312</v>
      </c>
      <c r="H194" s="0" t="n">
        <v>191437375770</v>
      </c>
      <c r="I194" s="0" t="n">
        <v>4585429519653</v>
      </c>
      <c r="J194" s="0" t="n">
        <v>1851530944824</v>
      </c>
      <c r="K194" s="0" t="n">
        <v>3902085540771</v>
      </c>
      <c r="L194" s="0" t="n">
        <v>936095489501</v>
      </c>
      <c r="M194" s="0" t="n">
        <v>178059648</v>
      </c>
      <c r="N194" s="0" t="n">
        <v>18</v>
      </c>
      <c r="O194" s="0" t="n">
        <f aca="false">M194/1000000</f>
        <v>178.059648</v>
      </c>
      <c r="P194" s="0" t="n">
        <f aca="false">(I194+K194)/1000000000</f>
        <v>8487.515060424</v>
      </c>
      <c r="Q194" s="0" t="n">
        <f aca="false">(J194+L194)/1000000000</f>
        <v>2787.626434325</v>
      </c>
      <c r="R194" s="0" t="n">
        <f aca="false">P194/$O194</f>
        <v>47.6666957154942</v>
      </c>
      <c r="S194" s="0" t="n">
        <f aca="false">Q194/$O194</f>
        <v>15.6555764634837</v>
      </c>
      <c r="T194" s="0" t="n">
        <f aca="false">R194+S194</f>
        <v>63.3222721789779</v>
      </c>
      <c r="U194" s="0" t="n">
        <f aca="false">O$177/O194</f>
        <v>1.75076294658293</v>
      </c>
      <c r="V194" s="0" t="n">
        <f aca="false">P$177/P194</f>
        <v>1.49613449939901</v>
      </c>
      <c r="W194" s="0" t="n">
        <f aca="false">Q$177/Q194</f>
        <v>1.45492621852113</v>
      </c>
      <c r="X194" s="0" t="n">
        <f aca="false">(P$177+Q$177)/(P194+Q194)</f>
        <v>1.48594630857748</v>
      </c>
    </row>
    <row r="195" customFormat="false" ht="12.8" hidden="false" customHeight="false" outlineLevel="0" collapsed="false">
      <c r="B195" s="0" t="n">
        <v>7558229195</v>
      </c>
      <c r="D195" s="0" t="n">
        <v>788115801978</v>
      </c>
      <c r="F195" s="0" t="n">
        <v>200884494047</v>
      </c>
      <c r="G195" s="0" t="n">
        <v>67544830378</v>
      </c>
      <c r="H195" s="0" t="n">
        <v>190484195689</v>
      </c>
      <c r="I195" s="0" t="n">
        <v>4536488464355</v>
      </c>
      <c r="J195" s="0" t="n">
        <v>1841778778076</v>
      </c>
      <c r="K195" s="0" t="n">
        <v>4040058380126</v>
      </c>
      <c r="L195" s="0" t="n">
        <v>960428268432</v>
      </c>
      <c r="M195" s="0" t="n">
        <v>178022782</v>
      </c>
      <c r="N195" s="0" t="n">
        <v>19</v>
      </c>
      <c r="O195" s="0" t="n">
        <f aca="false">M195/1000000</f>
        <v>178.022782</v>
      </c>
      <c r="P195" s="0" t="n">
        <f aca="false">(I195+K195)/1000000000</f>
        <v>8576.546844481</v>
      </c>
      <c r="Q195" s="0" t="n">
        <f aca="false">(J195+L195)/1000000000</f>
        <v>2802.207046508</v>
      </c>
      <c r="R195" s="0" t="n">
        <f aca="false">P195/$O195</f>
        <v>48.1766813670005</v>
      </c>
      <c r="S195" s="0" t="n">
        <f aca="false">Q195/$O195</f>
        <v>15.7407215808368</v>
      </c>
      <c r="T195" s="0" t="n">
        <f aca="false">R195+S195</f>
        <v>63.9174029478373</v>
      </c>
      <c r="U195" s="0" t="n">
        <f aca="false">O$177/O195</f>
        <v>1.75112550482443</v>
      </c>
      <c r="V195" s="0" t="n">
        <f aca="false">P$177/P195</f>
        <v>1.48060336244073</v>
      </c>
      <c r="W195" s="0" t="n">
        <f aca="false">Q$177/Q195</f>
        <v>1.4473558589456</v>
      </c>
      <c r="X195" s="0" t="n">
        <f aca="false">(P$177+Q$177)/(P195+Q195)</f>
        <v>1.47241561275694</v>
      </c>
    </row>
    <row r="196" customFormat="false" ht="12.8" hidden="false" customHeight="false" outlineLevel="0" collapsed="false">
      <c r="B196" s="0" t="n">
        <v>7625284054</v>
      </c>
      <c r="D196" s="0" t="n">
        <v>785315133893</v>
      </c>
      <c r="F196" s="0" t="n">
        <v>200301313288</v>
      </c>
      <c r="G196" s="0" t="n">
        <v>67422859687</v>
      </c>
      <c r="H196" s="0" t="n">
        <v>189756908968</v>
      </c>
      <c r="I196" s="0" t="n">
        <v>4330835739135</v>
      </c>
      <c r="J196" s="0" t="n">
        <v>1762584594726</v>
      </c>
      <c r="K196" s="0" t="n">
        <v>4023020141601</v>
      </c>
      <c r="L196" s="0" t="n">
        <v>957671279907</v>
      </c>
      <c r="M196" s="0" t="n">
        <v>172443335</v>
      </c>
      <c r="N196" s="0" t="n">
        <v>20</v>
      </c>
      <c r="O196" s="0" t="n">
        <f aca="false">M196/1000000</f>
        <v>172.443335</v>
      </c>
      <c r="P196" s="0" t="n">
        <f aca="false">(I196+K196)/1000000000</f>
        <v>8353.855880736</v>
      </c>
      <c r="Q196" s="0" t="n">
        <f aca="false">(J196+L196)/1000000000</f>
        <v>2720.255874633</v>
      </c>
      <c r="R196" s="0" t="n">
        <f aca="false">P196/$O196</f>
        <v>48.4440635570867</v>
      </c>
      <c r="S196" s="0" t="n">
        <f aca="false">Q196/$O196</f>
        <v>15.7747811745406</v>
      </c>
      <c r="T196" s="0" t="n">
        <f aca="false">R196+S196</f>
        <v>64.2188447316274</v>
      </c>
      <c r="U196" s="0" t="n">
        <f aca="false">O$177/O196</f>
        <v>1.80778360613357</v>
      </c>
      <c r="V196" s="0" t="n">
        <f aca="false">P$177/P196</f>
        <v>1.52007220107204</v>
      </c>
      <c r="W196" s="0" t="n">
        <f aca="false">Q$177/Q196</f>
        <v>1.49095929708788</v>
      </c>
      <c r="X196" s="0" t="n">
        <f aca="false">(P$177+Q$177)/(P196+Q196)</f>
        <v>1.51292087825357</v>
      </c>
    </row>
    <row r="197" customFormat="false" ht="12.8" hidden="false" customHeight="false" outlineLevel="0" collapsed="false">
      <c r="B197" s="0" t="n">
        <v>7303703605</v>
      </c>
      <c r="D197" s="0" t="n">
        <v>789218164495</v>
      </c>
      <c r="F197" s="0" t="n">
        <v>201229428798</v>
      </c>
      <c r="G197" s="0" t="n">
        <v>67595938984</v>
      </c>
      <c r="H197" s="0" t="n">
        <v>190804559419</v>
      </c>
      <c r="I197" s="0" t="n">
        <v>4812035522460</v>
      </c>
      <c r="J197" s="0" t="n">
        <v>1902930053710</v>
      </c>
      <c r="K197" s="0" t="n">
        <v>4335099761962</v>
      </c>
      <c r="L197" s="0" t="n">
        <v>1066028228759</v>
      </c>
      <c r="M197" s="0" t="n">
        <v>195863615</v>
      </c>
      <c r="N197" s="0" t="n">
        <v>21</v>
      </c>
      <c r="O197" s="0" t="n">
        <f aca="false">M197/1000000</f>
        <v>195.863615</v>
      </c>
      <c r="P197" s="0" t="n">
        <f aca="false">(I197+K197)/1000000000</f>
        <v>9147.135284422</v>
      </c>
      <c r="Q197" s="0" t="n">
        <f aca="false">(J197+L197)/1000000000</f>
        <v>2968.958282469</v>
      </c>
      <c r="R197" s="0" t="n">
        <f aca="false">P197/$O197</f>
        <v>46.7015544690217</v>
      </c>
      <c r="S197" s="0" t="n">
        <f aca="false">Q197/$O197</f>
        <v>15.1582941143458</v>
      </c>
      <c r="T197" s="0" t="n">
        <f aca="false">R197+S197</f>
        <v>61.8598485833676</v>
      </c>
      <c r="U197" s="0" t="n">
        <f aca="false">O$177/O197</f>
        <v>1.59161891298698</v>
      </c>
      <c r="V197" s="0" t="n">
        <f aca="false">P$177/P197</f>
        <v>1.38824492053759</v>
      </c>
      <c r="W197" s="0" t="n">
        <f aca="false">Q$177/Q197</f>
        <v>1.36606526628902</v>
      </c>
      <c r="X197" s="0" t="n">
        <f aca="false">(P$177+Q$177)/(P197+Q197)</f>
        <v>1.38280996183411</v>
      </c>
    </row>
    <row r="198" customFormat="false" ht="12.8" hidden="false" customHeight="false" outlineLevel="0" collapsed="false">
      <c r="B198" s="0" t="n">
        <v>7639271066</v>
      </c>
      <c r="D198" s="0" t="n">
        <v>777556399673</v>
      </c>
      <c r="F198" s="0" t="n">
        <v>198459771902</v>
      </c>
      <c r="G198" s="0" t="n">
        <v>67020881735</v>
      </c>
      <c r="H198" s="0" t="n">
        <v>187769224274</v>
      </c>
      <c r="I198" s="0" t="n">
        <v>4791505096435</v>
      </c>
      <c r="J198" s="0" t="n">
        <v>1913306579589</v>
      </c>
      <c r="K198" s="0" t="n">
        <v>4424200683593</v>
      </c>
      <c r="L198" s="0" t="n">
        <v>1099756332397</v>
      </c>
      <c r="M198" s="0" t="n">
        <v>198320910</v>
      </c>
      <c r="N198" s="0" t="n">
        <v>22</v>
      </c>
      <c r="O198" s="0" t="n">
        <f aca="false">M198/1000000</f>
        <v>198.32091</v>
      </c>
      <c r="P198" s="0" t="n">
        <f aca="false">(I198+K198)/1000000000</f>
        <v>9215.705780028</v>
      </c>
      <c r="Q198" s="0" t="n">
        <f aca="false">(J198+L198)/1000000000</f>
        <v>3013.062911986</v>
      </c>
      <c r="R198" s="0" t="n">
        <f aca="false">P198/$O198</f>
        <v>46.4686541627305</v>
      </c>
      <c r="S198" s="0" t="n">
        <f aca="false">Q198/$O198</f>
        <v>15.1928655026139</v>
      </c>
      <c r="T198" s="0" t="n">
        <f aca="false">R198+S198</f>
        <v>61.6615196653444</v>
      </c>
      <c r="U198" s="0" t="n">
        <f aca="false">O$177/O198</f>
        <v>1.57189796073445</v>
      </c>
      <c r="V198" s="0" t="n">
        <f aca="false">P$177/P198</f>
        <v>1.37791552803137</v>
      </c>
      <c r="W198" s="0" t="n">
        <f aca="false">Q$177/Q198</f>
        <v>1.34606906832513</v>
      </c>
      <c r="X198" s="0" t="n">
        <f aca="false">(P$177+Q$177)/(P198+Q198)</f>
        <v>1.37006883560995</v>
      </c>
    </row>
    <row r="199" customFormat="false" ht="12.8" hidden="false" customHeight="false" outlineLevel="0" collapsed="false">
      <c r="B199" s="0" t="n">
        <v>7778638001</v>
      </c>
      <c r="D199" s="0" t="n">
        <v>775279159753</v>
      </c>
      <c r="F199" s="0" t="n">
        <v>197897169180</v>
      </c>
      <c r="G199" s="0" t="n">
        <v>66872238932</v>
      </c>
      <c r="H199" s="0" t="n">
        <v>187237852310</v>
      </c>
      <c r="I199" s="0" t="n">
        <v>4865257217407</v>
      </c>
      <c r="J199" s="0" t="n">
        <v>1958842163085</v>
      </c>
      <c r="K199" s="0" t="n">
        <v>4614213058471</v>
      </c>
      <c r="L199" s="0" t="n">
        <v>1128530105590</v>
      </c>
      <c r="M199" s="0" t="n">
        <v>204946982</v>
      </c>
      <c r="N199" s="0" t="n">
        <v>23</v>
      </c>
      <c r="O199" s="0" t="n">
        <f aca="false">M199/1000000</f>
        <v>204.946982</v>
      </c>
      <c r="P199" s="0" t="n">
        <f aca="false">(I199+K199)/1000000000</f>
        <v>9479.470275878</v>
      </c>
      <c r="Q199" s="0" t="n">
        <f aca="false">(J199+L199)/1000000000</f>
        <v>3087.372268675</v>
      </c>
      <c r="R199" s="0" t="n">
        <f aca="false">P199/$O199</f>
        <v>46.2532806454208</v>
      </c>
      <c r="S199" s="0" t="n">
        <f aca="false">Q199/$O199</f>
        <v>15.0642485122079</v>
      </c>
      <c r="T199" s="0" t="n">
        <f aca="false">R199+S199</f>
        <v>61.3175291576287</v>
      </c>
      <c r="U199" s="0" t="n">
        <f aca="false">O$177/O199</f>
        <v>1.52107745602226</v>
      </c>
      <c r="V199" s="0" t="n">
        <f aca="false">P$177/P199</f>
        <v>1.33957528495893</v>
      </c>
      <c r="W199" s="0" t="n">
        <f aca="false">Q$177/Q199</f>
        <v>1.313670796325</v>
      </c>
      <c r="X199" s="0" t="n">
        <f aca="false">(P$177+Q$177)/(P199+Q199)</f>
        <v>1.33321117244944</v>
      </c>
    </row>
    <row r="200" customFormat="false" ht="12.8" hidden="false" customHeight="false" outlineLevel="0" collapsed="false">
      <c r="B200" s="0" t="n">
        <v>8208937533</v>
      </c>
      <c r="D200" s="0" t="n">
        <v>780640486198</v>
      </c>
      <c r="F200" s="0" t="n">
        <v>199248073918</v>
      </c>
      <c r="G200" s="0" t="n">
        <v>67271866921</v>
      </c>
      <c r="H200" s="0" t="n">
        <v>188494214026</v>
      </c>
      <c r="I200" s="0" t="n">
        <v>4206246017456</v>
      </c>
      <c r="J200" s="0" t="n">
        <v>1707290771484</v>
      </c>
      <c r="K200" s="0" t="n">
        <v>4106776489257</v>
      </c>
      <c r="L200" s="0" t="n">
        <v>1001982894897</v>
      </c>
      <c r="M200" s="0" t="n">
        <v>173463060</v>
      </c>
      <c r="N200" s="0" t="n">
        <v>24</v>
      </c>
      <c r="O200" s="0" t="n">
        <f aca="false">M200/1000000</f>
        <v>173.46306</v>
      </c>
      <c r="P200" s="0" t="n">
        <f aca="false">(I200+K200)/1000000000</f>
        <v>8313.022506713</v>
      </c>
      <c r="Q200" s="0" t="n">
        <f aca="false">(J200+L200)/1000000000</f>
        <v>2709.273666381</v>
      </c>
      <c r="R200" s="0" t="n">
        <f aca="false">P200/$O200</f>
        <v>47.9238778948844</v>
      </c>
      <c r="S200" s="0" t="n">
        <f aca="false">Q200/$O200</f>
        <v>15.6187355762143</v>
      </c>
      <c r="T200" s="0" t="n">
        <f aca="false">R200+S200</f>
        <v>63.5426134710987</v>
      </c>
      <c r="U200" s="0" t="n">
        <f aca="false">O$177/O200</f>
        <v>1.79715631673971</v>
      </c>
      <c r="V200" s="0" t="n">
        <f aca="false">P$177/P200</f>
        <v>1.52753876051877</v>
      </c>
      <c r="W200" s="0" t="n">
        <f aca="false">Q$177/Q200</f>
        <v>1.49700299274663</v>
      </c>
      <c r="X200" s="0" t="n">
        <f aca="false">(P$177+Q$177)/(P200+Q200)</f>
        <v>1.52003308745314</v>
      </c>
    </row>
    <row r="201" customFormat="false" ht="12.8" hidden="false" customHeight="false" outlineLevel="0" collapsed="false">
      <c r="A201" s="0" t="s">
        <v>0</v>
      </c>
      <c r="B201" s="0" t="s">
        <v>1</v>
      </c>
      <c r="D201" s="0" t="s">
        <v>2</v>
      </c>
      <c r="F201" s="0" t="s">
        <v>73</v>
      </c>
      <c r="G201" s="0" t="s">
        <v>74</v>
      </c>
      <c r="H201" s="0" t="s">
        <v>4</v>
      </c>
      <c r="I201" s="0" t="s">
        <v>5</v>
      </c>
      <c r="J201" s="0" t="s">
        <v>67</v>
      </c>
      <c r="K201" s="0" t="s">
        <v>75</v>
      </c>
      <c r="L201" s="0" t="s">
        <v>76</v>
      </c>
      <c r="M201" s="0" t="s">
        <v>7</v>
      </c>
      <c r="N201" s="0" t="s">
        <v>8</v>
      </c>
      <c r="O201" s="0" t="s">
        <v>9</v>
      </c>
      <c r="P201" s="0" t="s">
        <v>58</v>
      </c>
      <c r="Q201" s="0" t="s">
        <v>59</v>
      </c>
      <c r="R201" s="0" t="s">
        <v>60</v>
      </c>
      <c r="S201" s="0" t="s">
        <v>61</v>
      </c>
      <c r="T201" s="0" t="s">
        <v>62</v>
      </c>
      <c r="U201" s="0" t="s">
        <v>16</v>
      </c>
      <c r="V201" s="0" t="s">
        <v>77</v>
      </c>
      <c r="W201" s="0" t="s">
        <v>78</v>
      </c>
      <c r="X201" s="0" t="s">
        <v>79</v>
      </c>
    </row>
    <row r="202" customFormat="false" ht="12.8" hidden="false" customHeight="false" outlineLevel="0" collapsed="false">
      <c r="A202" s="0" t="s">
        <v>42</v>
      </c>
      <c r="B202" s="0" t="n">
        <v>66518</v>
      </c>
      <c r="D202" s="0" t="n">
        <v>50250798092</v>
      </c>
      <c r="F202" s="0" t="n">
        <v>9967833637</v>
      </c>
      <c r="G202" s="0" t="n">
        <v>4314399964</v>
      </c>
      <c r="H202" s="0" t="n">
        <v>6857097482</v>
      </c>
      <c r="I202" s="0" t="n">
        <v>585766372680</v>
      </c>
      <c r="J202" s="0" t="n">
        <v>156644088745</v>
      </c>
      <c r="K202" s="0" t="n">
        <v>435413894653</v>
      </c>
      <c r="L202" s="0" t="n">
        <v>101858169555</v>
      </c>
      <c r="M202" s="0" t="n">
        <v>24499608</v>
      </c>
      <c r="N202" s="0" t="n">
        <v>1</v>
      </c>
      <c r="O202" s="0" t="n">
        <f aca="false">M202/1000000</f>
        <v>24.499608</v>
      </c>
      <c r="P202" s="0" t="n">
        <f aca="false">(I202+K202)/1000000000</f>
        <v>1021.180267333</v>
      </c>
      <c r="Q202" s="0" t="n">
        <f aca="false">(J202+L202)/1000000000</f>
        <v>258.5022583</v>
      </c>
      <c r="R202" s="0" t="n">
        <f aca="false">P202/$O202</f>
        <v>41.6814941419879</v>
      </c>
      <c r="S202" s="0" t="n">
        <f aca="false">Q202/$O202</f>
        <v>10.5512814041759</v>
      </c>
      <c r="T202" s="0" t="n">
        <f aca="false">R202+S202</f>
        <v>52.2327755461638</v>
      </c>
      <c r="U202" s="0" t="n">
        <f aca="false">O$202/O202</f>
        <v>1</v>
      </c>
      <c r="V202" s="0" t="n">
        <f aca="false">P$202/P202</f>
        <v>1</v>
      </c>
      <c r="W202" s="0" t="n">
        <f aca="false">Q$202/Q202</f>
        <v>1</v>
      </c>
      <c r="X202" s="0" t="n">
        <f aca="false">(P$202+Q$202)/(P202+Q202)</f>
        <v>1</v>
      </c>
    </row>
    <row r="203" customFormat="false" ht="12.8" hidden="false" customHeight="false" outlineLevel="0" collapsed="false">
      <c r="B203" s="0" t="n">
        <v>72031</v>
      </c>
      <c r="D203" s="0" t="n">
        <v>50248417096</v>
      </c>
      <c r="F203" s="0" t="n">
        <v>9967203480</v>
      </c>
      <c r="G203" s="0" t="n">
        <v>4313735472</v>
      </c>
      <c r="H203" s="0" t="n">
        <v>6856599898</v>
      </c>
      <c r="I203" s="0" t="n">
        <v>338281631469</v>
      </c>
      <c r="J203" s="0" t="n">
        <v>75649459838</v>
      </c>
      <c r="K203" s="0" t="n">
        <v>267711288452</v>
      </c>
      <c r="L203" s="0" t="n">
        <v>48807388305</v>
      </c>
      <c r="M203" s="0" t="n">
        <v>11779177</v>
      </c>
      <c r="N203" s="0" t="n">
        <v>2</v>
      </c>
      <c r="O203" s="0" t="n">
        <f aca="false">M203/1000000</f>
        <v>11.779177</v>
      </c>
      <c r="P203" s="0" t="n">
        <f aca="false">(I203+K203)/1000000000</f>
        <v>605.992919921</v>
      </c>
      <c r="Q203" s="0" t="n">
        <f aca="false">(J203+L203)/1000000000</f>
        <v>124.456848143</v>
      </c>
      <c r="R203" s="0" t="n">
        <f aca="false">P203/$O203</f>
        <v>51.4461171541102</v>
      </c>
      <c r="S203" s="0" t="n">
        <f aca="false">Q203/$O203</f>
        <v>10.5658356388566</v>
      </c>
      <c r="T203" s="0" t="n">
        <f aca="false">R203+S203</f>
        <v>62.0119527929668</v>
      </c>
      <c r="U203" s="0" t="n">
        <f aca="false">O$202/O203</f>
        <v>2.07990829919611</v>
      </c>
      <c r="V203" s="0" t="n">
        <f aca="false">P$202/P203</f>
        <v>1.68513564063773</v>
      </c>
      <c r="W203" s="0" t="n">
        <f aca="false">Q$202/Q203</f>
        <v>2.07704326565448</v>
      </c>
      <c r="X203" s="0" t="n">
        <f aca="false">(P$202+Q$202)/(P203+Q203)</f>
        <v>1.75191037300853</v>
      </c>
    </row>
    <row r="204" customFormat="false" ht="12.8" hidden="false" customHeight="false" outlineLevel="0" collapsed="false">
      <c r="B204" s="0" t="n">
        <v>29535</v>
      </c>
      <c r="D204" s="0" t="n">
        <v>50251795747</v>
      </c>
      <c r="F204" s="0" t="n">
        <v>9967034738</v>
      </c>
      <c r="G204" s="0" t="n">
        <v>4313879974</v>
      </c>
      <c r="H204" s="0" t="n">
        <v>6857570874</v>
      </c>
      <c r="I204" s="0" t="n">
        <v>255314315795</v>
      </c>
      <c r="J204" s="0" t="n">
        <v>50475219726</v>
      </c>
      <c r="K204" s="0" t="n">
        <v>198228164672</v>
      </c>
      <c r="L204" s="0" t="n">
        <v>32592681884</v>
      </c>
      <c r="M204" s="0" t="n">
        <v>7872133</v>
      </c>
      <c r="N204" s="0" t="n">
        <v>3</v>
      </c>
      <c r="O204" s="0" t="n">
        <f aca="false">M204/1000000</f>
        <v>7.872133</v>
      </c>
      <c r="P204" s="0" t="n">
        <f aca="false">(I204+K204)/1000000000</f>
        <v>453.542480467</v>
      </c>
      <c r="Q204" s="0" t="n">
        <f aca="false">(J204+L204)/1000000000</f>
        <v>83.06790161</v>
      </c>
      <c r="R204" s="0" t="n">
        <f aca="false">P204/$O204</f>
        <v>57.6136709665601</v>
      </c>
      <c r="S204" s="0" t="n">
        <f aca="false">Q204/$O204</f>
        <v>10.5521466176956</v>
      </c>
      <c r="T204" s="0" t="n">
        <f aca="false">R204+S204</f>
        <v>68.1658175842558</v>
      </c>
      <c r="U204" s="0" t="n">
        <f aca="false">O$202/O204</f>
        <v>3.11219436968354</v>
      </c>
      <c r="V204" s="0" t="n">
        <f aca="false">P$202/P204</f>
        <v>2.25156476253673</v>
      </c>
      <c r="W204" s="0" t="n">
        <f aca="false">Q$202/Q204</f>
        <v>3.11193918817952</v>
      </c>
      <c r="X204" s="0" t="n">
        <f aca="false">(P$202+Q$202)/(P204+Q204)</f>
        <v>2.38475170882805</v>
      </c>
    </row>
    <row r="205" customFormat="false" ht="12.8" hidden="false" customHeight="false" outlineLevel="0" collapsed="false">
      <c r="B205" s="0" t="n">
        <v>9150</v>
      </c>
      <c r="D205" s="0" t="n">
        <v>50255616683</v>
      </c>
      <c r="F205" s="0" t="n">
        <v>9967281690</v>
      </c>
      <c r="G205" s="0" t="n">
        <v>4314034332</v>
      </c>
      <c r="H205" s="0" t="n">
        <v>6858661535</v>
      </c>
      <c r="I205" s="0" t="n">
        <v>207126602172</v>
      </c>
      <c r="J205" s="0" t="n">
        <v>37871490478</v>
      </c>
      <c r="K205" s="0" t="n">
        <v>145319229125</v>
      </c>
      <c r="L205" s="0" t="n">
        <v>24404159545</v>
      </c>
      <c r="M205" s="0" t="n">
        <v>5892295</v>
      </c>
      <c r="N205" s="0" t="n">
        <v>4</v>
      </c>
      <c r="O205" s="0" t="n">
        <f aca="false">M205/1000000</f>
        <v>5.892295</v>
      </c>
      <c r="P205" s="0" t="n">
        <f aca="false">(I205+K205)/1000000000</f>
        <v>352.445831297</v>
      </c>
      <c r="Q205" s="0" t="n">
        <f aca="false">(J205+L205)/1000000000</f>
        <v>62.275650023</v>
      </c>
      <c r="R205" s="0" t="n">
        <f aca="false">P205/$O205</f>
        <v>59.8146955128689</v>
      </c>
      <c r="S205" s="0" t="n">
        <f aca="false">Q205/$O205</f>
        <v>10.5689973131013</v>
      </c>
      <c r="T205" s="0" t="n">
        <f aca="false">R205+S205</f>
        <v>70.3836928259702</v>
      </c>
      <c r="U205" s="0" t="n">
        <f aca="false">O$202/O205</f>
        <v>4.15790587538472</v>
      </c>
      <c r="V205" s="0" t="n">
        <f aca="false">P$202/P205</f>
        <v>2.89741054270683</v>
      </c>
      <c r="W205" s="0" t="n">
        <f aca="false">Q$202/Q205</f>
        <v>4.15093633233099</v>
      </c>
      <c r="X205" s="0" t="n">
        <f aca="false">(P$202+Q$202)/(P205+Q205)</f>
        <v>3.08564321664735</v>
      </c>
    </row>
    <row r="206" customFormat="false" ht="12.8" hidden="false" customHeight="false" outlineLevel="0" collapsed="false">
      <c r="B206" s="0" t="n">
        <v>47215</v>
      </c>
      <c r="D206" s="0" t="n">
        <v>50259209963</v>
      </c>
      <c r="F206" s="0" t="n">
        <v>9967796432</v>
      </c>
      <c r="G206" s="0" t="n">
        <v>4314049084</v>
      </c>
      <c r="H206" s="0" t="n">
        <v>6859704918</v>
      </c>
      <c r="I206" s="0" t="n">
        <v>172002227783</v>
      </c>
      <c r="J206" s="0" t="n">
        <v>30446899414</v>
      </c>
      <c r="K206" s="0" t="n">
        <v>119993255615</v>
      </c>
      <c r="L206" s="0" t="n">
        <v>19595779418</v>
      </c>
      <c r="M206" s="0" t="n">
        <v>4729569</v>
      </c>
      <c r="N206" s="0" t="n">
        <v>5</v>
      </c>
      <c r="O206" s="0" t="n">
        <f aca="false">M206/1000000</f>
        <v>4.729569</v>
      </c>
      <c r="P206" s="0" t="n">
        <f aca="false">(I206+K206)/1000000000</f>
        <v>291.995483398</v>
      </c>
      <c r="Q206" s="0" t="n">
        <f aca="false">(J206+L206)/1000000000</f>
        <v>50.042678832</v>
      </c>
      <c r="R206" s="0" t="n">
        <f aca="false">P206/$O206</f>
        <v>61.7382859617864</v>
      </c>
      <c r="S206" s="0" t="n">
        <f aca="false">Q206/$O206</f>
        <v>10.5808116621197</v>
      </c>
      <c r="T206" s="0" t="n">
        <f aca="false">R206+S206</f>
        <v>72.3190976239061</v>
      </c>
      <c r="U206" s="0" t="n">
        <f aca="false">O$202/O206</f>
        <v>5.18009315436565</v>
      </c>
      <c r="V206" s="0" t="n">
        <f aca="false">P$202/P206</f>
        <v>3.4972467911125</v>
      </c>
      <c r="W206" s="0" t="n">
        <f aca="false">Q$202/Q206</f>
        <v>5.16563589986513</v>
      </c>
      <c r="X206" s="0" t="n">
        <f aca="false">(P$202+Q$202)/(P206+Q206)</f>
        <v>3.74134429120365</v>
      </c>
    </row>
    <row r="207" customFormat="false" ht="12.8" hidden="false" customHeight="false" outlineLevel="0" collapsed="false">
      <c r="B207" s="0" t="n">
        <v>8413</v>
      </c>
      <c r="D207" s="0" t="n">
        <v>50262969421</v>
      </c>
      <c r="F207" s="0" t="n">
        <v>9967964955</v>
      </c>
      <c r="G207" s="0" t="n">
        <v>4314248854</v>
      </c>
      <c r="H207" s="0" t="n">
        <v>6860772993</v>
      </c>
      <c r="I207" s="0" t="n">
        <v>156066986083</v>
      </c>
      <c r="J207" s="0" t="n">
        <v>26180923461</v>
      </c>
      <c r="K207" s="0" t="n">
        <v>96651092529</v>
      </c>
      <c r="L207" s="0" t="n">
        <v>16349319458</v>
      </c>
      <c r="M207" s="0" t="n">
        <v>3940724</v>
      </c>
      <c r="N207" s="0" t="n">
        <v>6</v>
      </c>
      <c r="O207" s="0" t="n">
        <f aca="false">M207/1000000</f>
        <v>3.940724</v>
      </c>
      <c r="P207" s="0" t="n">
        <f aca="false">(I207+K207)/1000000000</f>
        <v>252.718078612</v>
      </c>
      <c r="Q207" s="0" t="n">
        <f aca="false">(J207+L207)/1000000000</f>
        <v>42.530242919</v>
      </c>
      <c r="R207" s="0" t="n">
        <f aca="false">P207/$O207</f>
        <v>64.1298600490671</v>
      </c>
      <c r="S207" s="0" t="n">
        <f aca="false">Q207/$O207</f>
        <v>10.7924947088403</v>
      </c>
      <c r="T207" s="0" t="n">
        <f aca="false">R207+S207</f>
        <v>74.9223547579074</v>
      </c>
      <c r="U207" s="0" t="n">
        <f aca="false">O$202/O207</f>
        <v>6.21703220017438</v>
      </c>
      <c r="V207" s="0" t="n">
        <f aca="false">P$202/P207</f>
        <v>4.04078834779694</v>
      </c>
      <c r="W207" s="0" t="n">
        <f aca="false">Q$202/Q207</f>
        <v>6.07808092684362</v>
      </c>
      <c r="X207" s="0" t="n">
        <f aca="false">(P$202+Q$202)/(P207+Q207)</f>
        <v>4.3342584269311</v>
      </c>
    </row>
    <row r="208" customFormat="false" ht="12.8" hidden="false" customHeight="false" outlineLevel="0" collapsed="false">
      <c r="B208" s="0" t="n">
        <v>42892</v>
      </c>
      <c r="D208" s="0" t="n">
        <v>50273702856</v>
      </c>
      <c r="F208" s="0" t="n">
        <v>9969828581</v>
      </c>
      <c r="G208" s="0" t="n">
        <v>4314740322</v>
      </c>
      <c r="H208" s="0" t="n">
        <v>6863731397</v>
      </c>
      <c r="I208" s="0" t="n">
        <v>134075378417</v>
      </c>
      <c r="J208" s="0" t="n">
        <v>22560073852</v>
      </c>
      <c r="K208" s="0" t="n">
        <v>91417617797</v>
      </c>
      <c r="L208" s="0" t="n">
        <v>14159774780</v>
      </c>
      <c r="M208" s="0" t="n">
        <v>3388599</v>
      </c>
      <c r="N208" s="0" t="n">
        <v>7</v>
      </c>
      <c r="O208" s="0" t="n">
        <f aca="false">M208/1000000</f>
        <v>3.388599</v>
      </c>
      <c r="P208" s="0" t="n">
        <f aca="false">(I208+K208)/1000000000</f>
        <v>225.492996214</v>
      </c>
      <c r="Q208" s="0" t="n">
        <f aca="false">(J208+L208)/1000000000</f>
        <v>36.719848632</v>
      </c>
      <c r="R208" s="0" t="n">
        <f aca="false">P208/$O208</f>
        <v>66.5446092069318</v>
      </c>
      <c r="S208" s="0" t="n">
        <f aca="false">Q208/$O208</f>
        <v>10.8362921171847</v>
      </c>
      <c r="T208" s="0" t="n">
        <f aca="false">R208+S208</f>
        <v>77.3809013241165</v>
      </c>
      <c r="U208" s="0" t="n">
        <f aca="false">O$202/O208</f>
        <v>7.23001098684146</v>
      </c>
      <c r="V208" s="0" t="n">
        <f aca="false">P$202/P208</f>
        <v>4.52865625309208</v>
      </c>
      <c r="W208" s="0" t="n">
        <f aca="false">Q$202/Q208</f>
        <v>7.03985086895823</v>
      </c>
      <c r="X208" s="0" t="n">
        <f aca="false">(P$202+Q$202)/(P208+Q208)</f>
        <v>4.88031975086716</v>
      </c>
    </row>
    <row r="209" customFormat="false" ht="12.8" hidden="false" customHeight="false" outlineLevel="0" collapsed="false">
      <c r="B209" s="0" t="n">
        <v>26688</v>
      </c>
      <c r="D209" s="0" t="n">
        <v>50274053851</v>
      </c>
      <c r="F209" s="0" t="n">
        <v>9969469103</v>
      </c>
      <c r="G209" s="0" t="n">
        <v>4314451963</v>
      </c>
      <c r="H209" s="0" t="n">
        <v>6863931522</v>
      </c>
      <c r="I209" s="0" t="n">
        <v>117949569702</v>
      </c>
      <c r="J209" s="0" t="n">
        <v>19850418090</v>
      </c>
      <c r="K209" s="0" t="n">
        <v>86060470581</v>
      </c>
      <c r="L209" s="0" t="n">
        <v>12403366088</v>
      </c>
      <c r="M209" s="0" t="n">
        <v>2982492</v>
      </c>
      <c r="N209" s="0" t="n">
        <v>8</v>
      </c>
      <c r="O209" s="0" t="n">
        <f aca="false">M209/1000000</f>
        <v>2.982492</v>
      </c>
      <c r="P209" s="0" t="n">
        <f aca="false">(I209+K209)/1000000000</f>
        <v>204.010040283</v>
      </c>
      <c r="Q209" s="0" t="n">
        <f aca="false">(J209+L209)/1000000000</f>
        <v>32.253784178</v>
      </c>
      <c r="R209" s="0" t="n">
        <f aca="false">P209/$O209</f>
        <v>68.4025440078297</v>
      </c>
      <c r="S209" s="0" t="n">
        <f aca="false">Q209/$O209</f>
        <v>10.8143740797964</v>
      </c>
      <c r="T209" s="0" t="n">
        <f aca="false">R209+S209</f>
        <v>79.216918087626</v>
      </c>
      <c r="U209" s="0" t="n">
        <f aca="false">O$202/O209</f>
        <v>8.21447568006888</v>
      </c>
      <c r="V209" s="0" t="n">
        <f aca="false">P$202/P209</f>
        <v>5.00553926618725</v>
      </c>
      <c r="W209" s="0" t="n">
        <f aca="false">Q$202/Q209</f>
        <v>8.01463347287857</v>
      </c>
      <c r="X209" s="0" t="n">
        <f aca="false">(P$202+Q$202)/(P209+Q209)</f>
        <v>5.41632866797277</v>
      </c>
    </row>
    <row r="210" customFormat="false" ht="12.8" hidden="false" customHeight="false" outlineLevel="0" collapsed="false">
      <c r="B210" s="0" t="n">
        <v>39184</v>
      </c>
      <c r="D210" s="0" t="n">
        <v>50279631140</v>
      </c>
      <c r="F210" s="0" t="n">
        <v>9970213978</v>
      </c>
      <c r="G210" s="0" t="n">
        <v>4314566258</v>
      </c>
      <c r="H210" s="0" t="n">
        <v>6865512326</v>
      </c>
      <c r="I210" s="0" t="n">
        <v>104586730957</v>
      </c>
      <c r="J210" s="0" t="n">
        <v>17567306518</v>
      </c>
      <c r="K210" s="0" t="n">
        <v>84883865356</v>
      </c>
      <c r="L210" s="0" t="n">
        <v>10971359252</v>
      </c>
      <c r="M210" s="0" t="n">
        <v>2641546</v>
      </c>
      <c r="N210" s="0" t="n">
        <v>9</v>
      </c>
      <c r="O210" s="0" t="n">
        <f aca="false">M210/1000000</f>
        <v>2.641546</v>
      </c>
      <c r="P210" s="0" t="n">
        <f aca="false">(I210+K210)/1000000000</f>
        <v>189.470596313</v>
      </c>
      <c r="Q210" s="0" t="n">
        <f aca="false">(J210+L210)/1000000000</f>
        <v>28.53866577</v>
      </c>
      <c r="R210" s="0" t="n">
        <f aca="false">P210/$O210</f>
        <v>71.7271614096442</v>
      </c>
      <c r="S210" s="0" t="n">
        <f aca="false">Q210/$O210</f>
        <v>10.8037739149725</v>
      </c>
      <c r="T210" s="0" t="n">
        <f aca="false">R210+S210</f>
        <v>82.5309353246167</v>
      </c>
      <c r="U210" s="0" t="n">
        <f aca="false">O$202/O210</f>
        <v>9.27472321133155</v>
      </c>
      <c r="V210" s="0" t="n">
        <f aca="false">P$202/P210</f>
        <v>5.38965035844422</v>
      </c>
      <c r="W210" s="0" t="n">
        <f aca="false">Q$202/Q210</f>
        <v>9.05796579221089</v>
      </c>
      <c r="X210" s="0" t="n">
        <f aca="false">(P$202+Q$202)/(P210+Q210)</f>
        <v>5.86985393834232</v>
      </c>
    </row>
    <row r="211" customFormat="false" ht="12.8" hidden="false" customHeight="false" outlineLevel="0" collapsed="false">
      <c r="B211" s="0" t="n">
        <v>60719</v>
      </c>
      <c r="D211" s="0" t="n">
        <v>50277101408</v>
      </c>
      <c r="F211" s="0" t="n">
        <v>9970019337</v>
      </c>
      <c r="G211" s="0" t="n">
        <v>4314804313</v>
      </c>
      <c r="H211" s="0" t="n">
        <v>6864749961</v>
      </c>
      <c r="I211" s="0" t="n">
        <v>94037811279</v>
      </c>
      <c r="J211" s="0" t="n">
        <v>15841384887</v>
      </c>
      <c r="K211" s="0" t="n">
        <v>79999710083</v>
      </c>
      <c r="L211" s="0" t="n">
        <v>9862823486</v>
      </c>
      <c r="M211" s="0" t="n">
        <v>2372819</v>
      </c>
      <c r="N211" s="0" t="n">
        <v>10</v>
      </c>
      <c r="O211" s="0" t="n">
        <f aca="false">M211/1000000</f>
        <v>2.372819</v>
      </c>
      <c r="P211" s="0" t="n">
        <f aca="false">(I211+K211)/1000000000</f>
        <v>174.037521362</v>
      </c>
      <c r="Q211" s="0" t="n">
        <f aca="false">(J211+L211)/1000000000</f>
        <v>25.704208373</v>
      </c>
      <c r="R211" s="0" t="n">
        <f aca="false">P211/$O211</f>
        <v>73.3463114388413</v>
      </c>
      <c r="S211" s="0" t="n">
        <f aca="false">Q211/$O211</f>
        <v>10.8327724841212</v>
      </c>
      <c r="T211" s="0" t="n">
        <f aca="false">R211+S211</f>
        <v>84.1790839229625</v>
      </c>
      <c r="U211" s="0" t="n">
        <f aca="false">O$202/O211</f>
        <v>10.3251061290389</v>
      </c>
      <c r="V211" s="0" t="n">
        <f aca="false">P$202/P211</f>
        <v>5.86758682461889</v>
      </c>
      <c r="W211" s="0" t="n">
        <f aca="false">Q$202/Q211</f>
        <v>10.0568068290146</v>
      </c>
      <c r="X211" s="0" t="n">
        <f aca="false">(P$202+Q$202)/(P211+Q211)</f>
        <v>6.40668591050439</v>
      </c>
    </row>
    <row r="212" customFormat="false" ht="12.8" hidden="false" customHeight="false" outlineLevel="0" collapsed="false">
      <c r="B212" s="0" t="n">
        <v>49436</v>
      </c>
      <c r="D212" s="0" t="n">
        <v>50290272135</v>
      </c>
      <c r="F212" s="0" t="n">
        <v>9971905260</v>
      </c>
      <c r="G212" s="0" t="n">
        <v>4314976797</v>
      </c>
      <c r="H212" s="0" t="n">
        <v>6868538483</v>
      </c>
      <c r="I212" s="0" t="n">
        <v>86052963256</v>
      </c>
      <c r="J212" s="0" t="n">
        <v>14435379028</v>
      </c>
      <c r="K212" s="0" t="n">
        <v>78886489868</v>
      </c>
      <c r="L212" s="0" t="n">
        <v>9076538085</v>
      </c>
      <c r="M212" s="0" t="n">
        <v>2167410</v>
      </c>
      <c r="N212" s="0" t="n">
        <v>11</v>
      </c>
      <c r="O212" s="0" t="n">
        <f aca="false">M212/1000000</f>
        <v>2.16741</v>
      </c>
      <c r="P212" s="0" t="n">
        <f aca="false">(I212+K212)/1000000000</f>
        <v>164.939453124</v>
      </c>
      <c r="Q212" s="0" t="n">
        <f aca="false">(J212+L212)/1000000000</f>
        <v>23.511917113</v>
      </c>
      <c r="R212" s="0" t="n">
        <f aca="false">P212/$O212</f>
        <v>76.0997933588938</v>
      </c>
      <c r="S212" s="0" t="n">
        <f aca="false">Q212/$O212</f>
        <v>10.8479323768922</v>
      </c>
      <c r="T212" s="0" t="n">
        <f aca="false">R212+S212</f>
        <v>86.947725735786</v>
      </c>
      <c r="U212" s="0" t="n">
        <f aca="false">O$202/O212</f>
        <v>11.3036333688596</v>
      </c>
      <c r="V212" s="0" t="n">
        <f aca="false">P$202/P212</f>
        <v>6.19124319858928</v>
      </c>
      <c r="W212" s="0" t="n">
        <f aca="false">Q$202/Q212</f>
        <v>10.9945206534039</v>
      </c>
      <c r="X212" s="0" t="n">
        <f aca="false">(P$202+Q$202)/(P212+Q212)</f>
        <v>6.79051855141009</v>
      </c>
    </row>
    <row r="213" customFormat="false" ht="12.8" hidden="false" customHeight="false" outlineLevel="0" collapsed="false">
      <c r="B213" s="0" t="n">
        <v>80550</v>
      </c>
      <c r="D213" s="0" t="n">
        <v>50296728607</v>
      </c>
      <c r="F213" s="0" t="n">
        <v>9972910371</v>
      </c>
      <c r="G213" s="0" t="n">
        <v>4315053453</v>
      </c>
      <c r="H213" s="0" t="n">
        <v>6870379703</v>
      </c>
      <c r="I213" s="0" t="n">
        <v>78838699340</v>
      </c>
      <c r="J213" s="0" t="n">
        <v>13309799194</v>
      </c>
      <c r="K213" s="0" t="n">
        <v>76735900878</v>
      </c>
      <c r="L213" s="0" t="n">
        <v>8385238647</v>
      </c>
      <c r="M213" s="0" t="n">
        <v>1993409</v>
      </c>
      <c r="N213" s="0" t="n">
        <v>12</v>
      </c>
      <c r="O213" s="0" t="n">
        <f aca="false">M213/1000000</f>
        <v>1.993409</v>
      </c>
      <c r="P213" s="0" t="n">
        <f aca="false">(I213+K213)/1000000000</f>
        <v>155.574600218</v>
      </c>
      <c r="Q213" s="0" t="n">
        <f aca="false">(J213+L213)/1000000000</f>
        <v>21.695037841</v>
      </c>
      <c r="R213" s="0" t="n">
        <f aca="false">P213/$O213</f>
        <v>78.0444957447268</v>
      </c>
      <c r="S213" s="0" t="n">
        <f aca="false">Q213/$O213</f>
        <v>10.8833851161503</v>
      </c>
      <c r="T213" s="0" t="n">
        <f aca="false">R213+S213</f>
        <v>88.927880860877</v>
      </c>
      <c r="U213" s="0" t="n">
        <f aca="false">O$202/O213</f>
        <v>12.2903067057488</v>
      </c>
      <c r="V213" s="0" t="n">
        <f aca="false">P$202/P213</f>
        <v>6.56392666863398</v>
      </c>
      <c r="W213" s="0" t="n">
        <f aca="false">Q$202/Q213</f>
        <v>11.9152711414715</v>
      </c>
      <c r="X213" s="0" t="n">
        <f aca="false">(P$202+Q$202)/(P213+Q213)</f>
        <v>7.21884773751886</v>
      </c>
    </row>
    <row r="214" customFormat="false" ht="12.8" hidden="false" customHeight="false" outlineLevel="0" collapsed="false">
      <c r="B214" s="0" t="n">
        <v>95153</v>
      </c>
      <c r="D214" s="0" t="n">
        <v>50304560146</v>
      </c>
      <c r="F214" s="0" t="n">
        <v>9974217300</v>
      </c>
      <c r="G214" s="0" t="n">
        <v>4315226617</v>
      </c>
      <c r="H214" s="0" t="n">
        <v>6872608505</v>
      </c>
      <c r="I214" s="0" t="n">
        <v>91124053955</v>
      </c>
      <c r="J214" s="0" t="n">
        <v>16566085815</v>
      </c>
      <c r="K214" s="0" t="n">
        <v>87364837646</v>
      </c>
      <c r="L214" s="0" t="n">
        <v>10450897216</v>
      </c>
      <c r="M214" s="0" t="n">
        <v>2492506</v>
      </c>
      <c r="N214" s="0" t="n">
        <v>13</v>
      </c>
      <c r="O214" s="0" t="n">
        <f aca="false">M214/1000000</f>
        <v>2.492506</v>
      </c>
      <c r="P214" s="0" t="n">
        <f aca="false">(I214+K214)/1000000000</f>
        <v>178.488891601</v>
      </c>
      <c r="Q214" s="0" t="n">
        <f aca="false">(J214+L214)/1000000000</f>
        <v>27.016983031</v>
      </c>
      <c r="R214" s="0" t="n">
        <f aca="false">P214/$O214</f>
        <v>71.6102154221494</v>
      </c>
      <c r="S214" s="0" t="n">
        <f aca="false">Q214/$O214</f>
        <v>10.8392850532757</v>
      </c>
      <c r="T214" s="0" t="n">
        <f aca="false">R214+S214</f>
        <v>82.4495004754251</v>
      </c>
      <c r="U214" s="0" t="n">
        <f aca="false">O$202/O214</f>
        <v>9.8293075322587</v>
      </c>
      <c r="V214" s="0" t="n">
        <f aca="false">P$202/P214</f>
        <v>5.72125390086337</v>
      </c>
      <c r="W214" s="0" t="n">
        <f aca="false">Q$202/Q214</f>
        <v>9.56813934418168</v>
      </c>
      <c r="X214" s="0" t="n">
        <f aca="false">(P$202+Q$202)/(P214+Q214)</f>
        <v>6.2269875638569</v>
      </c>
    </row>
    <row r="215" customFormat="false" ht="12.8" hidden="false" customHeight="false" outlineLevel="0" collapsed="false">
      <c r="B215" s="0" t="n">
        <v>101493</v>
      </c>
      <c r="D215" s="0" t="n">
        <v>50308507548</v>
      </c>
      <c r="F215" s="0" t="n">
        <v>9974715805</v>
      </c>
      <c r="G215" s="0" t="n">
        <v>4315353942</v>
      </c>
      <c r="H215" s="0" t="n">
        <v>6873725756</v>
      </c>
      <c r="I215" s="0" t="n">
        <v>85877410888</v>
      </c>
      <c r="J215" s="0" t="n">
        <v>15054595947</v>
      </c>
      <c r="K215" s="0" t="n">
        <v>80162490844</v>
      </c>
      <c r="L215" s="0" t="n">
        <v>9587585449</v>
      </c>
      <c r="M215" s="0" t="n">
        <v>2278382</v>
      </c>
      <c r="N215" s="0" t="n">
        <v>14</v>
      </c>
      <c r="O215" s="0" t="n">
        <f aca="false">M215/1000000</f>
        <v>2.278382</v>
      </c>
      <c r="P215" s="0" t="n">
        <f aca="false">(I215+K215)/1000000000</f>
        <v>166.039901732</v>
      </c>
      <c r="Q215" s="0" t="n">
        <f aca="false">(J215+L215)/1000000000</f>
        <v>24.642181396</v>
      </c>
      <c r="R215" s="0" t="n">
        <f aca="false">P215/$O215</f>
        <v>72.8762348596504</v>
      </c>
      <c r="S215" s="0" t="n">
        <f aca="false">Q215/$O215</f>
        <v>10.8156496127515</v>
      </c>
      <c r="T215" s="0" t="n">
        <f aca="false">R215+S215</f>
        <v>83.6918844724019</v>
      </c>
      <c r="U215" s="0" t="n">
        <f aca="false">O$202/O215</f>
        <v>10.7530730140951</v>
      </c>
      <c r="V215" s="0" t="n">
        <f aca="false">P$202/P215</f>
        <v>6.1502100198858</v>
      </c>
      <c r="W215" s="0" t="n">
        <f aca="false">Q$202/Q215</f>
        <v>10.4902343727557</v>
      </c>
      <c r="X215" s="0" t="n">
        <f aca="false">(P$202+Q$202)/(P215+Q215)</f>
        <v>6.71107900984059</v>
      </c>
    </row>
    <row r="216" customFormat="false" ht="12.8" hidden="false" customHeight="false" outlineLevel="0" collapsed="false">
      <c r="B216" s="0" t="n">
        <v>100516</v>
      </c>
      <c r="D216" s="0" t="n">
        <v>50312475278</v>
      </c>
      <c r="F216" s="0" t="n">
        <v>9975018373</v>
      </c>
      <c r="G216" s="0" t="n">
        <v>4315414006</v>
      </c>
      <c r="H216" s="0" t="n">
        <v>6874818686</v>
      </c>
      <c r="I216" s="0" t="n">
        <v>83618484497</v>
      </c>
      <c r="J216" s="0" t="n">
        <v>14121246337</v>
      </c>
      <c r="K216" s="0" t="n">
        <v>74193283081</v>
      </c>
      <c r="L216" s="0" t="n">
        <v>8885208129</v>
      </c>
      <c r="M216" s="0" t="n">
        <v>2119220</v>
      </c>
      <c r="N216" s="0" t="n">
        <v>15</v>
      </c>
      <c r="O216" s="0" t="n">
        <f aca="false">M216/1000000</f>
        <v>2.11922</v>
      </c>
      <c r="P216" s="0" t="n">
        <f aca="false">(I216+K216)/1000000000</f>
        <v>157.811767578</v>
      </c>
      <c r="Q216" s="0" t="n">
        <f aca="false">(J216+L216)/1000000000</f>
        <v>23.006454466</v>
      </c>
      <c r="R216" s="0" t="n">
        <f aca="false">P216/$O216</f>
        <v>74.4669112116722</v>
      </c>
      <c r="S216" s="0" t="n">
        <f aca="false">Q216/$O216</f>
        <v>10.856095386982</v>
      </c>
      <c r="T216" s="0" t="n">
        <f aca="false">R216+S216</f>
        <v>85.3230065986542</v>
      </c>
      <c r="U216" s="0" t="n">
        <f aca="false">O$202/O216</f>
        <v>11.5606723228358</v>
      </c>
      <c r="V216" s="0" t="n">
        <f aca="false">P$202/P216</f>
        <v>6.47087529026168</v>
      </c>
      <c r="W216" s="0" t="n">
        <f aca="false">Q$202/Q216</f>
        <v>11.2360754536092</v>
      </c>
      <c r="X216" s="0" t="n">
        <f aca="false">(P$202+Q$202)/(P216+Q216)</f>
        <v>7.07717679759955</v>
      </c>
    </row>
    <row r="217" customFormat="false" ht="12.8" hidden="false" customHeight="false" outlineLevel="0" collapsed="false">
      <c r="B217" s="0" t="n">
        <v>207977</v>
      </c>
      <c r="D217" s="0" t="n">
        <v>50315685581</v>
      </c>
      <c r="F217" s="0" t="n">
        <v>9975670500</v>
      </c>
      <c r="G217" s="0" t="n">
        <v>4315711171</v>
      </c>
      <c r="H217" s="0" t="n">
        <v>6875762698</v>
      </c>
      <c r="I217" s="0" t="n">
        <v>81148086547</v>
      </c>
      <c r="J217" s="0" t="n">
        <v>13415878295</v>
      </c>
      <c r="K217" s="0" t="n">
        <v>70155120849</v>
      </c>
      <c r="L217" s="0" t="n">
        <v>8410034179</v>
      </c>
      <c r="M217" s="0" t="n">
        <v>1994533</v>
      </c>
      <c r="N217" s="0" t="n">
        <v>16</v>
      </c>
      <c r="O217" s="0" t="n">
        <f aca="false">M217/1000000</f>
        <v>1.994533</v>
      </c>
      <c r="P217" s="0" t="n">
        <f aca="false">(I217+K217)/1000000000</f>
        <v>151.303207396</v>
      </c>
      <c r="Q217" s="0" t="n">
        <f aca="false">(J217+L217)/1000000000</f>
        <v>21.825912474</v>
      </c>
      <c r="R217" s="0" t="n">
        <f aca="false">P217/$O217</f>
        <v>75.8589641765767</v>
      </c>
      <c r="S217" s="0" t="n">
        <f aca="false">Q217/$O217</f>
        <v>10.9428685682313</v>
      </c>
      <c r="T217" s="0" t="n">
        <f aca="false">R217+S217</f>
        <v>86.8018327448079</v>
      </c>
      <c r="U217" s="0" t="n">
        <f aca="false">O$202/O217</f>
        <v>12.2833806209273</v>
      </c>
      <c r="V217" s="0" t="n">
        <f aca="false">P$202/P217</f>
        <v>6.74923079892355</v>
      </c>
      <c r="W217" s="0" t="n">
        <f aca="false">Q$202/Q217</f>
        <v>11.8438236480578</v>
      </c>
      <c r="X217" s="0" t="n">
        <f aca="false">(P$202+Q$202)/(P217+Q217)</f>
        <v>7.39149212214499</v>
      </c>
    </row>
    <row r="218" customFormat="false" ht="12.8" hidden="false" customHeight="false" outlineLevel="0" collapsed="false">
      <c r="B218" s="0" t="n">
        <v>173476</v>
      </c>
      <c r="D218" s="0" t="n">
        <v>50318331393</v>
      </c>
      <c r="F218" s="0" t="n">
        <v>9975823142</v>
      </c>
      <c r="G218" s="0" t="n">
        <v>4315677925</v>
      </c>
      <c r="H218" s="0" t="n">
        <v>6876501048</v>
      </c>
      <c r="I218" s="0" t="n">
        <v>79044784545</v>
      </c>
      <c r="J218" s="0" t="n">
        <v>12695083618</v>
      </c>
      <c r="K218" s="0" t="n">
        <v>65607543945</v>
      </c>
      <c r="L218" s="0" t="n">
        <v>7900726318</v>
      </c>
      <c r="M218" s="0" t="n">
        <v>1874119</v>
      </c>
      <c r="N218" s="0" t="n">
        <v>17</v>
      </c>
      <c r="O218" s="0" t="n">
        <f aca="false">M218/1000000</f>
        <v>1.874119</v>
      </c>
      <c r="P218" s="0" t="n">
        <f aca="false">(I218+K218)/1000000000</f>
        <v>144.65232849</v>
      </c>
      <c r="Q218" s="0" t="n">
        <f aca="false">(J218+L218)/1000000000</f>
        <v>20.595809936</v>
      </c>
      <c r="R218" s="0" t="n">
        <f aca="false">P218/$O218</f>
        <v>77.1841747989322</v>
      </c>
      <c r="S218" s="0" t="n">
        <f aca="false">Q218/$O218</f>
        <v>10.9895956105242</v>
      </c>
      <c r="T218" s="0" t="n">
        <f aca="false">R218+S218</f>
        <v>88.1737704094564</v>
      </c>
      <c r="U218" s="0" t="n">
        <f aca="false">O$202/O218</f>
        <v>13.0725999789768</v>
      </c>
      <c r="V218" s="0" t="n">
        <f aca="false">P$202/P218</f>
        <v>7.05954945898846</v>
      </c>
      <c r="W218" s="0" t="n">
        <f aca="false">Q$202/Q218</f>
        <v>12.5512062455071</v>
      </c>
      <c r="X218" s="0" t="n">
        <f aca="false">(P$202+Q$202)/(P218+Q218)</f>
        <v>7.744005698473</v>
      </c>
    </row>
    <row r="219" customFormat="false" ht="12.8" hidden="false" customHeight="false" outlineLevel="0" collapsed="false">
      <c r="B219" s="0" t="n">
        <v>356956</v>
      </c>
      <c r="D219" s="0" t="n">
        <v>50314185307</v>
      </c>
      <c r="F219" s="0" t="n">
        <v>9975379640</v>
      </c>
      <c r="G219" s="0" t="n">
        <v>4315998135</v>
      </c>
      <c r="H219" s="0" t="n">
        <v>6875320094</v>
      </c>
      <c r="I219" s="0" t="n">
        <v>77429290771</v>
      </c>
      <c r="J219" s="0" t="n">
        <v>13712142944</v>
      </c>
      <c r="K219" s="0" t="n">
        <v>61664474487</v>
      </c>
      <c r="L219" s="0" t="n">
        <v>7487075805</v>
      </c>
      <c r="M219" s="0" t="n">
        <v>1775122</v>
      </c>
      <c r="N219" s="0" t="n">
        <v>18</v>
      </c>
      <c r="O219" s="0" t="n">
        <f aca="false">M219/1000000</f>
        <v>1.775122</v>
      </c>
      <c r="P219" s="0" t="n">
        <f aca="false">(I219+K219)/1000000000</f>
        <v>139.093765258</v>
      </c>
      <c r="Q219" s="0" t="n">
        <f aca="false">(J219+L219)/1000000000</f>
        <v>21.199218749</v>
      </c>
      <c r="R219" s="0" t="n">
        <f aca="false">P219/$O219</f>
        <v>78.3572989676202</v>
      </c>
      <c r="S219" s="0" t="n">
        <f aca="false">Q219/$O219</f>
        <v>11.9424010006073</v>
      </c>
      <c r="T219" s="0" t="n">
        <f aca="false">R219+S219</f>
        <v>90.2996999682275</v>
      </c>
      <c r="U219" s="0" t="n">
        <f aca="false">O$202/O219</f>
        <v>13.8016474360635</v>
      </c>
      <c r="V219" s="0" t="n">
        <f aca="false">P$202/P219</f>
        <v>7.34166815772691</v>
      </c>
      <c r="W219" s="0" t="n">
        <f aca="false">Q$202/Q219</f>
        <v>12.1939521149662</v>
      </c>
      <c r="X219" s="0" t="n">
        <f aca="false">(P$202+Q$202)/(P219+Q219)</f>
        <v>7.98339698746338</v>
      </c>
    </row>
    <row r="220" customFormat="false" ht="12.8" hidden="false" customHeight="false" outlineLevel="0" collapsed="false">
      <c r="B220" s="0" t="n">
        <v>198559</v>
      </c>
      <c r="D220" s="0" t="n">
        <v>50335942055</v>
      </c>
      <c r="F220" s="0" t="n">
        <v>9978449107</v>
      </c>
      <c r="G220" s="0" t="n">
        <v>4316239949</v>
      </c>
      <c r="H220" s="0" t="n">
        <v>6881359731</v>
      </c>
      <c r="I220" s="0" t="n">
        <v>73162689208</v>
      </c>
      <c r="J220" s="0" t="n">
        <v>11428833007</v>
      </c>
      <c r="K220" s="0" t="n">
        <v>60445571899</v>
      </c>
      <c r="L220" s="0" t="n">
        <v>7073974609</v>
      </c>
      <c r="M220" s="0" t="n">
        <v>1678033</v>
      </c>
      <c r="N220" s="0" t="n">
        <v>19</v>
      </c>
      <c r="O220" s="0" t="n">
        <f aca="false">M220/1000000</f>
        <v>1.678033</v>
      </c>
      <c r="P220" s="0" t="n">
        <f aca="false">(I220+K220)/1000000000</f>
        <v>133.608261107</v>
      </c>
      <c r="Q220" s="0" t="n">
        <f aca="false">(J220+L220)/1000000000</f>
        <v>18.502807616</v>
      </c>
      <c r="R220" s="0" t="n">
        <f aca="false">P220/$O220</f>
        <v>79.6219508835643</v>
      </c>
      <c r="S220" s="0" t="n">
        <f aca="false">Q220/$O220</f>
        <v>11.0264861394263</v>
      </c>
      <c r="T220" s="0" t="n">
        <f aca="false">R220+S220</f>
        <v>90.6484370229906</v>
      </c>
      <c r="U220" s="0" t="n">
        <f aca="false">O$202/O220</f>
        <v>14.60019439427</v>
      </c>
      <c r="V220" s="0" t="n">
        <f aca="false">P$202/P220</f>
        <v>7.64309226743988</v>
      </c>
      <c r="W220" s="0" t="n">
        <f aca="false">Q$202/Q220</f>
        <v>13.9709747658223</v>
      </c>
      <c r="X220" s="0" t="n">
        <f aca="false">(P$202+Q$202)/(P220+Q220)</f>
        <v>8.41281661075796</v>
      </c>
    </row>
    <row r="221" customFormat="false" ht="12.8" hidden="false" customHeight="false" outlineLevel="0" collapsed="false">
      <c r="B221" s="0" t="n">
        <v>366578</v>
      </c>
      <c r="D221" s="0" t="n">
        <v>50339971095</v>
      </c>
      <c r="F221" s="0" t="n">
        <v>9979499729</v>
      </c>
      <c r="G221" s="0" t="n">
        <v>4316476717</v>
      </c>
      <c r="H221" s="0" t="n">
        <v>6882604891</v>
      </c>
      <c r="I221" s="0" t="n">
        <v>70420639038</v>
      </c>
      <c r="J221" s="0" t="n">
        <v>12548004150</v>
      </c>
      <c r="K221" s="0" t="n">
        <v>60513977050</v>
      </c>
      <c r="L221" s="0" t="n">
        <v>6875686645</v>
      </c>
      <c r="M221" s="0" t="n">
        <v>1623167</v>
      </c>
      <c r="N221" s="0" t="n">
        <v>20</v>
      </c>
      <c r="O221" s="0" t="n">
        <f aca="false">M221/1000000</f>
        <v>1.623167</v>
      </c>
      <c r="P221" s="0" t="n">
        <f aca="false">(I221+K221)/1000000000</f>
        <v>130.934616088</v>
      </c>
      <c r="Q221" s="0" t="n">
        <f aca="false">(J221+L221)/1000000000</f>
        <v>19.423690795</v>
      </c>
      <c r="R221" s="0" t="n">
        <f aca="false">P221/$O221</f>
        <v>80.6661397675039</v>
      </c>
      <c r="S221" s="0" t="n">
        <f aca="false">Q221/$O221</f>
        <v>11.9665387449351</v>
      </c>
      <c r="T221" s="0" t="n">
        <f aca="false">R221+S221</f>
        <v>92.632678512439</v>
      </c>
      <c r="U221" s="0" t="n">
        <f aca="false">O$202/O221</f>
        <v>15.0937075482683</v>
      </c>
      <c r="V221" s="0" t="n">
        <f aca="false">P$202/P221</f>
        <v>7.79916188585816</v>
      </c>
      <c r="W221" s="0" t="n">
        <f aca="false">Q$202/Q221</f>
        <v>13.3086065376691</v>
      </c>
      <c r="X221" s="0" t="n">
        <f aca="false">(P$202+Q$202)/(P221+Q221)</f>
        <v>8.51088677547276</v>
      </c>
    </row>
    <row r="222" customFormat="false" ht="12.8" hidden="false" customHeight="false" outlineLevel="0" collapsed="false">
      <c r="B222" s="0" t="n">
        <v>447924</v>
      </c>
      <c r="D222" s="0" t="n">
        <v>50347410593</v>
      </c>
      <c r="F222" s="0" t="n">
        <v>9980551713</v>
      </c>
      <c r="G222" s="0" t="n">
        <v>4316543232</v>
      </c>
      <c r="H222" s="0" t="n">
        <v>6884749744</v>
      </c>
      <c r="I222" s="0" t="n">
        <v>67297042846</v>
      </c>
      <c r="J222" s="0" t="n">
        <v>12103790283</v>
      </c>
      <c r="K222" s="0" t="n">
        <v>59600845336</v>
      </c>
      <c r="L222" s="0" t="n">
        <v>6775878906</v>
      </c>
      <c r="M222" s="0" t="n">
        <v>1552425</v>
      </c>
      <c r="N222" s="0" t="n">
        <v>21</v>
      </c>
      <c r="O222" s="0" t="n">
        <f aca="false">M222/1000000</f>
        <v>1.552425</v>
      </c>
      <c r="P222" s="0" t="n">
        <f aca="false">(I222+K222)/1000000000</f>
        <v>126.897888182</v>
      </c>
      <c r="Q222" s="0" t="n">
        <f aca="false">(J222+L222)/1000000000</f>
        <v>18.879669189</v>
      </c>
      <c r="R222" s="0" t="n">
        <f aca="false">P222/$O222</f>
        <v>81.7417190408554</v>
      </c>
      <c r="S222" s="0" t="n">
        <f aca="false">Q222/$O222</f>
        <v>12.1614050205324</v>
      </c>
      <c r="T222" s="0" t="n">
        <f aca="false">R222+S222</f>
        <v>93.9031240613878</v>
      </c>
      <c r="U222" s="0" t="n">
        <f aca="false">O$202/O222</f>
        <v>15.7815082854244</v>
      </c>
      <c r="V222" s="0" t="n">
        <f aca="false">P$202/P222</f>
        <v>8.047259745319</v>
      </c>
      <c r="W222" s="0" t="n">
        <f aca="false">Q$202/Q222</f>
        <v>13.6920968112414</v>
      </c>
      <c r="X222" s="0" t="n">
        <f aca="false">(P$202+Q$202)/(P222+Q222)</f>
        <v>8.77832328042267</v>
      </c>
    </row>
    <row r="223" customFormat="false" ht="12.8" hidden="false" customHeight="false" outlineLevel="0" collapsed="false">
      <c r="B223" s="0" t="n">
        <v>472740</v>
      </c>
      <c r="D223" s="0" t="n">
        <v>50350267257</v>
      </c>
      <c r="F223" s="0" t="n">
        <v>9981086246</v>
      </c>
      <c r="G223" s="0" t="n">
        <v>4316630021</v>
      </c>
      <c r="H223" s="0" t="n">
        <v>6885613733</v>
      </c>
      <c r="I223" s="0" t="n">
        <v>64903442382</v>
      </c>
      <c r="J223" s="0" t="n">
        <v>11826171875</v>
      </c>
      <c r="K223" s="0" t="n">
        <v>59548110961</v>
      </c>
      <c r="L223" s="0" t="n">
        <v>6468048095</v>
      </c>
      <c r="M223" s="0" t="n">
        <v>1492504</v>
      </c>
      <c r="N223" s="0" t="n">
        <v>22</v>
      </c>
      <c r="O223" s="0" t="n">
        <f aca="false">M223/1000000</f>
        <v>1.492504</v>
      </c>
      <c r="P223" s="0" t="n">
        <f aca="false">(I223+K223)/1000000000</f>
        <v>124.451553343</v>
      </c>
      <c r="Q223" s="0" t="n">
        <f aca="false">(J223+L223)/1000000000</f>
        <v>18.29421997</v>
      </c>
      <c r="R223" s="0" t="n">
        <f aca="false">P223/$O223</f>
        <v>83.38440187966</v>
      </c>
      <c r="S223" s="0" t="n">
        <f aca="false">Q223/$O223</f>
        <v>12.2574009650895</v>
      </c>
      <c r="T223" s="0" t="n">
        <f aca="false">R223+S223</f>
        <v>95.6418028447495</v>
      </c>
      <c r="U223" s="0" t="n">
        <f aca="false">O$202/O223</f>
        <v>16.4151037451156</v>
      </c>
      <c r="V223" s="0" t="n">
        <f aca="false">P$202/P223</f>
        <v>8.20544412586424</v>
      </c>
      <c r="W223" s="0" t="n">
        <f aca="false">Q$202/Q223</f>
        <v>14.1302694907959</v>
      </c>
      <c r="X223" s="0" t="n">
        <f aca="false">(P$202+Q$202)/(P223+Q223)</f>
        <v>8.96476649313481</v>
      </c>
    </row>
    <row r="224" customFormat="false" ht="12.8" hidden="false" customHeight="false" outlineLevel="0" collapsed="false">
      <c r="B224" s="0" t="n">
        <v>483406</v>
      </c>
      <c r="D224" s="0" t="n">
        <v>50356014843</v>
      </c>
      <c r="F224" s="0" t="n">
        <v>9981694005</v>
      </c>
      <c r="G224" s="0" t="n">
        <v>4316593630</v>
      </c>
      <c r="H224" s="0" t="n">
        <v>6887203144</v>
      </c>
      <c r="I224" s="0" t="n">
        <v>61549835205</v>
      </c>
      <c r="J224" s="0" t="n">
        <v>11914291381</v>
      </c>
      <c r="K224" s="0" t="n">
        <v>58232635498</v>
      </c>
      <c r="L224" s="0" t="n">
        <v>6121994018</v>
      </c>
      <c r="M224" s="0" t="n">
        <v>1417408</v>
      </c>
      <c r="N224" s="0" t="n">
        <v>23</v>
      </c>
      <c r="O224" s="0" t="n">
        <f aca="false">M224/1000000</f>
        <v>1.417408</v>
      </c>
      <c r="P224" s="0" t="n">
        <f aca="false">(I224+K224)/1000000000</f>
        <v>119.782470703</v>
      </c>
      <c r="Q224" s="0" t="n">
        <f aca="false">(J224+L224)/1000000000</f>
        <v>18.036285399</v>
      </c>
      <c r="R224" s="0" t="n">
        <f aca="false">P224/$O224</f>
        <v>84.5081096642604</v>
      </c>
      <c r="S224" s="0" t="n">
        <f aca="false">Q224/$O224</f>
        <v>12.7248367435488</v>
      </c>
      <c r="T224" s="0" t="n">
        <f aca="false">R224+S224</f>
        <v>97.2329464078092</v>
      </c>
      <c r="U224" s="0" t="n">
        <f aca="false">O$202/O224</f>
        <v>17.2847959091525</v>
      </c>
      <c r="V224" s="0" t="n">
        <f aca="false">P$202/P224</f>
        <v>8.52528973012262</v>
      </c>
      <c r="W224" s="0" t="n">
        <f aca="false">Q$202/Q224</f>
        <v>14.3323446364589</v>
      </c>
      <c r="X224" s="0" t="n">
        <f aca="false">(P$202+Q$202)/(P224+Q224)</f>
        <v>9.28525667932965</v>
      </c>
    </row>
    <row r="225" customFormat="false" ht="12.8" hidden="false" customHeight="false" outlineLevel="0" collapsed="false">
      <c r="B225" s="0" t="n">
        <v>888207</v>
      </c>
      <c r="D225" s="0" t="n">
        <v>50364700993</v>
      </c>
      <c r="F225" s="0" t="n">
        <v>9983268691</v>
      </c>
      <c r="G225" s="0" t="n">
        <v>4316881671</v>
      </c>
      <c r="H225" s="0" t="n">
        <v>6889652362</v>
      </c>
      <c r="I225" s="0" t="n">
        <v>59332015991</v>
      </c>
      <c r="J225" s="0" t="n">
        <v>11694686889</v>
      </c>
      <c r="K225" s="0" t="n">
        <v>58120407104</v>
      </c>
      <c r="L225" s="0" t="n">
        <v>6293975830</v>
      </c>
      <c r="M225" s="0" t="n">
        <v>1368848</v>
      </c>
      <c r="N225" s="0" t="n">
        <v>24</v>
      </c>
      <c r="O225" s="0" t="n">
        <f aca="false">M225/1000000</f>
        <v>1.368848</v>
      </c>
      <c r="P225" s="0" t="n">
        <f aca="false">(I225+K225)/1000000000</f>
        <v>117.452423095</v>
      </c>
      <c r="Q225" s="0" t="n">
        <f aca="false">(J225+L225)/1000000000</f>
        <v>17.988662719</v>
      </c>
      <c r="R225" s="0" t="n">
        <f aca="false">P225/$O225</f>
        <v>85.8038460771393</v>
      </c>
      <c r="S225" s="0" t="n">
        <f aca="false">Q225/$O225</f>
        <v>13.1414610818732</v>
      </c>
      <c r="T225" s="0" t="n">
        <f aca="false">R225+S225</f>
        <v>98.9453071590125</v>
      </c>
      <c r="U225" s="0" t="n">
        <f aca="false">O$202/O225</f>
        <v>17.8979755239442</v>
      </c>
      <c r="V225" s="0" t="n">
        <f aca="false">P$202/P225</f>
        <v>8.69441634683884</v>
      </c>
      <c r="W225" s="0" t="n">
        <f aca="false">Q$202/Q225</f>
        <v>14.3702876827506</v>
      </c>
      <c r="X225" s="0" t="n">
        <f aca="false">(P$202+Q$202)/(P225+Q225)</f>
        <v>9.4482594992658</v>
      </c>
    </row>
    <row r="226" customFormat="false" ht="12.8" hidden="false" customHeight="false" outlineLevel="0" collapsed="false">
      <c r="A226" s="0" t="s">
        <v>0</v>
      </c>
      <c r="B226" s="0" t="s">
        <v>1</v>
      </c>
      <c r="D226" s="0" t="s">
        <v>2</v>
      </c>
      <c r="F226" s="0" t="s">
        <v>73</v>
      </c>
      <c r="G226" s="0" t="s">
        <v>74</v>
      </c>
      <c r="H226" s="0" t="s">
        <v>4</v>
      </c>
      <c r="I226" s="0" t="s">
        <v>5</v>
      </c>
      <c r="J226" s="0" t="s">
        <v>67</v>
      </c>
      <c r="K226" s="0" t="s">
        <v>75</v>
      </c>
      <c r="L226" s="0" t="s">
        <v>76</v>
      </c>
      <c r="M226" s="0" t="s">
        <v>7</v>
      </c>
      <c r="N226" s="0" t="s">
        <v>8</v>
      </c>
      <c r="O226" s="0" t="s">
        <v>9</v>
      </c>
      <c r="P226" s="0" t="s">
        <v>58</v>
      </c>
      <c r="Q226" s="0" t="s">
        <v>59</v>
      </c>
      <c r="R226" s="0" t="s">
        <v>60</v>
      </c>
      <c r="S226" s="0" t="s">
        <v>61</v>
      </c>
      <c r="T226" s="0" t="s">
        <v>62</v>
      </c>
      <c r="U226" s="0" t="s">
        <v>16</v>
      </c>
      <c r="V226" s="0" t="s">
        <v>77</v>
      </c>
      <c r="W226" s="0" t="s">
        <v>78</v>
      </c>
      <c r="X226" s="0" t="s">
        <v>79</v>
      </c>
    </row>
    <row r="227" customFormat="false" ht="12.8" hidden="false" customHeight="false" outlineLevel="0" collapsed="false">
      <c r="A227" s="0" t="s">
        <v>43</v>
      </c>
      <c r="B227" s="0" t="n">
        <v>13990887</v>
      </c>
      <c r="D227" s="0" t="n">
        <v>28439408130</v>
      </c>
      <c r="F227" s="0" t="n">
        <v>4522107174</v>
      </c>
      <c r="G227" s="0" t="n">
        <v>4293791673</v>
      </c>
      <c r="H227" s="0" t="n">
        <v>1551085971</v>
      </c>
      <c r="I227" s="0" t="n">
        <v>192814117431</v>
      </c>
      <c r="J227" s="0" t="n">
        <v>62302337646</v>
      </c>
      <c r="K227" s="0" t="n">
        <v>165929458618</v>
      </c>
      <c r="L227" s="0" t="n">
        <v>28587295532</v>
      </c>
      <c r="M227" s="0" t="n">
        <v>6848881</v>
      </c>
      <c r="N227" s="0" t="n">
        <v>1</v>
      </c>
      <c r="O227" s="0" t="n">
        <f aca="false">M227/1000000</f>
        <v>6.848881</v>
      </c>
      <c r="P227" s="0" t="n">
        <f aca="false">(I227+K227)/1000000000</f>
        <v>358.743576049</v>
      </c>
      <c r="Q227" s="0" t="n">
        <f aca="false">(J227+L227)/1000000000</f>
        <v>90.889633178</v>
      </c>
      <c r="R227" s="0" t="n">
        <f aca="false">P227/$O227</f>
        <v>52.3798816257722</v>
      </c>
      <c r="S227" s="0" t="n">
        <f aca="false">Q227/$O227</f>
        <v>13.2707274630702</v>
      </c>
      <c r="T227" s="0" t="n">
        <f aca="false">R227+S227</f>
        <v>65.6506090888424</v>
      </c>
      <c r="U227" s="0" t="n">
        <f aca="false">O$227/O227</f>
        <v>1</v>
      </c>
      <c r="V227" s="0" t="n">
        <f aca="false">P$227/P227</f>
        <v>1</v>
      </c>
      <c r="W227" s="0" t="n">
        <f aca="false">Q$227/Q227</f>
        <v>1</v>
      </c>
      <c r="X227" s="0" t="n">
        <f aca="false">(P$227+Q$227)/(P227+Q227)</f>
        <v>1</v>
      </c>
    </row>
    <row r="228" customFormat="false" ht="12.8" hidden="false" customHeight="false" outlineLevel="0" collapsed="false">
      <c r="B228" s="0" t="n">
        <v>13990929</v>
      </c>
      <c r="D228" s="0" t="n">
        <v>28484363926</v>
      </c>
      <c r="F228" s="0" t="n">
        <v>4528735811</v>
      </c>
      <c r="G228" s="0" t="n">
        <v>4293822737</v>
      </c>
      <c r="H228" s="0" t="n">
        <v>1563917088</v>
      </c>
      <c r="I228" s="0" t="n">
        <v>119928359985</v>
      </c>
      <c r="J228" s="0" t="n">
        <v>34974822998</v>
      </c>
      <c r="K228" s="0" t="n">
        <v>84993637084</v>
      </c>
      <c r="L228" s="0" t="n">
        <v>14719116210</v>
      </c>
      <c r="M228" s="0" t="n">
        <v>3494998</v>
      </c>
      <c r="N228" s="0" t="n">
        <v>2</v>
      </c>
      <c r="O228" s="0" t="n">
        <f aca="false">M228/1000000</f>
        <v>3.494998</v>
      </c>
      <c r="P228" s="0" t="n">
        <f aca="false">(I228+K228)/1000000000</f>
        <v>204.921997069</v>
      </c>
      <c r="Q228" s="0" t="n">
        <f aca="false">(J228+L228)/1000000000</f>
        <v>49.693939208</v>
      </c>
      <c r="R228" s="0" t="n">
        <f aca="false">P228/$O228</f>
        <v>58.6329368626248</v>
      </c>
      <c r="S228" s="0" t="n">
        <f aca="false">Q228/$O228</f>
        <v>14.2185887396788</v>
      </c>
      <c r="T228" s="0" t="n">
        <f aca="false">R228+S228</f>
        <v>72.8515256023036</v>
      </c>
      <c r="U228" s="0" t="n">
        <f aca="false">O$227/O228</f>
        <v>1.95962372510657</v>
      </c>
      <c r="V228" s="0" t="n">
        <f aca="false">P$227/P228</f>
        <v>1.75063478386952</v>
      </c>
      <c r="W228" s="0" t="n">
        <f aca="false">Q$227/Q228</f>
        <v>1.82898829568673</v>
      </c>
      <c r="X228" s="0" t="n">
        <f aca="false">(P$227+Q$227)/(P228+Q228)</f>
        <v>1.76592720707724</v>
      </c>
    </row>
    <row r="229" customFormat="false" ht="12.8" hidden="false" customHeight="false" outlineLevel="0" collapsed="false">
      <c r="B229" s="0" t="n">
        <v>14507310</v>
      </c>
      <c r="D229" s="0" t="n">
        <v>28516330178</v>
      </c>
      <c r="F229" s="0" t="n">
        <v>4533112301</v>
      </c>
      <c r="G229" s="0" t="n">
        <v>4293719498</v>
      </c>
      <c r="H229" s="0" t="n">
        <v>1573094675</v>
      </c>
      <c r="I229" s="0" t="n">
        <v>85636276245</v>
      </c>
      <c r="J229" s="0" t="n">
        <v>27370773315</v>
      </c>
      <c r="K229" s="0" t="n">
        <v>58837097167</v>
      </c>
      <c r="L229" s="0" t="n">
        <v>9857833862</v>
      </c>
      <c r="M229" s="0" t="n">
        <v>2339194</v>
      </c>
      <c r="N229" s="0" t="n">
        <v>3</v>
      </c>
      <c r="O229" s="0" t="n">
        <f aca="false">M229/1000000</f>
        <v>2.339194</v>
      </c>
      <c r="P229" s="0" t="n">
        <f aca="false">(I229+K229)/1000000000</f>
        <v>144.473373412</v>
      </c>
      <c r="Q229" s="0" t="n">
        <f aca="false">(J229+L229)/1000000000</f>
        <v>37.228607177</v>
      </c>
      <c r="R229" s="0" t="n">
        <f aca="false">P229/$O229</f>
        <v>61.762031456989</v>
      </c>
      <c r="S229" s="0" t="n">
        <f aca="false">Q229/$O229</f>
        <v>15.9151430693649</v>
      </c>
      <c r="T229" s="0" t="n">
        <f aca="false">R229+S229</f>
        <v>77.677174526354</v>
      </c>
      <c r="U229" s="0" t="n">
        <f aca="false">O$227/O229</f>
        <v>2.92788071446832</v>
      </c>
      <c r="V229" s="0" t="n">
        <f aca="false">P$227/P229</f>
        <v>2.4831120612513</v>
      </c>
      <c r="W229" s="0" t="n">
        <f aca="false">Q$227/Q229</f>
        <v>2.44139225370086</v>
      </c>
      <c r="X229" s="0" t="n">
        <f aca="false">(P$227+Q$227)/(P229+Q229)</f>
        <v>2.47456416143336</v>
      </c>
    </row>
    <row r="230" customFormat="false" ht="12.8" hidden="false" customHeight="false" outlineLevel="0" collapsed="false">
      <c r="B230" s="0" t="n">
        <v>14789124</v>
      </c>
      <c r="D230" s="0" t="n">
        <v>28496454647</v>
      </c>
      <c r="F230" s="0" t="n">
        <v>4530308727</v>
      </c>
      <c r="G230" s="0" t="n">
        <v>4293770754</v>
      </c>
      <c r="H230" s="0" t="n">
        <v>1567392244</v>
      </c>
      <c r="I230" s="0" t="n">
        <v>71791946411</v>
      </c>
      <c r="J230" s="0" t="n">
        <v>23314712524</v>
      </c>
      <c r="K230" s="0" t="n">
        <v>45577255249</v>
      </c>
      <c r="L230" s="0" t="n">
        <v>7586669921</v>
      </c>
      <c r="M230" s="0" t="n">
        <v>1796692</v>
      </c>
      <c r="N230" s="0" t="n">
        <v>4</v>
      </c>
      <c r="O230" s="0" t="n">
        <f aca="false">M230/1000000</f>
        <v>1.796692</v>
      </c>
      <c r="P230" s="0" t="n">
        <f aca="false">(I230+K230)/1000000000</f>
        <v>117.36920166</v>
      </c>
      <c r="Q230" s="0" t="n">
        <f aca="false">(J230+L230)/1000000000</f>
        <v>30.901382445</v>
      </c>
      <c r="R230" s="0" t="n">
        <f aca="false">P230/$O230</f>
        <v>65.3251651702128</v>
      </c>
      <c r="S230" s="0" t="n">
        <f aca="false">Q230/$O230</f>
        <v>17.1990427101584</v>
      </c>
      <c r="T230" s="0" t="n">
        <f aca="false">R230+S230</f>
        <v>82.5242078803713</v>
      </c>
      <c r="U230" s="0" t="n">
        <f aca="false">O$227/O230</f>
        <v>3.81193938638342</v>
      </c>
      <c r="V230" s="0" t="n">
        <f aca="false">P$227/P230</f>
        <v>3.05653928777861</v>
      </c>
      <c r="W230" s="0" t="n">
        <f aca="false">Q$227/Q230</f>
        <v>2.94128048606791</v>
      </c>
      <c r="X230" s="0" t="n">
        <f aca="false">(P$227+Q$227)/(P230+Q230)</f>
        <v>3.03251795992512</v>
      </c>
    </row>
    <row r="231" customFormat="false" ht="12.8" hidden="false" customHeight="false" outlineLevel="0" collapsed="false">
      <c r="B231" s="0" t="n">
        <v>14951867</v>
      </c>
      <c r="D231" s="0" t="n">
        <v>28637356321</v>
      </c>
      <c r="F231" s="0" t="n">
        <v>4550346663</v>
      </c>
      <c r="G231" s="0" t="n">
        <v>4293703516</v>
      </c>
      <c r="H231" s="0" t="n">
        <v>1607675951</v>
      </c>
      <c r="I231" s="0" t="n">
        <v>64971343994</v>
      </c>
      <c r="J231" s="0" t="n">
        <v>21009475708</v>
      </c>
      <c r="K231" s="0" t="n">
        <v>37880325317</v>
      </c>
      <c r="L231" s="0" t="n">
        <v>6316680908</v>
      </c>
      <c r="M231" s="0" t="n">
        <v>1493775</v>
      </c>
      <c r="N231" s="0" t="n">
        <v>5</v>
      </c>
      <c r="O231" s="0" t="n">
        <f aca="false">M231/1000000</f>
        <v>1.493775</v>
      </c>
      <c r="P231" s="0" t="n">
        <f aca="false">(I231+K231)/1000000000</f>
        <v>102.851669311</v>
      </c>
      <c r="Q231" s="0" t="n">
        <f aca="false">(J231+L231)/1000000000</f>
        <v>27.326156616</v>
      </c>
      <c r="R231" s="0" t="n">
        <f aca="false">P231/$O231</f>
        <v>68.8535216555371</v>
      </c>
      <c r="S231" s="0" t="n">
        <f aca="false">Q231/$O231</f>
        <v>18.293355167947</v>
      </c>
      <c r="T231" s="0" t="n">
        <f aca="false">R231+S231</f>
        <v>87.1468768234841</v>
      </c>
      <c r="U231" s="0" t="n">
        <f aca="false">O$227/O231</f>
        <v>4.58494820170374</v>
      </c>
      <c r="V231" s="0" t="n">
        <f aca="false">P$227/P231</f>
        <v>3.48797037959823</v>
      </c>
      <c r="W231" s="0" t="n">
        <f aca="false">Q$227/Q231</f>
        <v>3.32610379334437</v>
      </c>
      <c r="X231" s="0" t="n">
        <f aca="false">(P$227+Q$227)/(P231+Q231)</f>
        <v>3.45399230648652</v>
      </c>
    </row>
    <row r="232" customFormat="false" ht="12.8" hidden="false" customHeight="false" outlineLevel="0" collapsed="false">
      <c r="B232" s="0" t="n">
        <v>15558727</v>
      </c>
      <c r="D232" s="0" t="n">
        <v>28594271333</v>
      </c>
      <c r="F232" s="0" t="n">
        <v>4544080749</v>
      </c>
      <c r="G232" s="0" t="n">
        <v>4293701445</v>
      </c>
      <c r="H232" s="0" t="n">
        <v>1595366848</v>
      </c>
      <c r="I232" s="0" t="n">
        <v>60303894042</v>
      </c>
      <c r="J232" s="0" t="n">
        <v>19179733276</v>
      </c>
      <c r="K232" s="0" t="n">
        <v>32036605834</v>
      </c>
      <c r="L232" s="0" t="n">
        <v>5337234497</v>
      </c>
      <c r="M232" s="0" t="n">
        <v>1262012</v>
      </c>
      <c r="N232" s="0" t="n">
        <v>6</v>
      </c>
      <c r="O232" s="0" t="n">
        <f aca="false">M232/1000000</f>
        <v>1.262012</v>
      </c>
      <c r="P232" s="0" t="n">
        <f aca="false">(I232+K232)/1000000000</f>
        <v>92.340499876</v>
      </c>
      <c r="Q232" s="0" t="n">
        <f aca="false">(J232+L232)/1000000000</f>
        <v>24.516967773</v>
      </c>
      <c r="R232" s="0" t="n">
        <f aca="false">P232/$O232</f>
        <v>73.1692724601668</v>
      </c>
      <c r="S232" s="0" t="n">
        <f aca="false">Q232/$O232</f>
        <v>19.4268895802893</v>
      </c>
      <c r="T232" s="0" t="n">
        <f aca="false">R232+S232</f>
        <v>92.596162040456</v>
      </c>
      <c r="U232" s="0" t="n">
        <f aca="false">O$227/O232</f>
        <v>5.42695394338564</v>
      </c>
      <c r="V232" s="0" t="n">
        <f aca="false">P$227/P232</f>
        <v>3.88500794917442</v>
      </c>
      <c r="W232" s="0" t="n">
        <f aca="false">Q$227/Q232</f>
        <v>3.70721347026017</v>
      </c>
      <c r="X232" s="0" t="n">
        <f aca="false">(P$227+Q$227)/(P232+Q232)</f>
        <v>3.8477062550897</v>
      </c>
    </row>
    <row r="233" customFormat="false" ht="12.8" hidden="false" customHeight="false" outlineLevel="0" collapsed="false">
      <c r="B233" s="0" t="n">
        <v>14977376</v>
      </c>
      <c r="D233" s="0" t="n">
        <v>28704211558</v>
      </c>
      <c r="F233" s="0" t="n">
        <v>4560173853</v>
      </c>
      <c r="G233" s="0" t="n">
        <v>4293682035</v>
      </c>
      <c r="H233" s="0" t="n">
        <v>1626783727</v>
      </c>
      <c r="I233" s="0" t="n">
        <v>52991943359</v>
      </c>
      <c r="J233" s="0" t="n">
        <v>16866790771</v>
      </c>
      <c r="K233" s="0" t="n">
        <v>32259643554</v>
      </c>
      <c r="L233" s="0" t="n">
        <v>6278945922</v>
      </c>
      <c r="M233" s="0" t="n">
        <v>1112299</v>
      </c>
      <c r="N233" s="0" t="n">
        <v>7</v>
      </c>
      <c r="O233" s="0" t="n">
        <f aca="false">M233/1000000</f>
        <v>1.112299</v>
      </c>
      <c r="P233" s="0" t="n">
        <f aca="false">(I233+K233)/1000000000</f>
        <v>85.251586913</v>
      </c>
      <c r="Q233" s="0" t="n">
        <f aca="false">(J233+L233)/1000000000</f>
        <v>23.145736693</v>
      </c>
      <c r="R233" s="0" t="n">
        <f aca="false">P233/$O233</f>
        <v>76.6444876000068</v>
      </c>
      <c r="S233" s="0" t="n">
        <f aca="false">Q233/$O233</f>
        <v>20.8089162113784</v>
      </c>
      <c r="T233" s="0" t="n">
        <f aca="false">R233+S233</f>
        <v>97.4534038113853</v>
      </c>
      <c r="U233" s="0" t="n">
        <f aca="false">O$227/O233</f>
        <v>6.15741001295515</v>
      </c>
      <c r="V233" s="0" t="n">
        <f aca="false">P$227/P233</f>
        <v>4.20805745721896</v>
      </c>
      <c r="W233" s="0" t="n">
        <f aca="false">Q$227/Q233</f>
        <v>3.92684123143455</v>
      </c>
      <c r="X233" s="0" t="n">
        <f aca="false">(P$227+Q$227)/(P233+Q233)</f>
        <v>4.14801024849392</v>
      </c>
    </row>
    <row r="234" customFormat="false" ht="12.8" hidden="false" customHeight="false" outlineLevel="0" collapsed="false">
      <c r="B234" s="0" t="n">
        <v>15062834</v>
      </c>
      <c r="D234" s="0" t="n">
        <v>28701552528</v>
      </c>
      <c r="F234" s="0" t="n">
        <v>4559392667</v>
      </c>
      <c r="G234" s="0" t="n">
        <v>4293685284</v>
      </c>
      <c r="H234" s="0" t="n">
        <v>1626022581</v>
      </c>
      <c r="I234" s="0" t="n">
        <v>45979705810</v>
      </c>
      <c r="J234" s="0" t="n">
        <v>14568099975</v>
      </c>
      <c r="K234" s="0" t="n">
        <v>31792236328</v>
      </c>
      <c r="L234" s="0" t="n">
        <v>5905868530</v>
      </c>
      <c r="M234" s="0" t="n">
        <v>969172</v>
      </c>
      <c r="N234" s="0" t="n">
        <v>8</v>
      </c>
      <c r="O234" s="0" t="n">
        <f aca="false">M234/1000000</f>
        <v>0.969172</v>
      </c>
      <c r="P234" s="0" t="n">
        <f aca="false">(I234+K234)/1000000000</f>
        <v>77.771942138</v>
      </c>
      <c r="Q234" s="0" t="n">
        <f aca="false">(J234+L234)/1000000000</f>
        <v>20.473968505</v>
      </c>
      <c r="R234" s="0" t="n">
        <f aca="false">P234/$O234</f>
        <v>80.245758377254</v>
      </c>
      <c r="S234" s="0" t="n">
        <f aca="false">Q234/$O234</f>
        <v>21.1252166849641</v>
      </c>
      <c r="T234" s="0" t="n">
        <f aca="false">R234+S234</f>
        <v>101.370975062218</v>
      </c>
      <c r="U234" s="0" t="n">
        <f aca="false">O$227/O234</f>
        <v>7.06673428452328</v>
      </c>
      <c r="V234" s="0" t="n">
        <f aca="false">P$227/P234</f>
        <v>4.61276350039502</v>
      </c>
      <c r="W234" s="0" t="n">
        <f aca="false">Q$227/Q234</f>
        <v>4.43927776658461</v>
      </c>
      <c r="X234" s="0" t="n">
        <f aca="false">(P$227+Q$227)/(P234+Q234)</f>
        <v>4.57660991978434</v>
      </c>
    </row>
    <row r="235" customFormat="false" ht="12.8" hidden="false" customHeight="false" outlineLevel="0" collapsed="false">
      <c r="B235" s="0" t="n">
        <v>15148870</v>
      </c>
      <c r="D235" s="0" t="n">
        <v>28745526819</v>
      </c>
      <c r="F235" s="0" t="n">
        <v>4565680662</v>
      </c>
      <c r="G235" s="0" t="n">
        <v>4293689732</v>
      </c>
      <c r="H235" s="0" t="n">
        <v>1638584826</v>
      </c>
      <c r="I235" s="0" t="n">
        <v>41422348022</v>
      </c>
      <c r="J235" s="0" t="n">
        <v>13139938354</v>
      </c>
      <c r="K235" s="0" t="n">
        <v>31679748535</v>
      </c>
      <c r="L235" s="0" t="n">
        <v>5911071777</v>
      </c>
      <c r="M235" s="0" t="n">
        <v>868847</v>
      </c>
      <c r="N235" s="0" t="n">
        <v>9</v>
      </c>
      <c r="O235" s="0" t="n">
        <f aca="false">M235/1000000</f>
        <v>0.868847</v>
      </c>
      <c r="P235" s="0" t="n">
        <f aca="false">(I235+K235)/1000000000</f>
        <v>73.102096557</v>
      </c>
      <c r="Q235" s="0" t="n">
        <f aca="false">(J235+L235)/1000000000</f>
        <v>19.051010131</v>
      </c>
      <c r="R235" s="0" t="n">
        <f aca="false">P235/$O235</f>
        <v>84.1369039163397</v>
      </c>
      <c r="S235" s="0" t="n">
        <f aca="false">Q235/$O235</f>
        <v>21.9267720680396</v>
      </c>
      <c r="T235" s="0" t="n">
        <f aca="false">R235+S235</f>
        <v>106.063675984379</v>
      </c>
      <c r="U235" s="0" t="n">
        <f aca="false">O$227/O235</f>
        <v>7.88272388579347</v>
      </c>
      <c r="V235" s="0" t="n">
        <f aca="false">P$227/P235</f>
        <v>4.90743211132497</v>
      </c>
      <c r="W235" s="0" t="n">
        <f aca="false">Q$227/Q235</f>
        <v>4.77085637732686</v>
      </c>
      <c r="X235" s="0" t="n">
        <f aca="false">(P$227+Q$227)/(P235+Q235)</f>
        <v>4.87919751581799</v>
      </c>
    </row>
    <row r="236" customFormat="false" ht="12.8" hidden="false" customHeight="false" outlineLevel="0" collapsed="false">
      <c r="B236" s="0" t="n">
        <v>15045268</v>
      </c>
      <c r="D236" s="0" t="n">
        <v>28774670075</v>
      </c>
      <c r="F236" s="0" t="n">
        <v>4569848139</v>
      </c>
      <c r="G236" s="0" t="n">
        <v>4293691277</v>
      </c>
      <c r="H236" s="0" t="n">
        <v>1646910147</v>
      </c>
      <c r="I236" s="0" t="n">
        <v>37787414550</v>
      </c>
      <c r="J236" s="0" t="n">
        <v>12042877197</v>
      </c>
      <c r="K236" s="0" t="n">
        <v>31669097900</v>
      </c>
      <c r="L236" s="0" t="n">
        <v>5781814575</v>
      </c>
      <c r="M236" s="0" t="n">
        <v>791166</v>
      </c>
      <c r="N236" s="0" t="n">
        <v>10</v>
      </c>
      <c r="O236" s="0" t="n">
        <f aca="false">M236/1000000</f>
        <v>0.791166</v>
      </c>
      <c r="P236" s="0" t="n">
        <f aca="false">(I236+K236)/1000000000</f>
        <v>69.45651245</v>
      </c>
      <c r="Q236" s="0" t="n">
        <f aca="false">(J236+L236)/1000000000</f>
        <v>17.824691772</v>
      </c>
      <c r="R236" s="0" t="n">
        <f aca="false">P236/$O236</f>
        <v>87.7900623257319</v>
      </c>
      <c r="S236" s="0" t="n">
        <f aca="false">Q236/$O236</f>
        <v>22.529648356982</v>
      </c>
      <c r="T236" s="0" t="n">
        <f aca="false">R236+S236</f>
        <v>110.319710682714</v>
      </c>
      <c r="U236" s="0" t="n">
        <f aca="false">O$227/O236</f>
        <v>8.65669278002341</v>
      </c>
      <c r="V236" s="0" t="n">
        <f aca="false">P$227/P236</f>
        <v>5.16500992339992</v>
      </c>
      <c r="W236" s="0" t="n">
        <f aca="false">Q$227/Q236</f>
        <v>5.09908582659333</v>
      </c>
      <c r="X236" s="0" t="n">
        <f aca="false">(P$227+Q$227)/(P236+Q236)</f>
        <v>5.15154681050638</v>
      </c>
    </row>
    <row r="237" customFormat="false" ht="12.8" hidden="false" customHeight="false" outlineLevel="0" collapsed="false">
      <c r="B237" s="0" t="n">
        <v>15781035</v>
      </c>
      <c r="D237" s="0" t="n">
        <v>28826792331</v>
      </c>
      <c r="F237" s="0" t="n">
        <v>4577282892</v>
      </c>
      <c r="G237" s="0" t="n">
        <v>4293694395</v>
      </c>
      <c r="H237" s="0" t="n">
        <v>1661800847</v>
      </c>
      <c r="I237" s="0" t="n">
        <v>33489486694</v>
      </c>
      <c r="J237" s="0" t="n">
        <v>10807815551</v>
      </c>
      <c r="K237" s="0" t="n">
        <v>30180404663</v>
      </c>
      <c r="L237" s="0" t="n">
        <v>5475921630</v>
      </c>
      <c r="M237" s="0" t="n">
        <v>703574</v>
      </c>
      <c r="N237" s="0" t="n">
        <v>11</v>
      </c>
      <c r="O237" s="0" t="n">
        <f aca="false">M237/1000000</f>
        <v>0.703574</v>
      </c>
      <c r="P237" s="0" t="n">
        <f aca="false">(I237+K237)/1000000000</f>
        <v>63.669891357</v>
      </c>
      <c r="Q237" s="0" t="n">
        <f aca="false">(J237+L237)/1000000000</f>
        <v>16.283737181</v>
      </c>
      <c r="R237" s="0" t="n">
        <f aca="false">P237/$O237</f>
        <v>90.4949463126835</v>
      </c>
      <c r="S237" s="0" t="n">
        <f aca="false">Q237/$O237</f>
        <v>23.1443134354027</v>
      </c>
      <c r="T237" s="0" t="n">
        <f aca="false">R237+S237</f>
        <v>113.639259748086</v>
      </c>
      <c r="U237" s="0" t="n">
        <f aca="false">O$227/O237</f>
        <v>9.73441457472846</v>
      </c>
      <c r="V237" s="0" t="n">
        <f aca="false">P$227/P237</f>
        <v>5.63443047259981</v>
      </c>
      <c r="W237" s="0" t="n">
        <f aca="false">Q$227/Q237</f>
        <v>5.5816200033031</v>
      </c>
      <c r="X237" s="0" t="n">
        <f aca="false">(P$227+Q$227)/(P237+Q237)</f>
        <v>5.62367484063966</v>
      </c>
    </row>
    <row r="238" customFormat="false" ht="12.8" hidden="false" customHeight="false" outlineLevel="0" collapsed="false">
      <c r="B238" s="0" t="n">
        <v>15273882</v>
      </c>
      <c r="D238" s="0" t="n">
        <v>28869875532</v>
      </c>
      <c r="F238" s="0" t="n">
        <v>4583451920</v>
      </c>
      <c r="G238" s="0" t="n">
        <v>4293697696</v>
      </c>
      <c r="H238" s="0" t="n">
        <v>1674109431</v>
      </c>
      <c r="I238" s="0" t="n">
        <v>32010925292</v>
      </c>
      <c r="J238" s="0" t="n">
        <v>10192871093</v>
      </c>
      <c r="K238" s="0" t="n">
        <v>31634429931</v>
      </c>
      <c r="L238" s="0" t="n">
        <v>5655059814</v>
      </c>
      <c r="M238" s="0" t="n">
        <v>673543</v>
      </c>
      <c r="N238" s="0" t="n">
        <v>12</v>
      </c>
      <c r="O238" s="0" t="n">
        <f aca="false">M238/1000000</f>
        <v>0.673543</v>
      </c>
      <c r="P238" s="0" t="n">
        <f aca="false">(I238+K238)/1000000000</f>
        <v>63.645355223</v>
      </c>
      <c r="Q238" s="0" t="n">
        <f aca="false">(J238+L238)/1000000000</f>
        <v>15.847930907</v>
      </c>
      <c r="R238" s="0" t="n">
        <f aca="false">P238/$O238</f>
        <v>94.4933808576439</v>
      </c>
      <c r="S238" s="0" t="n">
        <f aca="false">Q238/$O238</f>
        <v>23.5292043819029</v>
      </c>
      <c r="T238" s="0" t="n">
        <f aca="false">R238+S238</f>
        <v>118.022585239547</v>
      </c>
      <c r="U238" s="0" t="n">
        <f aca="false">O$227/O238</f>
        <v>10.1684391345467</v>
      </c>
      <c r="V238" s="0" t="n">
        <f aca="false">P$227/P238</f>
        <v>5.63660262075744</v>
      </c>
      <c r="W238" s="0" t="n">
        <f aca="false">Q$227/Q238</f>
        <v>5.73511038831285</v>
      </c>
      <c r="X238" s="0" t="n">
        <f aca="false">(P$227+Q$227)/(P238+Q238)</f>
        <v>5.6562413144135</v>
      </c>
    </row>
    <row r="239" customFormat="false" ht="12.8" hidden="false" customHeight="false" outlineLevel="0" collapsed="false">
      <c r="B239" s="0" t="n">
        <v>15836697</v>
      </c>
      <c r="D239" s="0" t="n">
        <v>29276714451</v>
      </c>
      <c r="F239" s="0" t="n">
        <v>4641894642</v>
      </c>
      <c r="G239" s="0" t="n">
        <v>4293766355</v>
      </c>
      <c r="H239" s="0" t="n">
        <v>1790320628</v>
      </c>
      <c r="I239" s="0" t="n">
        <v>40043731689</v>
      </c>
      <c r="J239" s="0" t="n">
        <v>12857254028</v>
      </c>
      <c r="K239" s="0" t="n">
        <v>38464233398</v>
      </c>
      <c r="L239" s="0" t="n">
        <v>6735183715</v>
      </c>
      <c r="M239" s="0" t="n">
        <v>948953</v>
      </c>
      <c r="N239" s="0" t="n">
        <v>13</v>
      </c>
      <c r="O239" s="0" t="n">
        <f aca="false">M239/1000000</f>
        <v>0.948953</v>
      </c>
      <c r="P239" s="0" t="n">
        <f aca="false">(I239+K239)/1000000000</f>
        <v>78.507965087</v>
      </c>
      <c r="Q239" s="0" t="n">
        <f aca="false">(J239+L239)/1000000000</f>
        <v>19.592437743</v>
      </c>
      <c r="R239" s="0" t="n">
        <f aca="false">P239/$O239</f>
        <v>82.731141676142</v>
      </c>
      <c r="S239" s="0" t="n">
        <f aca="false">Q239/$O239</f>
        <v>20.6463731533595</v>
      </c>
      <c r="T239" s="0" t="n">
        <f aca="false">R239+S239</f>
        <v>103.377514829502</v>
      </c>
      <c r="U239" s="0" t="n">
        <f aca="false">O$227/O239</f>
        <v>7.21730264828711</v>
      </c>
      <c r="V239" s="0" t="n">
        <f aca="false">P$227/P239</f>
        <v>4.56951820941292</v>
      </c>
      <c r="W239" s="0" t="n">
        <f aca="false">Q$227/Q239</f>
        <v>4.63901605151064</v>
      </c>
      <c r="X239" s="0" t="n">
        <f aca="false">(P$227+Q$227)/(P239+Q239)</f>
        <v>4.5833981946657</v>
      </c>
    </row>
    <row r="240" customFormat="false" ht="12.8" hidden="false" customHeight="false" outlineLevel="0" collapsed="false">
      <c r="B240" s="0" t="n">
        <v>16206373</v>
      </c>
      <c r="D240" s="0" t="n">
        <v>29294066967</v>
      </c>
      <c r="F240" s="0" t="n">
        <v>4644648770</v>
      </c>
      <c r="G240" s="0" t="n">
        <v>4294130656</v>
      </c>
      <c r="H240" s="0" t="n">
        <v>1795169645</v>
      </c>
      <c r="I240" s="0" t="n">
        <v>41919586181</v>
      </c>
      <c r="J240" s="0" t="n">
        <v>13313568115</v>
      </c>
      <c r="K240" s="0" t="n">
        <v>37165679931</v>
      </c>
      <c r="L240" s="0" t="n">
        <v>6627227783</v>
      </c>
      <c r="M240" s="0" t="n">
        <v>954623</v>
      </c>
      <c r="N240" s="0" t="n">
        <v>14</v>
      </c>
      <c r="O240" s="0" t="n">
        <f aca="false">M240/1000000</f>
        <v>0.954623</v>
      </c>
      <c r="P240" s="0" t="n">
        <f aca="false">(I240+K240)/1000000000</f>
        <v>79.085266112</v>
      </c>
      <c r="Q240" s="0" t="n">
        <f aca="false">(J240+L240)/1000000000</f>
        <v>19.940795898</v>
      </c>
      <c r="R240" s="0" t="n">
        <f aca="false">P240/$O240</f>
        <v>82.8445010354873</v>
      </c>
      <c r="S240" s="0" t="n">
        <f aca="false">Q240/$O240</f>
        <v>20.8886606524251</v>
      </c>
      <c r="T240" s="0" t="n">
        <f aca="false">R240+S240</f>
        <v>103.733161687912</v>
      </c>
      <c r="U240" s="0" t="n">
        <f aca="false">O$227/O240</f>
        <v>7.1744353530137</v>
      </c>
      <c r="V240" s="0" t="n">
        <f aca="false">P$227/P240</f>
        <v>4.53616196398644</v>
      </c>
      <c r="W240" s="0" t="n">
        <f aca="false">Q$227/Q240</f>
        <v>4.55797419736471</v>
      </c>
      <c r="X240" s="0" t="n">
        <f aca="false">(P$227+Q$227)/(P240+Q240)</f>
        <v>4.54055427531385</v>
      </c>
    </row>
    <row r="241" customFormat="false" ht="12.8" hidden="false" customHeight="false" outlineLevel="0" collapsed="false">
      <c r="B241" s="0" t="n">
        <v>16503218</v>
      </c>
      <c r="D241" s="0" t="n">
        <v>29271120191</v>
      </c>
      <c r="F241" s="0" t="n">
        <v>4641054892</v>
      </c>
      <c r="G241" s="0" t="n">
        <v>4293753038</v>
      </c>
      <c r="H241" s="0" t="n">
        <v>1788748118</v>
      </c>
      <c r="I241" s="0" t="n">
        <v>40886520385</v>
      </c>
      <c r="J241" s="0" t="n">
        <v>13151199340</v>
      </c>
      <c r="K241" s="0" t="n">
        <v>34602737426</v>
      </c>
      <c r="L241" s="0" t="n">
        <v>6110427856</v>
      </c>
      <c r="M241" s="0" t="n">
        <v>880973</v>
      </c>
      <c r="N241" s="0" t="n">
        <v>15</v>
      </c>
      <c r="O241" s="0" t="n">
        <f aca="false">M241/1000000</f>
        <v>0.880973</v>
      </c>
      <c r="P241" s="0" t="n">
        <f aca="false">(I241+K241)/1000000000</f>
        <v>75.489257811</v>
      </c>
      <c r="Q241" s="0" t="n">
        <f aca="false">(J241+L241)/1000000000</f>
        <v>19.261627196</v>
      </c>
      <c r="R241" s="0" t="n">
        <f aca="false">P241/$O241</f>
        <v>85.6885032923824</v>
      </c>
      <c r="S241" s="0" t="n">
        <f aca="false">Q241/$O241</f>
        <v>21.8640380533796</v>
      </c>
      <c r="T241" s="0" t="n">
        <f aca="false">R241+S241</f>
        <v>107.552541345762</v>
      </c>
      <c r="U241" s="0" t="n">
        <f aca="false">O$227/O241</f>
        <v>7.77422350060672</v>
      </c>
      <c r="V241" s="0" t="n">
        <f aca="false">P$227/P241</f>
        <v>4.75224669643957</v>
      </c>
      <c r="W241" s="0" t="n">
        <f aca="false">Q$227/Q241</f>
        <v>4.71868924951859</v>
      </c>
      <c r="X241" s="0" t="n">
        <f aca="false">(P$227+Q$227)/(P241+Q241)</f>
        <v>4.74542490229809</v>
      </c>
    </row>
    <row r="242" customFormat="false" ht="12.8" hidden="false" customHeight="false" outlineLevel="0" collapsed="false">
      <c r="B242" s="0" t="n">
        <v>17546563</v>
      </c>
      <c r="D242" s="0" t="n">
        <v>29117558226</v>
      </c>
      <c r="F242" s="0" t="n">
        <v>4619087819</v>
      </c>
      <c r="G242" s="0" t="n">
        <v>4293716393</v>
      </c>
      <c r="H242" s="0" t="n">
        <v>1744865698</v>
      </c>
      <c r="I242" s="0" t="n">
        <v>39915451049</v>
      </c>
      <c r="J242" s="0" t="n">
        <v>12857696533</v>
      </c>
      <c r="K242" s="0" t="n">
        <v>32023696899</v>
      </c>
      <c r="L242" s="0" t="n">
        <v>5783004760</v>
      </c>
      <c r="M242" s="0" t="n">
        <v>826645</v>
      </c>
      <c r="N242" s="0" t="n">
        <v>16</v>
      </c>
      <c r="O242" s="0" t="n">
        <f aca="false">M242/1000000</f>
        <v>0.826645</v>
      </c>
      <c r="P242" s="0" t="n">
        <f aca="false">(I242+K242)/1000000000</f>
        <v>71.939147948</v>
      </c>
      <c r="Q242" s="0" t="n">
        <f aca="false">(J242+L242)/1000000000</f>
        <v>18.640701293</v>
      </c>
      <c r="R242" s="0" t="n">
        <f aca="false">P242/$O242</f>
        <v>87.0254437491305</v>
      </c>
      <c r="S242" s="0" t="n">
        <f aca="false">Q242/$O242</f>
        <v>22.549826458758</v>
      </c>
      <c r="T242" s="0" t="n">
        <f aca="false">R242+S242</f>
        <v>109.575270207889</v>
      </c>
      <c r="U242" s="0" t="n">
        <f aca="false">O$227/O242</f>
        <v>8.28515384475803</v>
      </c>
      <c r="V242" s="0" t="n">
        <f aca="false">P$227/P242</f>
        <v>4.98676431792481</v>
      </c>
      <c r="W242" s="0" t="n">
        <f aca="false">Q$227/Q242</f>
        <v>4.87586983715742</v>
      </c>
      <c r="X242" s="0" t="n">
        <f aca="false">(P$227+Q$227)/(P242+Q242)</f>
        <v>4.96394300713274</v>
      </c>
    </row>
    <row r="243" customFormat="false" ht="12.8" hidden="false" customHeight="false" outlineLevel="0" collapsed="false">
      <c r="B243" s="0" t="n">
        <v>17527489</v>
      </c>
      <c r="D243" s="0" t="n">
        <v>29255460453</v>
      </c>
      <c r="F243" s="0" t="n">
        <v>4638852067</v>
      </c>
      <c r="G243" s="0" t="n">
        <v>4293720303</v>
      </c>
      <c r="H243" s="0" t="n">
        <v>1784265701</v>
      </c>
      <c r="I243" s="0" t="n">
        <v>40909194946</v>
      </c>
      <c r="J243" s="0" t="n">
        <v>13310379028</v>
      </c>
      <c r="K243" s="0" t="n">
        <v>31768341064</v>
      </c>
      <c r="L243" s="0" t="n">
        <v>5689346313</v>
      </c>
      <c r="M243" s="0" t="n">
        <v>814689</v>
      </c>
      <c r="N243" s="0" t="n">
        <v>17</v>
      </c>
      <c r="O243" s="0" t="n">
        <f aca="false">M243/1000000</f>
        <v>0.814689</v>
      </c>
      <c r="P243" s="0" t="n">
        <f aca="false">(I243+K243)/1000000000</f>
        <v>72.67753601</v>
      </c>
      <c r="Q243" s="0" t="n">
        <f aca="false">(J243+L243)/1000000000</f>
        <v>18.999725341</v>
      </c>
      <c r="R243" s="0" t="n">
        <f aca="false">P243/$O243</f>
        <v>89.2089325006229</v>
      </c>
      <c r="S243" s="0" t="n">
        <f aca="false">Q243/$O243</f>
        <v>23.3214457799234</v>
      </c>
      <c r="T243" s="0" t="n">
        <f aca="false">R243+S243</f>
        <v>112.530378280546</v>
      </c>
      <c r="U243" s="0" t="n">
        <f aca="false">O$227/O243</f>
        <v>8.40674294117142</v>
      </c>
      <c r="V243" s="0" t="n">
        <f aca="false">P$227/P243</f>
        <v>4.93609986997411</v>
      </c>
      <c r="W243" s="0" t="n">
        <f aca="false">Q$227/Q243</f>
        <v>4.78373405650591</v>
      </c>
      <c r="X243" s="0" t="n">
        <f aca="false">(P$227+Q$227)/(P243+Q243)</f>
        <v>4.90452269844223</v>
      </c>
    </row>
    <row r="244" customFormat="false" ht="12.8" hidden="false" customHeight="false" outlineLevel="0" collapsed="false">
      <c r="B244" s="0" t="n">
        <v>18049284</v>
      </c>
      <c r="D244" s="0" t="n">
        <v>29326419738</v>
      </c>
      <c r="F244" s="0" t="n">
        <v>4649033367</v>
      </c>
      <c r="G244" s="0" t="n">
        <v>4293775864</v>
      </c>
      <c r="H244" s="0" t="n">
        <v>1804516400</v>
      </c>
      <c r="I244" s="0" t="n">
        <v>42032791137</v>
      </c>
      <c r="J244" s="0" t="n">
        <v>13496887207</v>
      </c>
      <c r="K244" s="0" t="n">
        <v>30470413208</v>
      </c>
      <c r="L244" s="0" t="n">
        <v>5520889282</v>
      </c>
      <c r="M244" s="0" t="n">
        <v>807082</v>
      </c>
      <c r="N244" s="0" t="n">
        <v>18</v>
      </c>
      <c r="O244" s="0" t="n">
        <f aca="false">M244/1000000</f>
        <v>0.807082</v>
      </c>
      <c r="P244" s="0" t="n">
        <f aca="false">(I244+K244)/1000000000</f>
        <v>72.503204345</v>
      </c>
      <c r="Q244" s="0" t="n">
        <f aca="false">(J244+L244)/1000000000</f>
        <v>19.017776489</v>
      </c>
      <c r="R244" s="0" t="n">
        <f aca="false">P244/$O244</f>
        <v>89.8337521404269</v>
      </c>
      <c r="S244" s="0" t="n">
        <f aca="false">Q244/$O244</f>
        <v>23.5636236330385</v>
      </c>
      <c r="T244" s="0" t="n">
        <f aca="false">R244+S244</f>
        <v>113.397375773465</v>
      </c>
      <c r="U244" s="0" t="n">
        <f aca="false">O$227/O244</f>
        <v>8.4859791198416</v>
      </c>
      <c r="V244" s="0" t="n">
        <f aca="false">P$227/P244</f>
        <v>4.94796856621606</v>
      </c>
      <c r="W244" s="0" t="n">
        <f aca="false">Q$227/Q244</f>
        <v>4.77919346830957</v>
      </c>
      <c r="X244" s="0" t="n">
        <f aca="false">(P$227+Q$227)/(P244+Q244)</f>
        <v>4.91289762336071</v>
      </c>
    </row>
    <row r="245" customFormat="false" ht="12.8" hidden="false" customHeight="false" outlineLevel="0" collapsed="false">
      <c r="B245" s="0" t="n">
        <v>18001402</v>
      </c>
      <c r="D245" s="0" t="n">
        <v>29331513789</v>
      </c>
      <c r="F245" s="0" t="n">
        <v>4649736888</v>
      </c>
      <c r="G245" s="0" t="n">
        <v>4293731649</v>
      </c>
      <c r="H245" s="0" t="n">
        <v>1805992401</v>
      </c>
      <c r="I245" s="0" t="n">
        <v>39097534179</v>
      </c>
      <c r="J245" s="0" t="n">
        <v>12539535522</v>
      </c>
      <c r="K245" s="0" t="n">
        <v>30553039550</v>
      </c>
      <c r="L245" s="0" t="n">
        <v>5663742065</v>
      </c>
      <c r="M245" s="0" t="n">
        <v>750521</v>
      </c>
      <c r="N245" s="0" t="n">
        <v>19</v>
      </c>
      <c r="O245" s="0" t="n">
        <f aca="false">M245/1000000</f>
        <v>0.750521</v>
      </c>
      <c r="P245" s="0" t="n">
        <f aca="false">(I245+K245)/1000000000</f>
        <v>69.650573729</v>
      </c>
      <c r="Q245" s="0" t="n">
        <f aca="false">(J245+L245)/1000000000</f>
        <v>18.203277587</v>
      </c>
      <c r="R245" s="0" t="n">
        <f aca="false">P245/$O245</f>
        <v>92.8029645126519</v>
      </c>
      <c r="S245" s="0" t="n">
        <f aca="false">Q245/$O245</f>
        <v>24.2541882065925</v>
      </c>
      <c r="T245" s="0" t="n">
        <f aca="false">R245+S245</f>
        <v>117.057152719244</v>
      </c>
      <c r="U245" s="0" t="n">
        <f aca="false">O$227/O245</f>
        <v>9.12550215117232</v>
      </c>
      <c r="V245" s="0" t="n">
        <f aca="false">P$227/P245</f>
        <v>5.1506191096834</v>
      </c>
      <c r="W245" s="0" t="n">
        <f aca="false">Q$227/Q245</f>
        <v>4.99303670691203</v>
      </c>
      <c r="X245" s="0" t="n">
        <f aca="false">(P$227+Q$227)/(P245+Q245)</f>
        <v>5.11796810830435</v>
      </c>
    </row>
    <row r="246" customFormat="false" ht="12.8" hidden="false" customHeight="false" outlineLevel="0" collapsed="false">
      <c r="B246" s="0" t="n">
        <v>18213260</v>
      </c>
      <c r="D246" s="0" t="n">
        <v>29268505668</v>
      </c>
      <c r="F246" s="0" t="n">
        <v>4640726252</v>
      </c>
      <c r="G246" s="0" t="n">
        <v>4293730250</v>
      </c>
      <c r="H246" s="0" t="n">
        <v>1787989798</v>
      </c>
      <c r="I246" s="0" t="n">
        <v>37454818725</v>
      </c>
      <c r="J246" s="0" t="n">
        <v>12110061645</v>
      </c>
      <c r="K246" s="0" t="n">
        <v>30461959838</v>
      </c>
      <c r="L246" s="0" t="n">
        <v>5503234863</v>
      </c>
      <c r="M246" s="0" t="n">
        <v>716828</v>
      </c>
      <c r="N246" s="0" t="n">
        <v>20</v>
      </c>
      <c r="O246" s="0" t="n">
        <f aca="false">M246/1000000</f>
        <v>0.716828</v>
      </c>
      <c r="P246" s="0" t="n">
        <f aca="false">(I246+K246)/1000000000</f>
        <v>67.916778563</v>
      </c>
      <c r="Q246" s="0" t="n">
        <f aca="false">(J246+L246)/1000000000</f>
        <v>17.613296508</v>
      </c>
      <c r="R246" s="0" t="n">
        <f aca="false">P246/$O246</f>
        <v>94.7462690673355</v>
      </c>
      <c r="S246" s="0" t="n">
        <f aca="false">Q246/$O246</f>
        <v>24.5711614334262</v>
      </c>
      <c r="T246" s="0" t="n">
        <f aca="false">R246+S246</f>
        <v>119.317430500762</v>
      </c>
      <c r="U246" s="0" t="n">
        <f aca="false">O$227/O246</f>
        <v>9.55442728241642</v>
      </c>
      <c r="V246" s="0" t="n">
        <f aca="false">P$227/P246</f>
        <v>5.28210530062505</v>
      </c>
      <c r="W246" s="0" t="n">
        <f aca="false">Q$227/Q246</f>
        <v>5.16028519344563</v>
      </c>
      <c r="X246" s="0" t="n">
        <f aca="false">(P$227+Q$227)/(P246+Q246)</f>
        <v>5.25701876040389</v>
      </c>
    </row>
    <row r="247" customFormat="false" ht="12.8" hidden="false" customHeight="false" outlineLevel="0" collapsed="false">
      <c r="B247" s="0" t="n">
        <v>18571355</v>
      </c>
      <c r="D247" s="0" t="n">
        <v>29399367143</v>
      </c>
      <c r="F247" s="0" t="n">
        <v>4659432769</v>
      </c>
      <c r="G247" s="0" t="n">
        <v>4293733148</v>
      </c>
      <c r="H247" s="0" t="n">
        <v>1825377612</v>
      </c>
      <c r="I247" s="0" t="n">
        <v>36350585937</v>
      </c>
      <c r="J247" s="0" t="n">
        <v>11657409667</v>
      </c>
      <c r="K247" s="0" t="n">
        <v>31280273437</v>
      </c>
      <c r="L247" s="0" t="n">
        <v>5529052734</v>
      </c>
      <c r="M247" s="0" t="n">
        <v>700058</v>
      </c>
      <c r="N247" s="0" t="n">
        <v>21</v>
      </c>
      <c r="O247" s="0" t="n">
        <f aca="false">M247/1000000</f>
        <v>0.700058</v>
      </c>
      <c r="P247" s="0" t="n">
        <f aca="false">(I247+K247)/1000000000</f>
        <v>67.630859374</v>
      </c>
      <c r="Q247" s="0" t="n">
        <f aca="false">(J247+L247)/1000000000</f>
        <v>17.186462401</v>
      </c>
      <c r="R247" s="0" t="n">
        <f aca="false">P247/$O247</f>
        <v>96.6075087692734</v>
      </c>
      <c r="S247" s="0" t="n">
        <f aca="false">Q247/$O247</f>
        <v>24.5500549968717</v>
      </c>
      <c r="T247" s="0" t="n">
        <f aca="false">R247+S247</f>
        <v>121.157563766145</v>
      </c>
      <c r="U247" s="0" t="n">
        <f aca="false">O$227/O247</f>
        <v>9.78330509757763</v>
      </c>
      <c r="V247" s="0" t="n">
        <f aca="false">P$227/P247</f>
        <v>5.30443616079371</v>
      </c>
      <c r="W247" s="0" t="n">
        <f aca="false">Q$227/Q247</f>
        <v>5.28844337230863</v>
      </c>
      <c r="X247" s="0" t="n">
        <f aca="false">(P$227+Q$227)/(P247+Q247)</f>
        <v>5.30119555554665</v>
      </c>
    </row>
    <row r="248" customFormat="false" ht="12.8" hidden="false" customHeight="false" outlineLevel="0" collapsed="false">
      <c r="B248" s="0" t="n">
        <v>18809299</v>
      </c>
      <c r="D248" s="0" t="n">
        <v>29175945714</v>
      </c>
      <c r="F248" s="0" t="n">
        <v>4627500976</v>
      </c>
      <c r="G248" s="0" t="n">
        <v>4293737864</v>
      </c>
      <c r="H248" s="0" t="n">
        <v>1761540314</v>
      </c>
      <c r="I248" s="0" t="n">
        <v>34182601928</v>
      </c>
      <c r="J248" s="0" t="n">
        <v>11039566040</v>
      </c>
      <c r="K248" s="0" t="n">
        <v>30802597045</v>
      </c>
      <c r="L248" s="0" t="n">
        <v>5562850952</v>
      </c>
      <c r="M248" s="0" t="n">
        <v>651791</v>
      </c>
      <c r="N248" s="0" t="n">
        <v>22</v>
      </c>
      <c r="O248" s="0" t="n">
        <f aca="false">M248/1000000</f>
        <v>0.651791</v>
      </c>
      <c r="P248" s="0" t="n">
        <f aca="false">(I248+K248)/1000000000</f>
        <v>64.985198973</v>
      </c>
      <c r="Q248" s="0" t="n">
        <f aca="false">(J248+L248)/1000000000</f>
        <v>16.602416992</v>
      </c>
      <c r="R248" s="0" t="n">
        <f aca="false">P248/$O248</f>
        <v>99.7025104258881</v>
      </c>
      <c r="S248" s="0" t="n">
        <f aca="false">Q248/$O248</f>
        <v>25.4719948449733</v>
      </c>
      <c r="T248" s="0" t="n">
        <f aca="false">R248+S248</f>
        <v>125.174505270861</v>
      </c>
      <c r="U248" s="0" t="n">
        <f aca="false">O$227/O248</f>
        <v>10.5077870053437</v>
      </c>
      <c r="V248" s="0" t="n">
        <f aca="false">P$227/P248</f>
        <v>5.52038897654296</v>
      </c>
      <c r="W248" s="0" t="n">
        <f aca="false">Q$227/Q248</f>
        <v>5.47448201197427</v>
      </c>
      <c r="X248" s="0" t="n">
        <f aca="false">(P$227+Q$227)/(P248+Q248)</f>
        <v>5.5110472822234</v>
      </c>
    </row>
    <row r="249" customFormat="false" ht="12.8" hidden="false" customHeight="false" outlineLevel="0" collapsed="false">
      <c r="B249" s="0" t="n">
        <v>18771949</v>
      </c>
      <c r="D249" s="0" t="n">
        <v>29390424150</v>
      </c>
      <c r="F249" s="0" t="n">
        <v>4658146131</v>
      </c>
      <c r="G249" s="0" t="n">
        <v>4293739632</v>
      </c>
      <c r="H249" s="0" t="n">
        <v>1822818747</v>
      </c>
      <c r="I249" s="0" t="n">
        <v>33206665039</v>
      </c>
      <c r="J249" s="0" t="n">
        <v>10573837280</v>
      </c>
      <c r="K249" s="0" t="n">
        <v>31554260253</v>
      </c>
      <c r="L249" s="0" t="n">
        <v>5656265258</v>
      </c>
      <c r="M249" s="0" t="n">
        <v>640124</v>
      </c>
      <c r="N249" s="0" t="n">
        <v>23</v>
      </c>
      <c r="O249" s="0" t="n">
        <f aca="false">M249/1000000</f>
        <v>0.640124</v>
      </c>
      <c r="P249" s="0" t="n">
        <f aca="false">(I249+K249)/1000000000</f>
        <v>64.760925292</v>
      </c>
      <c r="Q249" s="0" t="n">
        <f aca="false">(J249+L249)/1000000000</f>
        <v>16.230102538</v>
      </c>
      <c r="R249" s="0" t="n">
        <f aca="false">P249/$O249</f>
        <v>101.16934420831</v>
      </c>
      <c r="S249" s="0" t="n">
        <f aca="false">Q249/$O249</f>
        <v>25.3546227574657</v>
      </c>
      <c r="T249" s="0" t="n">
        <f aca="false">R249+S249</f>
        <v>126.523966965775</v>
      </c>
      <c r="U249" s="0" t="n">
        <f aca="false">O$227/O249</f>
        <v>10.6993035724328</v>
      </c>
      <c r="V249" s="0" t="n">
        <f aca="false">P$227/P249</f>
        <v>5.5395066458897</v>
      </c>
      <c r="W249" s="0" t="n">
        <f aca="false">Q$227/Q249</f>
        <v>5.6000652469815</v>
      </c>
      <c r="X249" s="0" t="n">
        <f aca="false">(P$227+Q$227)/(P249+Q249)</f>
        <v>5.55164221610793</v>
      </c>
    </row>
    <row r="250" customFormat="false" ht="12.8" hidden="false" customHeight="false" outlineLevel="0" collapsed="false">
      <c r="B250" s="0" t="n">
        <v>19352070</v>
      </c>
      <c r="D250" s="0" t="n">
        <v>29251809890</v>
      </c>
      <c r="F250" s="0" t="n">
        <v>4638310534</v>
      </c>
      <c r="G250" s="0" t="n">
        <v>4293746043</v>
      </c>
      <c r="H250" s="0" t="n">
        <v>1783212182</v>
      </c>
      <c r="I250" s="0" t="n">
        <v>31866760253</v>
      </c>
      <c r="J250" s="0" t="n">
        <v>10201354980</v>
      </c>
      <c r="K250" s="0" t="n">
        <v>31297332763</v>
      </c>
      <c r="L250" s="0" t="n">
        <v>5533203125</v>
      </c>
      <c r="M250" s="0" t="n">
        <v>612250</v>
      </c>
      <c r="N250" s="0" t="n">
        <v>24</v>
      </c>
      <c r="O250" s="0" t="n">
        <f aca="false">M250/1000000</f>
        <v>0.61225</v>
      </c>
      <c r="P250" s="0" t="n">
        <f aca="false">(I250+K250)/1000000000</f>
        <v>63.164093016</v>
      </c>
      <c r="Q250" s="0" t="n">
        <f aca="false">(J250+L250)/1000000000</f>
        <v>15.734558105</v>
      </c>
      <c r="R250" s="0" t="n">
        <f aca="false">P250/$O250</f>
        <v>103.167158866476</v>
      </c>
      <c r="S250" s="0" t="n">
        <f aca="false">Q250/$O250</f>
        <v>25.6995640751327</v>
      </c>
      <c r="T250" s="0" t="n">
        <f aca="false">R250+S250</f>
        <v>128.866722941609</v>
      </c>
      <c r="U250" s="0" t="n">
        <f aca="false">O$227/O250</f>
        <v>11.1864124132299</v>
      </c>
      <c r="V250" s="0" t="n">
        <f aca="false">P$227/P250</f>
        <v>5.67954923310824</v>
      </c>
      <c r="W250" s="0" t="n">
        <f aca="false">Q$227/Q250</f>
        <v>5.77643379442082</v>
      </c>
      <c r="X250" s="0" t="n">
        <f aca="false">(P$227+Q$227)/(P250+Q250)</f>
        <v>5.69887067571582</v>
      </c>
    </row>
    <row r="251" customFormat="false" ht="12.8" hidden="false" customHeight="false" outlineLevel="0" collapsed="false">
      <c r="A251" s="0" t="s">
        <v>0</v>
      </c>
      <c r="B251" s="0" t="s">
        <v>1</v>
      </c>
      <c r="D251" s="0" t="s">
        <v>2</v>
      </c>
      <c r="F251" s="0" t="s">
        <v>73</v>
      </c>
      <c r="G251" s="0" t="s">
        <v>74</v>
      </c>
      <c r="H251" s="0" t="s">
        <v>4</v>
      </c>
      <c r="I251" s="0" t="s">
        <v>5</v>
      </c>
      <c r="J251" s="0" t="s">
        <v>67</v>
      </c>
      <c r="K251" s="0" t="s">
        <v>75</v>
      </c>
      <c r="L251" s="0" t="s">
        <v>76</v>
      </c>
      <c r="M251" s="0" t="s">
        <v>7</v>
      </c>
      <c r="N251" s="0" t="s">
        <v>8</v>
      </c>
      <c r="O251" s="0" t="s">
        <v>9</v>
      </c>
      <c r="P251" s="0" t="s">
        <v>58</v>
      </c>
      <c r="Q251" s="0" t="s">
        <v>59</v>
      </c>
      <c r="R251" s="0" t="s">
        <v>60</v>
      </c>
      <c r="S251" s="0" t="s">
        <v>61</v>
      </c>
      <c r="T251" s="0" t="s">
        <v>62</v>
      </c>
      <c r="U251" s="0" t="s">
        <v>16</v>
      </c>
      <c r="V251" s="0" t="s">
        <v>77</v>
      </c>
      <c r="W251" s="0" t="s">
        <v>78</v>
      </c>
      <c r="X251" s="0" t="s">
        <v>79</v>
      </c>
    </row>
    <row r="252" customFormat="false" ht="12.8" hidden="false" customHeight="false" outlineLevel="0" collapsed="false">
      <c r="A252" s="0" t="s">
        <v>44</v>
      </c>
      <c r="B252" s="0" t="n">
        <v>8676522</v>
      </c>
      <c r="D252" s="0" t="n">
        <v>4517815078</v>
      </c>
      <c r="F252" s="0" t="n">
        <v>1181229844</v>
      </c>
      <c r="G252" s="0" t="n">
        <v>496251326</v>
      </c>
      <c r="H252" s="0" t="n">
        <v>443555217</v>
      </c>
      <c r="I252" s="0" t="n">
        <v>78353820800</v>
      </c>
      <c r="J252" s="0" t="n">
        <v>23386413574</v>
      </c>
      <c r="K252" s="0" t="n">
        <v>72627838134</v>
      </c>
      <c r="L252" s="0" t="n">
        <v>12370513916</v>
      </c>
      <c r="M252" s="0" t="n">
        <v>2965927</v>
      </c>
      <c r="N252" s="0" t="n">
        <v>1</v>
      </c>
      <c r="O252" s="0" t="n">
        <f aca="false">M252/1000000</f>
        <v>2.965927</v>
      </c>
      <c r="P252" s="0" t="n">
        <f aca="false">(I252+K252)/1000000000</f>
        <v>150.981658934</v>
      </c>
      <c r="Q252" s="0" t="n">
        <f aca="false">(J252+L252)/1000000000</f>
        <v>35.75692749</v>
      </c>
      <c r="R252" s="0" t="n">
        <f aca="false">P252/$O252</f>
        <v>50.9053860509716</v>
      </c>
      <c r="S252" s="0" t="n">
        <f aca="false">Q252/$O252</f>
        <v>12.0559027548554</v>
      </c>
      <c r="T252" s="0" t="n">
        <f aca="false">R252+S252</f>
        <v>62.961288805827</v>
      </c>
      <c r="U252" s="0" t="n">
        <f aca="false">O$252/O252</f>
        <v>1</v>
      </c>
      <c r="V252" s="0" t="n">
        <f aca="false">P$252/P252</f>
        <v>1</v>
      </c>
      <c r="W252" s="0" t="n">
        <f aca="false">Q$252/Q252</f>
        <v>1</v>
      </c>
      <c r="X252" s="0" t="n">
        <f aca="false">(P$252+Q$252)/(P252+Q252)</f>
        <v>1</v>
      </c>
    </row>
    <row r="253" customFormat="false" ht="12.8" hidden="false" customHeight="false" outlineLevel="0" collapsed="false">
      <c r="B253" s="0" t="n">
        <v>8611965</v>
      </c>
      <c r="D253" s="0" t="n">
        <v>4518815111</v>
      </c>
      <c r="F253" s="0" t="n">
        <v>1181362420</v>
      </c>
      <c r="G253" s="0" t="n">
        <v>496214101</v>
      </c>
      <c r="H253" s="0" t="n">
        <v>443829785</v>
      </c>
      <c r="I253" s="0" t="n">
        <v>44691848754</v>
      </c>
      <c r="J253" s="0" t="n">
        <v>12864440917</v>
      </c>
      <c r="K253" s="0" t="n">
        <v>37675140380</v>
      </c>
      <c r="L253" s="0" t="n">
        <v>6213806152</v>
      </c>
      <c r="M253" s="0" t="n">
        <v>1483013</v>
      </c>
      <c r="N253" s="0" t="n">
        <v>2</v>
      </c>
      <c r="O253" s="0" t="n">
        <f aca="false">M253/1000000</f>
        <v>1.483013</v>
      </c>
      <c r="P253" s="0" t="n">
        <f aca="false">(I253+K253)/1000000000</f>
        <v>82.366989134</v>
      </c>
      <c r="Q253" s="0" t="n">
        <f aca="false">(J253+L253)/1000000000</f>
        <v>19.078247069</v>
      </c>
      <c r="R253" s="0" t="n">
        <f aca="false">P253/$O253</f>
        <v>55.5403014902769</v>
      </c>
      <c r="S253" s="0" t="n">
        <f aca="false">Q253/$O253</f>
        <v>12.8645177547331</v>
      </c>
      <c r="T253" s="0" t="n">
        <f aca="false">R253+S253</f>
        <v>68.40481924501</v>
      </c>
      <c r="U253" s="0" t="n">
        <f aca="false">O$252/O253</f>
        <v>1.99993324401067</v>
      </c>
      <c r="V253" s="0" t="n">
        <f aca="false">P$252/P253</f>
        <v>1.83303603204887</v>
      </c>
      <c r="W253" s="0" t="n">
        <f aca="false">Q$252/Q253</f>
        <v>1.87422499355829</v>
      </c>
      <c r="X253" s="0" t="n">
        <f aca="false">(P$252+Q$252)/(P253+Q253)</f>
        <v>1.84078221327536</v>
      </c>
    </row>
    <row r="254" customFormat="false" ht="12.8" hidden="false" customHeight="false" outlineLevel="0" collapsed="false">
      <c r="B254" s="0" t="n">
        <v>8641228</v>
      </c>
      <c r="D254" s="0" t="n">
        <v>4522041929</v>
      </c>
      <c r="F254" s="0" t="n">
        <v>1181833446</v>
      </c>
      <c r="G254" s="0" t="n">
        <v>496308702</v>
      </c>
      <c r="H254" s="0" t="n">
        <v>444669628</v>
      </c>
      <c r="I254" s="0" t="n">
        <v>32981903076</v>
      </c>
      <c r="J254" s="0" t="n">
        <v>9631378173</v>
      </c>
      <c r="K254" s="0" t="n">
        <v>25166290283</v>
      </c>
      <c r="L254" s="0" t="n">
        <v>4151779174</v>
      </c>
      <c r="M254" s="0" t="n">
        <v>990259</v>
      </c>
      <c r="N254" s="0" t="n">
        <v>3</v>
      </c>
      <c r="O254" s="0" t="n">
        <f aca="false">M254/1000000</f>
        <v>0.990259</v>
      </c>
      <c r="P254" s="0" t="n">
        <f aca="false">(I254+K254)/1000000000</f>
        <v>58.148193359</v>
      </c>
      <c r="Q254" s="0" t="n">
        <f aca="false">(J254+L254)/1000000000</f>
        <v>13.783157347</v>
      </c>
      <c r="R254" s="0" t="n">
        <f aca="false">P254/$O254</f>
        <v>58.7201866976215</v>
      </c>
      <c r="S254" s="0" t="n">
        <f aca="false">Q254/$O254</f>
        <v>13.9187397913071</v>
      </c>
      <c r="T254" s="0" t="n">
        <f aca="false">R254+S254</f>
        <v>72.6389264889287</v>
      </c>
      <c r="U254" s="0" t="n">
        <f aca="false">O$252/O254</f>
        <v>2.99510229142073</v>
      </c>
      <c r="V254" s="0" t="n">
        <f aca="false">P$252/P254</f>
        <v>2.59649784821099</v>
      </c>
      <c r="W254" s="0" t="n">
        <f aca="false">Q$252/Q254</f>
        <v>2.59424793534572</v>
      </c>
      <c r="X254" s="0" t="n">
        <f aca="false">(P$252+Q$252)/(P254+Q254)</f>
        <v>2.59606673016949</v>
      </c>
    </row>
    <row r="255" customFormat="false" ht="12.8" hidden="false" customHeight="false" outlineLevel="0" collapsed="false">
      <c r="B255" s="0" t="n">
        <v>8647560</v>
      </c>
      <c r="D255" s="0" t="n">
        <v>4528800561</v>
      </c>
      <c r="F255" s="0" t="n">
        <v>1182902054</v>
      </c>
      <c r="G255" s="0" t="n">
        <v>496437959</v>
      </c>
      <c r="H255" s="0" t="n">
        <v>446495148</v>
      </c>
      <c r="I255" s="0" t="n">
        <v>26790542602</v>
      </c>
      <c r="J255" s="0" t="n">
        <v>7603591918</v>
      </c>
      <c r="K255" s="0" t="n">
        <v>19148086547</v>
      </c>
      <c r="L255" s="0" t="n">
        <v>3162475585</v>
      </c>
      <c r="M255" s="0" t="n">
        <v>752664</v>
      </c>
      <c r="N255" s="0" t="n">
        <v>4</v>
      </c>
      <c r="O255" s="0" t="n">
        <f aca="false">M255/1000000</f>
        <v>0.752664</v>
      </c>
      <c r="P255" s="0" t="n">
        <f aca="false">(I255+K255)/1000000000</f>
        <v>45.938629149</v>
      </c>
      <c r="Q255" s="0" t="n">
        <f aca="false">(J255+L255)/1000000000</f>
        <v>10.766067503</v>
      </c>
      <c r="R255" s="0" t="n">
        <f aca="false">P255/$O255</f>
        <v>61.0347102412232</v>
      </c>
      <c r="S255" s="0" t="n">
        <f aca="false">Q255/$O255</f>
        <v>14.3039490436636</v>
      </c>
      <c r="T255" s="0" t="n">
        <f aca="false">R255+S255</f>
        <v>75.3386592848868</v>
      </c>
      <c r="U255" s="0" t="n">
        <f aca="false">O$252/O255</f>
        <v>3.94057242009715</v>
      </c>
      <c r="V255" s="0" t="n">
        <f aca="false">P$252/P255</f>
        <v>3.2865947837559</v>
      </c>
      <c r="W255" s="0" t="n">
        <f aca="false">Q$252/Q255</f>
        <v>3.32126168445779</v>
      </c>
      <c r="X255" s="0" t="n">
        <f aca="false">(P$252+Q$252)/(P255+Q255)</f>
        <v>3.29317671109371</v>
      </c>
    </row>
    <row r="256" customFormat="false" ht="12.8" hidden="false" customHeight="false" outlineLevel="0" collapsed="false">
      <c r="B256" s="0" t="n">
        <v>8721756</v>
      </c>
      <c r="D256" s="0" t="n">
        <v>4529829480</v>
      </c>
      <c r="F256" s="0" t="n">
        <v>1183194939</v>
      </c>
      <c r="G256" s="0" t="n">
        <v>496596882</v>
      </c>
      <c r="H256" s="0" t="n">
        <v>446659987</v>
      </c>
      <c r="I256" s="0" t="n">
        <v>22174301147</v>
      </c>
      <c r="J256" s="0" t="n">
        <v>6762130737</v>
      </c>
      <c r="K256" s="0" t="n">
        <v>15242630004</v>
      </c>
      <c r="L256" s="0" t="n">
        <v>2515655517</v>
      </c>
      <c r="M256" s="0" t="n">
        <v>599753</v>
      </c>
      <c r="N256" s="0" t="n">
        <v>5</v>
      </c>
      <c r="O256" s="0" t="n">
        <f aca="false">M256/1000000</f>
        <v>0.599753</v>
      </c>
      <c r="P256" s="0" t="n">
        <f aca="false">(I256+K256)/1000000000</f>
        <v>37.416931151</v>
      </c>
      <c r="Q256" s="0" t="n">
        <f aca="false">(J256+L256)/1000000000</f>
        <v>9.277786254</v>
      </c>
      <c r="R256" s="0" t="n">
        <f aca="false">P256/$O256</f>
        <v>62.3872346632697</v>
      </c>
      <c r="S256" s="0" t="n">
        <f aca="false">Q256/$O256</f>
        <v>15.4693453038167</v>
      </c>
      <c r="T256" s="0" t="n">
        <f aca="false">R256+S256</f>
        <v>77.8565799670865</v>
      </c>
      <c r="U256" s="0" t="n">
        <f aca="false">O$252/O256</f>
        <v>4.94524746020445</v>
      </c>
      <c r="V256" s="0" t="n">
        <f aca="false">P$252/P256</f>
        <v>4.03511603676682</v>
      </c>
      <c r="W256" s="0" t="n">
        <f aca="false">Q$252/Q256</f>
        <v>3.85403656767624</v>
      </c>
      <c r="X256" s="0" t="n">
        <f aca="false">(P$252+Q$252)/(P256+Q256)</f>
        <v>3.99913730721078</v>
      </c>
    </row>
    <row r="257" customFormat="false" ht="12.8" hidden="false" customHeight="false" outlineLevel="0" collapsed="false">
      <c r="B257" s="0" t="n">
        <v>8745412</v>
      </c>
      <c r="D257" s="0" t="n">
        <v>4535948321</v>
      </c>
      <c r="F257" s="0" t="n">
        <v>1184234232</v>
      </c>
      <c r="G257" s="0" t="n">
        <v>496792960</v>
      </c>
      <c r="H257" s="0" t="n">
        <v>448254623</v>
      </c>
      <c r="I257" s="0" t="n">
        <v>20094894409</v>
      </c>
      <c r="J257" s="0" t="n">
        <v>5885589599</v>
      </c>
      <c r="K257" s="0" t="n">
        <v>12845413208</v>
      </c>
      <c r="L257" s="0" t="n">
        <v>2125167846</v>
      </c>
      <c r="M257" s="0" t="n">
        <v>505538</v>
      </c>
      <c r="N257" s="0" t="n">
        <v>6</v>
      </c>
      <c r="O257" s="0" t="n">
        <f aca="false">M257/1000000</f>
        <v>0.505538</v>
      </c>
      <c r="P257" s="0" t="n">
        <f aca="false">(I257+K257)/1000000000</f>
        <v>32.940307617</v>
      </c>
      <c r="Q257" s="0" t="n">
        <f aca="false">(J257+L257)/1000000000</f>
        <v>8.010757445</v>
      </c>
      <c r="R257" s="0" t="n">
        <f aca="false">P257/$O257</f>
        <v>65.1589150904581</v>
      </c>
      <c r="S257" s="0" t="n">
        <f aca="false">Q257/$O257</f>
        <v>15.8460045436743</v>
      </c>
      <c r="T257" s="0" t="n">
        <f aca="false">R257+S257</f>
        <v>81.0049196341323</v>
      </c>
      <c r="U257" s="0" t="n">
        <f aca="false">O$252/O257</f>
        <v>5.86687251996883</v>
      </c>
      <c r="V257" s="0" t="n">
        <f aca="false">P$252/P257</f>
        <v>4.58349268286981</v>
      </c>
      <c r="W257" s="0" t="n">
        <f aca="false">Q$252/Q257</f>
        <v>4.46361380125397</v>
      </c>
      <c r="X257" s="0" t="n">
        <f aca="false">(P$252+Q$252)/(P257+Q257)</f>
        <v>4.56004223922571</v>
      </c>
    </row>
    <row r="258" customFormat="false" ht="12.8" hidden="false" customHeight="false" outlineLevel="0" collapsed="false">
      <c r="B258" s="0" t="n">
        <v>8741463</v>
      </c>
      <c r="D258" s="0" t="n">
        <v>4606715482</v>
      </c>
      <c r="F258" s="0" t="n">
        <v>1194586411</v>
      </c>
      <c r="G258" s="0" t="n">
        <v>497023034</v>
      </c>
      <c r="H258" s="0" t="n">
        <v>468295671</v>
      </c>
      <c r="I258" s="0" t="n">
        <v>18182952880</v>
      </c>
      <c r="J258" s="0" t="n">
        <v>5369873046</v>
      </c>
      <c r="K258" s="0" t="n">
        <v>12657272338</v>
      </c>
      <c r="L258" s="0" t="n">
        <v>2270416259</v>
      </c>
      <c r="M258" s="0" t="n">
        <v>458197</v>
      </c>
      <c r="N258" s="0" t="n">
        <v>7</v>
      </c>
      <c r="O258" s="0" t="n">
        <f aca="false">M258/1000000</f>
        <v>0.458197</v>
      </c>
      <c r="P258" s="0" t="n">
        <f aca="false">(I258+K258)/1000000000</f>
        <v>30.840225218</v>
      </c>
      <c r="Q258" s="0" t="n">
        <f aca="false">(J258+L258)/1000000000</f>
        <v>7.640289305</v>
      </c>
      <c r="R258" s="0" t="n">
        <f aca="false">P258/$O258</f>
        <v>67.307785118628</v>
      </c>
      <c r="S258" s="0" t="n">
        <f aca="false">Q258/$O258</f>
        <v>16.6746820799787</v>
      </c>
      <c r="T258" s="0" t="n">
        <f aca="false">R258+S258</f>
        <v>83.9824671986067</v>
      </c>
      <c r="U258" s="0" t="n">
        <f aca="false">O$252/O258</f>
        <v>6.47303888938601</v>
      </c>
      <c r="V258" s="0" t="n">
        <f aca="false">P$252/P258</f>
        <v>4.89560818271454</v>
      </c>
      <c r="W258" s="0" t="n">
        <f aca="false">Q$252/Q258</f>
        <v>4.6800488911591</v>
      </c>
      <c r="X258" s="0" t="n">
        <f aca="false">(P$252+Q$252)/(P258+Q258)</f>
        <v>4.852808979786</v>
      </c>
    </row>
    <row r="259" customFormat="false" ht="12.8" hidden="false" customHeight="false" outlineLevel="0" collapsed="false">
      <c r="B259" s="0" t="n">
        <v>8745540</v>
      </c>
      <c r="D259" s="0" t="n">
        <v>4575992569</v>
      </c>
      <c r="F259" s="0" t="n">
        <v>1190485770</v>
      </c>
      <c r="G259" s="0" t="n">
        <v>497335877</v>
      </c>
      <c r="H259" s="0" t="n">
        <v>459314738</v>
      </c>
      <c r="I259" s="0" t="n">
        <v>15895889282</v>
      </c>
      <c r="J259" s="0" t="n">
        <v>4612625122</v>
      </c>
      <c r="K259" s="0" t="n">
        <v>11934158325</v>
      </c>
      <c r="L259" s="0" t="n">
        <v>1995315551</v>
      </c>
      <c r="M259" s="0" t="n">
        <v>400921</v>
      </c>
      <c r="N259" s="0" t="n">
        <v>8</v>
      </c>
      <c r="O259" s="0" t="n">
        <f aca="false">M259/1000000</f>
        <v>0.400921</v>
      </c>
      <c r="P259" s="0" t="n">
        <f aca="false">(I259+K259)/1000000000</f>
        <v>27.830047607</v>
      </c>
      <c r="Q259" s="0" t="n">
        <f aca="false">(J259+L259)/1000000000</f>
        <v>6.607940673</v>
      </c>
      <c r="R259" s="0" t="n">
        <f aca="false">P259/$O259</f>
        <v>69.4152903115576</v>
      </c>
      <c r="S259" s="0" t="n">
        <f aca="false">Q259/$O259</f>
        <v>16.4819021029081</v>
      </c>
      <c r="T259" s="0" t="n">
        <f aca="false">R259+S259</f>
        <v>85.8971924144657</v>
      </c>
      <c r="U259" s="0" t="n">
        <f aca="false">O$252/O259</f>
        <v>7.3977841021049</v>
      </c>
      <c r="V259" s="0" t="n">
        <f aca="false">P$252/P259</f>
        <v>5.42513117713906</v>
      </c>
      <c r="W259" s="0" t="n">
        <f aca="false">Q$252/Q259</f>
        <v>5.4112058899231</v>
      </c>
      <c r="X259" s="0" t="n">
        <f aca="false">(P$252+Q$252)/(P259+Q259)</f>
        <v>5.42245920132475</v>
      </c>
    </row>
    <row r="260" customFormat="false" ht="12.8" hidden="false" customHeight="false" outlineLevel="0" collapsed="false">
      <c r="B260" s="0" t="n">
        <v>9166015</v>
      </c>
      <c r="D260" s="0" t="n">
        <v>4569721634</v>
      </c>
      <c r="F260" s="0" t="n">
        <v>1189881160</v>
      </c>
      <c r="G260" s="0" t="n">
        <v>497604005</v>
      </c>
      <c r="H260" s="0" t="n">
        <v>457290829</v>
      </c>
      <c r="I260" s="0" t="n">
        <v>14329116821</v>
      </c>
      <c r="J260" s="0" t="n">
        <v>4243103027</v>
      </c>
      <c r="K260" s="0" t="n">
        <v>11622375488</v>
      </c>
      <c r="L260" s="0" t="n">
        <v>2048233032</v>
      </c>
      <c r="M260" s="0" t="n">
        <v>361509</v>
      </c>
      <c r="N260" s="0" t="n">
        <v>9</v>
      </c>
      <c r="O260" s="0" t="n">
        <f aca="false">M260/1000000</f>
        <v>0.361509</v>
      </c>
      <c r="P260" s="0" t="n">
        <f aca="false">(I260+K260)/1000000000</f>
        <v>25.951492309</v>
      </c>
      <c r="Q260" s="0" t="n">
        <f aca="false">(J260+L260)/1000000000</f>
        <v>6.291336059</v>
      </c>
      <c r="R260" s="0" t="n">
        <f aca="false">P260/$O260</f>
        <v>71.7865732499052</v>
      </c>
      <c r="S260" s="0" t="n">
        <f aca="false">Q260/$O260</f>
        <v>17.4029859809853</v>
      </c>
      <c r="T260" s="0" t="n">
        <f aca="false">R260+S260</f>
        <v>89.1895592308905</v>
      </c>
      <c r="U260" s="0" t="n">
        <f aca="false">O$252/O260</f>
        <v>8.20429643522015</v>
      </c>
      <c r="V260" s="0" t="n">
        <f aca="false">P$252/P260</f>
        <v>5.81784111434854</v>
      </c>
      <c r="W260" s="0" t="n">
        <f aca="false">Q$252/Q260</f>
        <v>5.68351891469036</v>
      </c>
      <c r="X260" s="0" t="n">
        <f aca="false">(P$252+Q$252)/(P260+Q260)</f>
        <v>5.7916316860506</v>
      </c>
    </row>
    <row r="261" customFormat="false" ht="12.8" hidden="false" customHeight="false" outlineLevel="0" collapsed="false">
      <c r="B261" s="0" t="n">
        <v>9453453</v>
      </c>
      <c r="D261" s="0" t="n">
        <v>4569863838</v>
      </c>
      <c r="F261" s="0" t="n">
        <v>1190247406</v>
      </c>
      <c r="G261" s="0" t="n">
        <v>497934633</v>
      </c>
      <c r="H261" s="0" t="n">
        <v>457081251</v>
      </c>
      <c r="I261" s="0" t="n">
        <v>12964614868</v>
      </c>
      <c r="J261" s="0" t="n">
        <v>3806213378</v>
      </c>
      <c r="K261" s="0" t="n">
        <v>11259353637</v>
      </c>
      <c r="L261" s="0" t="n">
        <v>2043884277</v>
      </c>
      <c r="M261" s="0" t="n">
        <v>327561</v>
      </c>
      <c r="N261" s="0" t="n">
        <v>10</v>
      </c>
      <c r="O261" s="0" t="n">
        <f aca="false">M261/1000000</f>
        <v>0.327561</v>
      </c>
      <c r="P261" s="0" t="n">
        <f aca="false">(I261+K261)/1000000000</f>
        <v>24.223968505</v>
      </c>
      <c r="Q261" s="0" t="n">
        <f aca="false">(J261+L261)/1000000000</f>
        <v>5.850097655</v>
      </c>
      <c r="R261" s="0" t="n">
        <f aca="false">P261/$O261</f>
        <v>73.9525416792597</v>
      </c>
      <c r="S261" s="0" t="n">
        <f aca="false">Q261/$O261</f>
        <v>17.8595670882675</v>
      </c>
      <c r="T261" s="0" t="n">
        <f aca="false">R261+S261</f>
        <v>91.8121087675273</v>
      </c>
      <c r="U261" s="0" t="n">
        <f aca="false">O$252/O261</f>
        <v>9.05457914709016</v>
      </c>
      <c r="V261" s="0" t="n">
        <f aca="false">P$252/P261</f>
        <v>6.23273840959776</v>
      </c>
      <c r="W261" s="0" t="n">
        <f aca="false">Q$252/Q261</f>
        <v>6.11219326560114</v>
      </c>
      <c r="X261" s="0" t="n">
        <f aca="false">(P$252+Q$252)/(P261+Q261)</f>
        <v>6.20928960621798</v>
      </c>
    </row>
    <row r="262" customFormat="false" ht="12.8" hidden="false" customHeight="false" outlineLevel="0" collapsed="false">
      <c r="B262" s="0" t="n">
        <v>9605230</v>
      </c>
      <c r="D262" s="0" t="n">
        <v>4551171175</v>
      </c>
      <c r="F262" s="0" t="n">
        <v>1187953661</v>
      </c>
      <c r="G262" s="0" t="n">
        <v>498297151</v>
      </c>
      <c r="H262" s="0" t="n">
        <v>451467077</v>
      </c>
      <c r="I262" s="0" t="n">
        <v>11787490844</v>
      </c>
      <c r="J262" s="0" t="n">
        <v>3434738159</v>
      </c>
      <c r="K262" s="0" t="n">
        <v>10881240844</v>
      </c>
      <c r="L262" s="0" t="n">
        <v>1882644653</v>
      </c>
      <c r="M262" s="0" t="n">
        <v>297451</v>
      </c>
      <c r="N262" s="0" t="n">
        <v>11</v>
      </c>
      <c r="O262" s="0" t="n">
        <f aca="false">M262/1000000</f>
        <v>0.297451</v>
      </c>
      <c r="P262" s="0" t="n">
        <f aca="false">(I262+K262)/1000000000</f>
        <v>22.668731688</v>
      </c>
      <c r="Q262" s="0" t="n">
        <f aca="false">(J262+L262)/1000000000</f>
        <v>5.317382812</v>
      </c>
      <c r="R262" s="0" t="n">
        <f aca="false">P262/$O262</f>
        <v>76.2099696689539</v>
      </c>
      <c r="S262" s="0" t="n">
        <f aca="false">Q262/$O262</f>
        <v>17.8765000352999</v>
      </c>
      <c r="T262" s="0" t="n">
        <f aca="false">R262+S262</f>
        <v>94.0864697042538</v>
      </c>
      <c r="U262" s="0" t="n">
        <f aca="false">O$252/O262</f>
        <v>9.97114482721524</v>
      </c>
      <c r="V262" s="0" t="n">
        <f aca="false">P$252/P262</f>
        <v>6.66034875757624</v>
      </c>
      <c r="W262" s="0" t="n">
        <f aca="false">Q$252/Q262</f>
        <v>6.72453512455518</v>
      </c>
      <c r="X262" s="0" t="n">
        <f aca="false">(P$252+Q$252)/(P262+Q262)</f>
        <v>6.67254421559663</v>
      </c>
    </row>
    <row r="263" customFormat="false" ht="12.8" hidden="false" customHeight="false" outlineLevel="0" collapsed="false">
      <c r="B263" s="0" t="n">
        <v>9668364</v>
      </c>
      <c r="D263" s="0" t="n">
        <v>4561390226</v>
      </c>
      <c r="F263" s="0" t="n">
        <v>1189851493</v>
      </c>
      <c r="G263" s="0" t="n">
        <v>498697923</v>
      </c>
      <c r="H263" s="0" t="n">
        <v>454088185</v>
      </c>
      <c r="I263" s="0" t="n">
        <v>10884155273</v>
      </c>
      <c r="J263" s="0" t="n">
        <v>3202850341</v>
      </c>
      <c r="K263" s="0" t="n">
        <v>10606033325</v>
      </c>
      <c r="L263" s="0" t="n">
        <v>1751358032</v>
      </c>
      <c r="M263" s="0" t="n">
        <v>274575</v>
      </c>
      <c r="N263" s="0" t="n">
        <v>12</v>
      </c>
      <c r="O263" s="0" t="n">
        <f aca="false">M263/1000000</f>
        <v>0.274575</v>
      </c>
      <c r="P263" s="0" t="n">
        <f aca="false">(I263+K263)/1000000000</f>
        <v>21.490188598</v>
      </c>
      <c r="Q263" s="0" t="n">
        <f aca="false">(J263+L263)/1000000000</f>
        <v>4.954208373</v>
      </c>
      <c r="R263" s="0" t="n">
        <f aca="false">P263/$O263</f>
        <v>78.267098599654</v>
      </c>
      <c r="S263" s="0" t="n">
        <f aca="false">Q263/$O263</f>
        <v>18.0431881016116</v>
      </c>
      <c r="T263" s="0" t="n">
        <f aca="false">R263+S263</f>
        <v>96.3102867012656</v>
      </c>
      <c r="U263" s="0" t="n">
        <f aca="false">O$252/O263</f>
        <v>10.8018829099517</v>
      </c>
      <c r="V263" s="0" t="n">
        <f aca="false">P$252/P263</f>
        <v>7.02560883751626</v>
      </c>
      <c r="W263" s="0" t="n">
        <f aca="false">Q$252/Q263</f>
        <v>7.21748557950693</v>
      </c>
      <c r="X263" s="0" t="n">
        <f aca="false">(P$252+Q$252)/(P263+Q263)</f>
        <v>7.0615558611068</v>
      </c>
    </row>
    <row r="264" customFormat="false" ht="12.8" hidden="false" customHeight="false" outlineLevel="0" collapsed="false">
      <c r="B264" s="0" t="n">
        <v>9842843</v>
      </c>
      <c r="D264" s="0" t="n">
        <v>4870585087</v>
      </c>
      <c r="F264" s="0" t="n">
        <v>1234482885</v>
      </c>
      <c r="G264" s="0" t="n">
        <v>499112665</v>
      </c>
      <c r="H264" s="0" t="n">
        <v>542112488</v>
      </c>
      <c r="I264" s="0" t="n">
        <v>11577102661</v>
      </c>
      <c r="J264" s="0" t="n">
        <v>3518585205</v>
      </c>
      <c r="K264" s="0" t="n">
        <v>11106628417</v>
      </c>
      <c r="L264" s="0" t="n">
        <v>1893310546</v>
      </c>
      <c r="M264" s="0" t="n">
        <v>289608</v>
      </c>
      <c r="N264" s="0" t="n">
        <v>13</v>
      </c>
      <c r="O264" s="0" t="n">
        <f aca="false">M264/1000000</f>
        <v>0.289608</v>
      </c>
      <c r="P264" s="0" t="n">
        <f aca="false">(I264+K264)/1000000000</f>
        <v>22.683731078</v>
      </c>
      <c r="Q264" s="0" t="n">
        <f aca="false">(J264+L264)/1000000000</f>
        <v>5.411895751</v>
      </c>
      <c r="R264" s="0" t="n">
        <f aca="false">P264/$O264</f>
        <v>78.325636992072</v>
      </c>
      <c r="S264" s="0" t="n">
        <f aca="false">Q264/$O264</f>
        <v>18.6869691134223</v>
      </c>
      <c r="T264" s="0" t="n">
        <f aca="false">R264+S264</f>
        <v>97.0126061054943</v>
      </c>
      <c r="U264" s="0" t="n">
        <f aca="false">O$252/O264</f>
        <v>10.241177729897</v>
      </c>
      <c r="V264" s="0" t="n">
        <f aca="false">P$252/P264</f>
        <v>6.65594466866303</v>
      </c>
      <c r="W264" s="0" t="n">
        <f aca="false">Q$252/Q264</f>
        <v>6.60709835059053</v>
      </c>
      <c r="X264" s="0" t="n">
        <f aca="false">(P$252+Q$252)/(P264+Q264)</f>
        <v>6.64653568900803</v>
      </c>
    </row>
    <row r="265" customFormat="false" ht="12.8" hidden="false" customHeight="false" outlineLevel="0" collapsed="false">
      <c r="B265" s="0" t="n">
        <v>10065054</v>
      </c>
      <c r="D265" s="0" t="n">
        <v>4846144538</v>
      </c>
      <c r="F265" s="0" t="n">
        <v>1231488383</v>
      </c>
      <c r="G265" s="0" t="n">
        <v>499583449</v>
      </c>
      <c r="H265" s="0" t="n">
        <v>534780748</v>
      </c>
      <c r="I265" s="0" t="n">
        <v>11003555297</v>
      </c>
      <c r="J265" s="0" t="n">
        <v>3341918945</v>
      </c>
      <c r="K265" s="0" t="n">
        <v>10438003540</v>
      </c>
      <c r="L265" s="0" t="n">
        <v>1788360595</v>
      </c>
      <c r="M265" s="0" t="n">
        <v>272108</v>
      </c>
      <c r="N265" s="0" t="n">
        <v>14</v>
      </c>
      <c r="O265" s="0" t="n">
        <f aca="false">M265/1000000</f>
        <v>0.272108</v>
      </c>
      <c r="P265" s="0" t="n">
        <f aca="false">(I265+K265)/1000000000</f>
        <v>21.441558837</v>
      </c>
      <c r="Q265" s="0" t="n">
        <f aca="false">(J265+L265)/1000000000</f>
        <v>5.13027954</v>
      </c>
      <c r="R265" s="0" t="n">
        <f aca="false">P265/$O265</f>
        <v>78.7979729996913</v>
      </c>
      <c r="S265" s="0" t="n">
        <f aca="false">Q265/$O265</f>
        <v>18.8538357563908</v>
      </c>
      <c r="T265" s="0" t="n">
        <f aca="false">R265+S265</f>
        <v>97.6518087560821</v>
      </c>
      <c r="U265" s="0" t="n">
        <f aca="false">O$252/O265</f>
        <v>10.8998155144281</v>
      </c>
      <c r="V265" s="0" t="n">
        <f aca="false">P$252/P265</f>
        <v>7.04154301847974</v>
      </c>
      <c r="W265" s="0" t="n">
        <f aca="false">Q$252/Q265</f>
        <v>6.96978151213959</v>
      </c>
      <c r="X265" s="0" t="n">
        <f aca="false">(P$252+Q$252)/(P265+Q265)</f>
        <v>7.02768787671224</v>
      </c>
    </row>
    <row r="266" customFormat="false" ht="12.8" hidden="false" customHeight="false" outlineLevel="0" collapsed="false">
      <c r="B266" s="0" t="n">
        <v>10175335</v>
      </c>
      <c r="D266" s="0" t="n">
        <v>4794428867</v>
      </c>
      <c r="F266" s="0" t="n">
        <v>1224635864</v>
      </c>
      <c r="G266" s="0" t="n">
        <v>500084416</v>
      </c>
      <c r="H266" s="0" t="n">
        <v>519633846</v>
      </c>
      <c r="I266" s="0" t="n">
        <v>10436553955</v>
      </c>
      <c r="J266" s="0" t="n">
        <v>3271347045</v>
      </c>
      <c r="K266" s="0" t="n">
        <v>9771728515</v>
      </c>
      <c r="L266" s="0" t="n">
        <v>1631118774</v>
      </c>
      <c r="M266" s="0" t="n">
        <v>254709</v>
      </c>
      <c r="N266" s="0" t="n">
        <v>15</v>
      </c>
      <c r="O266" s="0" t="n">
        <f aca="false">M266/1000000</f>
        <v>0.254709</v>
      </c>
      <c r="P266" s="0" t="n">
        <f aca="false">(I266+K266)/1000000000</f>
        <v>20.20828247</v>
      </c>
      <c r="Q266" s="0" t="n">
        <f aca="false">(J266+L266)/1000000000</f>
        <v>4.902465819</v>
      </c>
      <c r="R266" s="0" t="n">
        <f aca="false">P266/$O266</f>
        <v>79.3387060135292</v>
      </c>
      <c r="S266" s="0" t="n">
        <f aca="false">Q266/$O266</f>
        <v>19.2473207424944</v>
      </c>
      <c r="T266" s="0" t="n">
        <f aca="false">R266+S266</f>
        <v>98.5860267560235</v>
      </c>
      <c r="U266" s="0" t="n">
        <f aca="false">O$252/O266</f>
        <v>11.6443745607733</v>
      </c>
      <c r="V266" s="0" t="n">
        <f aca="false">P$252/P266</f>
        <v>7.4712761541283</v>
      </c>
      <c r="W266" s="0" t="n">
        <f aca="false">Q$252/Q266</f>
        <v>7.29366176331519</v>
      </c>
      <c r="X266" s="0" t="n">
        <f aca="false">(P$252+Q$252)/(P266+Q266)</f>
        <v>7.43659982867984</v>
      </c>
    </row>
    <row r="267" customFormat="false" ht="12.8" hidden="false" customHeight="false" outlineLevel="0" collapsed="false">
      <c r="B267" s="0" t="n">
        <v>10305829</v>
      </c>
      <c r="D267" s="0" t="n">
        <v>4776074912</v>
      </c>
      <c r="F267" s="0" t="n">
        <v>1222588501</v>
      </c>
      <c r="G267" s="0" t="n">
        <v>500615059</v>
      </c>
      <c r="H267" s="0" t="n">
        <v>513996992</v>
      </c>
      <c r="I267" s="0" t="n">
        <v>9965667724</v>
      </c>
      <c r="J267" s="0" t="n">
        <v>3122772216</v>
      </c>
      <c r="K267" s="0" t="n">
        <v>9238952636</v>
      </c>
      <c r="L267" s="0" t="n">
        <v>1562362670</v>
      </c>
      <c r="M267" s="0" t="n">
        <v>240268</v>
      </c>
      <c r="N267" s="0" t="n">
        <v>16</v>
      </c>
      <c r="O267" s="0" t="n">
        <f aca="false">M267/1000000</f>
        <v>0.240268</v>
      </c>
      <c r="P267" s="0" t="n">
        <f aca="false">(I267+K267)/1000000000</f>
        <v>19.20462036</v>
      </c>
      <c r="Q267" s="0" t="n">
        <f aca="false">(J267+L267)/1000000000</f>
        <v>4.685134886</v>
      </c>
      <c r="R267" s="0" t="n">
        <f aca="false">P267/$O267</f>
        <v>79.9299963374232</v>
      </c>
      <c r="S267" s="0" t="n">
        <f aca="false">Q267/$O267</f>
        <v>19.4996207817937</v>
      </c>
      <c r="T267" s="0" t="n">
        <f aca="false">R267+S267</f>
        <v>99.4296171192169</v>
      </c>
      <c r="U267" s="0" t="n">
        <f aca="false">O$252/O267</f>
        <v>12.344244760018</v>
      </c>
      <c r="V267" s="0" t="n">
        <f aca="false">P$252/P267</f>
        <v>7.86173619180046</v>
      </c>
      <c r="W267" s="0" t="n">
        <f aca="false">Q$252/Q267</f>
        <v>7.6319953128453</v>
      </c>
      <c r="X267" s="0" t="n">
        <f aca="false">(P$252+Q$252)/(P267+Q267)</f>
        <v>7.81668060225384</v>
      </c>
    </row>
    <row r="268" customFormat="false" ht="12.8" hidden="false" customHeight="false" outlineLevel="0" collapsed="false">
      <c r="B268" s="0" t="n">
        <v>10408102</v>
      </c>
      <c r="D268" s="0" t="n">
        <v>4750332287</v>
      </c>
      <c r="F268" s="0" t="n">
        <v>1219600512</v>
      </c>
      <c r="G268" s="0" t="n">
        <v>501245783</v>
      </c>
      <c r="H268" s="0" t="n">
        <v>506196260</v>
      </c>
      <c r="I268" s="0" t="n">
        <v>9574615478</v>
      </c>
      <c r="J268" s="0" t="n">
        <v>3037292480</v>
      </c>
      <c r="K268" s="0" t="n">
        <v>8743591308</v>
      </c>
      <c r="L268" s="0" t="n">
        <v>1473358154</v>
      </c>
      <c r="M268" s="0" t="n">
        <v>227467</v>
      </c>
      <c r="N268" s="0" t="n">
        <v>17</v>
      </c>
      <c r="O268" s="0" t="n">
        <f aca="false">M268/1000000</f>
        <v>0.227467</v>
      </c>
      <c r="P268" s="0" t="n">
        <f aca="false">(I268+K268)/1000000000</f>
        <v>18.318206786</v>
      </c>
      <c r="Q268" s="0" t="n">
        <f aca="false">(J268+L268)/1000000000</f>
        <v>4.510650634</v>
      </c>
      <c r="R268" s="0" t="n">
        <f aca="false">P268/$O268</f>
        <v>80.5312717273275</v>
      </c>
      <c r="S268" s="0" t="n">
        <f aca="false">Q268/$O268</f>
        <v>19.829912180668</v>
      </c>
      <c r="T268" s="0" t="n">
        <f aca="false">R268+S268</f>
        <v>100.361183907995</v>
      </c>
      <c r="U268" s="0" t="n">
        <f aca="false">O$252/O268</f>
        <v>13.0389331199691</v>
      </c>
      <c r="V268" s="0" t="n">
        <f aca="false">P$252/P268</f>
        <v>8.24216369526903</v>
      </c>
      <c r="W268" s="0" t="n">
        <f aca="false">Q$252/Q268</f>
        <v>7.92722167850342</v>
      </c>
      <c r="X268" s="0" t="n">
        <f aca="false">(P$252+Q$252)/(P268+Q268)</f>
        <v>8.17993572733085</v>
      </c>
    </row>
    <row r="269" customFormat="false" ht="12.8" hidden="false" customHeight="false" outlineLevel="0" collapsed="false">
      <c r="B269" s="0" t="n">
        <v>10414618</v>
      </c>
      <c r="D269" s="0" t="n">
        <v>4714837087</v>
      </c>
      <c r="F269" s="0" t="n">
        <v>1215117050</v>
      </c>
      <c r="G269" s="0" t="n">
        <v>501785586</v>
      </c>
      <c r="H269" s="0" t="n">
        <v>495636488</v>
      </c>
      <c r="I269" s="0" t="n">
        <v>9150070190</v>
      </c>
      <c r="J269" s="0" t="n">
        <v>2983276367</v>
      </c>
      <c r="K269" s="0" t="n">
        <v>8267852783</v>
      </c>
      <c r="L269" s="0" t="n">
        <v>1354461669</v>
      </c>
      <c r="M269" s="0" t="n">
        <v>215199</v>
      </c>
      <c r="N269" s="0" t="n">
        <v>18</v>
      </c>
      <c r="O269" s="0" t="n">
        <f aca="false">M269/1000000</f>
        <v>0.215199</v>
      </c>
      <c r="P269" s="0" t="n">
        <f aca="false">(I269+K269)/1000000000</f>
        <v>17.417922973</v>
      </c>
      <c r="Q269" s="0" t="n">
        <f aca="false">(J269+L269)/1000000000</f>
        <v>4.337738036</v>
      </c>
      <c r="R269" s="0" t="n">
        <f aca="false">P269/$O269</f>
        <v>80.9386798869883</v>
      </c>
      <c r="S269" s="0" t="n">
        <f aca="false">Q269/$O269</f>
        <v>20.1568689259708</v>
      </c>
      <c r="T269" s="0" t="n">
        <f aca="false">R269+S269</f>
        <v>101.095548812959</v>
      </c>
      <c r="U269" s="0" t="n">
        <f aca="false">O$252/O269</f>
        <v>13.7822527056353</v>
      </c>
      <c r="V269" s="0" t="n">
        <f aca="false">P$252/P269</f>
        <v>8.66817812709591</v>
      </c>
      <c r="W269" s="0" t="n">
        <f aca="false">Q$252/Q269</f>
        <v>8.24321966731142</v>
      </c>
      <c r="X269" s="0" t="n">
        <f aca="false">(P$252+Q$252)/(P269+Q269)</f>
        <v>8.58344806653997</v>
      </c>
    </row>
    <row r="270" customFormat="false" ht="12.8" hidden="false" customHeight="false" outlineLevel="0" collapsed="false">
      <c r="B270" s="0" t="n">
        <v>10580828</v>
      </c>
      <c r="D270" s="0" t="n">
        <v>4743827821</v>
      </c>
      <c r="F270" s="0" t="n">
        <v>1219955700</v>
      </c>
      <c r="G270" s="0" t="n">
        <v>502420770</v>
      </c>
      <c r="H270" s="0" t="n">
        <v>503451751</v>
      </c>
      <c r="I270" s="0" t="n">
        <v>8909301757</v>
      </c>
      <c r="J270" s="0" t="n">
        <v>2850219726</v>
      </c>
      <c r="K270" s="0" t="n">
        <v>8142333984</v>
      </c>
      <c r="L270" s="0" t="n">
        <v>1393585205</v>
      </c>
      <c r="M270" s="0" t="n">
        <v>209586</v>
      </c>
      <c r="N270" s="0" t="n">
        <v>19</v>
      </c>
      <c r="O270" s="0" t="n">
        <f aca="false">M270/1000000</f>
        <v>0.209586</v>
      </c>
      <c r="P270" s="0" t="n">
        <f aca="false">(I270+K270)/1000000000</f>
        <v>17.051635741</v>
      </c>
      <c r="Q270" s="0" t="n">
        <f aca="false">(J270+L270)/1000000000</f>
        <v>4.243804931</v>
      </c>
      <c r="R270" s="0" t="n">
        <f aca="false">P270/$O270</f>
        <v>81.3586582166748</v>
      </c>
      <c r="S270" s="0" t="n">
        <f aca="false">Q270/$O270</f>
        <v>20.2485134073841</v>
      </c>
      <c r="T270" s="0" t="n">
        <f aca="false">R270+S270</f>
        <v>101.607171624059</v>
      </c>
      <c r="U270" s="0" t="n">
        <f aca="false">O$252/O270</f>
        <v>14.1513603007835</v>
      </c>
      <c r="V270" s="0" t="n">
        <f aca="false">P$252/P270</f>
        <v>8.85437979248938</v>
      </c>
      <c r="W270" s="0" t="n">
        <f aca="false">Q$252/Q270</f>
        <v>8.42567650289579</v>
      </c>
      <c r="X270" s="0" t="n">
        <f aca="false">(P$252+Q$252)/(P270+Q270)</f>
        <v>8.76894680416407</v>
      </c>
    </row>
    <row r="271" customFormat="false" ht="12.8" hidden="false" customHeight="false" outlineLevel="0" collapsed="false">
      <c r="B271" s="0" t="n">
        <v>10739557</v>
      </c>
      <c r="D271" s="0" t="n">
        <v>4702768722</v>
      </c>
      <c r="F271" s="0" t="n">
        <v>1214819156</v>
      </c>
      <c r="G271" s="0" t="n">
        <v>503093268</v>
      </c>
      <c r="H271" s="0" t="n">
        <v>491228149</v>
      </c>
      <c r="I271" s="0" t="n">
        <v>8459213256</v>
      </c>
      <c r="J271" s="0" t="n">
        <v>2657333374</v>
      </c>
      <c r="K271" s="0" t="n">
        <v>7862777709</v>
      </c>
      <c r="L271" s="0" t="n">
        <v>1427734375</v>
      </c>
      <c r="M271" s="0" t="n">
        <v>199396</v>
      </c>
      <c r="N271" s="0" t="n">
        <v>20</v>
      </c>
      <c r="O271" s="0" t="n">
        <f aca="false">M271/1000000</f>
        <v>0.199396</v>
      </c>
      <c r="P271" s="0" t="n">
        <f aca="false">(I271+K271)/1000000000</f>
        <v>16.321990965</v>
      </c>
      <c r="Q271" s="0" t="n">
        <f aca="false">(J271+L271)/1000000000</f>
        <v>4.085067749</v>
      </c>
      <c r="R271" s="0" t="n">
        <f aca="false">P271/$O271</f>
        <v>81.8571634586451</v>
      </c>
      <c r="S271" s="0" t="n">
        <f aca="false">Q271/$O271</f>
        <v>20.4872101195611</v>
      </c>
      <c r="T271" s="0" t="n">
        <f aca="false">R271+S271</f>
        <v>102.344373578206</v>
      </c>
      <c r="U271" s="0" t="n">
        <f aca="false">O$252/O271</f>
        <v>14.874556159602</v>
      </c>
      <c r="V271" s="0" t="n">
        <f aca="false">P$252/P271</f>
        <v>9.25019865883745</v>
      </c>
      <c r="W271" s="0" t="n">
        <f aca="false">Q$252/Q271</f>
        <v>8.75308065545622</v>
      </c>
      <c r="X271" s="0" t="n">
        <f aca="false">(P$252+Q$252)/(P271+Q271)</f>
        <v>9.15068599748235</v>
      </c>
    </row>
    <row r="272" customFormat="false" ht="12.8" hidden="false" customHeight="false" outlineLevel="0" collapsed="false">
      <c r="B272" s="0" t="n">
        <v>10963210</v>
      </c>
      <c r="D272" s="0" t="n">
        <v>4691438453</v>
      </c>
      <c r="F272" s="0" t="n">
        <v>1213973356</v>
      </c>
      <c r="G272" s="0" t="n">
        <v>503796985</v>
      </c>
      <c r="H272" s="0" t="n">
        <v>487474959</v>
      </c>
      <c r="I272" s="0" t="n">
        <v>8089416503</v>
      </c>
      <c r="J272" s="0" t="n">
        <v>2532043457</v>
      </c>
      <c r="K272" s="0" t="n">
        <v>7687026977</v>
      </c>
      <c r="L272" s="0" t="n">
        <v>1459976196</v>
      </c>
      <c r="M272" s="0" t="n">
        <v>191275</v>
      </c>
      <c r="N272" s="0" t="n">
        <v>21</v>
      </c>
      <c r="O272" s="0" t="n">
        <f aca="false">M272/1000000</f>
        <v>0.191275</v>
      </c>
      <c r="P272" s="0" t="n">
        <f aca="false">(I272+K272)/1000000000</f>
        <v>15.77644348</v>
      </c>
      <c r="Q272" s="0" t="n">
        <f aca="false">(J272+L272)/1000000000</f>
        <v>3.992019653</v>
      </c>
      <c r="R272" s="0" t="n">
        <f aca="false">P272/$O272</f>
        <v>82.4804259835316</v>
      </c>
      <c r="S272" s="0" t="n">
        <f aca="false">Q272/$O272</f>
        <v>20.8705771951379</v>
      </c>
      <c r="T272" s="0" t="n">
        <f aca="false">R272+S272</f>
        <v>103.351003178669</v>
      </c>
      <c r="U272" s="0" t="n">
        <f aca="false">O$252/O272</f>
        <v>15.5060880930597</v>
      </c>
      <c r="V272" s="0" t="n">
        <f aca="false">P$252/P272</f>
        <v>9.57006939652789</v>
      </c>
      <c r="W272" s="0" t="n">
        <f aca="false">Q$252/Q272</f>
        <v>8.95710206815457</v>
      </c>
      <c r="X272" s="0" t="n">
        <f aca="false">(P$252+Q$252)/(P272+Q272)</f>
        <v>9.44628751196508</v>
      </c>
    </row>
    <row r="273" customFormat="false" ht="12.8" hidden="false" customHeight="false" outlineLevel="0" collapsed="false">
      <c r="B273" s="0" t="n">
        <v>11033872</v>
      </c>
      <c r="D273" s="0" t="n">
        <v>4667951153</v>
      </c>
      <c r="F273" s="0" t="n">
        <v>1211436940</v>
      </c>
      <c r="G273" s="0" t="n">
        <v>504532077</v>
      </c>
      <c r="H273" s="0" t="n">
        <v>480224940</v>
      </c>
      <c r="I273" s="0" t="n">
        <v>7786376953</v>
      </c>
      <c r="J273" s="0" t="n">
        <v>2448074340</v>
      </c>
      <c r="K273" s="0" t="n">
        <v>7441726684</v>
      </c>
      <c r="L273" s="0" t="n">
        <v>1414916992</v>
      </c>
      <c r="M273" s="0" t="n">
        <v>183579</v>
      </c>
      <c r="N273" s="0" t="n">
        <v>22</v>
      </c>
      <c r="O273" s="0" t="n">
        <f aca="false">M273/1000000</f>
        <v>0.183579</v>
      </c>
      <c r="P273" s="0" t="n">
        <f aca="false">(I273+K273)/1000000000</f>
        <v>15.228103637</v>
      </c>
      <c r="Q273" s="0" t="n">
        <f aca="false">(J273+L273)/1000000000</f>
        <v>3.862991332</v>
      </c>
      <c r="R273" s="0" t="n">
        <f aca="false">P273/$O273</f>
        <v>82.9512288279161</v>
      </c>
      <c r="S273" s="0" t="n">
        <f aca="false">Q273/$O273</f>
        <v>21.0426646402911</v>
      </c>
      <c r="T273" s="0" t="n">
        <f aca="false">R273+S273</f>
        <v>103.993893468207</v>
      </c>
      <c r="U273" s="0" t="n">
        <f aca="false">O$252/O273</f>
        <v>16.1561344162459</v>
      </c>
      <c r="V273" s="0" t="n">
        <f aca="false">P$252/P273</f>
        <v>9.91467240656001</v>
      </c>
      <c r="W273" s="0" t="n">
        <f aca="false">Q$252/Q273</f>
        <v>9.25627950386506</v>
      </c>
      <c r="X273" s="0" t="n">
        <f aca="false">(P$252+Q$252)/(P273+Q273)</f>
        <v>9.78144976635572</v>
      </c>
    </row>
    <row r="274" customFormat="false" ht="12.8" hidden="false" customHeight="false" outlineLevel="0" collapsed="false">
      <c r="B274" s="0" t="n">
        <v>11160300</v>
      </c>
      <c r="D274" s="0" t="n">
        <v>4654906940</v>
      </c>
      <c r="F274" s="0" t="n">
        <v>1210417185</v>
      </c>
      <c r="G274" s="0" t="n">
        <v>505300539</v>
      </c>
      <c r="H274" s="0" t="n">
        <v>475934340</v>
      </c>
      <c r="I274" s="0" t="n">
        <v>7500305175</v>
      </c>
      <c r="J274" s="0" t="n">
        <v>2364532470</v>
      </c>
      <c r="K274" s="0" t="n">
        <v>7257369995</v>
      </c>
      <c r="L274" s="0" t="n">
        <v>1345718383</v>
      </c>
      <c r="M274" s="0" t="n">
        <v>176605</v>
      </c>
      <c r="N274" s="0" t="n">
        <v>23</v>
      </c>
      <c r="O274" s="0" t="n">
        <f aca="false">M274/1000000</f>
        <v>0.176605</v>
      </c>
      <c r="P274" s="0" t="n">
        <f aca="false">(I274+K274)/1000000000</f>
        <v>14.75767517</v>
      </c>
      <c r="Q274" s="0" t="n">
        <f aca="false">(J274+L274)/1000000000</f>
        <v>3.710250853</v>
      </c>
      <c r="R274" s="0" t="n">
        <f aca="false">P274/$O274</f>
        <v>83.5631786755754</v>
      </c>
      <c r="S274" s="0" t="n">
        <f aca="false">Q274/$O274</f>
        <v>21.0087531666714</v>
      </c>
      <c r="T274" s="0" t="n">
        <f aca="false">R274+S274</f>
        <v>104.571931842247</v>
      </c>
      <c r="U274" s="0" t="n">
        <f aca="false">O$252/O274</f>
        <v>16.7941281390674</v>
      </c>
      <c r="V274" s="0" t="n">
        <f aca="false">P$252/P274</f>
        <v>10.2307211125585</v>
      </c>
      <c r="W274" s="0" t="n">
        <f aca="false">Q$252/Q274</f>
        <v>9.63733421450143</v>
      </c>
      <c r="X274" s="0" t="n">
        <f aca="false">(P$252+Q$252)/(P274+Q274)</f>
        <v>10.1115082544426</v>
      </c>
    </row>
    <row r="275" customFormat="false" ht="12.8" hidden="false" customHeight="false" outlineLevel="0" collapsed="false">
      <c r="B275" s="0" t="n">
        <v>11263652</v>
      </c>
      <c r="D275" s="0" t="n">
        <v>4647169291</v>
      </c>
      <c r="F275" s="0" t="n">
        <v>1210193371</v>
      </c>
      <c r="G275" s="0" t="n">
        <v>506137162</v>
      </c>
      <c r="H275" s="0" t="n">
        <v>473139884</v>
      </c>
      <c r="I275" s="0" t="n">
        <v>7241104125</v>
      </c>
      <c r="J275" s="0" t="n">
        <v>2294372558</v>
      </c>
      <c r="K275" s="0" t="n">
        <v>7088867187</v>
      </c>
      <c r="L275" s="0" t="n">
        <v>1315628051</v>
      </c>
      <c r="M275" s="0" t="n">
        <v>170344</v>
      </c>
      <c r="N275" s="0" t="n">
        <v>24</v>
      </c>
      <c r="O275" s="0" t="n">
        <f aca="false">M275/1000000</f>
        <v>0.170344</v>
      </c>
      <c r="P275" s="0" t="n">
        <f aca="false">(I275+K275)/1000000000</f>
        <v>14.329971312</v>
      </c>
      <c r="Q275" s="0" t="n">
        <f aca="false">(J275+L275)/1000000000</f>
        <v>3.610000609</v>
      </c>
      <c r="R275" s="0" t="n">
        <f aca="false">P275/$O275</f>
        <v>84.1237220682853</v>
      </c>
      <c r="S275" s="0" t="n">
        <f aca="false">Q275/$O275</f>
        <v>21.1924142265064</v>
      </c>
      <c r="T275" s="0" t="n">
        <f aca="false">R275+S275</f>
        <v>105.316136294792</v>
      </c>
      <c r="U275" s="0" t="n">
        <f aca="false">O$252/O275</f>
        <v>17.4113969379608</v>
      </c>
      <c r="V275" s="0" t="n">
        <f aca="false">P$252/P275</f>
        <v>10.5360754496115</v>
      </c>
      <c r="W275" s="0" t="n">
        <f aca="false">Q$252/Q275</f>
        <v>9.90496439276363</v>
      </c>
      <c r="X275" s="0" t="n">
        <f aca="false">(P$252+Q$252)/(P275+Q275)</f>
        <v>10.4090790802972</v>
      </c>
    </row>
    <row r="276" customFormat="false" ht="12.8" hidden="false" customHeight="false" outlineLevel="0" collapsed="false">
      <c r="A276" s="0" t="s">
        <v>0</v>
      </c>
      <c r="B276" s="0" t="s">
        <v>1</v>
      </c>
      <c r="D276" s="0" t="s">
        <v>2</v>
      </c>
      <c r="F276" s="0" t="s">
        <v>73</v>
      </c>
      <c r="G276" s="0" t="s">
        <v>74</v>
      </c>
      <c r="H276" s="0" t="s">
        <v>4</v>
      </c>
      <c r="I276" s="0" t="s">
        <v>5</v>
      </c>
      <c r="J276" s="0" t="s">
        <v>67</v>
      </c>
      <c r="K276" s="0" t="s">
        <v>75</v>
      </c>
      <c r="L276" s="0" t="s">
        <v>76</v>
      </c>
      <c r="M276" s="0" t="s">
        <v>7</v>
      </c>
      <c r="N276" s="0" t="s">
        <v>8</v>
      </c>
      <c r="O276" s="0" t="s">
        <v>9</v>
      </c>
      <c r="P276" s="0" t="s">
        <v>58</v>
      </c>
      <c r="Q276" s="0" t="s">
        <v>59</v>
      </c>
      <c r="R276" s="0" t="s">
        <v>60</v>
      </c>
      <c r="S276" s="0" t="s">
        <v>61</v>
      </c>
      <c r="T276" s="0" t="s">
        <v>62</v>
      </c>
      <c r="U276" s="0" t="s">
        <v>16</v>
      </c>
      <c r="V276" s="0" t="s">
        <v>77</v>
      </c>
      <c r="W276" s="0" t="s">
        <v>78</v>
      </c>
      <c r="X276" s="0" t="s">
        <v>79</v>
      </c>
    </row>
    <row r="277" customFormat="false" ht="12.8" hidden="false" customHeight="false" outlineLevel="0" collapsed="false">
      <c r="A277" s="0" t="s">
        <v>45</v>
      </c>
      <c r="B277" s="0" t="n">
        <v>197138734</v>
      </c>
      <c r="D277" s="0" t="n">
        <v>199523132686</v>
      </c>
      <c r="F277" s="0" t="n">
        <v>59690048401</v>
      </c>
      <c r="G277" s="0" t="n">
        <v>24297152469</v>
      </c>
      <c r="H277" s="0" t="n">
        <v>1965509396</v>
      </c>
      <c r="I277" s="0" t="n">
        <v>1435542236328</v>
      </c>
      <c r="J277" s="0" t="n">
        <v>526416595458</v>
      </c>
      <c r="K277" s="0" t="n">
        <v>1024128982543</v>
      </c>
      <c r="L277" s="0" t="n">
        <v>239645401000</v>
      </c>
      <c r="M277" s="0" t="n">
        <v>57576235</v>
      </c>
      <c r="N277" s="0" t="n">
        <v>1</v>
      </c>
      <c r="O277" s="0" t="n">
        <f aca="false">M277/1000000</f>
        <v>57.576235</v>
      </c>
      <c r="P277" s="0" t="n">
        <f aca="false">(I277+K277)/1000000000</f>
        <v>2459.671218871</v>
      </c>
      <c r="Q277" s="0" t="n">
        <f aca="false">(J277+L277)/1000000000</f>
        <v>766.061996458</v>
      </c>
      <c r="R277" s="0" t="n">
        <f aca="false">P277/$O277</f>
        <v>42.7202511395717</v>
      </c>
      <c r="S277" s="0" t="n">
        <f aca="false">Q277/$O277</f>
        <v>13.3051769789741</v>
      </c>
      <c r="T277" s="0" t="n">
        <f aca="false">R277+S277</f>
        <v>56.0254281185458</v>
      </c>
      <c r="U277" s="0" t="n">
        <f aca="false">O$277/O277</f>
        <v>1</v>
      </c>
      <c r="V277" s="0" t="n">
        <f aca="false">P$277/P277</f>
        <v>1</v>
      </c>
      <c r="W277" s="0" t="n">
        <f aca="false">Q$277/Q277</f>
        <v>1</v>
      </c>
      <c r="X277" s="0" t="n">
        <f aca="false">(P$277+Q$277)/(P277+Q277)</f>
        <v>1</v>
      </c>
    </row>
    <row r="278" customFormat="false" ht="12.8" hidden="false" customHeight="false" outlineLevel="0" collapsed="false">
      <c r="B278" s="0" t="n">
        <v>199017316</v>
      </c>
      <c r="D278" s="0" t="n">
        <v>199960596363</v>
      </c>
      <c r="F278" s="0" t="n">
        <v>59781346695</v>
      </c>
      <c r="G278" s="0" t="n">
        <v>24301160382</v>
      </c>
      <c r="H278" s="0" t="n">
        <v>2084980070</v>
      </c>
      <c r="I278" s="0" t="n">
        <v>910699722290</v>
      </c>
      <c r="J278" s="0" t="n">
        <v>292232940673</v>
      </c>
      <c r="K278" s="0" t="n">
        <v>541276443481</v>
      </c>
      <c r="L278" s="0" t="n">
        <v>124572448730</v>
      </c>
      <c r="M278" s="0" t="n">
        <v>29638517</v>
      </c>
      <c r="N278" s="0" t="n">
        <v>2</v>
      </c>
      <c r="O278" s="0" t="n">
        <f aca="false">M278/1000000</f>
        <v>29.638517</v>
      </c>
      <c r="P278" s="0" t="n">
        <f aca="false">(I278+K278)/1000000000</f>
        <v>1451.976165771</v>
      </c>
      <c r="Q278" s="0" t="n">
        <f aca="false">(J278+L278)/1000000000</f>
        <v>416.805389403</v>
      </c>
      <c r="R278" s="0" t="n">
        <f aca="false">P278/$O278</f>
        <v>48.9895012551067</v>
      </c>
      <c r="S278" s="0" t="n">
        <f aca="false">Q278/$O278</f>
        <v>14.062963723961</v>
      </c>
      <c r="T278" s="0" t="n">
        <f aca="false">R278+S278</f>
        <v>63.0524649790676</v>
      </c>
      <c r="U278" s="0" t="n">
        <f aca="false">O$277/O278</f>
        <v>1.94261524623516</v>
      </c>
      <c r="V278" s="0" t="n">
        <f aca="false">P$277/P278</f>
        <v>1.69401624961586</v>
      </c>
      <c r="W278" s="0" t="n">
        <f aca="false">Q$277/Q278</f>
        <v>1.83793687877992</v>
      </c>
      <c r="X278" s="0" t="n">
        <f aca="false">(P$277+Q$277)/(P278+Q278)</f>
        <v>1.72611571769749</v>
      </c>
    </row>
    <row r="279" customFormat="false" ht="12.8" hidden="false" customHeight="false" outlineLevel="0" collapsed="false">
      <c r="B279" s="0" t="n">
        <v>201088098</v>
      </c>
      <c r="D279" s="0" t="n">
        <v>200427049253</v>
      </c>
      <c r="F279" s="0" t="n">
        <v>59900408246</v>
      </c>
      <c r="G279" s="0" t="n">
        <v>24304295879</v>
      </c>
      <c r="H279" s="0" t="n">
        <v>2210389807</v>
      </c>
      <c r="I279" s="0" t="n">
        <v>677932373046</v>
      </c>
      <c r="J279" s="0" t="n">
        <v>220067855834</v>
      </c>
      <c r="K279" s="0" t="n">
        <v>402600738525</v>
      </c>
      <c r="L279" s="0" t="n">
        <v>84432281494</v>
      </c>
      <c r="M279" s="0" t="n">
        <v>20083734</v>
      </c>
      <c r="N279" s="0" t="n">
        <v>3</v>
      </c>
      <c r="O279" s="0" t="n">
        <f aca="false">M279/1000000</f>
        <v>20.083734</v>
      </c>
      <c r="P279" s="0" t="n">
        <f aca="false">(I279+K279)/1000000000</f>
        <v>1080.533111571</v>
      </c>
      <c r="Q279" s="0" t="n">
        <f aca="false">(J279+L279)/1000000000</f>
        <v>304.500137328</v>
      </c>
      <c r="R279" s="0" t="n">
        <f aca="false">P279/$O279</f>
        <v>53.8014052352516</v>
      </c>
      <c r="S279" s="0" t="n">
        <f aca="false">Q279/$O279</f>
        <v>15.161530088379</v>
      </c>
      <c r="T279" s="0" t="n">
        <f aca="false">R279+S279</f>
        <v>68.9629353236306</v>
      </c>
      <c r="U279" s="0" t="n">
        <f aca="false">O$277/O279</f>
        <v>2.86680927958914</v>
      </c>
      <c r="V279" s="0" t="n">
        <f aca="false">P$277/P279</f>
        <v>2.27634969491574</v>
      </c>
      <c r="W279" s="0" t="n">
        <f aca="false">Q$277/Q279</f>
        <v>2.51580180941862</v>
      </c>
      <c r="X279" s="0" t="n">
        <f aca="false">(P$277+Q$277)/(P279+Q279)</f>
        <v>2.3289933421405</v>
      </c>
    </row>
    <row r="280" customFormat="false" ht="12.8" hidden="false" customHeight="false" outlineLevel="0" collapsed="false">
      <c r="B280" s="0" t="n">
        <v>202538938</v>
      </c>
      <c r="D280" s="0" t="n">
        <v>201005831951</v>
      </c>
      <c r="F280" s="0" t="n">
        <v>60049845262</v>
      </c>
      <c r="G280" s="0" t="n">
        <v>24307763969</v>
      </c>
      <c r="H280" s="0" t="n">
        <v>2366391222</v>
      </c>
      <c r="I280" s="0" t="n">
        <v>588236221313</v>
      </c>
      <c r="J280" s="0" t="n">
        <v>184832809448</v>
      </c>
      <c r="K280" s="0" t="n">
        <v>332162536621</v>
      </c>
      <c r="L280" s="0" t="n">
        <v>65969558715</v>
      </c>
      <c r="M280" s="0" t="n">
        <v>15678678</v>
      </c>
      <c r="N280" s="0" t="n">
        <v>4</v>
      </c>
      <c r="O280" s="0" t="n">
        <f aca="false">M280/1000000</f>
        <v>15.678678</v>
      </c>
      <c r="P280" s="0" t="n">
        <f aca="false">(I280+K280)/1000000000</f>
        <v>920.398757934</v>
      </c>
      <c r="Q280" s="0" t="n">
        <f aca="false">(J280+L280)/1000000000</f>
        <v>250.802368163</v>
      </c>
      <c r="R280" s="0" t="n">
        <f aca="false">P280/$O280</f>
        <v>58.7038497719004</v>
      </c>
      <c r="S280" s="0" t="n">
        <f aca="false">Q280/$O280</f>
        <v>15.9963976658619</v>
      </c>
      <c r="T280" s="0" t="n">
        <f aca="false">R280+S280</f>
        <v>74.7002474377623</v>
      </c>
      <c r="U280" s="0" t="n">
        <f aca="false">O$277/O280</f>
        <v>3.67226337577696</v>
      </c>
      <c r="V280" s="0" t="n">
        <f aca="false">P$277/P280</f>
        <v>2.67239736871459</v>
      </c>
      <c r="W280" s="0" t="n">
        <f aca="false">Q$277/Q280</f>
        <v>3.05444482868729</v>
      </c>
      <c r="X280" s="0" t="n">
        <f aca="false">(P$277+Q$277)/(P280+Q280)</f>
        <v>2.75420945510758</v>
      </c>
    </row>
    <row r="281" customFormat="false" ht="12.8" hidden="false" customHeight="false" outlineLevel="0" collapsed="false">
      <c r="B281" s="0" t="n">
        <v>201872926</v>
      </c>
      <c r="D281" s="0" t="n">
        <v>201635904443</v>
      </c>
      <c r="F281" s="0" t="n">
        <v>60213910527</v>
      </c>
      <c r="G281" s="0" t="n">
        <v>24311477759</v>
      </c>
      <c r="H281" s="0" t="n">
        <v>2536245456</v>
      </c>
      <c r="I281" s="0" t="n">
        <v>535927307128</v>
      </c>
      <c r="J281" s="0" t="n">
        <v>159747543334</v>
      </c>
      <c r="K281" s="0" t="n">
        <v>281776077270</v>
      </c>
      <c r="L281" s="0" t="n">
        <v>54351257324</v>
      </c>
      <c r="M281" s="0" t="n">
        <v>12902320</v>
      </c>
      <c r="N281" s="0" t="n">
        <v>5</v>
      </c>
      <c r="O281" s="0" t="n">
        <f aca="false">M281/1000000</f>
        <v>12.90232</v>
      </c>
      <c r="P281" s="0" t="n">
        <f aca="false">(I281+K281)/1000000000</f>
        <v>817.703384398</v>
      </c>
      <c r="Q281" s="0" t="n">
        <f aca="false">(J281+L281)/1000000000</f>
        <v>214.098800658</v>
      </c>
      <c r="R281" s="0" t="n">
        <f aca="false">P281/$O281</f>
        <v>63.3764613184296</v>
      </c>
      <c r="S281" s="0" t="n">
        <f aca="false">Q281/$O281</f>
        <v>16.593821937295</v>
      </c>
      <c r="T281" s="0" t="n">
        <f aca="false">R281+S281</f>
        <v>79.9702832557246</v>
      </c>
      <c r="U281" s="0" t="n">
        <f aca="false">O$277/O281</f>
        <v>4.46247147799776</v>
      </c>
      <c r="V281" s="0" t="n">
        <f aca="false">P$277/P281</f>
        <v>3.00802377219195</v>
      </c>
      <c r="W281" s="0" t="n">
        <f aca="false">Q$277/Q281</f>
        <v>3.57807700978999</v>
      </c>
      <c r="X281" s="0" t="n">
        <f aca="false">(P$277+Q$277)/(P281+Q281)</f>
        <v>3.12630973460666</v>
      </c>
    </row>
    <row r="282" customFormat="false" ht="12.8" hidden="false" customHeight="false" outlineLevel="0" collapsed="false">
      <c r="B282" s="0" t="n">
        <v>203154563</v>
      </c>
      <c r="D282" s="0" t="n">
        <v>202180190380</v>
      </c>
      <c r="F282" s="0" t="n">
        <v>60357338624</v>
      </c>
      <c r="G282" s="0" t="n">
        <v>24315267190</v>
      </c>
      <c r="H282" s="0" t="n">
        <v>2682428719</v>
      </c>
      <c r="I282" s="0" t="n">
        <v>502118331909</v>
      </c>
      <c r="J282" s="0" t="n">
        <v>144708892822</v>
      </c>
      <c r="K282" s="0" t="n">
        <v>244662872314</v>
      </c>
      <c r="L282" s="0" t="n">
        <v>46767639160</v>
      </c>
      <c r="M282" s="0" t="n">
        <v>11092530</v>
      </c>
      <c r="N282" s="0" t="n">
        <v>6</v>
      </c>
      <c r="O282" s="0" t="n">
        <f aca="false">M282/1000000</f>
        <v>11.09253</v>
      </c>
      <c r="P282" s="0" t="n">
        <f aca="false">(I282+K282)/1000000000</f>
        <v>746.781204223</v>
      </c>
      <c r="Q282" s="0" t="n">
        <f aca="false">(J282+L282)/1000000000</f>
        <v>191.476531982</v>
      </c>
      <c r="R282" s="0" t="n">
        <f aca="false">P282/$O282</f>
        <v>67.3228924531194</v>
      </c>
      <c r="S282" s="0" t="n">
        <f aca="false">Q282/$O282</f>
        <v>17.2617547107828</v>
      </c>
      <c r="T282" s="0" t="n">
        <f aca="false">R282+S282</f>
        <v>84.5846471639022</v>
      </c>
      <c r="U282" s="0" t="n">
        <f aca="false">O$277/O282</f>
        <v>5.19054129220295</v>
      </c>
      <c r="V282" s="0" t="n">
        <f aca="false">P$277/P282</f>
        <v>3.29369727700927</v>
      </c>
      <c r="W282" s="0" t="n">
        <f aca="false">Q$277/Q282</f>
        <v>4.00081403464115</v>
      </c>
      <c r="X282" s="0" t="n">
        <f aca="false">(P$277+Q$277)/(P282+Q282)</f>
        <v>3.43800332345377</v>
      </c>
    </row>
    <row r="283" customFormat="false" ht="12.8" hidden="false" customHeight="false" outlineLevel="0" collapsed="false">
      <c r="B283" s="0" t="n">
        <v>190946334</v>
      </c>
      <c r="D283" s="0" t="n">
        <v>202334928894</v>
      </c>
      <c r="F283" s="0" t="n">
        <v>60257471032</v>
      </c>
      <c r="G283" s="0" t="n">
        <v>24319078240</v>
      </c>
      <c r="H283" s="0" t="n">
        <v>2735989437</v>
      </c>
      <c r="I283" s="0" t="n">
        <v>425364685058</v>
      </c>
      <c r="J283" s="0" t="n">
        <v>125641174316</v>
      </c>
      <c r="K283" s="0" t="n">
        <v>252305953979</v>
      </c>
      <c r="L283" s="0" t="n">
        <v>41300750732</v>
      </c>
      <c r="M283" s="0" t="n">
        <v>9337550</v>
      </c>
      <c r="N283" s="0" t="n">
        <v>7</v>
      </c>
      <c r="O283" s="0" t="n">
        <f aca="false">M283/1000000</f>
        <v>9.33755</v>
      </c>
      <c r="P283" s="0" t="n">
        <f aca="false">(I283+K283)/1000000000</f>
        <v>677.670639037</v>
      </c>
      <c r="Q283" s="0" t="n">
        <f aca="false">(J283+L283)/1000000000</f>
        <v>166.941925048</v>
      </c>
      <c r="R283" s="0" t="n">
        <f aca="false">P283/$O283</f>
        <v>72.5747802193295</v>
      </c>
      <c r="S283" s="0" t="n">
        <f aca="false">Q283/$O283</f>
        <v>17.8785575496784</v>
      </c>
      <c r="T283" s="0" t="n">
        <f aca="false">R283+S283</f>
        <v>90.4533377690079</v>
      </c>
      <c r="U283" s="0" t="n">
        <f aca="false">O$277/O283</f>
        <v>6.16609656708666</v>
      </c>
      <c r="V283" s="0" t="n">
        <f aca="false">P$277/P283</f>
        <v>3.62959685307645</v>
      </c>
      <c r="W283" s="0" t="n">
        <f aca="false">Q$277/Q283</f>
        <v>4.58879335575972</v>
      </c>
      <c r="X283" s="0" t="n">
        <f aca="false">(P$277+Q$277)/(P283+Q283)</f>
        <v>3.81918687040082</v>
      </c>
    </row>
    <row r="284" customFormat="false" ht="12.8" hidden="false" customHeight="false" outlineLevel="0" collapsed="false">
      <c r="B284" s="0" t="n">
        <v>168395126</v>
      </c>
      <c r="D284" s="0" t="n">
        <v>202917638511</v>
      </c>
      <c r="F284" s="0" t="n">
        <v>60420528606</v>
      </c>
      <c r="G284" s="0" t="n">
        <v>24323888663</v>
      </c>
      <c r="H284" s="0" t="n">
        <v>2891548201</v>
      </c>
      <c r="I284" s="0" t="n">
        <v>377135223388</v>
      </c>
      <c r="J284" s="0" t="n">
        <v>106342971801</v>
      </c>
      <c r="K284" s="0" t="n">
        <v>241958221435</v>
      </c>
      <c r="L284" s="0" t="n">
        <v>42829452514</v>
      </c>
      <c r="M284" s="0" t="n">
        <v>8310428</v>
      </c>
      <c r="N284" s="0" t="n">
        <v>8</v>
      </c>
      <c r="O284" s="0" t="n">
        <f aca="false">M284/1000000</f>
        <v>8.310428</v>
      </c>
      <c r="P284" s="0" t="n">
        <f aca="false">(I284+K284)/1000000000</f>
        <v>619.093444823</v>
      </c>
      <c r="Q284" s="0" t="n">
        <f aca="false">(J284+L284)/1000000000</f>
        <v>149.172424315</v>
      </c>
      <c r="R284" s="0" t="n">
        <f aca="false">P284/$O284</f>
        <v>74.4959759982278</v>
      </c>
      <c r="S284" s="0" t="n">
        <f aca="false">Q284/$O284</f>
        <v>17.9500290857462</v>
      </c>
      <c r="T284" s="0" t="n">
        <f aca="false">R284+S284</f>
        <v>92.446005083974</v>
      </c>
      <c r="U284" s="0" t="n">
        <f aca="false">O$277/O284</f>
        <v>6.92819130374513</v>
      </c>
      <c r="V284" s="0" t="n">
        <f aca="false">P$277/P284</f>
        <v>3.97302093801724</v>
      </c>
      <c r="W284" s="0" t="n">
        <f aca="false">Q$277/Q284</f>
        <v>5.13541292886911</v>
      </c>
      <c r="X284" s="0" t="n">
        <f aca="false">(P$277+Q$277)/(P284+Q284)</f>
        <v>4.19871992875109</v>
      </c>
    </row>
    <row r="285" customFormat="false" ht="12.8" hidden="false" customHeight="false" outlineLevel="0" collapsed="false">
      <c r="B285" s="0" t="n">
        <v>142351378</v>
      </c>
      <c r="D285" s="0" t="n">
        <v>203102078550</v>
      </c>
      <c r="F285" s="0" t="n">
        <v>60437849971</v>
      </c>
      <c r="G285" s="0" t="n">
        <v>24326640161</v>
      </c>
      <c r="H285" s="0" t="n">
        <v>2942696472</v>
      </c>
      <c r="I285" s="0" t="n">
        <v>328881851196</v>
      </c>
      <c r="J285" s="0" t="n">
        <v>89204757690</v>
      </c>
      <c r="K285" s="0" t="n">
        <v>240833404541</v>
      </c>
      <c r="L285" s="0" t="n">
        <v>41528030395</v>
      </c>
      <c r="M285" s="0" t="n">
        <v>7276698</v>
      </c>
      <c r="N285" s="0" t="n">
        <v>9</v>
      </c>
      <c r="O285" s="0" t="n">
        <f aca="false">M285/1000000</f>
        <v>7.276698</v>
      </c>
      <c r="P285" s="0" t="n">
        <f aca="false">(I285+K285)/1000000000</f>
        <v>569.715255737</v>
      </c>
      <c r="Q285" s="0" t="n">
        <f aca="false">(J285+L285)/1000000000</f>
        <v>130.732788085</v>
      </c>
      <c r="R285" s="0" t="n">
        <f aca="false">P285/$O285</f>
        <v>78.2931015876982</v>
      </c>
      <c r="S285" s="0" t="n">
        <f aca="false">Q285/$O285</f>
        <v>17.9659494024625</v>
      </c>
      <c r="T285" s="0" t="n">
        <f aca="false">R285+S285</f>
        <v>96.2590509901607</v>
      </c>
      <c r="U285" s="0" t="n">
        <f aca="false">O$277/O285</f>
        <v>7.91241233317639</v>
      </c>
      <c r="V285" s="0" t="n">
        <f aca="false">P$277/P285</f>
        <v>4.31736941235512</v>
      </c>
      <c r="W285" s="0" t="n">
        <f aca="false">Q$277/Q285</f>
        <v>5.85975414186012</v>
      </c>
      <c r="X285" s="0" t="n">
        <f aca="false">(P$277+Q$277)/(P285+Q285)</f>
        <v>4.60524266400654</v>
      </c>
    </row>
    <row r="286" customFormat="false" ht="12.8" hidden="false" customHeight="false" outlineLevel="0" collapsed="false">
      <c r="B286" s="0" t="n">
        <v>122480605</v>
      </c>
      <c r="D286" s="0" t="n">
        <v>204446024814</v>
      </c>
      <c r="F286" s="0" t="n">
        <v>60911552658</v>
      </c>
      <c r="G286" s="0" t="n">
        <v>24330545940</v>
      </c>
      <c r="H286" s="0" t="n">
        <v>3295831724</v>
      </c>
      <c r="I286" s="0" t="n">
        <v>311482986450</v>
      </c>
      <c r="J286" s="0" t="n">
        <v>80064498901</v>
      </c>
      <c r="K286" s="0" t="n">
        <v>258821899414</v>
      </c>
      <c r="L286" s="0" t="n">
        <v>43122268676</v>
      </c>
      <c r="M286" s="0" t="n">
        <v>6996956</v>
      </c>
      <c r="N286" s="0" t="n">
        <v>10</v>
      </c>
      <c r="O286" s="0" t="n">
        <f aca="false">M286/1000000</f>
        <v>6.996956</v>
      </c>
      <c r="P286" s="0" t="n">
        <f aca="false">(I286+K286)/1000000000</f>
        <v>570.304885864</v>
      </c>
      <c r="Q286" s="0" t="n">
        <f aca="false">(J286+L286)/1000000000</f>
        <v>123.186767577</v>
      </c>
      <c r="R286" s="0" t="n">
        <f aca="false">P286/$O286</f>
        <v>81.5075707013164</v>
      </c>
      <c r="S286" s="0" t="n">
        <f aca="false">Q286/$O286</f>
        <v>17.6057656468041</v>
      </c>
      <c r="T286" s="0" t="n">
        <f aca="false">R286+S286</f>
        <v>99.1133363481205</v>
      </c>
      <c r="U286" s="0" t="n">
        <f aca="false">O$277/O286</f>
        <v>8.22875476135622</v>
      </c>
      <c r="V286" s="0" t="n">
        <f aca="false">P$277/P286</f>
        <v>4.31290574539731</v>
      </c>
      <c r="W286" s="0" t="n">
        <f aca="false">Q$277/Q286</f>
        <v>6.21870361180766</v>
      </c>
      <c r="X286" s="0" t="n">
        <f aca="false">(P$277+Q$277)/(P286+Q286)</f>
        <v>4.65143769117249</v>
      </c>
    </row>
    <row r="287" customFormat="false" ht="12.8" hidden="false" customHeight="false" outlineLevel="0" collapsed="false">
      <c r="B287" s="0" t="n">
        <v>114021808</v>
      </c>
      <c r="D287" s="0" t="n">
        <v>204044607387</v>
      </c>
      <c r="F287" s="0" t="n">
        <v>60753251582</v>
      </c>
      <c r="G287" s="0" t="n">
        <v>24334147810</v>
      </c>
      <c r="H287" s="0" t="n">
        <v>3188357116</v>
      </c>
      <c r="I287" s="0" t="n">
        <v>280404907226</v>
      </c>
      <c r="J287" s="0" t="n">
        <v>74535812377</v>
      </c>
      <c r="K287" s="0" t="n">
        <v>245453292846</v>
      </c>
      <c r="L287" s="0" t="n">
        <v>40232147216</v>
      </c>
      <c r="M287" s="0" t="n">
        <v>6240445</v>
      </c>
      <c r="N287" s="0" t="n">
        <v>11</v>
      </c>
      <c r="O287" s="0" t="n">
        <f aca="false">M287/1000000</f>
        <v>6.240445</v>
      </c>
      <c r="P287" s="0" t="n">
        <f aca="false">(I287+K287)/1000000000</f>
        <v>525.858200072</v>
      </c>
      <c r="Q287" s="0" t="n">
        <f aca="false">(J287+L287)/1000000000</f>
        <v>114.767959593</v>
      </c>
      <c r="R287" s="0" t="n">
        <f aca="false">P287/$O287</f>
        <v>84.2661380834219</v>
      </c>
      <c r="S287" s="0" t="n">
        <f aca="false">Q287/$O287</f>
        <v>18.3909896799026</v>
      </c>
      <c r="T287" s="0" t="n">
        <f aca="false">R287+S287</f>
        <v>102.657127763325</v>
      </c>
      <c r="U287" s="0" t="n">
        <f aca="false">O$277/O287</f>
        <v>9.22630277167734</v>
      </c>
      <c r="V287" s="0" t="n">
        <f aca="false">P$277/P287</f>
        <v>4.67744197681851</v>
      </c>
      <c r="W287" s="0" t="n">
        <f aca="false">Q$277/Q287</f>
        <v>6.67487684868386</v>
      </c>
      <c r="X287" s="0" t="n">
        <f aca="false">(P$277+Q$277)/(P287+Q287)</f>
        <v>5.03528175779743</v>
      </c>
    </row>
    <row r="288" customFormat="false" ht="12.8" hidden="false" customHeight="false" outlineLevel="0" collapsed="false">
      <c r="B288" s="0" t="n">
        <v>106186193</v>
      </c>
      <c r="D288" s="0" t="n">
        <v>205406052153</v>
      </c>
      <c r="F288" s="0" t="n">
        <v>61259174706</v>
      </c>
      <c r="G288" s="0" t="n">
        <v>24338134800</v>
      </c>
      <c r="H288" s="0" t="n">
        <v>3543647300</v>
      </c>
      <c r="I288" s="0" t="n">
        <v>267905502319</v>
      </c>
      <c r="J288" s="0" t="n">
        <v>70326187133</v>
      </c>
      <c r="K288" s="0" t="n">
        <v>258798767089</v>
      </c>
      <c r="L288" s="0" t="n">
        <v>39777069091</v>
      </c>
      <c r="M288" s="0" t="n">
        <v>6084115</v>
      </c>
      <c r="N288" s="0" t="n">
        <v>12</v>
      </c>
      <c r="O288" s="0" t="n">
        <f aca="false">M288/1000000</f>
        <v>6.084115</v>
      </c>
      <c r="P288" s="0" t="n">
        <f aca="false">(I288+K288)/1000000000</f>
        <v>526.704269408</v>
      </c>
      <c r="Q288" s="0" t="n">
        <f aca="false">(J288+L288)/1000000000</f>
        <v>110.103256224</v>
      </c>
      <c r="R288" s="0" t="n">
        <f aca="false">P288/$O288</f>
        <v>86.5704000348448</v>
      </c>
      <c r="S288" s="0" t="n">
        <f aca="false">Q288/$O288</f>
        <v>18.0968400866848</v>
      </c>
      <c r="T288" s="0" t="n">
        <f aca="false">R288+S288</f>
        <v>104.66724012153</v>
      </c>
      <c r="U288" s="0" t="n">
        <f aca="false">O$277/O288</f>
        <v>9.46337059703835</v>
      </c>
      <c r="V288" s="0" t="n">
        <f aca="false">P$277/P288</f>
        <v>4.66992838625667</v>
      </c>
      <c r="W288" s="0" t="n">
        <f aca="false">Q$277/Q288</f>
        <v>6.95766885313076</v>
      </c>
      <c r="X288" s="0" t="n">
        <f aca="false">(P$277+Q$277)/(P288+Q288)</f>
        <v>5.06547596485707</v>
      </c>
    </row>
    <row r="289" customFormat="false" ht="12.8" hidden="false" customHeight="false" outlineLevel="0" collapsed="false">
      <c r="B289" s="0" t="n">
        <v>113891907</v>
      </c>
      <c r="D289" s="0" t="n">
        <v>214030975667</v>
      </c>
      <c r="F289" s="0" t="n">
        <v>63492721862</v>
      </c>
      <c r="G289" s="0" t="n">
        <v>24341795049</v>
      </c>
      <c r="H289" s="0" t="n">
        <v>5904828796</v>
      </c>
      <c r="I289" s="0" t="n">
        <v>338547286987</v>
      </c>
      <c r="J289" s="0" t="n">
        <v>96044616699</v>
      </c>
      <c r="K289" s="0" t="n">
        <v>315388031005</v>
      </c>
      <c r="L289" s="0" t="n">
        <v>40919876098</v>
      </c>
      <c r="M289" s="0" t="n">
        <v>7759988</v>
      </c>
      <c r="N289" s="0" t="n">
        <v>13</v>
      </c>
      <c r="O289" s="0" t="n">
        <f aca="false">M289/1000000</f>
        <v>7.759988</v>
      </c>
      <c r="P289" s="0" t="n">
        <f aca="false">(I289+K289)/1000000000</f>
        <v>653.935317992</v>
      </c>
      <c r="Q289" s="0" t="n">
        <f aca="false">(J289+L289)/1000000000</f>
        <v>136.964492797</v>
      </c>
      <c r="R289" s="0" t="n">
        <f aca="false">P289/$O289</f>
        <v>84.2701455198127</v>
      </c>
      <c r="S289" s="0" t="n">
        <f aca="false">Q289/$O289</f>
        <v>17.6500907987229</v>
      </c>
      <c r="T289" s="0" t="n">
        <f aca="false">R289+S289</f>
        <v>101.920236318536</v>
      </c>
      <c r="U289" s="0" t="n">
        <f aca="false">O$277/O289</f>
        <v>7.41962938602482</v>
      </c>
      <c r="V289" s="0" t="n">
        <f aca="false">P$277/P289</f>
        <v>3.76133717081341</v>
      </c>
      <c r="W289" s="0" t="n">
        <f aca="false">Q$277/Q289</f>
        <v>5.59314301695264</v>
      </c>
      <c r="X289" s="0" t="n">
        <f aca="false">(P$277+Q$277)/(P289+Q289)</f>
        <v>4.07856111649719</v>
      </c>
    </row>
    <row r="290" customFormat="false" ht="12.8" hidden="false" customHeight="false" outlineLevel="0" collapsed="false">
      <c r="B290" s="0" t="n">
        <v>120592611</v>
      </c>
      <c r="D290" s="0" t="n">
        <v>215481341887</v>
      </c>
      <c r="F290" s="0" t="n">
        <v>63913322112</v>
      </c>
      <c r="G290" s="0" t="n">
        <v>24345495458</v>
      </c>
      <c r="H290" s="0" t="n">
        <v>6295387571</v>
      </c>
      <c r="I290" s="0" t="n">
        <v>353222671508</v>
      </c>
      <c r="J290" s="0" t="n">
        <v>98701324462</v>
      </c>
      <c r="K290" s="0" t="n">
        <v>314911453247</v>
      </c>
      <c r="L290" s="0" t="n">
        <v>43573623657</v>
      </c>
      <c r="M290" s="0" t="n">
        <v>7899948</v>
      </c>
      <c r="N290" s="0" t="n">
        <v>14</v>
      </c>
      <c r="O290" s="0" t="n">
        <f aca="false">M290/1000000</f>
        <v>7.899948</v>
      </c>
      <c r="P290" s="0" t="n">
        <f aca="false">(I290+K290)/1000000000</f>
        <v>668.134124755</v>
      </c>
      <c r="Q290" s="0" t="n">
        <f aca="false">(J290+L290)/1000000000</f>
        <v>142.274948119</v>
      </c>
      <c r="R290" s="0" t="n">
        <f aca="false">P290/$O290</f>
        <v>84.5744965352936</v>
      </c>
      <c r="S290" s="0" t="n">
        <f aca="false">Q290/$O290</f>
        <v>18.0096056479106</v>
      </c>
      <c r="T290" s="0" t="n">
        <f aca="false">R290+S290</f>
        <v>102.584102183204</v>
      </c>
      <c r="U290" s="0" t="n">
        <f aca="false">O$277/O290</f>
        <v>7.28817898548193</v>
      </c>
      <c r="V290" s="0" t="n">
        <f aca="false">P$277/P290</f>
        <v>3.68140337057764</v>
      </c>
      <c r="W290" s="0" t="n">
        <f aca="false">Q$277/Q290</f>
        <v>5.38437726800125</v>
      </c>
      <c r="X290" s="0" t="n">
        <f aca="false">(P$277+Q$277)/(P290+Q290)</f>
        <v>3.98037648306354</v>
      </c>
    </row>
    <row r="291" customFormat="false" ht="12.8" hidden="false" customHeight="false" outlineLevel="0" collapsed="false">
      <c r="B291" s="0" t="n">
        <v>115456163</v>
      </c>
      <c r="D291" s="0" t="n">
        <v>216878298639</v>
      </c>
      <c r="F291" s="0" t="n">
        <v>64332128704</v>
      </c>
      <c r="G291" s="0" t="n">
        <v>24349348505</v>
      </c>
      <c r="H291" s="0" t="n">
        <v>6670069085</v>
      </c>
      <c r="I291" s="0" t="n">
        <v>356980712890</v>
      </c>
      <c r="J291" s="0" t="n">
        <v>93446746826</v>
      </c>
      <c r="K291" s="0" t="n">
        <v>316405700683</v>
      </c>
      <c r="L291" s="0" t="n">
        <v>45804504394</v>
      </c>
      <c r="M291" s="0" t="n">
        <v>7933045</v>
      </c>
      <c r="N291" s="0" t="n">
        <v>15</v>
      </c>
      <c r="O291" s="0" t="n">
        <f aca="false">M291/1000000</f>
        <v>7.933045</v>
      </c>
      <c r="P291" s="0" t="n">
        <f aca="false">(I291+K291)/1000000000</f>
        <v>673.386413573</v>
      </c>
      <c r="Q291" s="0" t="n">
        <f aca="false">(J291+L291)/1000000000</f>
        <v>139.25125122</v>
      </c>
      <c r="R291" s="0" t="n">
        <f aca="false">P291/$O291</f>
        <v>84.8837254261132</v>
      </c>
      <c r="S291" s="0" t="n">
        <f aca="false">Q291/$O291</f>
        <v>17.5533166923924</v>
      </c>
      <c r="T291" s="0" t="n">
        <f aca="false">R291+S291</f>
        <v>102.437042118506</v>
      </c>
      <c r="U291" s="0" t="n">
        <f aca="false">O$277/O291</f>
        <v>7.2577723938286</v>
      </c>
      <c r="V291" s="0" t="n">
        <f aca="false">P$277/P291</f>
        <v>3.65268910879853</v>
      </c>
      <c r="W291" s="0" t="n">
        <f aca="false">Q$277/Q291</f>
        <v>5.50129345155912</v>
      </c>
      <c r="X291" s="0" t="n">
        <f aca="false">(P$277+Q$277)/(P291+Q291)</f>
        <v>3.96946062812715</v>
      </c>
    </row>
    <row r="292" customFormat="false" ht="12.8" hidden="false" customHeight="false" outlineLevel="0" collapsed="false">
      <c r="B292" s="0" t="n">
        <v>115711572</v>
      </c>
      <c r="D292" s="0" t="n">
        <v>213304593057</v>
      </c>
      <c r="F292" s="0" t="n">
        <v>63045914044</v>
      </c>
      <c r="G292" s="0" t="n">
        <v>24353459251</v>
      </c>
      <c r="H292" s="0" t="n">
        <v>5728217361</v>
      </c>
      <c r="I292" s="0" t="n">
        <v>314051589965</v>
      </c>
      <c r="J292" s="0" t="n">
        <v>65745376586</v>
      </c>
      <c r="K292" s="0" t="n">
        <v>277802810668</v>
      </c>
      <c r="L292" s="0" t="n">
        <v>46954101562</v>
      </c>
      <c r="M292" s="0" t="n">
        <v>6790067</v>
      </c>
      <c r="N292" s="0" t="n">
        <v>16</v>
      </c>
      <c r="O292" s="0" t="n">
        <f aca="false">M292/1000000</f>
        <v>6.790067</v>
      </c>
      <c r="P292" s="0" t="n">
        <f aca="false">(I292+K292)/1000000000</f>
        <v>591.854400633</v>
      </c>
      <c r="Q292" s="0" t="n">
        <f aca="false">(J292+L292)/1000000000</f>
        <v>112.699478148</v>
      </c>
      <c r="R292" s="0" t="n">
        <f aca="false">P292/$O292</f>
        <v>87.1647364647506</v>
      </c>
      <c r="S292" s="0" t="n">
        <f aca="false">Q292/$O292</f>
        <v>16.5976975113795</v>
      </c>
      <c r="T292" s="0" t="n">
        <f aca="false">R292+S292</f>
        <v>103.76243397613</v>
      </c>
      <c r="U292" s="0" t="n">
        <f aca="false">O$277/O292</f>
        <v>8.4794796575645</v>
      </c>
      <c r="V292" s="0" t="n">
        <f aca="false">P$277/P292</f>
        <v>4.1558721473395</v>
      </c>
      <c r="W292" s="0" t="n">
        <f aca="false">Q$277/Q292</f>
        <v>6.79738725544041</v>
      </c>
      <c r="X292" s="0" t="n">
        <f aca="false">(P$277+Q$277)/(P292+Q292)</f>
        <v>4.57840530366546</v>
      </c>
    </row>
    <row r="293" customFormat="false" ht="12.8" hidden="false" customHeight="false" outlineLevel="0" collapsed="false">
      <c r="B293" s="0" t="n">
        <v>120772588</v>
      </c>
      <c r="D293" s="0" t="n">
        <v>211870163988</v>
      </c>
      <c r="F293" s="0" t="n">
        <v>62821905557</v>
      </c>
      <c r="G293" s="0" t="n">
        <v>24357095071</v>
      </c>
      <c r="H293" s="0" t="n">
        <v>5312676841</v>
      </c>
      <c r="I293" s="0" t="n">
        <v>308890731811</v>
      </c>
      <c r="J293" s="0" t="n">
        <v>82369659423</v>
      </c>
      <c r="K293" s="0" t="n">
        <v>262426437377</v>
      </c>
      <c r="L293" s="0" t="n">
        <v>37904647827</v>
      </c>
      <c r="M293" s="0" t="n">
        <v>6479664</v>
      </c>
      <c r="N293" s="0" t="n">
        <v>17</v>
      </c>
      <c r="O293" s="0" t="n">
        <f aca="false">M293/1000000</f>
        <v>6.479664</v>
      </c>
      <c r="P293" s="0" t="n">
        <f aca="false">(I293+K293)/1000000000</f>
        <v>571.317169188</v>
      </c>
      <c r="Q293" s="0" t="n">
        <f aca="false">(J293+L293)/1000000000</f>
        <v>120.27430725</v>
      </c>
      <c r="R293" s="0" t="n">
        <f aca="false">P293/$O293</f>
        <v>88.1708016323069</v>
      </c>
      <c r="S293" s="0" t="n">
        <f aca="false">Q293/$O293</f>
        <v>18.5618123486033</v>
      </c>
      <c r="T293" s="0" t="n">
        <f aca="false">R293+S293</f>
        <v>106.73261398091</v>
      </c>
      <c r="U293" s="0" t="n">
        <f aca="false">O$277/O293</f>
        <v>8.88568218969379</v>
      </c>
      <c r="V293" s="0" t="n">
        <f aca="false">P$277/P293</f>
        <v>4.30526396111441</v>
      </c>
      <c r="W293" s="0" t="n">
        <f aca="false">Q$277/Q293</f>
        <v>6.36929044925345</v>
      </c>
      <c r="X293" s="0" t="n">
        <f aca="false">(P$277+Q$277)/(P293+Q293)</f>
        <v>4.66421771410912</v>
      </c>
    </row>
    <row r="294" customFormat="false" ht="12.8" hidden="false" customHeight="false" outlineLevel="0" collapsed="false">
      <c r="B294" s="0" t="n">
        <v>131534417</v>
      </c>
      <c r="D294" s="0" t="n">
        <v>213385825211</v>
      </c>
      <c r="F294" s="0" t="n">
        <v>63226389643</v>
      </c>
      <c r="G294" s="0" t="n">
        <v>24360660723</v>
      </c>
      <c r="H294" s="0" t="n">
        <v>5724359641</v>
      </c>
      <c r="I294" s="0" t="n">
        <v>319469787597</v>
      </c>
      <c r="J294" s="0" t="n">
        <v>81664108276</v>
      </c>
      <c r="K294" s="0" t="n">
        <v>262486419677</v>
      </c>
      <c r="L294" s="0" t="n">
        <v>38090225219</v>
      </c>
      <c r="M294" s="0" t="n">
        <v>6574467</v>
      </c>
      <c r="N294" s="0" t="n">
        <v>18</v>
      </c>
      <c r="O294" s="0" t="n">
        <f aca="false">M294/1000000</f>
        <v>6.574467</v>
      </c>
      <c r="P294" s="0" t="n">
        <f aca="false">(I294+K294)/1000000000</f>
        <v>581.956207274</v>
      </c>
      <c r="Q294" s="0" t="n">
        <f aca="false">(J294+L294)/1000000000</f>
        <v>119.754333495</v>
      </c>
      <c r="R294" s="0" t="n">
        <f aca="false">P294/$O294</f>
        <v>88.5176254248443</v>
      </c>
      <c r="S294" s="0" t="n">
        <f aca="false">Q294/$O294</f>
        <v>18.2150634408843</v>
      </c>
      <c r="T294" s="0" t="n">
        <f aca="false">R294+S294</f>
        <v>106.732688865729</v>
      </c>
      <c r="U294" s="0" t="n">
        <f aca="false">O$277/O294</f>
        <v>8.75755175286453</v>
      </c>
      <c r="V294" s="0" t="n">
        <f aca="false">P$277/P294</f>
        <v>4.226557235969</v>
      </c>
      <c r="W294" s="0" t="n">
        <f aca="false">Q$277/Q294</f>
        <v>6.39694593173102</v>
      </c>
      <c r="X294" s="0" t="n">
        <f aca="false">(P$277+Q$277)/(P294+Q294)</f>
        <v>4.59695704698114</v>
      </c>
    </row>
    <row r="295" customFormat="false" ht="12.8" hidden="false" customHeight="false" outlineLevel="0" collapsed="false">
      <c r="B295" s="0" t="n">
        <v>131853189</v>
      </c>
      <c r="D295" s="0" t="n">
        <v>214095013658</v>
      </c>
      <c r="F295" s="0" t="n">
        <v>63456819090</v>
      </c>
      <c r="G295" s="0" t="n">
        <v>24364506677</v>
      </c>
      <c r="H295" s="0" t="n">
        <v>5911517479</v>
      </c>
      <c r="I295" s="0" t="n">
        <v>315314727783</v>
      </c>
      <c r="J295" s="0" t="n">
        <v>79067810058</v>
      </c>
      <c r="K295" s="0" t="n">
        <v>265632385253</v>
      </c>
      <c r="L295" s="0" t="n">
        <v>40466140747</v>
      </c>
      <c r="M295" s="0" t="n">
        <v>6518461</v>
      </c>
      <c r="N295" s="0" t="n">
        <v>19</v>
      </c>
      <c r="O295" s="0" t="n">
        <f aca="false">M295/1000000</f>
        <v>6.518461</v>
      </c>
      <c r="P295" s="0" t="n">
        <f aca="false">(I295+K295)/1000000000</f>
        <v>580.947113036</v>
      </c>
      <c r="Q295" s="0" t="n">
        <f aca="false">(J295+L295)/1000000000</f>
        <v>119.533950805</v>
      </c>
      <c r="R295" s="0" t="n">
        <f aca="false">P295/$O295</f>
        <v>89.123354889444</v>
      </c>
      <c r="S295" s="0" t="n">
        <f aca="false">Q295/$O295</f>
        <v>18.3377565356301</v>
      </c>
      <c r="T295" s="0" t="n">
        <f aca="false">R295+S295</f>
        <v>107.461111425074</v>
      </c>
      <c r="U295" s="0" t="n">
        <f aca="false">O$277/O295</f>
        <v>8.83279580870392</v>
      </c>
      <c r="V295" s="0" t="n">
        <f aca="false">P$277/P295</f>
        <v>4.23389868660657</v>
      </c>
      <c r="W295" s="0" t="n">
        <f aca="false">Q$277/Q295</f>
        <v>6.40873987096523</v>
      </c>
      <c r="X295" s="0" t="n">
        <f aca="false">(P$277+Q$277)/(P295+Q295)</f>
        <v>4.60502557719562</v>
      </c>
    </row>
    <row r="296" customFormat="false" ht="12.8" hidden="false" customHeight="false" outlineLevel="0" collapsed="false">
      <c r="B296" s="0" t="n">
        <v>124358616</v>
      </c>
      <c r="D296" s="0" t="n">
        <v>214883823990</v>
      </c>
      <c r="F296" s="0" t="n">
        <v>63801983949</v>
      </c>
      <c r="G296" s="0" t="n">
        <v>24368248160</v>
      </c>
      <c r="H296" s="0" t="n">
        <v>6111121064</v>
      </c>
      <c r="I296" s="0" t="n">
        <v>311455291748</v>
      </c>
      <c r="J296" s="0" t="n">
        <v>81420074462</v>
      </c>
      <c r="K296" s="0" t="n">
        <v>272377609252</v>
      </c>
      <c r="L296" s="0" t="n">
        <v>38443771362</v>
      </c>
      <c r="M296" s="0" t="n">
        <v>6529797</v>
      </c>
      <c r="N296" s="0" t="n">
        <v>20</v>
      </c>
      <c r="O296" s="0" t="n">
        <f aca="false">M296/1000000</f>
        <v>6.529797</v>
      </c>
      <c r="P296" s="0" t="n">
        <f aca="false">(I296+K296)/1000000000</f>
        <v>583.832901</v>
      </c>
      <c r="Q296" s="0" t="n">
        <f aca="false">(J296+L296)/1000000000</f>
        <v>119.863845824</v>
      </c>
      <c r="R296" s="0" t="n">
        <f aca="false">P296/$O296</f>
        <v>89.4105744788084</v>
      </c>
      <c r="S296" s="0" t="n">
        <f aca="false">Q296/$O296</f>
        <v>18.3564429068775</v>
      </c>
      <c r="T296" s="0" t="n">
        <f aca="false">R296+S296</f>
        <v>107.767017385686</v>
      </c>
      <c r="U296" s="0" t="n">
        <f aca="false">O$277/O296</f>
        <v>8.81746170669624</v>
      </c>
      <c r="V296" s="0" t="n">
        <f aca="false">P$277/P296</f>
        <v>4.21297123656106</v>
      </c>
      <c r="W296" s="0" t="n">
        <f aca="false">Q$277/Q296</f>
        <v>6.39110143005785</v>
      </c>
      <c r="X296" s="0" t="n">
        <f aca="false">(P$277+Q$277)/(P296+Q296)</f>
        <v>4.58398199208356</v>
      </c>
    </row>
    <row r="297" customFormat="false" ht="12.8" hidden="false" customHeight="false" outlineLevel="0" collapsed="false">
      <c r="B297" s="0" t="n">
        <v>119930585</v>
      </c>
      <c r="D297" s="0" t="n">
        <v>209071582463</v>
      </c>
      <c r="F297" s="0" t="n">
        <v>61910954677</v>
      </c>
      <c r="G297" s="0" t="n">
        <v>24372114835</v>
      </c>
      <c r="H297" s="0" t="n">
        <v>4555059036</v>
      </c>
      <c r="I297" s="0" t="n">
        <v>266214675903</v>
      </c>
      <c r="J297" s="0" t="n">
        <v>69779571533</v>
      </c>
      <c r="K297" s="0" t="n">
        <v>238286483764</v>
      </c>
      <c r="L297" s="0" t="n">
        <v>34795730590</v>
      </c>
      <c r="M297" s="0" t="n">
        <v>5428762</v>
      </c>
      <c r="N297" s="0" t="n">
        <v>21</v>
      </c>
      <c r="O297" s="0" t="n">
        <f aca="false">M297/1000000</f>
        <v>5.428762</v>
      </c>
      <c r="P297" s="0" t="n">
        <f aca="false">(I297+K297)/1000000000</f>
        <v>504.501159667</v>
      </c>
      <c r="Q297" s="0" t="n">
        <f aca="false">(J297+L297)/1000000000</f>
        <v>104.575302123</v>
      </c>
      <c r="R297" s="0" t="n">
        <f aca="false">P297/$O297</f>
        <v>92.9311617762945</v>
      </c>
      <c r="S297" s="0" t="n">
        <f aca="false">Q297/$O297</f>
        <v>19.2631952041736</v>
      </c>
      <c r="T297" s="0" t="n">
        <f aca="false">R297+S297</f>
        <v>112.194356980468</v>
      </c>
      <c r="U297" s="0" t="n">
        <f aca="false">O$277/O297</f>
        <v>10.6057762340659</v>
      </c>
      <c r="V297" s="0" t="n">
        <f aca="false">P$277/P297</f>
        <v>4.87545206138778</v>
      </c>
      <c r="W297" s="0" t="n">
        <f aca="false">Q$277/Q297</f>
        <v>7.32545812353445</v>
      </c>
      <c r="X297" s="0" t="n">
        <f aca="false">(P$277+Q$277)/(P297+Q297)</f>
        <v>5.29610552647031</v>
      </c>
    </row>
    <row r="298" customFormat="false" ht="12.8" hidden="false" customHeight="false" outlineLevel="0" collapsed="false">
      <c r="B298" s="0" t="n">
        <v>116484144</v>
      </c>
      <c r="D298" s="0" t="n">
        <v>209546881884</v>
      </c>
      <c r="F298" s="0" t="n">
        <v>62152176090</v>
      </c>
      <c r="G298" s="0" t="n">
        <v>24375969566</v>
      </c>
      <c r="H298" s="0" t="n">
        <v>4672057188</v>
      </c>
      <c r="I298" s="0" t="n">
        <v>261651748657</v>
      </c>
      <c r="J298" s="0" t="n">
        <v>66786636352</v>
      </c>
      <c r="K298" s="0" t="n">
        <v>235885833740</v>
      </c>
      <c r="L298" s="0" t="n">
        <v>38055206298</v>
      </c>
      <c r="M298" s="0" t="n">
        <v>5326772</v>
      </c>
      <c r="N298" s="0" t="n">
        <v>22</v>
      </c>
      <c r="O298" s="0" t="n">
        <f aca="false">M298/1000000</f>
        <v>5.326772</v>
      </c>
      <c r="P298" s="0" t="n">
        <f aca="false">(I298+K298)/1000000000</f>
        <v>497.537582397</v>
      </c>
      <c r="Q298" s="0" t="n">
        <f aca="false">(J298+L298)/1000000000</f>
        <v>104.84184265</v>
      </c>
      <c r="R298" s="0" t="n">
        <f aca="false">P298/$O298</f>
        <v>93.4032059936111</v>
      </c>
      <c r="S298" s="0" t="n">
        <f aca="false">Q298/$O298</f>
        <v>19.6820593503908</v>
      </c>
      <c r="T298" s="0" t="n">
        <f aca="false">R298+S298</f>
        <v>113.085265344002</v>
      </c>
      <c r="U298" s="0" t="n">
        <f aca="false">O$277/O298</f>
        <v>10.8088416399275</v>
      </c>
      <c r="V298" s="0" t="n">
        <f aca="false">P$277/P298</f>
        <v>4.9436892928188</v>
      </c>
      <c r="W298" s="0" t="n">
        <f aca="false">Q$277/Q298</f>
        <v>7.3068345337595</v>
      </c>
      <c r="X298" s="0" t="n">
        <f aca="false">(P$277+Q$277)/(P298+Q298)</f>
        <v>5.35498571365932</v>
      </c>
    </row>
    <row r="299" customFormat="false" ht="12.8" hidden="false" customHeight="false" outlineLevel="0" collapsed="false">
      <c r="B299" s="0" t="n">
        <v>116342989</v>
      </c>
      <c r="D299" s="0" t="n">
        <v>210382854402</v>
      </c>
      <c r="F299" s="0" t="n">
        <v>62455060259</v>
      </c>
      <c r="G299" s="0" t="n">
        <v>24379672285</v>
      </c>
      <c r="H299" s="0" t="n">
        <v>4890512577</v>
      </c>
      <c r="I299" s="0" t="n">
        <v>259704055786</v>
      </c>
      <c r="J299" s="0" t="n">
        <v>70542617797</v>
      </c>
      <c r="K299" s="0" t="n">
        <v>240751754760</v>
      </c>
      <c r="L299" s="0" t="n">
        <v>31646728515</v>
      </c>
      <c r="M299" s="0" t="n">
        <v>5347308</v>
      </c>
      <c r="N299" s="0" t="n">
        <v>23</v>
      </c>
      <c r="O299" s="0" t="n">
        <f aca="false">M299/1000000</f>
        <v>5.347308</v>
      </c>
      <c r="P299" s="0" t="n">
        <f aca="false">(I299+K299)/1000000000</f>
        <v>500.455810546</v>
      </c>
      <c r="Q299" s="0" t="n">
        <f aca="false">(J299+L299)/1000000000</f>
        <v>102.189346312</v>
      </c>
      <c r="R299" s="0" t="n">
        <f aca="false">P299/$O299</f>
        <v>93.5902346649941</v>
      </c>
      <c r="S299" s="0" t="n">
        <f aca="false">Q299/$O299</f>
        <v>19.1104283336587</v>
      </c>
      <c r="T299" s="0" t="n">
        <f aca="false">R299+S299</f>
        <v>112.700662998653</v>
      </c>
      <c r="U299" s="0" t="n">
        <f aca="false">O$277/O299</f>
        <v>10.7673309635428</v>
      </c>
      <c r="V299" s="0" t="n">
        <f aca="false">P$277/P299</f>
        <v>4.91486194592782</v>
      </c>
      <c r="W299" s="0" t="n">
        <f aca="false">Q$277/Q299</f>
        <v>7.49649571217623</v>
      </c>
      <c r="X299" s="0" t="n">
        <f aca="false">(P$277+Q$277)/(P299+Q299)</f>
        <v>5.35262447332514</v>
      </c>
    </row>
    <row r="300" customFormat="false" ht="12.8" hidden="false" customHeight="false" outlineLevel="0" collapsed="false">
      <c r="B300" s="0" t="n">
        <v>113688693</v>
      </c>
      <c r="D300" s="0" t="n">
        <v>211290440114</v>
      </c>
      <c r="F300" s="0" t="n">
        <v>62735527189</v>
      </c>
      <c r="G300" s="0" t="n">
        <v>24383480302</v>
      </c>
      <c r="H300" s="0" t="n">
        <v>5129847680</v>
      </c>
      <c r="I300" s="0" t="n">
        <v>254654846191</v>
      </c>
      <c r="J300" s="0" t="n">
        <v>69859268188</v>
      </c>
      <c r="K300" s="0" t="n">
        <v>245319290161</v>
      </c>
      <c r="L300" s="0" t="n">
        <v>35466415405</v>
      </c>
      <c r="M300" s="0" t="n">
        <v>5325010</v>
      </c>
      <c r="N300" s="0" t="n">
        <v>24</v>
      </c>
      <c r="O300" s="0" t="n">
        <f aca="false">M300/1000000</f>
        <v>5.32501</v>
      </c>
      <c r="P300" s="0" t="n">
        <f aca="false">(I300+K300)/1000000000</f>
        <v>499.974136352</v>
      </c>
      <c r="Q300" s="0" t="n">
        <f aca="false">(J300+L300)/1000000000</f>
        <v>105.325683593</v>
      </c>
      <c r="R300" s="0" t="n">
        <f aca="false">P300/$O300</f>
        <v>93.8916802695206</v>
      </c>
      <c r="S300" s="0" t="n">
        <f aca="false">Q300/$O300</f>
        <v>19.7794339528001</v>
      </c>
      <c r="T300" s="0" t="n">
        <f aca="false">R300+S300</f>
        <v>113.671114222321</v>
      </c>
      <c r="U300" s="0" t="n">
        <f aca="false">O$277/O300</f>
        <v>10.8124181926419</v>
      </c>
      <c r="V300" s="0" t="n">
        <f aca="false">P$277/P300</f>
        <v>4.91959691518783</v>
      </c>
      <c r="W300" s="0" t="n">
        <f aca="false">Q$277/Q300</f>
        <v>7.2732686874193</v>
      </c>
      <c r="X300" s="0" t="n">
        <f aca="false">(P$277+Q$277)/(P300+Q300)</f>
        <v>5.32914947112012</v>
      </c>
    </row>
    <row r="301" customFormat="false" ht="12.8" hidden="false" customHeight="false" outlineLevel="0" collapsed="false">
      <c r="A301" s="0" t="s">
        <v>0</v>
      </c>
      <c r="B301" s="0" t="s">
        <v>1</v>
      </c>
      <c r="D301" s="0" t="s">
        <v>2</v>
      </c>
      <c r="F301" s="0" t="s">
        <v>73</v>
      </c>
      <c r="G301" s="0" t="s">
        <v>74</v>
      </c>
      <c r="H301" s="0" t="s">
        <v>4</v>
      </c>
      <c r="I301" s="0" t="s">
        <v>5</v>
      </c>
      <c r="J301" s="0" t="s">
        <v>67</v>
      </c>
      <c r="K301" s="0" t="s">
        <v>75</v>
      </c>
      <c r="L301" s="0" t="s">
        <v>76</v>
      </c>
      <c r="M301" s="0" t="s">
        <v>7</v>
      </c>
      <c r="N301" s="0" t="s">
        <v>8</v>
      </c>
      <c r="O301" s="0" t="s">
        <v>9</v>
      </c>
      <c r="P301" s="0" t="s">
        <v>58</v>
      </c>
      <c r="Q301" s="0" t="s">
        <v>59</v>
      </c>
      <c r="R301" s="0" t="s">
        <v>60</v>
      </c>
      <c r="S301" s="0" t="s">
        <v>61</v>
      </c>
      <c r="T301" s="0" t="s">
        <v>62</v>
      </c>
      <c r="U301" s="0" t="s">
        <v>16</v>
      </c>
      <c r="V301" s="0" t="s">
        <v>77</v>
      </c>
      <c r="W301" s="0" t="s">
        <v>78</v>
      </c>
      <c r="X301" s="0" t="s">
        <v>79</v>
      </c>
    </row>
    <row r="302" customFormat="false" ht="12.8" hidden="false" customHeight="false" outlineLevel="0" collapsed="false">
      <c r="A302" s="0" t="s">
        <v>46</v>
      </c>
      <c r="B302" s="0" t="n">
        <v>20732487</v>
      </c>
      <c r="D302" s="0" t="n">
        <v>14324309829</v>
      </c>
      <c r="F302" s="0" t="n">
        <v>6959396966</v>
      </c>
      <c r="G302" s="0" t="n">
        <v>1077582902</v>
      </c>
      <c r="H302" s="0" t="n">
        <v>673287634</v>
      </c>
      <c r="I302" s="0" t="n">
        <v>104990432739</v>
      </c>
      <c r="J302" s="0" t="n">
        <v>44572875976</v>
      </c>
      <c r="K302" s="0" t="n">
        <v>87485412597</v>
      </c>
      <c r="L302" s="0" t="n">
        <v>15114303588</v>
      </c>
      <c r="M302" s="0" t="n">
        <v>3595768</v>
      </c>
      <c r="N302" s="0" t="n">
        <v>1</v>
      </c>
      <c r="O302" s="0" t="n">
        <f aca="false">M302/1000000</f>
        <v>3.595768</v>
      </c>
      <c r="P302" s="0" t="n">
        <f aca="false">(I302+K302)/1000000000</f>
        <v>192.475845336</v>
      </c>
      <c r="Q302" s="0" t="n">
        <f aca="false">(J302+L302)/1000000000</f>
        <v>59.687179564</v>
      </c>
      <c r="R302" s="0" t="n">
        <f aca="false">P302/$O302</f>
        <v>53.528438246294</v>
      </c>
      <c r="S302" s="0" t="n">
        <f aca="false">Q302/$O302</f>
        <v>16.5992854833794</v>
      </c>
      <c r="T302" s="0" t="n">
        <f aca="false">R302+S302</f>
        <v>70.1277237296733</v>
      </c>
      <c r="U302" s="0" t="n">
        <f aca="false">O$302/O302</f>
        <v>1</v>
      </c>
      <c r="V302" s="0" t="n">
        <f aca="false">P$302/P302</f>
        <v>1</v>
      </c>
      <c r="W302" s="0" t="n">
        <f aca="false">Q$302/Q302</f>
        <v>1</v>
      </c>
      <c r="X302" s="0" t="n">
        <f aca="false">(P$302+Q$302)/(P302+Q302)</f>
        <v>1</v>
      </c>
    </row>
    <row r="303" customFormat="false" ht="12.8" hidden="false" customHeight="false" outlineLevel="0" collapsed="false">
      <c r="B303" s="0" t="n">
        <v>20799666</v>
      </c>
      <c r="D303" s="0" t="n">
        <v>14366496468</v>
      </c>
      <c r="F303" s="0" t="n">
        <v>6965658295</v>
      </c>
      <c r="G303" s="0" t="n">
        <v>1077634746</v>
      </c>
      <c r="H303" s="0" t="n">
        <v>685319224</v>
      </c>
      <c r="I303" s="0" t="n">
        <v>64405044555</v>
      </c>
      <c r="J303" s="0" t="n">
        <v>27857116699</v>
      </c>
      <c r="K303" s="0" t="n">
        <v>46847473144</v>
      </c>
      <c r="L303" s="0" t="n">
        <v>7759963989</v>
      </c>
      <c r="M303" s="0" t="n">
        <v>1838514</v>
      </c>
      <c r="N303" s="0" t="n">
        <v>2</v>
      </c>
      <c r="O303" s="0" t="n">
        <f aca="false">M303/1000000</f>
        <v>1.838514</v>
      </c>
      <c r="P303" s="0" t="n">
        <f aca="false">(I303+K303)/1000000000</f>
        <v>111.252517699</v>
      </c>
      <c r="Q303" s="0" t="n">
        <f aca="false">(J303+L303)/1000000000</f>
        <v>35.617080688</v>
      </c>
      <c r="R303" s="0" t="n">
        <f aca="false">P303/$O303</f>
        <v>60.5121950112972</v>
      </c>
      <c r="S303" s="0" t="n">
        <f aca="false">Q303/$O303</f>
        <v>19.3727546746992</v>
      </c>
      <c r="T303" s="0" t="n">
        <f aca="false">R303+S303</f>
        <v>79.8849496859964</v>
      </c>
      <c r="U303" s="0" t="n">
        <f aca="false">O$302/O303</f>
        <v>1.95580126123598</v>
      </c>
      <c r="V303" s="0" t="n">
        <f aca="false">P$302/P303</f>
        <v>1.73008080461383</v>
      </c>
      <c r="W303" s="0" t="n">
        <f aca="false">Q$302/Q303</f>
        <v>1.67580212670573</v>
      </c>
      <c r="X303" s="0" t="n">
        <f aca="false">(P$302+Q$302)/(P303+Q303)</f>
        <v>1.71691778059849</v>
      </c>
    </row>
    <row r="304" customFormat="false" ht="12.8" hidden="false" customHeight="false" outlineLevel="0" collapsed="false">
      <c r="B304" s="0" t="n">
        <v>21299004</v>
      </c>
      <c r="D304" s="0" t="n">
        <v>14379295195</v>
      </c>
      <c r="F304" s="0" t="n">
        <v>6967386466</v>
      </c>
      <c r="G304" s="0" t="n">
        <v>1077673945</v>
      </c>
      <c r="H304" s="0" t="n">
        <v>688955709</v>
      </c>
      <c r="I304" s="0" t="n">
        <v>49367294311</v>
      </c>
      <c r="J304" s="0" t="n">
        <v>22098281860</v>
      </c>
      <c r="K304" s="0" t="n">
        <v>31808410644</v>
      </c>
      <c r="L304" s="0" t="n">
        <v>5289154052</v>
      </c>
      <c r="M304" s="0" t="n">
        <v>1248587</v>
      </c>
      <c r="N304" s="0" t="n">
        <v>3</v>
      </c>
      <c r="O304" s="0" t="n">
        <f aca="false">M304/1000000</f>
        <v>1.248587</v>
      </c>
      <c r="P304" s="0" t="n">
        <f aca="false">(I304+K304)/1000000000</f>
        <v>81.175704955</v>
      </c>
      <c r="Q304" s="0" t="n">
        <f aca="false">(J304+L304)/1000000000</f>
        <v>27.387435912</v>
      </c>
      <c r="R304" s="0" t="n">
        <f aca="false">P304/$O304</f>
        <v>65.0140558527359</v>
      </c>
      <c r="S304" s="0" t="n">
        <f aca="false">Q304/$O304</f>
        <v>21.9347437639508</v>
      </c>
      <c r="T304" s="0" t="n">
        <f aca="false">R304+S304</f>
        <v>86.9487996166867</v>
      </c>
      <c r="U304" s="0" t="n">
        <f aca="false">O$302/O304</f>
        <v>2.87986980482738</v>
      </c>
      <c r="V304" s="0" t="n">
        <f aca="false">P$302/P304</f>
        <v>2.3711016176909</v>
      </c>
      <c r="W304" s="0" t="n">
        <f aca="false">Q$302/Q304</f>
        <v>2.17936355034418</v>
      </c>
      <c r="X304" s="0" t="n">
        <f aca="false">(P$302+Q$302)/(P304+Q304)</f>
        <v>2.32273148037347</v>
      </c>
    </row>
    <row r="305" customFormat="false" ht="12.8" hidden="false" customHeight="false" outlineLevel="0" collapsed="false">
      <c r="B305" s="0" t="n">
        <v>22534221</v>
      </c>
      <c r="D305" s="0" t="n">
        <v>14371881179</v>
      </c>
      <c r="F305" s="0" t="n">
        <v>6966307576</v>
      </c>
      <c r="G305" s="0" t="n">
        <v>1077711385</v>
      </c>
      <c r="H305" s="0" t="n">
        <v>686818282</v>
      </c>
      <c r="I305" s="0" t="n">
        <v>41942123413</v>
      </c>
      <c r="J305" s="0" t="n">
        <v>19501327514</v>
      </c>
      <c r="K305" s="0" t="n">
        <v>24641937255</v>
      </c>
      <c r="L305" s="0" t="n">
        <v>4072479248</v>
      </c>
      <c r="M305" s="0" t="n">
        <v>962159</v>
      </c>
      <c r="N305" s="0" t="n">
        <v>4</v>
      </c>
      <c r="O305" s="0" t="n">
        <f aca="false">M305/1000000</f>
        <v>0.962159</v>
      </c>
      <c r="P305" s="0" t="n">
        <f aca="false">(I305+K305)/1000000000</f>
        <v>66.584060668</v>
      </c>
      <c r="Q305" s="0" t="n">
        <f aca="false">(J305+L305)/1000000000</f>
        <v>23.573806762</v>
      </c>
      <c r="R305" s="0" t="n">
        <f aca="false">P305/$O305</f>
        <v>69.2027623999776</v>
      </c>
      <c r="S305" s="0" t="n">
        <f aca="false">Q305/$O305</f>
        <v>24.5009471012587</v>
      </c>
      <c r="T305" s="0" t="n">
        <f aca="false">R305+S305</f>
        <v>93.7037095012363</v>
      </c>
      <c r="U305" s="0" t="n">
        <f aca="false">O$302/O305</f>
        <v>3.73718688906927</v>
      </c>
      <c r="V305" s="0" t="n">
        <f aca="false">P$302/P305</f>
        <v>2.89071954165906</v>
      </c>
      <c r="W305" s="0" t="n">
        <f aca="false">Q$302/Q305</f>
        <v>2.5319279218074</v>
      </c>
      <c r="X305" s="0" t="n">
        <f aca="false">(P$302+Q$302)/(P305+Q305)</f>
        <v>2.7969053848327</v>
      </c>
    </row>
    <row r="306" customFormat="false" ht="12.8" hidden="false" customHeight="false" outlineLevel="0" collapsed="false">
      <c r="B306" s="0" t="n">
        <v>23997267</v>
      </c>
      <c r="D306" s="0" t="n">
        <v>14402205724</v>
      </c>
      <c r="F306" s="0" t="n">
        <v>6970651316</v>
      </c>
      <c r="G306" s="0" t="n">
        <v>1077755583</v>
      </c>
      <c r="H306" s="0" t="n">
        <v>695461583</v>
      </c>
      <c r="I306" s="0" t="n">
        <v>38320846557</v>
      </c>
      <c r="J306" s="0" t="n">
        <v>18263168334</v>
      </c>
      <c r="K306" s="0" t="n">
        <v>20740646362</v>
      </c>
      <c r="L306" s="0" t="n">
        <v>3429962158</v>
      </c>
      <c r="M306" s="0" t="n">
        <v>809216</v>
      </c>
      <c r="N306" s="0" t="n">
        <v>5</v>
      </c>
      <c r="O306" s="0" t="n">
        <f aca="false">M306/1000000</f>
        <v>0.809216</v>
      </c>
      <c r="P306" s="0" t="n">
        <f aca="false">(I306+K306)/1000000000</f>
        <v>59.061492919</v>
      </c>
      <c r="Q306" s="0" t="n">
        <f aca="false">(J306+L306)/1000000000</f>
        <v>21.693130492</v>
      </c>
      <c r="R306" s="0" t="n">
        <f aca="false">P306/$O306</f>
        <v>72.9860666608174</v>
      </c>
      <c r="S306" s="0" t="n">
        <f aca="false">Q306/$O306</f>
        <v>26.8075896818649</v>
      </c>
      <c r="T306" s="0" t="n">
        <f aca="false">R306+S306</f>
        <v>99.7936563426823</v>
      </c>
      <c r="U306" s="0" t="n">
        <f aca="false">O$302/O306</f>
        <v>4.44352064220183</v>
      </c>
      <c r="V306" s="0" t="n">
        <f aca="false">P$302/P306</f>
        <v>3.25890585935529</v>
      </c>
      <c r="W306" s="0" t="n">
        <f aca="false">Q$302/Q306</f>
        <v>2.75143228341393</v>
      </c>
      <c r="X306" s="0" t="n">
        <f aca="false">(P$302+Q$302)/(P306+Q306)</f>
        <v>3.12258313207181</v>
      </c>
    </row>
    <row r="307" customFormat="false" ht="12.8" hidden="false" customHeight="false" outlineLevel="0" collapsed="false">
      <c r="B307" s="0" t="n">
        <v>26578164</v>
      </c>
      <c r="D307" s="0" t="n">
        <v>14397271862</v>
      </c>
      <c r="F307" s="0" t="n">
        <v>6970019656</v>
      </c>
      <c r="G307" s="0" t="n">
        <v>1077856148</v>
      </c>
      <c r="H307" s="0" t="n">
        <v>694007792</v>
      </c>
      <c r="I307" s="0" t="n">
        <v>37052230834</v>
      </c>
      <c r="J307" s="0" t="n">
        <v>17799865722</v>
      </c>
      <c r="K307" s="0" t="n">
        <v>18294662475</v>
      </c>
      <c r="L307" s="0" t="n">
        <v>3090087890</v>
      </c>
      <c r="M307" s="0" t="n">
        <v>731119</v>
      </c>
      <c r="N307" s="0" t="n">
        <v>6</v>
      </c>
      <c r="O307" s="0" t="n">
        <f aca="false">M307/1000000</f>
        <v>0.731119</v>
      </c>
      <c r="P307" s="0" t="n">
        <f aca="false">(I307+K307)/1000000000</f>
        <v>55.346893309</v>
      </c>
      <c r="Q307" s="0" t="n">
        <f aca="false">(J307+L307)/1000000000</f>
        <v>20.889953612</v>
      </c>
      <c r="R307" s="0" t="n">
        <f aca="false">P307/$O307</f>
        <v>75.7016208154897</v>
      </c>
      <c r="S307" s="0" t="n">
        <f aca="false">Q307/$O307</f>
        <v>28.5725765737178</v>
      </c>
      <c r="T307" s="0" t="n">
        <f aca="false">R307+S307</f>
        <v>104.274197389208</v>
      </c>
      <c r="U307" s="0" t="n">
        <f aca="false">O$302/O307</f>
        <v>4.91817063980009</v>
      </c>
      <c r="V307" s="0" t="n">
        <f aca="false">P$302/P307</f>
        <v>3.47762690602006</v>
      </c>
      <c r="W307" s="0" t="n">
        <f aca="false">Q$302/Q307</f>
        <v>2.85721934440837</v>
      </c>
      <c r="X307" s="0" t="n">
        <f aca="false">(P$302+Q$302)/(P307+Q307)</f>
        <v>3.30762662786018</v>
      </c>
    </row>
    <row r="308" customFormat="false" ht="12.8" hidden="false" customHeight="false" outlineLevel="0" collapsed="false">
      <c r="B308" s="0" t="n">
        <v>25467500</v>
      </c>
      <c r="D308" s="0" t="n">
        <v>14487192806</v>
      </c>
      <c r="F308" s="0" t="n">
        <v>6983065653</v>
      </c>
      <c r="G308" s="0" t="n">
        <v>1078150302</v>
      </c>
      <c r="H308" s="0" t="n">
        <v>719620264</v>
      </c>
      <c r="I308" s="0" t="n">
        <v>31756332397</v>
      </c>
      <c r="J308" s="0" t="n">
        <v>14990768432</v>
      </c>
      <c r="K308" s="0" t="n">
        <v>18151092529</v>
      </c>
      <c r="L308" s="0" t="n">
        <v>4334960937</v>
      </c>
      <c r="M308" s="0" t="n">
        <v>628569</v>
      </c>
      <c r="N308" s="0" t="n">
        <v>7</v>
      </c>
      <c r="O308" s="0" t="n">
        <f aca="false">M308/1000000</f>
        <v>0.628569</v>
      </c>
      <c r="P308" s="0" t="n">
        <f aca="false">(I308+K308)/1000000000</f>
        <v>49.907424926</v>
      </c>
      <c r="Q308" s="0" t="n">
        <f aca="false">(J308+L308)/1000000000</f>
        <v>19.325729369</v>
      </c>
      <c r="R308" s="0" t="n">
        <f aca="false">P308/$O308</f>
        <v>79.3984827855017</v>
      </c>
      <c r="S308" s="0" t="n">
        <f aca="false">Q308/$O308</f>
        <v>30.7455973313988</v>
      </c>
      <c r="T308" s="0" t="n">
        <f aca="false">R308+S308</f>
        <v>110.1440801169</v>
      </c>
      <c r="U308" s="0" t="n">
        <f aca="false">O$302/O308</f>
        <v>5.72056210217176</v>
      </c>
      <c r="V308" s="0" t="n">
        <f aca="false">P$302/P308</f>
        <v>3.85665751381468</v>
      </c>
      <c r="W308" s="0" t="n">
        <f aca="false">Q$302/Q308</f>
        <v>3.08848263495519</v>
      </c>
      <c r="X308" s="0" t="n">
        <f aca="false">(P$302+Q$302)/(P308+Q308)</f>
        <v>3.64222932593165</v>
      </c>
    </row>
    <row r="309" customFormat="false" ht="12.8" hidden="false" customHeight="false" outlineLevel="0" collapsed="false">
      <c r="B309" s="0" t="n">
        <v>25060757</v>
      </c>
      <c r="D309" s="0" t="n">
        <v>14548360741</v>
      </c>
      <c r="F309" s="0" t="n">
        <v>6991578093</v>
      </c>
      <c r="G309" s="0" t="n">
        <v>1077875854</v>
      </c>
      <c r="H309" s="0" t="n">
        <v>737162772</v>
      </c>
      <c r="I309" s="0" t="n">
        <v>27820449829</v>
      </c>
      <c r="J309" s="0" t="n">
        <v>12946884155</v>
      </c>
      <c r="K309" s="0" t="n">
        <v>18502136230</v>
      </c>
      <c r="L309" s="0" t="n">
        <v>4465805053</v>
      </c>
      <c r="M309" s="0" t="n">
        <v>550721</v>
      </c>
      <c r="N309" s="0" t="n">
        <v>8</v>
      </c>
      <c r="O309" s="0" t="n">
        <f aca="false">M309/1000000</f>
        <v>0.550721</v>
      </c>
      <c r="P309" s="0" t="n">
        <f aca="false">(I309+K309)/1000000000</f>
        <v>46.322586059</v>
      </c>
      <c r="Q309" s="0" t="n">
        <f aca="false">(J309+L309)/1000000000</f>
        <v>17.412689208</v>
      </c>
      <c r="R309" s="0" t="n">
        <f aca="false">P309/$O309</f>
        <v>84.1126197457515</v>
      </c>
      <c r="S309" s="0" t="n">
        <f aca="false">Q309/$O309</f>
        <v>31.6179866175432</v>
      </c>
      <c r="T309" s="0" t="n">
        <f aca="false">R309+S309</f>
        <v>115.730606363295</v>
      </c>
      <c r="U309" s="0" t="n">
        <f aca="false">O$302/O309</f>
        <v>6.5292008113001</v>
      </c>
      <c r="V309" s="0" t="n">
        <f aca="false">P$302/P309</f>
        <v>4.15511873820792</v>
      </c>
      <c r="W309" s="0" t="n">
        <f aca="false">Q$302/Q309</f>
        <v>3.42779790364475</v>
      </c>
      <c r="X309" s="0" t="n">
        <f aca="false">(P$302+Q$302)/(P309+Q309)</f>
        <v>3.95641226689048</v>
      </c>
    </row>
    <row r="310" customFormat="false" ht="12.8" hidden="false" customHeight="false" outlineLevel="0" collapsed="false">
      <c r="B310" s="0" t="n">
        <v>24815677</v>
      </c>
      <c r="D310" s="0" t="n">
        <v>14639626441</v>
      </c>
      <c r="F310" s="0" t="n">
        <v>7004634083</v>
      </c>
      <c r="G310" s="0" t="n">
        <v>1077916725</v>
      </c>
      <c r="H310" s="0" t="n">
        <v>763219104</v>
      </c>
      <c r="I310" s="0" t="n">
        <v>25193634033</v>
      </c>
      <c r="J310" s="0" t="n">
        <v>11709335327</v>
      </c>
      <c r="K310" s="0" t="n">
        <v>18685089111</v>
      </c>
      <c r="L310" s="0" t="n">
        <v>4617050170</v>
      </c>
      <c r="M310" s="0" t="n">
        <v>500913</v>
      </c>
      <c r="N310" s="0" t="n">
        <v>9</v>
      </c>
      <c r="O310" s="0" t="n">
        <f aca="false">M310/1000000</f>
        <v>0.500913</v>
      </c>
      <c r="P310" s="0" t="n">
        <f aca="false">(I310+K310)/1000000000</f>
        <v>43.878723144</v>
      </c>
      <c r="Q310" s="0" t="n">
        <f aca="false">(J310+L310)/1000000000</f>
        <v>16.326385497</v>
      </c>
      <c r="R310" s="0" t="n">
        <f aca="false">P310/$O310</f>
        <v>87.5974932652976</v>
      </c>
      <c r="S310" s="0" t="n">
        <f aca="false">Q310/$O310</f>
        <v>32.5932557090752</v>
      </c>
      <c r="T310" s="0" t="n">
        <f aca="false">R310+S310</f>
        <v>120.190748974373</v>
      </c>
      <c r="U310" s="0" t="n">
        <f aca="false">O$302/O310</f>
        <v>7.17842819012483</v>
      </c>
      <c r="V310" s="0" t="n">
        <f aca="false">P$302/P310</f>
        <v>4.3865416207381</v>
      </c>
      <c r="W310" s="0" t="n">
        <f aca="false">Q$302/Q310</f>
        <v>3.65587224281624</v>
      </c>
      <c r="X310" s="0" t="n">
        <f aca="false">(P$302+Q$302)/(P310+Q310)</f>
        <v>4.18839913409401</v>
      </c>
    </row>
    <row r="311" customFormat="false" ht="12.8" hidden="false" customHeight="false" outlineLevel="0" collapsed="false">
      <c r="B311" s="0" t="n">
        <v>24769979</v>
      </c>
      <c r="D311" s="0" t="n">
        <v>14635994008</v>
      </c>
      <c r="F311" s="0" t="n">
        <v>7004126964</v>
      </c>
      <c r="G311" s="0" t="n">
        <v>1077961545</v>
      </c>
      <c r="H311" s="0" t="n">
        <v>762160606</v>
      </c>
      <c r="I311" s="0" t="n">
        <v>22655578613</v>
      </c>
      <c r="J311" s="0" t="n">
        <v>10462005615</v>
      </c>
      <c r="K311" s="0" t="n">
        <v>18574584960</v>
      </c>
      <c r="L311" s="0" t="n">
        <v>4570770263</v>
      </c>
      <c r="M311" s="0" t="n">
        <v>450113</v>
      </c>
      <c r="N311" s="0" t="n">
        <v>10</v>
      </c>
      <c r="O311" s="0" t="n">
        <f aca="false">M311/1000000</f>
        <v>0.450113</v>
      </c>
      <c r="P311" s="0" t="n">
        <f aca="false">(I311+K311)/1000000000</f>
        <v>41.230163573</v>
      </c>
      <c r="Q311" s="0" t="n">
        <f aca="false">(J311+L311)/1000000000</f>
        <v>15.032775878</v>
      </c>
      <c r="R311" s="0" t="n">
        <f aca="false">P311/$O311</f>
        <v>91.5995840444511</v>
      </c>
      <c r="S311" s="0" t="n">
        <f aca="false">Q311/$O311</f>
        <v>33.3977820636151</v>
      </c>
      <c r="T311" s="0" t="n">
        <f aca="false">R311+S311</f>
        <v>124.997366108066</v>
      </c>
      <c r="U311" s="0" t="n">
        <f aca="false">O$302/O311</f>
        <v>7.98858953196197</v>
      </c>
      <c r="V311" s="0" t="n">
        <f aca="false">P$302/P311</f>
        <v>4.66832601804289</v>
      </c>
      <c r="W311" s="0" t="n">
        <f aca="false">Q$302/Q311</f>
        <v>3.97046959579503</v>
      </c>
      <c r="X311" s="0" t="n">
        <f aca="false">(P$302+Q$302)/(P311+Q311)</f>
        <v>4.4818672355292</v>
      </c>
    </row>
    <row r="312" customFormat="false" ht="12.8" hidden="false" customHeight="false" outlineLevel="0" collapsed="false">
      <c r="B312" s="0" t="n">
        <v>25108602</v>
      </c>
      <c r="D312" s="0" t="n">
        <v>14631149997</v>
      </c>
      <c r="F312" s="0" t="n">
        <v>7003453519</v>
      </c>
      <c r="G312" s="0" t="n">
        <v>1077992142</v>
      </c>
      <c r="H312" s="0" t="n">
        <v>760761278</v>
      </c>
      <c r="I312" s="0" t="n">
        <v>20735443115</v>
      </c>
      <c r="J312" s="0" t="n">
        <v>9579360961</v>
      </c>
      <c r="K312" s="0" t="n">
        <v>18421340942</v>
      </c>
      <c r="L312" s="0" t="n">
        <v>4583511352</v>
      </c>
      <c r="M312" s="0" t="n">
        <v>412714</v>
      </c>
      <c r="N312" s="0" t="n">
        <v>11</v>
      </c>
      <c r="O312" s="0" t="n">
        <f aca="false">M312/1000000</f>
        <v>0.412714</v>
      </c>
      <c r="P312" s="0" t="n">
        <f aca="false">(I312+K312)/1000000000</f>
        <v>39.156784057</v>
      </c>
      <c r="Q312" s="0" t="n">
        <f aca="false">(J312+L312)/1000000000</f>
        <v>14.162872313</v>
      </c>
      <c r="R312" s="0" t="n">
        <f aca="false">P312/$O312</f>
        <v>94.8763164249335</v>
      </c>
      <c r="S312" s="0" t="n">
        <f aca="false">Q312/$O312</f>
        <v>34.3164329608397</v>
      </c>
      <c r="T312" s="0" t="n">
        <f aca="false">R312+S312</f>
        <v>129.192749385773</v>
      </c>
      <c r="U312" s="0" t="n">
        <f aca="false">O$302/O312</f>
        <v>8.71249339736476</v>
      </c>
      <c r="V312" s="0" t="n">
        <f aca="false">P$302/P312</f>
        <v>4.91551719507443</v>
      </c>
      <c r="W312" s="0" t="n">
        <f aca="false">Q$302/Q312</f>
        <v>4.21434143053126</v>
      </c>
      <c r="X312" s="0" t="n">
        <f aca="false">(P$302+Q$302)/(P312+Q312)</f>
        <v>4.72926950523031</v>
      </c>
    </row>
    <row r="313" customFormat="false" ht="12.8" hidden="false" customHeight="false" outlineLevel="0" collapsed="false">
      <c r="B313" s="0" t="n">
        <v>26657934</v>
      </c>
      <c r="D313" s="0" t="n">
        <v>14624698904</v>
      </c>
      <c r="F313" s="0" t="n">
        <v>7002549320</v>
      </c>
      <c r="G313" s="0" t="n">
        <v>1078040421</v>
      </c>
      <c r="H313" s="0" t="n">
        <v>758895919</v>
      </c>
      <c r="I313" s="0" t="n">
        <v>19678924560</v>
      </c>
      <c r="J313" s="0" t="n">
        <v>8992187500</v>
      </c>
      <c r="K313" s="0" t="n">
        <v>19308547973</v>
      </c>
      <c r="L313" s="0" t="n">
        <v>4760787963</v>
      </c>
      <c r="M313" s="0" t="n">
        <v>394325</v>
      </c>
      <c r="N313" s="0" t="n">
        <v>12</v>
      </c>
      <c r="O313" s="0" t="n">
        <f aca="false">M313/1000000</f>
        <v>0.394325</v>
      </c>
      <c r="P313" s="0" t="n">
        <f aca="false">(I313+K313)/1000000000</f>
        <v>38.987472533</v>
      </c>
      <c r="Q313" s="0" t="n">
        <f aca="false">(J313+L313)/1000000000</f>
        <v>13.752975463</v>
      </c>
      <c r="R313" s="0" t="n">
        <f aca="false">P313/$O313</f>
        <v>98.8714195980473</v>
      </c>
      <c r="S313" s="0" t="n">
        <f aca="false">Q313/$O313</f>
        <v>34.8772597806378</v>
      </c>
      <c r="T313" s="0" t="n">
        <f aca="false">R313+S313</f>
        <v>133.748679378685</v>
      </c>
      <c r="U313" s="0" t="n">
        <f aca="false">O$302/O313</f>
        <v>9.11879287389844</v>
      </c>
      <c r="V313" s="0" t="n">
        <f aca="false">P$302/P313</f>
        <v>4.93686389065317</v>
      </c>
      <c r="W313" s="0" t="n">
        <f aca="false">Q$302/Q313</f>
        <v>4.3399466336996</v>
      </c>
      <c r="X313" s="0" t="n">
        <f aca="false">(P$302+Q$302)/(P313+Q313)</f>
        <v>4.78120748839913</v>
      </c>
    </row>
    <row r="314" customFormat="false" ht="12.8" hidden="false" customHeight="false" outlineLevel="0" collapsed="false">
      <c r="B314" s="0" t="n">
        <v>26338645</v>
      </c>
      <c r="D314" s="0" t="n">
        <v>15346168412</v>
      </c>
      <c r="F314" s="0" t="n">
        <v>7105838751</v>
      </c>
      <c r="G314" s="0" t="n">
        <v>1078079730</v>
      </c>
      <c r="H314" s="0" t="n">
        <v>965012362</v>
      </c>
      <c r="I314" s="0" t="n">
        <v>25705932617</v>
      </c>
      <c r="J314" s="0" t="n">
        <v>11452682495</v>
      </c>
      <c r="K314" s="0" t="n">
        <v>23981079101</v>
      </c>
      <c r="L314" s="0" t="n">
        <v>5403839111</v>
      </c>
      <c r="M314" s="0" t="n">
        <v>569652</v>
      </c>
      <c r="N314" s="0" t="n">
        <v>13</v>
      </c>
      <c r="O314" s="0" t="n">
        <f aca="false">M314/1000000</f>
        <v>0.569652</v>
      </c>
      <c r="P314" s="0" t="n">
        <f aca="false">(I314+K314)/1000000000</f>
        <v>49.687011718</v>
      </c>
      <c r="Q314" s="0" t="n">
        <f aca="false">(J314+L314)/1000000000</f>
        <v>16.856521606</v>
      </c>
      <c r="R314" s="0" t="n">
        <f aca="false">P314/$O314</f>
        <v>87.2234482069755</v>
      </c>
      <c r="S314" s="0" t="n">
        <f aca="false">Q314/$O314</f>
        <v>29.5909109526518</v>
      </c>
      <c r="T314" s="0" t="n">
        <f aca="false">R314+S314</f>
        <v>116.814359159627</v>
      </c>
      <c r="U314" s="0" t="n">
        <f aca="false">O$302/O314</f>
        <v>6.31221868790068</v>
      </c>
      <c r="V314" s="0" t="n">
        <f aca="false">P$302/P314</f>
        <v>3.87376577260073</v>
      </c>
      <c r="W314" s="0" t="n">
        <f aca="false">Q$302/Q314</f>
        <v>3.54089538512825</v>
      </c>
      <c r="X314" s="0" t="n">
        <f aca="false">(P$302+Q$302)/(P314+Q314)</f>
        <v>3.78944447798135</v>
      </c>
    </row>
    <row r="315" customFormat="false" ht="12.8" hidden="false" customHeight="false" outlineLevel="0" collapsed="false">
      <c r="B315" s="0" t="n">
        <v>26269607</v>
      </c>
      <c r="D315" s="0" t="n">
        <v>15374390925</v>
      </c>
      <c r="F315" s="0" t="n">
        <v>7109919707</v>
      </c>
      <c r="G315" s="0" t="n">
        <v>1078123165</v>
      </c>
      <c r="H315" s="0" t="n">
        <v>973055731</v>
      </c>
      <c r="I315" s="0" t="n">
        <v>26193054199</v>
      </c>
      <c r="J315" s="0" t="n">
        <v>11981658935</v>
      </c>
      <c r="K315" s="0" t="n">
        <v>23007720947</v>
      </c>
      <c r="L315" s="0" t="n">
        <v>5126541137</v>
      </c>
      <c r="M315" s="0" t="n">
        <v>560181</v>
      </c>
      <c r="N315" s="0" t="n">
        <v>14</v>
      </c>
      <c r="O315" s="0" t="n">
        <f aca="false">M315/1000000</f>
        <v>0.560181</v>
      </c>
      <c r="P315" s="0" t="n">
        <f aca="false">(I315+K315)/1000000000</f>
        <v>49.200775146</v>
      </c>
      <c r="Q315" s="0" t="n">
        <f aca="false">(J315+L315)/1000000000</f>
        <v>17.108200072</v>
      </c>
      <c r="R315" s="0" t="n">
        <f aca="false">P315/$O315</f>
        <v>87.8301390907582</v>
      </c>
      <c r="S315" s="0" t="n">
        <f aca="false">Q315/$O315</f>
        <v>30.5404861500122</v>
      </c>
      <c r="T315" s="0" t="n">
        <f aca="false">R315+S315</f>
        <v>118.37062524077</v>
      </c>
      <c r="U315" s="0" t="n">
        <f aca="false">O$302/O315</f>
        <v>6.41893959273878</v>
      </c>
      <c r="V315" s="0" t="n">
        <f aca="false">P$302/P315</f>
        <v>3.9120490432283</v>
      </c>
      <c r="W315" s="0" t="n">
        <f aca="false">Q$302/Q315</f>
        <v>3.4888053280185</v>
      </c>
      <c r="X315" s="0" t="n">
        <f aca="false">(P$302+Q$302)/(P315+Q315)</f>
        <v>3.80284907240655</v>
      </c>
    </row>
    <row r="316" customFormat="false" ht="12.8" hidden="false" customHeight="false" outlineLevel="0" collapsed="false">
      <c r="B316" s="0" t="n">
        <v>26663308</v>
      </c>
      <c r="D316" s="0" t="n">
        <v>15335826097</v>
      </c>
      <c r="F316" s="0" t="n">
        <v>7104450152</v>
      </c>
      <c r="G316" s="0" t="n">
        <v>1078190419</v>
      </c>
      <c r="H316" s="0" t="n">
        <v>962024345</v>
      </c>
      <c r="I316" s="0" t="n">
        <v>26544754028</v>
      </c>
      <c r="J316" s="0" t="n">
        <v>12251510620</v>
      </c>
      <c r="K316" s="0" t="n">
        <v>22351837158</v>
      </c>
      <c r="L316" s="0" t="n">
        <v>4980422973</v>
      </c>
      <c r="M316" s="0" t="n">
        <v>545906</v>
      </c>
      <c r="N316" s="0" t="n">
        <v>15</v>
      </c>
      <c r="O316" s="0" t="n">
        <f aca="false">M316/1000000</f>
        <v>0.545906</v>
      </c>
      <c r="P316" s="0" t="n">
        <f aca="false">(I316+K316)/1000000000</f>
        <v>48.896591186</v>
      </c>
      <c r="Q316" s="0" t="n">
        <f aca="false">(J316+L316)/1000000000</f>
        <v>17.231933593</v>
      </c>
      <c r="R316" s="0" t="n">
        <f aca="false">P316/$O316</f>
        <v>89.5696167215601</v>
      </c>
      <c r="S316" s="0" t="n">
        <f aca="false">Q316/$O316</f>
        <v>31.5657523328192</v>
      </c>
      <c r="T316" s="0" t="n">
        <f aca="false">R316+S316</f>
        <v>121.135369054379</v>
      </c>
      <c r="U316" s="0" t="n">
        <f aca="false">O$302/O316</f>
        <v>6.58678966708554</v>
      </c>
      <c r="V316" s="0" t="n">
        <f aca="false">P$302/P316</f>
        <v>3.93638576161337</v>
      </c>
      <c r="W316" s="0" t="n">
        <f aca="false">Q$302/Q316</f>
        <v>3.46375403792447</v>
      </c>
      <c r="X316" s="0" t="n">
        <f aca="false">(P$302+Q$302)/(P316+Q316)</f>
        <v>3.81322622488136</v>
      </c>
    </row>
    <row r="317" customFormat="false" ht="12.8" hidden="false" customHeight="false" outlineLevel="0" collapsed="false">
      <c r="B317" s="0" t="n">
        <v>27379138</v>
      </c>
      <c r="D317" s="0" t="n">
        <v>15228898613</v>
      </c>
      <c r="F317" s="0" t="n">
        <v>7089193413</v>
      </c>
      <c r="G317" s="0" t="n">
        <v>1078189168</v>
      </c>
      <c r="H317" s="0" t="n">
        <v>931454638</v>
      </c>
      <c r="I317" s="0" t="n">
        <v>26220062255</v>
      </c>
      <c r="J317" s="0" t="n">
        <v>12561264038</v>
      </c>
      <c r="K317" s="0" t="n">
        <v>21264053344</v>
      </c>
      <c r="L317" s="0" t="n">
        <v>4670547485</v>
      </c>
      <c r="M317" s="0" t="n">
        <v>517155</v>
      </c>
      <c r="N317" s="0" t="n">
        <v>16</v>
      </c>
      <c r="O317" s="0" t="n">
        <f aca="false">M317/1000000</f>
        <v>0.517155</v>
      </c>
      <c r="P317" s="0" t="n">
        <f aca="false">(I317+K317)/1000000000</f>
        <v>47.484115599</v>
      </c>
      <c r="Q317" s="0" t="n">
        <f aca="false">(J317+L317)/1000000000</f>
        <v>17.231811523</v>
      </c>
      <c r="R317" s="0" t="n">
        <f aca="false">P317/$O317</f>
        <v>91.8179570902341</v>
      </c>
      <c r="S317" s="0" t="n">
        <f aca="false">Q317/$O317</f>
        <v>33.320400117953</v>
      </c>
      <c r="T317" s="0" t="n">
        <f aca="false">R317+S317</f>
        <v>125.138357208187</v>
      </c>
      <c r="U317" s="0" t="n">
        <f aca="false">O$302/O317</f>
        <v>6.95297928087324</v>
      </c>
      <c r="V317" s="0" t="n">
        <f aca="false">P$302/P317</f>
        <v>4.05347857716136</v>
      </c>
      <c r="W317" s="0" t="n">
        <f aca="false">Q$302/Q317</f>
        <v>3.46377857512735</v>
      </c>
      <c r="X317" s="0" t="n">
        <f aca="false">(P$302+Q$302)/(P317+Q317)</f>
        <v>3.8964600541785</v>
      </c>
    </row>
    <row r="318" customFormat="false" ht="12.8" hidden="false" customHeight="false" outlineLevel="0" collapsed="false">
      <c r="B318" s="0" t="n">
        <v>28302073</v>
      </c>
      <c r="D318" s="0" t="n">
        <v>15230690201</v>
      </c>
      <c r="F318" s="0" t="n">
        <v>7089508554</v>
      </c>
      <c r="G318" s="0" t="n">
        <v>1078248228</v>
      </c>
      <c r="H318" s="0" t="n">
        <v>931939722</v>
      </c>
      <c r="I318" s="0" t="n">
        <v>27125518798</v>
      </c>
      <c r="J318" s="0" t="n">
        <v>13008895874</v>
      </c>
      <c r="K318" s="0" t="n">
        <v>20960189819</v>
      </c>
      <c r="L318" s="0" t="n">
        <v>4573013305</v>
      </c>
      <c r="M318" s="0" t="n">
        <v>522951</v>
      </c>
      <c r="N318" s="0" t="n">
        <v>17</v>
      </c>
      <c r="O318" s="0" t="n">
        <f aca="false">M318/1000000</f>
        <v>0.522951</v>
      </c>
      <c r="P318" s="0" t="n">
        <f aca="false">(I318+K318)/1000000000</f>
        <v>48.085708617</v>
      </c>
      <c r="Q318" s="0" t="n">
        <f aca="false">(J318+L318)/1000000000</f>
        <v>17.581909179</v>
      </c>
      <c r="R318" s="0" t="n">
        <f aca="false">P318/$O318</f>
        <v>91.9506963692583</v>
      </c>
      <c r="S318" s="0" t="n">
        <f aca="false">Q318/$O318</f>
        <v>33.6205670875474</v>
      </c>
      <c r="T318" s="0" t="n">
        <f aca="false">R318+S318</f>
        <v>125.571263456806</v>
      </c>
      <c r="U318" s="0" t="n">
        <f aca="false">O$302/O318</f>
        <v>6.87591762899392</v>
      </c>
      <c r="V318" s="0" t="n">
        <f aca="false">P$302/P318</f>
        <v>4.00276612057565</v>
      </c>
      <c r="W318" s="0" t="n">
        <f aca="false">Q$302/Q318</f>
        <v>3.39480650004102</v>
      </c>
      <c r="X318" s="0" t="n">
        <f aca="false">(P$302+Q$302)/(P318+Q318)</f>
        <v>3.8399904452657</v>
      </c>
    </row>
    <row r="319" customFormat="false" ht="12.8" hidden="false" customHeight="false" outlineLevel="0" collapsed="false">
      <c r="B319" s="0" t="n">
        <v>29222836</v>
      </c>
      <c r="D319" s="0" t="n">
        <v>15182234238</v>
      </c>
      <c r="F319" s="0" t="n">
        <v>7082626214</v>
      </c>
      <c r="G319" s="0" t="n">
        <v>1078273309</v>
      </c>
      <c r="H319" s="0" t="n">
        <v>918082861</v>
      </c>
      <c r="I319" s="0" t="n">
        <v>27997543334</v>
      </c>
      <c r="J319" s="0" t="n">
        <v>13436416625</v>
      </c>
      <c r="K319" s="0" t="n">
        <v>20677810668</v>
      </c>
      <c r="L319" s="0" t="n">
        <v>4528976440</v>
      </c>
      <c r="M319" s="0" t="n">
        <v>530281</v>
      </c>
      <c r="N319" s="0" t="n">
        <v>18</v>
      </c>
      <c r="O319" s="0" t="n">
        <f aca="false">M319/1000000</f>
        <v>0.530281</v>
      </c>
      <c r="P319" s="0" t="n">
        <f aca="false">(I319+K319)/1000000000</f>
        <v>48.675354002</v>
      </c>
      <c r="Q319" s="0" t="n">
        <f aca="false">(J319+L319)/1000000000</f>
        <v>17.965393065</v>
      </c>
      <c r="R319" s="0" t="n">
        <f aca="false">P319/$O319</f>
        <v>91.7916236900813</v>
      </c>
      <c r="S319" s="0" t="n">
        <f aca="false">Q319/$O319</f>
        <v>33.8790057818402</v>
      </c>
      <c r="T319" s="0" t="n">
        <f aca="false">R319+S319</f>
        <v>125.670629471922</v>
      </c>
      <c r="U319" s="0" t="n">
        <f aca="false">O$302/O319</f>
        <v>6.7808727825436</v>
      </c>
      <c r="V319" s="0" t="n">
        <f aca="false">P$302/P319</f>
        <v>3.95427725760539</v>
      </c>
      <c r="W319" s="0" t="n">
        <f aca="false">Q$302/Q319</f>
        <v>3.32234197983021</v>
      </c>
      <c r="X319" s="0" t="n">
        <f aca="false">(P$302+Q$302)/(P319+Q319)</f>
        <v>3.78391653752737</v>
      </c>
    </row>
    <row r="320" customFormat="false" ht="12.8" hidden="false" customHeight="false" outlineLevel="0" collapsed="false">
      <c r="B320" s="0" t="n">
        <v>28860161</v>
      </c>
      <c r="D320" s="0" t="n">
        <v>15212864716</v>
      </c>
      <c r="F320" s="0" t="n">
        <v>7087013154</v>
      </c>
      <c r="G320" s="0" t="n">
        <v>1078310512</v>
      </c>
      <c r="H320" s="0" t="n">
        <v>926816349</v>
      </c>
      <c r="I320" s="0" t="n">
        <v>26452316284</v>
      </c>
      <c r="J320" s="0" t="n">
        <v>12610092163</v>
      </c>
      <c r="K320" s="0" t="n">
        <v>20812881469</v>
      </c>
      <c r="L320" s="0" t="n">
        <v>4886093139</v>
      </c>
      <c r="M320" s="0" t="n">
        <v>501919</v>
      </c>
      <c r="N320" s="0" t="n">
        <v>19</v>
      </c>
      <c r="O320" s="0" t="n">
        <f aca="false">M320/1000000</f>
        <v>0.501919</v>
      </c>
      <c r="P320" s="0" t="n">
        <f aca="false">(I320+K320)/1000000000</f>
        <v>47.265197753</v>
      </c>
      <c r="Q320" s="0" t="n">
        <f aca="false">(J320+L320)/1000000000</f>
        <v>17.496185302</v>
      </c>
      <c r="R320" s="0" t="n">
        <f aca="false">P320/$O320</f>
        <v>94.1689749800267</v>
      </c>
      <c r="S320" s="0" t="n">
        <f aca="false">Q320/$O320</f>
        <v>34.8585833610603</v>
      </c>
      <c r="T320" s="0" t="n">
        <f aca="false">R320+S320</f>
        <v>129.027558341087</v>
      </c>
      <c r="U320" s="0" t="n">
        <f aca="false">O$302/O320</f>
        <v>7.16404041289531</v>
      </c>
      <c r="V320" s="0" t="n">
        <f aca="false">P$302/P320</f>
        <v>4.07225304211878</v>
      </c>
      <c r="W320" s="0" t="n">
        <f aca="false">Q$302/Q320</f>
        <v>3.411439610049</v>
      </c>
      <c r="X320" s="0" t="n">
        <f aca="false">(P$302+Q$302)/(P320+Q320)</f>
        <v>3.89372513378606</v>
      </c>
    </row>
    <row r="321" customFormat="false" ht="12.8" hidden="false" customHeight="false" outlineLevel="0" collapsed="false">
      <c r="B321" s="0" t="n">
        <v>28586049</v>
      </c>
      <c r="D321" s="0" t="n">
        <v>15193251098</v>
      </c>
      <c r="F321" s="0" t="n">
        <v>7084249687</v>
      </c>
      <c r="G321" s="0" t="n">
        <v>1078353969</v>
      </c>
      <c r="H321" s="0" t="n">
        <v>921193285</v>
      </c>
      <c r="I321" s="0" t="n">
        <v>25056930541</v>
      </c>
      <c r="J321" s="0" t="n">
        <v>11770065307</v>
      </c>
      <c r="K321" s="0" t="n">
        <v>20853668212</v>
      </c>
      <c r="L321" s="0" t="n">
        <v>5055419921</v>
      </c>
      <c r="M321" s="0" t="n">
        <v>474364</v>
      </c>
      <c r="N321" s="0" t="n">
        <v>20</v>
      </c>
      <c r="O321" s="0" t="n">
        <f aca="false">M321/1000000</f>
        <v>0.474364</v>
      </c>
      <c r="P321" s="0" t="n">
        <f aca="false">(I321+K321)/1000000000</f>
        <v>45.910598753</v>
      </c>
      <c r="Q321" s="0" t="n">
        <f aca="false">(J321+L321)/1000000000</f>
        <v>16.825485228</v>
      </c>
      <c r="R321" s="0" t="n">
        <f aca="false">P321/$O321</f>
        <v>96.7834800975622</v>
      </c>
      <c r="S321" s="0" t="n">
        <f aca="false">Q321/$O321</f>
        <v>35.4695660463273</v>
      </c>
      <c r="T321" s="0" t="n">
        <f aca="false">R321+S321</f>
        <v>132.25304614389</v>
      </c>
      <c r="U321" s="0" t="n">
        <f aca="false">O$302/O321</f>
        <v>7.58018736666357</v>
      </c>
      <c r="V321" s="0" t="n">
        <f aca="false">P$302/P321</f>
        <v>4.19240546984639</v>
      </c>
      <c r="W321" s="0" t="n">
        <f aca="false">Q$302/Q321</f>
        <v>3.54742693926426</v>
      </c>
      <c r="X321" s="0" t="n">
        <f aca="false">(P$302+Q$302)/(P321+Q321)</f>
        <v>4.01942564627351</v>
      </c>
    </row>
    <row r="322" customFormat="false" ht="12.8" hidden="false" customHeight="false" outlineLevel="0" collapsed="false">
      <c r="B322" s="0" t="n">
        <v>28601793</v>
      </c>
      <c r="D322" s="0" t="n">
        <v>15174824787</v>
      </c>
      <c r="F322" s="0" t="n">
        <v>7081600731</v>
      </c>
      <c r="G322" s="0" t="n">
        <v>1078393831</v>
      </c>
      <c r="H322" s="0" t="n">
        <v>915910353</v>
      </c>
      <c r="I322" s="0" t="n">
        <v>24091110229</v>
      </c>
      <c r="J322" s="0" t="n">
        <v>11396896362</v>
      </c>
      <c r="K322" s="0" t="n">
        <v>21043136596</v>
      </c>
      <c r="L322" s="0" t="n">
        <v>5087463378</v>
      </c>
      <c r="M322" s="0" t="n">
        <v>456146</v>
      </c>
      <c r="N322" s="0" t="n">
        <v>21</v>
      </c>
      <c r="O322" s="0" t="n">
        <f aca="false">M322/1000000</f>
        <v>0.456146</v>
      </c>
      <c r="P322" s="0" t="n">
        <f aca="false">(I322+K322)/1000000000</f>
        <v>45.134246825</v>
      </c>
      <c r="Q322" s="0" t="n">
        <f aca="false">(J322+L322)/1000000000</f>
        <v>16.48435974</v>
      </c>
      <c r="R322" s="0" t="n">
        <f aca="false">P322/$O322</f>
        <v>98.9469310812766</v>
      </c>
      <c r="S322" s="0" t="n">
        <f aca="false">Q322/$O322</f>
        <v>36.138341101314</v>
      </c>
      <c r="T322" s="0" t="n">
        <f aca="false">R322+S322</f>
        <v>135.085272182591</v>
      </c>
      <c r="U322" s="0" t="n">
        <f aca="false">O$302/O322</f>
        <v>7.88293221907021</v>
      </c>
      <c r="V322" s="0" t="n">
        <f aca="false">P$302/P322</f>
        <v>4.26451882718439</v>
      </c>
      <c r="W322" s="0" t="n">
        <f aca="false">Q$302/Q322</f>
        <v>3.62083699369691</v>
      </c>
      <c r="X322" s="0" t="n">
        <f aca="false">(P$302+Q$302)/(P322+Q322)</f>
        <v>4.09231949498889</v>
      </c>
    </row>
    <row r="323" customFormat="false" ht="12.8" hidden="false" customHeight="false" outlineLevel="0" collapsed="false">
      <c r="B323" s="0" t="n">
        <v>29146864</v>
      </c>
      <c r="D323" s="0" t="n">
        <v>15070693151</v>
      </c>
      <c r="F323" s="0" t="n">
        <v>7066740334</v>
      </c>
      <c r="G323" s="0" t="n">
        <v>1078412847</v>
      </c>
      <c r="H323" s="0" t="n">
        <v>886146833</v>
      </c>
      <c r="I323" s="0" t="n">
        <v>22943374633</v>
      </c>
      <c r="J323" s="0" t="n">
        <v>10886367797</v>
      </c>
      <c r="K323" s="0" t="n">
        <v>21049865722</v>
      </c>
      <c r="L323" s="0" t="n">
        <v>5248443603</v>
      </c>
      <c r="M323" s="0" t="n">
        <v>434860</v>
      </c>
      <c r="N323" s="0" t="n">
        <v>22</v>
      </c>
      <c r="O323" s="0" t="n">
        <f aca="false">M323/1000000</f>
        <v>0.43486</v>
      </c>
      <c r="P323" s="0" t="n">
        <f aca="false">(I323+K323)/1000000000</f>
        <v>43.993240355</v>
      </c>
      <c r="Q323" s="0" t="n">
        <f aca="false">(J323+L323)/1000000000</f>
        <v>16.1348114</v>
      </c>
      <c r="R323" s="0" t="n">
        <f aca="false">P323/$O323</f>
        <v>101.166445189256</v>
      </c>
      <c r="S323" s="0" t="n">
        <f aca="false">Q323/$O323</f>
        <v>37.1034618037989</v>
      </c>
      <c r="T323" s="0" t="n">
        <f aca="false">R323+S323</f>
        <v>138.269906993055</v>
      </c>
      <c r="U323" s="0" t="n">
        <f aca="false">O$302/O323</f>
        <v>8.26879455456929</v>
      </c>
      <c r="V323" s="0" t="n">
        <f aca="false">P$302/P323</f>
        <v>4.37512317307912</v>
      </c>
      <c r="W323" s="0" t="n">
        <f aca="false">Q$302/Q323</f>
        <v>3.69927965591218</v>
      </c>
      <c r="X323" s="0" t="n">
        <f aca="false">(P$302+Q$302)/(P323+Q323)</f>
        <v>4.19376676176825</v>
      </c>
    </row>
    <row r="324" customFormat="false" ht="12.8" hidden="false" customHeight="false" outlineLevel="0" collapsed="false">
      <c r="B324" s="0" t="n">
        <v>29908536</v>
      </c>
      <c r="D324" s="0" t="n">
        <v>15139885639</v>
      </c>
      <c r="F324" s="0" t="n">
        <v>7076643677</v>
      </c>
      <c r="G324" s="0" t="n">
        <v>1078464043</v>
      </c>
      <c r="H324" s="0" t="n">
        <v>905894187</v>
      </c>
      <c r="I324" s="0" t="n">
        <v>22722671508</v>
      </c>
      <c r="J324" s="0" t="n">
        <v>10747146606</v>
      </c>
      <c r="K324" s="0" t="n">
        <v>21654220581</v>
      </c>
      <c r="L324" s="0" t="n">
        <v>5345550537</v>
      </c>
      <c r="M324" s="0" t="n">
        <v>434564</v>
      </c>
      <c r="N324" s="0" t="n">
        <v>23</v>
      </c>
      <c r="O324" s="0" t="n">
        <f aca="false">M324/1000000</f>
        <v>0.434564</v>
      </c>
      <c r="P324" s="0" t="n">
        <f aca="false">(I324+K324)/1000000000</f>
        <v>44.376892089</v>
      </c>
      <c r="Q324" s="0" t="n">
        <f aca="false">(J324+L324)/1000000000</f>
        <v>16.092697143</v>
      </c>
      <c r="R324" s="0" t="n">
        <f aca="false">P324/$O324</f>
        <v>102.118196834068</v>
      </c>
      <c r="S324" s="0" t="n">
        <f aca="false">Q324/$O324</f>
        <v>37.0318230295192</v>
      </c>
      <c r="T324" s="0" t="n">
        <f aca="false">R324+S324</f>
        <v>139.150019863587</v>
      </c>
      <c r="U324" s="0" t="n">
        <f aca="false">O$302/O324</f>
        <v>8.27442678178588</v>
      </c>
      <c r="V324" s="0" t="n">
        <f aca="false">P$302/P324</f>
        <v>4.33729890209482</v>
      </c>
      <c r="W324" s="0" t="n">
        <f aca="false">Q$302/Q324</f>
        <v>3.70896059458639</v>
      </c>
      <c r="X324" s="0" t="n">
        <f aca="false">(P$302+Q$302)/(P324+Q324)</f>
        <v>4.17008000389322</v>
      </c>
    </row>
    <row r="325" customFormat="false" ht="12.8" hidden="false" customHeight="false" outlineLevel="0" collapsed="false">
      <c r="B325" s="0" t="n">
        <v>30386896</v>
      </c>
      <c r="D325" s="0" t="n">
        <v>14779842187</v>
      </c>
      <c r="F325" s="0" t="n">
        <v>7025217931</v>
      </c>
      <c r="G325" s="0" t="n">
        <v>1078505466</v>
      </c>
      <c r="H325" s="0" t="n">
        <v>803006016</v>
      </c>
      <c r="I325" s="0" t="n">
        <v>21373901367</v>
      </c>
      <c r="J325" s="0" t="n">
        <v>10046203613</v>
      </c>
      <c r="K325" s="0" t="n">
        <v>21036972045</v>
      </c>
      <c r="L325" s="0" t="n">
        <v>5386337280</v>
      </c>
      <c r="M325" s="0" t="n">
        <v>405219</v>
      </c>
      <c r="N325" s="0" t="n">
        <v>24</v>
      </c>
      <c r="O325" s="0" t="n">
        <f aca="false">M325/1000000</f>
        <v>0.405219</v>
      </c>
      <c r="P325" s="0" t="n">
        <f aca="false">(I325+K325)/1000000000</f>
        <v>42.410873412</v>
      </c>
      <c r="Q325" s="0" t="n">
        <f aca="false">(J325+L325)/1000000000</f>
        <v>15.432540893</v>
      </c>
      <c r="R325" s="0" t="n">
        <f aca="false">P325/$O325</f>
        <v>104.661611158411</v>
      </c>
      <c r="S325" s="0" t="n">
        <f aca="false">Q325/$O325</f>
        <v>38.0844454307424</v>
      </c>
      <c r="T325" s="0" t="n">
        <f aca="false">R325+S325</f>
        <v>142.746056589153</v>
      </c>
      <c r="U325" s="0" t="n">
        <f aca="false">O$302/O325</f>
        <v>8.8736411668752</v>
      </c>
      <c r="V325" s="0" t="n">
        <f aca="false">P$302/P325</f>
        <v>4.53836079880259</v>
      </c>
      <c r="W325" s="0" t="n">
        <f aca="false">Q$302/Q325</f>
        <v>3.86761842899592</v>
      </c>
      <c r="X325" s="0" t="n">
        <f aca="false">(P$302+Q$302)/(P325+Q325)</f>
        <v>4.35940768590147</v>
      </c>
    </row>
    <row r="326" customFormat="false" ht="12.8" hidden="false" customHeight="false" outlineLevel="0" collapsed="false">
      <c r="A326" s="0" t="s">
        <v>0</v>
      </c>
      <c r="B326" s="0" t="s">
        <v>1</v>
      </c>
      <c r="D326" s="0" t="s">
        <v>2</v>
      </c>
      <c r="F326" s="0" t="s">
        <v>73</v>
      </c>
      <c r="G326" s="0" t="s">
        <v>74</v>
      </c>
      <c r="H326" s="0" t="s">
        <v>4</v>
      </c>
      <c r="I326" s="0" t="s">
        <v>5</v>
      </c>
      <c r="J326" s="0" t="s">
        <v>67</v>
      </c>
      <c r="K326" s="0" t="s">
        <v>75</v>
      </c>
      <c r="L326" s="0" t="s">
        <v>76</v>
      </c>
      <c r="M326" s="0" t="s">
        <v>7</v>
      </c>
      <c r="N326" s="0" t="s">
        <v>8</v>
      </c>
      <c r="O326" s="0" t="s">
        <v>9</v>
      </c>
      <c r="P326" s="0" t="s">
        <v>58</v>
      </c>
      <c r="Q326" s="0" t="s">
        <v>59</v>
      </c>
      <c r="R326" s="0" t="s">
        <v>60</v>
      </c>
      <c r="S326" s="0" t="s">
        <v>61</v>
      </c>
      <c r="T326" s="0" t="s">
        <v>62</v>
      </c>
      <c r="U326" s="0" t="s">
        <v>16</v>
      </c>
      <c r="V326" s="0" t="s">
        <v>77</v>
      </c>
      <c r="W326" s="0" t="s">
        <v>78</v>
      </c>
      <c r="X326" s="0" t="s">
        <v>79</v>
      </c>
    </row>
    <row r="327" customFormat="false" ht="12.8" hidden="false" customHeight="false" outlineLevel="0" collapsed="false">
      <c r="A327" s="0" t="s">
        <v>47</v>
      </c>
      <c r="B327" s="0" t="n">
        <v>171072190</v>
      </c>
      <c r="D327" s="0" t="n">
        <v>196612366611</v>
      </c>
      <c r="F327" s="0" t="n">
        <v>58091707937</v>
      </c>
      <c r="G327" s="0" t="n">
        <v>27258799609</v>
      </c>
      <c r="H327" s="0" t="n">
        <v>4734243303</v>
      </c>
      <c r="I327" s="0" t="n">
        <v>1419619232177</v>
      </c>
      <c r="J327" s="0" t="n">
        <v>584695800781</v>
      </c>
      <c r="K327" s="0" t="n">
        <v>999481979370</v>
      </c>
      <c r="L327" s="0" t="n">
        <v>233110717773</v>
      </c>
      <c r="M327" s="0" t="n">
        <v>55832026</v>
      </c>
      <c r="N327" s="0" t="n">
        <v>1</v>
      </c>
      <c r="O327" s="0" t="n">
        <f aca="false">M327/1000000</f>
        <v>55.832026</v>
      </c>
      <c r="P327" s="0" t="n">
        <f aca="false">(I327+K327)/1000000000</f>
        <v>2419.101211547</v>
      </c>
      <c r="Q327" s="0" t="n">
        <f aca="false">(J327+L327)/1000000000</f>
        <v>817.806518554</v>
      </c>
      <c r="R327" s="0" t="n">
        <f aca="false">P327/$O327</f>
        <v>43.3282004050328</v>
      </c>
      <c r="S327" s="0" t="n">
        <f aca="false">Q327/$O327</f>
        <v>14.6476239023459</v>
      </c>
      <c r="T327" s="0" t="n">
        <f aca="false">R327+S327</f>
        <v>57.9758243073787</v>
      </c>
      <c r="U327" s="0" t="n">
        <f aca="false">O$327/O327</f>
        <v>1</v>
      </c>
      <c r="V327" s="0" t="n">
        <f aca="false">P$327/P327</f>
        <v>1</v>
      </c>
      <c r="W327" s="0" t="n">
        <f aca="false">Q$327/Q327</f>
        <v>1</v>
      </c>
      <c r="X327" s="0" t="n">
        <f aca="false">(P$327+Q$327)/(P327+Q327)</f>
        <v>1</v>
      </c>
    </row>
    <row r="328" customFormat="false" ht="12.8" hidden="false" customHeight="false" outlineLevel="0" collapsed="false">
      <c r="B328" s="0" t="n">
        <v>171242828</v>
      </c>
      <c r="D328" s="0" t="n">
        <v>196805986722</v>
      </c>
      <c r="F328" s="0" t="n">
        <v>58121849947</v>
      </c>
      <c r="G328" s="0" t="n">
        <v>27258455261</v>
      </c>
      <c r="H328" s="0" t="n">
        <v>4789644728</v>
      </c>
      <c r="I328" s="0" t="n">
        <v>861061859130</v>
      </c>
      <c r="J328" s="0" t="n">
        <v>355930038452</v>
      </c>
      <c r="K328" s="0" t="n">
        <v>527395721435</v>
      </c>
      <c r="L328" s="0" t="n">
        <v>119259262084</v>
      </c>
      <c r="M328" s="0" t="n">
        <v>28350020</v>
      </c>
      <c r="N328" s="0" t="n">
        <v>2</v>
      </c>
      <c r="O328" s="0" t="n">
        <f aca="false">M328/1000000</f>
        <v>28.35002</v>
      </c>
      <c r="P328" s="0" t="n">
        <f aca="false">(I328+K328)/1000000000</f>
        <v>1388.457580565</v>
      </c>
      <c r="Q328" s="0" t="n">
        <f aca="false">(J328+L328)/1000000000</f>
        <v>475.189300536</v>
      </c>
      <c r="R328" s="0" t="n">
        <f aca="false">P328/$O328</f>
        <v>48.9755414833923</v>
      </c>
      <c r="S328" s="0" t="n">
        <f aca="false">Q328/$O328</f>
        <v>16.7615155310649</v>
      </c>
      <c r="T328" s="0" t="n">
        <f aca="false">R328+S328</f>
        <v>65.7370570144571</v>
      </c>
      <c r="U328" s="0" t="n">
        <f aca="false">O$327/O328</f>
        <v>1.96938224382205</v>
      </c>
      <c r="V328" s="0" t="n">
        <f aca="false">P$327/P328</f>
        <v>1.7422939277429</v>
      </c>
      <c r="W328" s="0" t="n">
        <f aca="false">Q$327/Q328</f>
        <v>1.72101206325887</v>
      </c>
      <c r="X328" s="0" t="n">
        <f aca="false">(P$327+Q$327)/(P328+Q328)</f>
        <v>1.73686751654837</v>
      </c>
    </row>
    <row r="329" customFormat="false" ht="12.8" hidden="false" customHeight="false" outlineLevel="0" collapsed="false">
      <c r="B329" s="0" t="n">
        <v>180343787</v>
      </c>
      <c r="D329" s="0" t="n">
        <v>197708088839</v>
      </c>
      <c r="F329" s="0" t="n">
        <v>58249736358</v>
      </c>
      <c r="G329" s="0" t="n">
        <v>27258619394</v>
      </c>
      <c r="H329" s="0" t="n">
        <v>5047231646</v>
      </c>
      <c r="I329" s="0" t="n">
        <v>702655853271</v>
      </c>
      <c r="J329" s="0" t="n">
        <v>284089584350</v>
      </c>
      <c r="K329" s="0" t="n">
        <v>407845031738</v>
      </c>
      <c r="L329" s="0" t="n">
        <v>83110565185</v>
      </c>
      <c r="M329" s="0" t="n">
        <v>19738823</v>
      </c>
      <c r="N329" s="0" t="n">
        <v>3</v>
      </c>
      <c r="O329" s="0" t="n">
        <f aca="false">M329/1000000</f>
        <v>19.738823</v>
      </c>
      <c r="P329" s="0" t="n">
        <f aca="false">(I329+K329)/1000000000</f>
        <v>1110.500885009</v>
      </c>
      <c r="Q329" s="0" t="n">
        <f aca="false">(J329+L329)/1000000000</f>
        <v>367.200149535</v>
      </c>
      <c r="R329" s="0" t="n">
        <f aca="false">P329/$O329</f>
        <v>56.2597316470693</v>
      </c>
      <c r="S329" s="0" t="n">
        <f aca="false">Q329/$O329</f>
        <v>18.6029404861171</v>
      </c>
      <c r="T329" s="0" t="n">
        <f aca="false">R329+S329</f>
        <v>74.8626721331865</v>
      </c>
      <c r="U329" s="0" t="n">
        <f aca="false">O$327/O329</f>
        <v>2.82853876343083</v>
      </c>
      <c r="V329" s="0" t="n">
        <f aca="false">P$327/P329</f>
        <v>2.17838746839665</v>
      </c>
      <c r="W329" s="0" t="n">
        <f aca="false">Q$327/Q329</f>
        <v>2.2271410281004</v>
      </c>
      <c r="X329" s="0" t="n">
        <f aca="false">(P$327+Q$327)/(P329+Q329)</f>
        <v>2.19050244564515</v>
      </c>
    </row>
    <row r="330" customFormat="false" ht="12.8" hidden="false" customHeight="false" outlineLevel="0" collapsed="false">
      <c r="B330" s="0" t="n">
        <v>187556552</v>
      </c>
      <c r="D330" s="0" t="n">
        <v>198322206325</v>
      </c>
      <c r="F330" s="0" t="n">
        <v>58337284527</v>
      </c>
      <c r="G330" s="0" t="n">
        <v>27259123814</v>
      </c>
      <c r="H330" s="0" t="n">
        <v>5222487028</v>
      </c>
      <c r="I330" s="0" t="n">
        <v>610178665161</v>
      </c>
      <c r="J330" s="0" t="n">
        <v>246616317749</v>
      </c>
      <c r="K330" s="0" t="n">
        <v>317086669921</v>
      </c>
      <c r="L330" s="0" t="n">
        <v>65142974853</v>
      </c>
      <c r="M330" s="0" t="n">
        <v>15448472</v>
      </c>
      <c r="N330" s="0" t="n">
        <v>4</v>
      </c>
      <c r="O330" s="0" t="n">
        <f aca="false">M330/1000000</f>
        <v>15.448472</v>
      </c>
      <c r="P330" s="0" t="n">
        <f aca="false">(I330+K330)/1000000000</f>
        <v>927.265335082</v>
      </c>
      <c r="Q330" s="0" t="n">
        <f aca="false">(J330+L330)/1000000000</f>
        <v>311.759292602</v>
      </c>
      <c r="R330" s="0" t="n">
        <f aca="false">P330/$O330</f>
        <v>60.023110057875</v>
      </c>
      <c r="S330" s="0" t="n">
        <f aca="false">Q330/$O330</f>
        <v>20.1805908443243</v>
      </c>
      <c r="T330" s="0" t="n">
        <f aca="false">R330+S330</f>
        <v>80.2037009021993</v>
      </c>
      <c r="U330" s="0" t="n">
        <f aca="false">O$327/O330</f>
        <v>3.61408079711702</v>
      </c>
      <c r="V330" s="0" t="n">
        <f aca="false">P$327/P330</f>
        <v>2.60885543762193</v>
      </c>
      <c r="W330" s="0" t="n">
        <f aca="false">Q$327/Q330</f>
        <v>2.6231985315608</v>
      </c>
      <c r="X330" s="0" t="n">
        <f aca="false">(P$327+Q$327)/(P330+Q330)</f>
        <v>2.61246439963947</v>
      </c>
    </row>
    <row r="331" customFormat="false" ht="12.8" hidden="false" customHeight="false" outlineLevel="0" collapsed="false">
      <c r="B331" s="0" t="n">
        <v>199347974</v>
      </c>
      <c r="D331" s="0" t="n">
        <v>199236461278</v>
      </c>
      <c r="F331" s="0" t="n">
        <v>58467685461</v>
      </c>
      <c r="G331" s="0" t="n">
        <v>27259249080</v>
      </c>
      <c r="H331" s="0" t="n">
        <v>5483562745</v>
      </c>
      <c r="I331" s="0" t="n">
        <v>567972824096</v>
      </c>
      <c r="J331" s="0" t="n">
        <v>226983123779</v>
      </c>
      <c r="K331" s="0" t="n">
        <v>297692993164</v>
      </c>
      <c r="L331" s="0" t="n">
        <v>55237579345</v>
      </c>
      <c r="M331" s="0" t="n">
        <v>13078790</v>
      </c>
      <c r="N331" s="0" t="n">
        <v>5</v>
      </c>
      <c r="O331" s="0" t="n">
        <f aca="false">M331/1000000</f>
        <v>13.07879</v>
      </c>
      <c r="P331" s="0" t="n">
        <f aca="false">(I331+K331)/1000000000</f>
        <v>865.66581726</v>
      </c>
      <c r="Q331" s="0" t="n">
        <f aca="false">(J331+L331)/1000000000</f>
        <v>282.220703124</v>
      </c>
      <c r="R331" s="0" t="n">
        <f aca="false">P331/$O331</f>
        <v>66.1885248757721</v>
      </c>
      <c r="S331" s="0" t="n">
        <f aca="false">Q331/$O331</f>
        <v>21.5785025315033</v>
      </c>
      <c r="T331" s="0" t="n">
        <f aca="false">R331+S331</f>
        <v>87.7670274072754</v>
      </c>
      <c r="U331" s="0" t="n">
        <f aca="false">O$327/O331</f>
        <v>4.2688984225605</v>
      </c>
      <c r="V331" s="0" t="n">
        <f aca="false">P$327/P331</f>
        <v>2.79449778807707</v>
      </c>
      <c r="W331" s="0" t="n">
        <f aca="false">Q$327/Q331</f>
        <v>2.89775523022022</v>
      </c>
      <c r="X331" s="0" t="n">
        <f aca="false">(P$327+Q$327)/(P331+Q331)</f>
        <v>2.81988478183206</v>
      </c>
    </row>
    <row r="332" customFormat="false" ht="12.8" hidden="false" customHeight="false" outlineLevel="0" collapsed="false">
      <c r="B332" s="0" t="n">
        <v>212763120</v>
      </c>
      <c r="D332" s="0" t="n">
        <v>200130173788</v>
      </c>
      <c r="F332" s="0" t="n">
        <v>58594735136</v>
      </c>
      <c r="G332" s="0" t="n">
        <v>27259320349</v>
      </c>
      <c r="H332" s="0" t="n">
        <v>5738797030</v>
      </c>
      <c r="I332" s="0" t="n">
        <v>549980926513</v>
      </c>
      <c r="J332" s="0" t="n">
        <v>215092361450</v>
      </c>
      <c r="K332" s="0" t="n">
        <v>267140151977</v>
      </c>
      <c r="L332" s="0" t="n">
        <v>48870895385</v>
      </c>
      <c r="M332" s="0" t="n">
        <v>11598613</v>
      </c>
      <c r="N332" s="0" t="n">
        <v>6</v>
      </c>
      <c r="O332" s="0" t="n">
        <f aca="false">M332/1000000</f>
        <v>11.598613</v>
      </c>
      <c r="P332" s="0" t="n">
        <f aca="false">(I332+K332)/1000000000</f>
        <v>817.12107849</v>
      </c>
      <c r="Q332" s="0" t="n">
        <f aca="false">(J332+L332)/1000000000</f>
        <v>263.963256835</v>
      </c>
      <c r="R332" s="0" t="n">
        <f aca="false">P332/$O332</f>
        <v>70.4498959047948</v>
      </c>
      <c r="S332" s="0" t="n">
        <f aca="false">Q332/$O332</f>
        <v>22.7581743467947</v>
      </c>
      <c r="T332" s="0" t="n">
        <f aca="false">R332+S332</f>
        <v>93.2080702515896</v>
      </c>
      <c r="U332" s="0" t="n">
        <f aca="false">O$327/O332</f>
        <v>4.81368125654335</v>
      </c>
      <c r="V332" s="0" t="n">
        <f aca="false">P$327/P332</f>
        <v>2.96051744989541</v>
      </c>
      <c r="W332" s="0" t="n">
        <f aca="false">Q$327/Q332</f>
        <v>3.09818316518651</v>
      </c>
      <c r="X332" s="0" t="n">
        <f aca="false">(P$327+Q$327)/(P332+Q332)</f>
        <v>2.99413063748436</v>
      </c>
    </row>
    <row r="333" customFormat="false" ht="12.8" hidden="false" customHeight="false" outlineLevel="0" collapsed="false">
      <c r="B333" s="0" t="n">
        <v>176363805</v>
      </c>
      <c r="D333" s="0" t="n">
        <v>199695043247</v>
      </c>
      <c r="F333" s="0" t="n">
        <v>58532426182</v>
      </c>
      <c r="G333" s="0" t="n">
        <v>27259596162</v>
      </c>
      <c r="H333" s="0" t="n">
        <v>5614275697</v>
      </c>
      <c r="I333" s="0" t="n">
        <v>451924880981</v>
      </c>
      <c r="J333" s="0" t="n">
        <v>168525451660</v>
      </c>
      <c r="K333" s="0" t="n">
        <v>261673248291</v>
      </c>
      <c r="L333" s="0" t="n">
        <v>48207092285</v>
      </c>
      <c r="M333" s="0" t="n">
        <v>9484855</v>
      </c>
      <c r="N333" s="0" t="n">
        <v>7</v>
      </c>
      <c r="O333" s="0" t="n">
        <f aca="false">M333/1000000</f>
        <v>9.484855</v>
      </c>
      <c r="P333" s="0" t="n">
        <f aca="false">(I333+K333)/1000000000</f>
        <v>713.598129272</v>
      </c>
      <c r="Q333" s="0" t="n">
        <f aca="false">(J333+L333)/1000000000</f>
        <v>216.732543945</v>
      </c>
      <c r="R333" s="0" t="n">
        <f aca="false">P333/$O333</f>
        <v>75.23553383494</v>
      </c>
      <c r="S333" s="0" t="n">
        <f aca="false">Q333/$O333</f>
        <v>22.8503803110327</v>
      </c>
      <c r="T333" s="0" t="n">
        <f aca="false">R333+S333</f>
        <v>98.0859141459727</v>
      </c>
      <c r="U333" s="0" t="n">
        <f aca="false">O$327/O333</f>
        <v>5.88643959238175</v>
      </c>
      <c r="V333" s="0" t="n">
        <f aca="false">P$327/P333</f>
        <v>3.39000497943419</v>
      </c>
      <c r="W333" s="0" t="n">
        <f aca="false">Q$327/Q333</f>
        <v>3.77334434260844</v>
      </c>
      <c r="X333" s="0" t="n">
        <f aca="false">(P$327+Q$327)/(P333+Q333)</f>
        <v>3.47930883425359</v>
      </c>
    </row>
    <row r="334" customFormat="false" ht="12.8" hidden="false" customHeight="false" outlineLevel="0" collapsed="false">
      <c r="B334" s="0" t="n">
        <v>145710775</v>
      </c>
      <c r="D334" s="0" t="n">
        <v>201221328678</v>
      </c>
      <c r="F334" s="0" t="n">
        <v>58750777540</v>
      </c>
      <c r="G334" s="0" t="n">
        <v>27259839046</v>
      </c>
      <c r="H334" s="0" t="n">
        <v>6050212197</v>
      </c>
      <c r="I334" s="0" t="n">
        <v>392436279296</v>
      </c>
      <c r="J334" s="0" t="n">
        <v>139221313476</v>
      </c>
      <c r="K334" s="0" t="n">
        <v>242370651245</v>
      </c>
      <c r="L334" s="0" t="n">
        <v>48906875610</v>
      </c>
      <c r="M334" s="0" t="n">
        <v>8256209</v>
      </c>
      <c r="N334" s="0" t="n">
        <v>8</v>
      </c>
      <c r="O334" s="0" t="n">
        <f aca="false">M334/1000000</f>
        <v>8.256209</v>
      </c>
      <c r="P334" s="0" t="n">
        <f aca="false">(I334+K334)/1000000000</f>
        <v>634.806930541</v>
      </c>
      <c r="Q334" s="0" t="n">
        <f aca="false">(J334+L334)/1000000000</f>
        <v>188.128189086</v>
      </c>
      <c r="R334" s="0" t="n">
        <f aca="false">P334/$O334</f>
        <v>76.8884279141916</v>
      </c>
      <c r="S334" s="0" t="n">
        <f aca="false">Q334/$O334</f>
        <v>22.7862677756825</v>
      </c>
      <c r="T334" s="0" t="n">
        <f aca="false">R334+S334</f>
        <v>99.6746956898741</v>
      </c>
      <c r="U334" s="0" t="n">
        <f aca="false">O$327/O334</f>
        <v>6.76242885808729</v>
      </c>
      <c r="V334" s="0" t="n">
        <f aca="false">P$327/P334</f>
        <v>3.81076685707476</v>
      </c>
      <c r="W334" s="0" t="n">
        <f aca="false">Q$327/Q334</f>
        <v>4.34707059333969</v>
      </c>
      <c r="X334" s="0" t="n">
        <f aca="false">(P$327+Q$327)/(P334+Q334)</f>
        <v>3.93336929352115</v>
      </c>
    </row>
    <row r="335" customFormat="false" ht="12.8" hidden="false" customHeight="false" outlineLevel="0" collapsed="false">
      <c r="B335" s="0" t="n">
        <v>121733073</v>
      </c>
      <c r="D335" s="0" t="n">
        <v>199947840784</v>
      </c>
      <c r="F335" s="0" t="n">
        <v>58568457444</v>
      </c>
      <c r="G335" s="0" t="n">
        <v>27260036062</v>
      </c>
      <c r="H335" s="0" t="n">
        <v>5686208328</v>
      </c>
      <c r="I335" s="0" t="n">
        <v>328994598388</v>
      </c>
      <c r="J335" s="0" t="n">
        <v>102489807128</v>
      </c>
      <c r="K335" s="0" t="n">
        <v>243324874877</v>
      </c>
      <c r="L335" s="0" t="n">
        <v>50827255249</v>
      </c>
      <c r="M335" s="0" t="n">
        <v>6948255</v>
      </c>
      <c r="N335" s="0" t="n">
        <v>9</v>
      </c>
      <c r="O335" s="0" t="n">
        <f aca="false">M335/1000000</f>
        <v>6.948255</v>
      </c>
      <c r="P335" s="0" t="n">
        <f aca="false">(I335+K335)/1000000000</f>
        <v>572.319473265</v>
      </c>
      <c r="Q335" s="0" t="n">
        <f aca="false">(J335+L335)/1000000000</f>
        <v>153.317062377</v>
      </c>
      <c r="R335" s="0" t="n">
        <f aca="false">P335/$O335</f>
        <v>82.3688067385264</v>
      </c>
      <c r="S335" s="0" t="n">
        <f aca="false">Q335/$O335</f>
        <v>22.0655491741452</v>
      </c>
      <c r="T335" s="0" t="n">
        <f aca="false">R335+S335</f>
        <v>104.434355912672</v>
      </c>
      <c r="U335" s="0" t="n">
        <f aca="false">O$327/O335</f>
        <v>8.03540255790843</v>
      </c>
      <c r="V335" s="0" t="n">
        <f aca="false">P$327/P335</f>
        <v>4.22683715049285</v>
      </c>
      <c r="W335" s="0" t="n">
        <f aca="false">Q$327/Q335</f>
        <v>5.33408679943951</v>
      </c>
      <c r="X335" s="0" t="n">
        <f aca="false">(P$327+Q$327)/(P335+Q335)</f>
        <v>4.46078383751333</v>
      </c>
    </row>
    <row r="336" customFormat="false" ht="12.8" hidden="false" customHeight="false" outlineLevel="0" collapsed="false">
      <c r="B336" s="0" t="n">
        <v>110079871</v>
      </c>
      <c r="D336" s="0" t="n">
        <v>203978448224</v>
      </c>
      <c r="F336" s="0" t="n">
        <v>59145019923</v>
      </c>
      <c r="G336" s="0" t="n">
        <v>27260675904</v>
      </c>
      <c r="H336" s="0" t="n">
        <v>6837542042</v>
      </c>
      <c r="I336" s="0" t="n">
        <v>316372543334</v>
      </c>
      <c r="J336" s="0" t="n">
        <v>99159378051</v>
      </c>
      <c r="K336" s="0" t="n">
        <v>250819808959</v>
      </c>
      <c r="L336" s="0" t="n">
        <v>47533798217</v>
      </c>
      <c r="M336" s="0" t="n">
        <v>6778031</v>
      </c>
      <c r="N336" s="0" t="n">
        <v>10</v>
      </c>
      <c r="O336" s="0" t="n">
        <f aca="false">M336/1000000</f>
        <v>6.778031</v>
      </c>
      <c r="P336" s="0" t="n">
        <f aca="false">(I336+K336)/1000000000</f>
        <v>567.192352293</v>
      </c>
      <c r="Q336" s="0" t="n">
        <f aca="false">(J336+L336)/1000000000</f>
        <v>146.693176268</v>
      </c>
      <c r="R336" s="0" t="n">
        <f aca="false">P336/$O336</f>
        <v>83.6809911747232</v>
      </c>
      <c r="S336" s="0" t="n">
        <f aca="false">Q336/$O336</f>
        <v>21.6424469389414</v>
      </c>
      <c r="T336" s="0" t="n">
        <f aca="false">R336+S336</f>
        <v>105.323438113665</v>
      </c>
      <c r="U336" s="0" t="n">
        <f aca="false">O$327/O336</f>
        <v>8.23720428543334</v>
      </c>
      <c r="V336" s="0" t="n">
        <f aca="false">P$327/P336</f>
        <v>4.2650455383738</v>
      </c>
      <c r="W336" s="0" t="n">
        <f aca="false">Q$327/Q336</f>
        <v>5.57494587928149</v>
      </c>
      <c r="X336" s="0" t="n">
        <f aca="false">(P$327+Q$327)/(P336+Q336)</f>
        <v>4.53421115935174</v>
      </c>
    </row>
    <row r="337" customFormat="false" ht="12.8" hidden="false" customHeight="false" outlineLevel="0" collapsed="false">
      <c r="B337" s="0" t="n">
        <v>108120731</v>
      </c>
      <c r="D337" s="0" t="n">
        <v>201948421168</v>
      </c>
      <c r="F337" s="0" t="n">
        <v>58854850890</v>
      </c>
      <c r="G337" s="0" t="n">
        <v>27260616586</v>
      </c>
      <c r="H337" s="0" t="n">
        <v>6257439949</v>
      </c>
      <c r="I337" s="0" t="n">
        <v>280434463500</v>
      </c>
      <c r="J337" s="0" t="n">
        <v>87463180541</v>
      </c>
      <c r="K337" s="0" t="n">
        <v>242456787109</v>
      </c>
      <c r="L337" s="0" t="n">
        <v>43621948242</v>
      </c>
      <c r="M337" s="0" t="n">
        <v>5943624</v>
      </c>
      <c r="N337" s="0" t="n">
        <v>11</v>
      </c>
      <c r="O337" s="0" t="n">
        <f aca="false">M337/1000000</f>
        <v>5.943624</v>
      </c>
      <c r="P337" s="0" t="n">
        <f aca="false">(I337+K337)/1000000000</f>
        <v>522.891250609</v>
      </c>
      <c r="Q337" s="0" t="n">
        <f aca="false">(J337+L337)/1000000000</f>
        <v>131.085128783</v>
      </c>
      <c r="R337" s="0" t="n">
        <f aca="false">P337/$O337</f>
        <v>87.9751563371102</v>
      </c>
      <c r="S337" s="0" t="n">
        <f aca="false">Q337/$O337</f>
        <v>22.0547478748656</v>
      </c>
      <c r="T337" s="0" t="n">
        <f aca="false">R337+S337</f>
        <v>110.029904211976</v>
      </c>
      <c r="U337" s="0" t="n">
        <f aca="false">O$327/O337</f>
        <v>9.39359993162421</v>
      </c>
      <c r="V337" s="0" t="n">
        <f aca="false">P$327/P337</f>
        <v>4.62639451076974</v>
      </c>
      <c r="W337" s="0" t="n">
        <f aca="false">Q$327/Q337</f>
        <v>6.23874367860452</v>
      </c>
      <c r="X337" s="0" t="n">
        <f aca="false">(P$327+Q$327)/(P337+Q337)</f>
        <v>4.94957896355575</v>
      </c>
    </row>
    <row r="338" customFormat="false" ht="12.8" hidden="false" customHeight="false" outlineLevel="0" collapsed="false">
      <c r="B338" s="0" t="n">
        <v>106784281</v>
      </c>
      <c r="D338" s="0" t="n">
        <v>203912425865</v>
      </c>
      <c r="F338" s="0" t="n">
        <v>59135481611</v>
      </c>
      <c r="G338" s="0" t="n">
        <v>27260831615</v>
      </c>
      <c r="H338" s="0" t="n">
        <v>6818449258</v>
      </c>
      <c r="I338" s="0" t="n">
        <v>264755020141</v>
      </c>
      <c r="J338" s="0" t="n">
        <v>81176605224</v>
      </c>
      <c r="K338" s="0" t="n">
        <v>256296630859</v>
      </c>
      <c r="L338" s="0" t="n">
        <v>44797607421</v>
      </c>
      <c r="M338" s="0" t="n">
        <v>5701719</v>
      </c>
      <c r="N338" s="0" t="n">
        <v>12</v>
      </c>
      <c r="O338" s="0" t="n">
        <f aca="false">M338/1000000</f>
        <v>5.701719</v>
      </c>
      <c r="P338" s="0" t="n">
        <f aca="false">(I338+K338)/1000000000</f>
        <v>521.051651</v>
      </c>
      <c r="Q338" s="0" t="n">
        <f aca="false">(J338+L338)/1000000000</f>
        <v>125.974212645</v>
      </c>
      <c r="R338" s="0" t="n">
        <f aca="false">P338/$O338</f>
        <v>91.3850105555886</v>
      </c>
      <c r="S338" s="0" t="n">
        <f aca="false">Q338/$O338</f>
        <v>22.0940759523575</v>
      </c>
      <c r="T338" s="0" t="n">
        <f aca="false">R338+S338</f>
        <v>113.479086507946</v>
      </c>
      <c r="U338" s="0" t="n">
        <f aca="false">O$327/O338</f>
        <v>9.79213917767607</v>
      </c>
      <c r="V338" s="0" t="n">
        <f aca="false">P$327/P338</f>
        <v>4.64272823414775</v>
      </c>
      <c r="W338" s="0" t="n">
        <f aca="false">Q$327/Q338</f>
        <v>6.49185655844192</v>
      </c>
      <c r="X338" s="0" t="n">
        <f aca="false">(P$327+Q$327)/(P338+Q338)</f>
        <v>5.00274859472538</v>
      </c>
    </row>
    <row r="339" customFormat="false" ht="12.8" hidden="false" customHeight="false" outlineLevel="0" collapsed="false">
      <c r="B339" s="0" t="n">
        <v>133016815</v>
      </c>
      <c r="D339" s="0" t="n">
        <v>228167916263</v>
      </c>
      <c r="F339" s="0" t="n">
        <v>62601871257</v>
      </c>
      <c r="G339" s="0" t="n">
        <v>27261149761</v>
      </c>
      <c r="H339" s="0" t="n">
        <v>13748385000</v>
      </c>
      <c r="I339" s="0" t="n">
        <v>361435684204</v>
      </c>
      <c r="J339" s="0" t="n">
        <v>109279647827</v>
      </c>
      <c r="K339" s="0" t="n">
        <v>339655685424</v>
      </c>
      <c r="L339" s="0" t="n">
        <v>53502105712</v>
      </c>
      <c r="M339" s="0" t="n">
        <v>8063828</v>
      </c>
      <c r="N339" s="0" t="n">
        <v>13</v>
      </c>
      <c r="O339" s="0" t="n">
        <f aca="false">M339/1000000</f>
        <v>8.063828</v>
      </c>
      <c r="P339" s="0" t="n">
        <f aca="false">(I339+K339)/1000000000</f>
        <v>701.091369628</v>
      </c>
      <c r="Q339" s="0" t="n">
        <f aca="false">(J339+L339)/1000000000</f>
        <v>162.781753539</v>
      </c>
      <c r="R339" s="0" t="n">
        <f aca="false">P339/$O339</f>
        <v>86.9427484847147</v>
      </c>
      <c r="S339" s="0" t="n">
        <f aca="false">Q339/$O339</f>
        <v>20.1866599261542</v>
      </c>
      <c r="T339" s="0" t="n">
        <f aca="false">R339+S339</f>
        <v>107.129408410869</v>
      </c>
      <c r="U339" s="0" t="n">
        <f aca="false">O$327/O339</f>
        <v>6.9237620147652</v>
      </c>
      <c r="V339" s="0" t="n">
        <f aca="false">P$327/P339</f>
        <v>3.45047923329962</v>
      </c>
      <c r="W339" s="0" t="n">
        <f aca="false">Q$327/Q339</f>
        <v>5.0239446422849</v>
      </c>
      <c r="X339" s="0" t="n">
        <f aca="false">(P$327+Q$327)/(P339+Q339)</f>
        <v>3.74697121984111</v>
      </c>
    </row>
    <row r="340" customFormat="false" ht="12.8" hidden="false" customHeight="false" outlineLevel="0" collapsed="false">
      <c r="B340" s="0" t="n">
        <v>166935945</v>
      </c>
      <c r="D340" s="0" t="n">
        <v>231010806774</v>
      </c>
      <c r="F340" s="0" t="n">
        <v>63008569482</v>
      </c>
      <c r="G340" s="0" t="n">
        <v>27261349327</v>
      </c>
      <c r="H340" s="0" t="n">
        <v>14560481116</v>
      </c>
      <c r="I340" s="0" t="n">
        <v>380652893066</v>
      </c>
      <c r="J340" s="0" t="n">
        <v>120343444824</v>
      </c>
      <c r="K340" s="0" t="n">
        <v>342211837768</v>
      </c>
      <c r="L340" s="0" t="n">
        <v>55379318237</v>
      </c>
      <c r="M340" s="0" t="n">
        <v>8289097</v>
      </c>
      <c r="N340" s="0" t="n">
        <v>14</v>
      </c>
      <c r="O340" s="0" t="n">
        <f aca="false">M340/1000000</f>
        <v>8.289097</v>
      </c>
      <c r="P340" s="0" t="n">
        <f aca="false">(I340+K340)/1000000000</f>
        <v>722.864730834</v>
      </c>
      <c r="Q340" s="0" t="n">
        <f aca="false">(J340+L340)/1000000000</f>
        <v>175.722763061</v>
      </c>
      <c r="R340" s="0" t="n">
        <f aca="false">P340/$O340</f>
        <v>87.2066922167759</v>
      </c>
      <c r="S340" s="0" t="n">
        <f aca="false">Q340/$O340</f>
        <v>21.1992648971293</v>
      </c>
      <c r="T340" s="0" t="n">
        <f aca="false">R340+S340</f>
        <v>108.405957113905</v>
      </c>
      <c r="U340" s="0" t="n">
        <f aca="false">O$327/O340</f>
        <v>6.73559809952761</v>
      </c>
      <c r="V340" s="0" t="n">
        <f aca="false">P$327/P340</f>
        <v>3.34654757433798</v>
      </c>
      <c r="W340" s="0" t="n">
        <f aca="false">Q$327/Q340</f>
        <v>4.65395890838632</v>
      </c>
      <c r="X340" s="0" t="n">
        <f aca="false">(P$327+Q$327)/(P340+Q340)</f>
        <v>3.60221764946935</v>
      </c>
    </row>
    <row r="341" customFormat="false" ht="12.8" hidden="false" customHeight="false" outlineLevel="0" collapsed="false">
      <c r="B341" s="0" t="n">
        <v>183776229</v>
      </c>
      <c r="D341" s="0" t="n">
        <v>231771209958</v>
      </c>
      <c r="F341" s="0" t="n">
        <v>63117699479</v>
      </c>
      <c r="G341" s="0" t="n">
        <v>27261689415</v>
      </c>
      <c r="H341" s="0" t="n">
        <v>14777585802</v>
      </c>
      <c r="I341" s="0" t="n">
        <v>383620483398</v>
      </c>
      <c r="J341" s="0" t="n">
        <v>122424545288</v>
      </c>
      <c r="K341" s="0" t="n">
        <v>340699768066</v>
      </c>
      <c r="L341" s="0" t="n">
        <v>52407836914</v>
      </c>
      <c r="M341" s="0" t="n">
        <v>8275116</v>
      </c>
      <c r="N341" s="0" t="n">
        <v>15</v>
      </c>
      <c r="O341" s="0" t="n">
        <f aca="false">M341/1000000</f>
        <v>8.275116</v>
      </c>
      <c r="P341" s="0" t="n">
        <f aca="false">(I341+K341)/1000000000</f>
        <v>724.320251464</v>
      </c>
      <c r="Q341" s="0" t="n">
        <f aca="false">(J341+L341)/1000000000</f>
        <v>174.832382202</v>
      </c>
      <c r="R341" s="0" t="n">
        <f aca="false">P341/$O341</f>
        <v>87.5299212076302</v>
      </c>
      <c r="S341" s="0" t="n">
        <f aca="false">Q341/$O341</f>
        <v>21.1274841587719</v>
      </c>
      <c r="T341" s="0" t="n">
        <f aca="false">R341+S341</f>
        <v>108.657405366402</v>
      </c>
      <c r="U341" s="0" t="n">
        <f aca="false">O$327/O341</f>
        <v>6.7469780484044</v>
      </c>
      <c r="V341" s="0" t="n">
        <f aca="false">P$327/P341</f>
        <v>3.33982269121635</v>
      </c>
      <c r="W341" s="0" t="n">
        <f aca="false">Q$327/Q341</f>
        <v>4.67766044398522</v>
      </c>
      <c r="X341" s="0" t="n">
        <f aca="false">(P$327+Q$327)/(P341+Q341)</f>
        <v>3.59995356617438</v>
      </c>
    </row>
    <row r="342" customFormat="false" ht="12.8" hidden="false" customHeight="false" outlineLevel="0" collapsed="false">
      <c r="B342" s="0" t="n">
        <v>206326710</v>
      </c>
      <c r="D342" s="0" t="n">
        <v>221711880627</v>
      </c>
      <c r="F342" s="0" t="n">
        <v>61680115817</v>
      </c>
      <c r="G342" s="0" t="n">
        <v>27261883233</v>
      </c>
      <c r="H342" s="0" t="n">
        <v>11903292434</v>
      </c>
      <c r="I342" s="0" t="n">
        <v>345983123779</v>
      </c>
      <c r="J342" s="0" t="n">
        <v>113854537963</v>
      </c>
      <c r="K342" s="0" t="n">
        <v>302489364624</v>
      </c>
      <c r="L342" s="0" t="n">
        <v>50147521972</v>
      </c>
      <c r="M342" s="0" t="n">
        <v>7226333</v>
      </c>
      <c r="N342" s="0" t="n">
        <v>16</v>
      </c>
      <c r="O342" s="0" t="n">
        <f aca="false">M342/1000000</f>
        <v>7.226333</v>
      </c>
      <c r="P342" s="0" t="n">
        <f aca="false">(I342+K342)/1000000000</f>
        <v>648.472488403</v>
      </c>
      <c r="Q342" s="0" t="n">
        <f aca="false">(J342+L342)/1000000000</f>
        <v>164.002059935</v>
      </c>
      <c r="R342" s="0" t="n">
        <f aca="false">P342/$O342</f>
        <v>89.7374212346705</v>
      </c>
      <c r="S342" s="0" t="n">
        <f aca="false">Q342/$O342</f>
        <v>22.6950598505494</v>
      </c>
      <c r="T342" s="0" t="n">
        <f aca="false">R342+S342</f>
        <v>112.43248108522</v>
      </c>
      <c r="U342" s="0" t="n">
        <f aca="false">O$327/O342</f>
        <v>7.72619058656721</v>
      </c>
      <c r="V342" s="0" t="n">
        <f aca="false">P$327/P342</f>
        <v>3.73046082109751</v>
      </c>
      <c r="W342" s="0" t="n">
        <f aca="false">Q$327/Q342</f>
        <v>4.98656247902085</v>
      </c>
      <c r="X342" s="0" t="n">
        <f aca="false">(P$327+Q$327)/(P342+Q342)</f>
        <v>3.98401123668726</v>
      </c>
    </row>
    <row r="343" customFormat="false" ht="12.8" hidden="false" customHeight="false" outlineLevel="0" collapsed="false">
      <c r="B343" s="0" t="n">
        <v>232503951</v>
      </c>
      <c r="D343" s="0" t="n">
        <v>220137176029</v>
      </c>
      <c r="F343" s="0" t="n">
        <v>61455433238</v>
      </c>
      <c r="G343" s="0" t="n">
        <v>27262255711</v>
      </c>
      <c r="H343" s="0" t="n">
        <v>11453181855</v>
      </c>
      <c r="I343" s="0" t="n">
        <v>340935867309</v>
      </c>
      <c r="J343" s="0" t="n">
        <v>113239318847</v>
      </c>
      <c r="K343" s="0" t="n">
        <v>293864440917</v>
      </c>
      <c r="L343" s="0" t="n">
        <v>52788055419</v>
      </c>
      <c r="M343" s="0" t="n">
        <v>6998064</v>
      </c>
      <c r="N343" s="0" t="n">
        <v>17</v>
      </c>
      <c r="O343" s="0" t="n">
        <f aca="false">M343/1000000</f>
        <v>6.998064</v>
      </c>
      <c r="P343" s="0" t="n">
        <f aca="false">(I343+K343)/1000000000</f>
        <v>634.800308226</v>
      </c>
      <c r="Q343" s="0" t="n">
        <f aca="false">(J343+L343)/1000000000</f>
        <v>166.027374266</v>
      </c>
      <c r="R343" s="0" t="n">
        <f aca="false">P343/$O343</f>
        <v>90.7108463463609</v>
      </c>
      <c r="S343" s="0" t="n">
        <f aca="false">Q343/$O343</f>
        <v>23.724757913903</v>
      </c>
      <c r="T343" s="0" t="n">
        <f aca="false">R343+S343</f>
        <v>114.435604260264</v>
      </c>
      <c r="U343" s="0" t="n">
        <f aca="false">O$327/O343</f>
        <v>7.97821025929457</v>
      </c>
      <c r="V343" s="0" t="n">
        <f aca="false">P$327/P343</f>
        <v>3.81080661146396</v>
      </c>
      <c r="W343" s="0" t="n">
        <f aca="false">Q$327/Q343</f>
        <v>4.92573301342317</v>
      </c>
      <c r="X343" s="0" t="n">
        <f aca="false">(P$327+Q$327)/(P343+Q343)</f>
        <v>4.04195284562149</v>
      </c>
    </row>
    <row r="344" customFormat="false" ht="12.8" hidden="false" customHeight="false" outlineLevel="0" collapsed="false">
      <c r="B344" s="0" t="n">
        <v>288723372</v>
      </c>
      <c r="D344" s="0" t="n">
        <v>222126334630</v>
      </c>
      <c r="F344" s="0" t="n">
        <v>61740211484</v>
      </c>
      <c r="G344" s="0" t="n">
        <v>27262818822</v>
      </c>
      <c r="H344" s="0" t="n">
        <v>12021278786</v>
      </c>
      <c r="I344" s="0" t="n">
        <v>352062759399</v>
      </c>
      <c r="J344" s="0" t="n">
        <v>121588928222</v>
      </c>
      <c r="K344" s="0" t="n">
        <v>293302871704</v>
      </c>
      <c r="L344" s="0" t="n">
        <v>53666702270</v>
      </c>
      <c r="M344" s="0" t="n">
        <v>7070793</v>
      </c>
      <c r="N344" s="0" t="n">
        <v>18</v>
      </c>
      <c r="O344" s="0" t="n">
        <f aca="false">M344/1000000</f>
        <v>7.070793</v>
      </c>
      <c r="P344" s="0" t="n">
        <f aca="false">(I344+K344)/1000000000</f>
        <v>645.365631103</v>
      </c>
      <c r="Q344" s="0" t="n">
        <f aca="false">(J344+L344)/1000000000</f>
        <v>175.255630492</v>
      </c>
      <c r="R344" s="0" t="n">
        <f aca="false">P344/$O344</f>
        <v>91.2720300400535</v>
      </c>
      <c r="S344" s="0" t="n">
        <f aca="false">Q344/$O344</f>
        <v>24.7858522363757</v>
      </c>
      <c r="T344" s="0" t="n">
        <f aca="false">R344+S344</f>
        <v>116.057882276429</v>
      </c>
      <c r="U344" s="0" t="n">
        <f aca="false">O$327/O344</f>
        <v>7.89614771638768</v>
      </c>
      <c r="V344" s="0" t="n">
        <f aca="false">P$327/P344</f>
        <v>3.74841964765383</v>
      </c>
      <c r="W344" s="0" t="n">
        <f aca="false">Q$327/Q344</f>
        <v>4.66636373540838</v>
      </c>
      <c r="X344" s="0" t="n">
        <f aca="false">(P$327+Q$327)/(P344+Q344)</f>
        <v>3.94445998609588</v>
      </c>
    </row>
    <row r="345" customFormat="false" ht="12.8" hidden="false" customHeight="false" outlineLevel="0" collapsed="false">
      <c r="B345" s="0" t="n">
        <v>286089870</v>
      </c>
      <c r="D345" s="0" t="n">
        <v>223119578994</v>
      </c>
      <c r="F345" s="0" t="n">
        <v>61882449777</v>
      </c>
      <c r="G345" s="0" t="n">
        <v>27262737489</v>
      </c>
      <c r="H345" s="0" t="n">
        <v>12304999500</v>
      </c>
      <c r="I345" s="0" t="n">
        <v>351216995239</v>
      </c>
      <c r="J345" s="0" t="n">
        <v>118231552124</v>
      </c>
      <c r="K345" s="0" t="n">
        <v>300460113525</v>
      </c>
      <c r="L345" s="0" t="n">
        <v>56474197387</v>
      </c>
      <c r="M345" s="0" t="n">
        <v>7106253</v>
      </c>
      <c r="N345" s="0" t="n">
        <v>19</v>
      </c>
      <c r="O345" s="0" t="n">
        <f aca="false">M345/1000000</f>
        <v>7.106253</v>
      </c>
      <c r="P345" s="0" t="n">
        <f aca="false">(I345+K345)/1000000000</f>
        <v>651.677108764</v>
      </c>
      <c r="Q345" s="0" t="n">
        <f aca="false">(J345+L345)/1000000000</f>
        <v>174.705749511</v>
      </c>
      <c r="R345" s="0" t="n">
        <f aca="false">P345/$O345</f>
        <v>91.7047435215155</v>
      </c>
      <c r="S345" s="0" t="n">
        <f aca="false">Q345/$O345</f>
        <v>24.5847916632014</v>
      </c>
      <c r="T345" s="0" t="n">
        <f aca="false">R345+S345</f>
        <v>116.289535184717</v>
      </c>
      <c r="U345" s="0" t="n">
        <f aca="false">O$327/O345</f>
        <v>7.85674616425844</v>
      </c>
      <c r="V345" s="0" t="n">
        <f aca="false">P$327/P345</f>
        <v>3.71211629043588</v>
      </c>
      <c r="W345" s="0" t="n">
        <f aca="false">Q$327/Q345</f>
        <v>4.6810509719516</v>
      </c>
      <c r="X345" s="0" t="n">
        <f aca="false">(P$327+Q$327)/(P345+Q345)</f>
        <v>3.91695894667727</v>
      </c>
    </row>
    <row r="346" customFormat="false" ht="12.8" hidden="false" customHeight="false" outlineLevel="0" collapsed="false">
      <c r="B346" s="0" t="n">
        <v>264092887</v>
      </c>
      <c r="D346" s="0" t="n">
        <v>222769925114</v>
      </c>
      <c r="F346" s="0" t="n">
        <v>61832556875</v>
      </c>
      <c r="G346" s="0" t="n">
        <v>27262934686</v>
      </c>
      <c r="H346" s="0" t="n">
        <v>12204957735</v>
      </c>
      <c r="I346" s="0" t="n">
        <v>343553405761</v>
      </c>
      <c r="J346" s="0" t="n">
        <v>118247222900</v>
      </c>
      <c r="K346" s="0" t="n">
        <v>302057937622</v>
      </c>
      <c r="L346" s="0" t="n">
        <v>50466781616</v>
      </c>
      <c r="M346" s="0" t="n">
        <v>7014717</v>
      </c>
      <c r="N346" s="0" t="n">
        <v>20</v>
      </c>
      <c r="O346" s="0" t="n">
        <f aca="false">M346/1000000</f>
        <v>7.014717</v>
      </c>
      <c r="P346" s="0" t="n">
        <f aca="false">(I346+K346)/1000000000</f>
        <v>645.611343383</v>
      </c>
      <c r="Q346" s="0" t="n">
        <f aca="false">(J346+L346)/1000000000</f>
        <v>168.714004516</v>
      </c>
      <c r="R346" s="0" t="n">
        <f aca="false">P346/$O346</f>
        <v>92.0366913423592</v>
      </c>
      <c r="S346" s="0" t="n">
        <f aca="false">Q346/$O346</f>
        <v>24.0514342226493</v>
      </c>
      <c r="T346" s="0" t="n">
        <f aca="false">R346+S346</f>
        <v>116.088125565009</v>
      </c>
      <c r="U346" s="0" t="n">
        <f aca="false">O$327/O346</f>
        <v>7.95926991780281</v>
      </c>
      <c r="V346" s="0" t="n">
        <f aca="false">P$327/P346</f>
        <v>3.74699304208461</v>
      </c>
      <c r="W346" s="0" t="n">
        <f aca="false">Q$327/Q346</f>
        <v>4.84729481052916</v>
      </c>
      <c r="X346" s="0" t="n">
        <f aca="false">(P$327+Q$327)/(P346+Q346)</f>
        <v>3.97495637149498</v>
      </c>
    </row>
    <row r="347" customFormat="false" ht="12.8" hidden="false" customHeight="false" outlineLevel="0" collapsed="false">
      <c r="B347" s="0" t="n">
        <v>251709400</v>
      </c>
      <c r="D347" s="0" t="n">
        <v>209997129226</v>
      </c>
      <c r="F347" s="0" t="n">
        <v>60007603092</v>
      </c>
      <c r="G347" s="0" t="n">
        <v>27263262824</v>
      </c>
      <c r="H347" s="0" t="n">
        <v>8555337066</v>
      </c>
      <c r="I347" s="0" t="n">
        <v>295939819335</v>
      </c>
      <c r="J347" s="0" t="n">
        <v>95624542236</v>
      </c>
      <c r="K347" s="0" t="n">
        <v>270026962280</v>
      </c>
      <c r="L347" s="0" t="n">
        <v>51817443847</v>
      </c>
      <c r="M347" s="0" t="n">
        <v>5960277</v>
      </c>
      <c r="N347" s="0" t="n">
        <v>21</v>
      </c>
      <c r="O347" s="0" t="n">
        <f aca="false">M347/1000000</f>
        <v>5.960277</v>
      </c>
      <c r="P347" s="0" t="n">
        <f aca="false">(I347+K347)/1000000000</f>
        <v>565.966781615</v>
      </c>
      <c r="Q347" s="0" t="n">
        <f aca="false">(J347+L347)/1000000000</f>
        <v>147.441986083</v>
      </c>
      <c r="R347" s="0" t="n">
        <f aca="false">P347/$O347</f>
        <v>94.9564561537996</v>
      </c>
      <c r="S347" s="0" t="n">
        <f aca="false">Q347/$O347</f>
        <v>24.7374385591475</v>
      </c>
      <c r="T347" s="0" t="n">
        <f aca="false">R347+S347</f>
        <v>119.693894712947</v>
      </c>
      <c r="U347" s="0" t="n">
        <f aca="false">O$327/O347</f>
        <v>9.36735423538201</v>
      </c>
      <c r="V347" s="0" t="n">
        <f aca="false">P$327/P347</f>
        <v>4.27428126549059</v>
      </c>
      <c r="W347" s="0" t="n">
        <f aca="false">Q$327/Q347</f>
        <v>5.54663254531602</v>
      </c>
      <c r="X347" s="0" t="n">
        <f aca="false">(P$327+Q$327)/(P347+Q347)</f>
        <v>4.53724130773684</v>
      </c>
    </row>
    <row r="348" customFormat="false" ht="12.8" hidden="false" customHeight="false" outlineLevel="0" collapsed="false">
      <c r="B348" s="0" t="n">
        <v>252005779</v>
      </c>
      <c r="D348" s="0" t="n">
        <v>210542500983</v>
      </c>
      <c r="F348" s="0" t="n">
        <v>60085760562</v>
      </c>
      <c r="G348" s="0" t="n">
        <v>27263483623</v>
      </c>
      <c r="H348" s="0" t="n">
        <v>8711005132</v>
      </c>
      <c r="I348" s="0" t="n">
        <v>290044326782</v>
      </c>
      <c r="J348" s="0" t="n">
        <v>102814819335</v>
      </c>
      <c r="K348" s="0" t="n">
        <v>263707214355</v>
      </c>
      <c r="L348" s="0" t="n">
        <v>48016067504</v>
      </c>
      <c r="M348" s="0" t="n">
        <v>5777291</v>
      </c>
      <c r="N348" s="0" t="n">
        <v>22</v>
      </c>
      <c r="O348" s="0" t="n">
        <f aca="false">M348/1000000</f>
        <v>5.777291</v>
      </c>
      <c r="P348" s="0" t="n">
        <f aca="false">(I348+K348)/1000000000</f>
        <v>553.751541137</v>
      </c>
      <c r="Q348" s="0" t="n">
        <f aca="false">(J348+L348)/1000000000</f>
        <v>150.830886839</v>
      </c>
      <c r="R348" s="0" t="n">
        <f aca="false">P348/$O348</f>
        <v>95.8496882253291</v>
      </c>
      <c r="S348" s="0" t="n">
        <f aca="false">Q348/$O348</f>
        <v>26.1075453597542</v>
      </c>
      <c r="T348" s="0" t="n">
        <f aca="false">R348+S348</f>
        <v>121.957233585083</v>
      </c>
      <c r="U348" s="0" t="n">
        <f aca="false">O$327/O348</f>
        <v>9.66404946539823</v>
      </c>
      <c r="V348" s="0" t="n">
        <f aca="false">P$327/P348</f>
        <v>4.36856790787424</v>
      </c>
      <c r="W348" s="0" t="n">
        <f aca="false">Q$327/Q348</f>
        <v>5.4220096141644</v>
      </c>
      <c r="X348" s="0" t="n">
        <f aca="false">(P$327+Q$327)/(P348+Q348)</f>
        <v>4.59407955915026</v>
      </c>
    </row>
    <row r="349" customFormat="false" ht="12.8" hidden="false" customHeight="false" outlineLevel="0" collapsed="false">
      <c r="B349" s="0" t="n">
        <v>231800987</v>
      </c>
      <c r="D349" s="0" t="n">
        <v>212926102801</v>
      </c>
      <c r="F349" s="0" t="n">
        <v>60426427670</v>
      </c>
      <c r="G349" s="0" t="n">
        <v>27263637515</v>
      </c>
      <c r="H349" s="0" t="n">
        <v>9391844493</v>
      </c>
      <c r="I349" s="0" t="n">
        <v>289591217041</v>
      </c>
      <c r="J349" s="0" t="n">
        <v>97083953857</v>
      </c>
      <c r="K349" s="0" t="n">
        <v>272974655151</v>
      </c>
      <c r="L349" s="0" t="n">
        <v>48610458374</v>
      </c>
      <c r="M349" s="0" t="n">
        <v>5878849</v>
      </c>
      <c r="N349" s="0" t="n">
        <v>23</v>
      </c>
      <c r="O349" s="0" t="n">
        <f aca="false">M349/1000000</f>
        <v>5.878849</v>
      </c>
      <c r="P349" s="0" t="n">
        <f aca="false">(I349+K349)/1000000000</f>
        <v>562.565872192</v>
      </c>
      <c r="Q349" s="0" t="n">
        <f aca="false">(J349+L349)/1000000000</f>
        <v>145.694412231</v>
      </c>
      <c r="R349" s="0" t="n">
        <f aca="false">P349/$O349</f>
        <v>95.6931998409893</v>
      </c>
      <c r="S349" s="0" t="n">
        <f aca="false">Q349/$O349</f>
        <v>24.7828124571664</v>
      </c>
      <c r="T349" s="0" t="n">
        <f aca="false">R349+S349</f>
        <v>120.476012298156</v>
      </c>
      <c r="U349" s="0" t="n">
        <f aca="false">O$327/O349</f>
        <v>9.49710155848534</v>
      </c>
      <c r="V349" s="0" t="n">
        <f aca="false">P$327/P349</f>
        <v>4.3001208056243</v>
      </c>
      <c r="W349" s="0" t="n">
        <f aca="false">Q$327/Q349</f>
        <v>5.61316323688076</v>
      </c>
      <c r="X349" s="0" t="n">
        <f aca="false">(P$327+Q$327)/(P349+Q349)</f>
        <v>4.57022340697533</v>
      </c>
    </row>
    <row r="350" customFormat="false" ht="12.8" hidden="false" customHeight="false" outlineLevel="0" collapsed="false">
      <c r="B350" s="0" t="n">
        <v>236484050</v>
      </c>
      <c r="D350" s="0" t="n">
        <v>213044665910</v>
      </c>
      <c r="F350" s="0" t="n">
        <v>60443918510</v>
      </c>
      <c r="G350" s="0" t="n">
        <v>27264002456</v>
      </c>
      <c r="H350" s="0" t="n">
        <v>9425551780</v>
      </c>
      <c r="I350" s="0" t="n">
        <v>299241333007</v>
      </c>
      <c r="J350" s="0" t="n">
        <v>117917678833</v>
      </c>
      <c r="K350" s="0" t="n">
        <v>280108169555</v>
      </c>
      <c r="L350" s="0" t="n">
        <v>42520385742</v>
      </c>
      <c r="M350" s="0" t="n">
        <v>6073377</v>
      </c>
      <c r="N350" s="0" t="n">
        <v>24</v>
      </c>
      <c r="O350" s="0" t="n">
        <f aca="false">M350/1000000</f>
        <v>6.073377</v>
      </c>
      <c r="P350" s="0" t="n">
        <f aca="false">(I350+K350)/1000000000</f>
        <v>579.349502562</v>
      </c>
      <c r="Q350" s="0" t="n">
        <f aca="false">(J350+L350)/1000000000</f>
        <v>160.438064575</v>
      </c>
      <c r="R350" s="0" t="n">
        <f aca="false">P350/$O350</f>
        <v>95.3916581437312</v>
      </c>
      <c r="S350" s="0" t="n">
        <f aca="false">Q350/$O350</f>
        <v>26.4166154307562</v>
      </c>
      <c r="T350" s="0" t="n">
        <f aca="false">R350+S350</f>
        <v>121.808273574487</v>
      </c>
      <c r="U350" s="0" t="n">
        <f aca="false">O$327/O350</f>
        <v>9.19291293789271</v>
      </c>
      <c r="V350" s="0" t="n">
        <f aca="false">P$327/P350</f>
        <v>4.17554723159207</v>
      </c>
      <c r="W350" s="0" t="n">
        <f aca="false">Q$327/Q350</f>
        <v>5.097334729887</v>
      </c>
      <c r="X350" s="0" t="n">
        <f aca="false">(P$327+Q$327)/(P350+Q350)</f>
        <v>4.37545570362574</v>
      </c>
    </row>
    <row r="351" customFormat="false" ht="12.8" hidden="false" customHeight="false" outlineLevel="0" collapsed="false">
      <c r="A351" s="0" t="s">
        <v>0</v>
      </c>
      <c r="B351" s="0" t="s">
        <v>1</v>
      </c>
      <c r="D351" s="0" t="s">
        <v>2</v>
      </c>
      <c r="F351" s="0" t="s">
        <v>73</v>
      </c>
      <c r="G351" s="0" t="s">
        <v>74</v>
      </c>
      <c r="H351" s="0" t="s">
        <v>4</v>
      </c>
      <c r="I351" s="0" t="s">
        <v>5</v>
      </c>
      <c r="J351" s="0" t="s">
        <v>67</v>
      </c>
      <c r="K351" s="0" t="s">
        <v>75</v>
      </c>
      <c r="L351" s="0" t="s">
        <v>76</v>
      </c>
      <c r="M351" s="0" t="s">
        <v>7</v>
      </c>
      <c r="N351" s="0" t="s">
        <v>8</v>
      </c>
      <c r="O351" s="0" t="s">
        <v>9</v>
      </c>
      <c r="P351" s="0" t="s">
        <v>58</v>
      </c>
      <c r="Q351" s="0" t="s">
        <v>59</v>
      </c>
      <c r="R351" s="0" t="s">
        <v>60</v>
      </c>
      <c r="S351" s="0" t="s">
        <v>61</v>
      </c>
      <c r="T351" s="0" t="s">
        <v>62</v>
      </c>
      <c r="U351" s="0" t="s">
        <v>16</v>
      </c>
      <c r="V351" s="0" t="s">
        <v>77</v>
      </c>
      <c r="W351" s="0" t="s">
        <v>78</v>
      </c>
      <c r="X351" s="0" t="s">
        <v>79</v>
      </c>
    </row>
    <row r="352" customFormat="false" ht="12.8" hidden="false" customHeight="false" outlineLevel="0" collapsed="false">
      <c r="A352" s="0" t="s">
        <v>48</v>
      </c>
      <c r="B352" s="0" t="n">
        <v>95049090</v>
      </c>
      <c r="D352" s="0" t="n">
        <v>153914224578</v>
      </c>
      <c r="F352" s="0" t="n">
        <v>54335639151</v>
      </c>
      <c r="G352" s="0" t="n">
        <v>27504105160</v>
      </c>
      <c r="H352" s="0" t="n">
        <v>15029721086</v>
      </c>
      <c r="I352" s="0" t="n">
        <v>1337067749023</v>
      </c>
      <c r="J352" s="0" t="n">
        <v>470325180053</v>
      </c>
      <c r="K352" s="0" t="n">
        <v>980056167602</v>
      </c>
      <c r="L352" s="0" t="n">
        <v>229163528442</v>
      </c>
      <c r="M352" s="0" t="n">
        <v>54689871</v>
      </c>
      <c r="N352" s="0" t="n">
        <v>1</v>
      </c>
      <c r="O352" s="0" t="n">
        <f aca="false">M352/1000000</f>
        <v>54.689871</v>
      </c>
      <c r="P352" s="0" t="n">
        <f aca="false">(I352+K352)/1000000000</f>
        <v>2317.123916625</v>
      </c>
      <c r="Q352" s="0" t="n">
        <f aca="false">(J352+L352)/1000000000</f>
        <v>699.488708495</v>
      </c>
      <c r="R352" s="0" t="n">
        <f aca="false">P352/$O352</f>
        <v>42.3684290026027</v>
      </c>
      <c r="S352" s="0" t="n">
        <f aca="false">Q352/$O352</f>
        <v>12.7900961495228</v>
      </c>
      <c r="T352" s="0" t="n">
        <f aca="false">R352+S352</f>
        <v>55.1585251521255</v>
      </c>
      <c r="U352" s="0" t="n">
        <f aca="false">O$352/O352</f>
        <v>1</v>
      </c>
      <c r="V352" s="0" t="n">
        <f aca="false">P$352/P352</f>
        <v>1</v>
      </c>
      <c r="W352" s="0" t="n">
        <f aca="false">Q$352/Q352</f>
        <v>1</v>
      </c>
      <c r="X352" s="0" t="n">
        <f aca="false">(P$352+Q$352)/(P352+Q352)</f>
        <v>1</v>
      </c>
    </row>
    <row r="353" customFormat="false" ht="12.8" hidden="false" customHeight="false" outlineLevel="0" collapsed="false">
      <c r="B353" s="0" t="n">
        <v>94222075</v>
      </c>
      <c r="D353" s="0" t="n">
        <v>154975471340</v>
      </c>
      <c r="F353" s="0" t="n">
        <v>54491587053</v>
      </c>
      <c r="G353" s="0" t="n">
        <v>27505203260</v>
      </c>
      <c r="H353" s="0" t="n">
        <v>15332360719</v>
      </c>
      <c r="I353" s="0" t="n">
        <v>813851394653</v>
      </c>
      <c r="J353" s="0" t="n">
        <v>262865676879</v>
      </c>
      <c r="K353" s="0" t="n">
        <v>536047683715</v>
      </c>
      <c r="L353" s="0" t="n">
        <v>118297531127</v>
      </c>
      <c r="M353" s="0" t="n">
        <v>28117941</v>
      </c>
      <c r="N353" s="0" t="n">
        <v>2</v>
      </c>
      <c r="O353" s="0" t="n">
        <f aca="false">M353/1000000</f>
        <v>28.117941</v>
      </c>
      <c r="P353" s="0" t="n">
        <f aca="false">(I353+K353)/1000000000</f>
        <v>1349.899078368</v>
      </c>
      <c r="Q353" s="0" t="n">
        <f aca="false">(J353+L353)/1000000000</f>
        <v>381.163208006</v>
      </c>
      <c r="R353" s="0" t="n">
        <f aca="false">P353/$O353</f>
        <v>48.0084611589447</v>
      </c>
      <c r="S353" s="0" t="n">
        <f aca="false">Q353/$O353</f>
        <v>13.5558719611084</v>
      </c>
      <c r="T353" s="0" t="n">
        <f aca="false">R353+S353</f>
        <v>61.5643331200531</v>
      </c>
      <c r="U353" s="0" t="n">
        <f aca="false">O$352/O353</f>
        <v>1.94501691998002</v>
      </c>
      <c r="V353" s="0" t="n">
        <f aca="false">P$352/P353</f>
        <v>1.71651640760164</v>
      </c>
      <c r="W353" s="0" t="n">
        <f aca="false">Q$352/Q353</f>
        <v>1.83514225350939</v>
      </c>
      <c r="X353" s="0" t="n">
        <f aca="false">(P$352+Q$352)/(P353+Q353)</f>
        <v>1.74263667394592</v>
      </c>
    </row>
    <row r="354" customFormat="false" ht="12.8" hidden="false" customHeight="false" outlineLevel="0" collapsed="false">
      <c r="B354" s="0" t="n">
        <v>96853745</v>
      </c>
      <c r="D354" s="0" t="n">
        <v>156335948565</v>
      </c>
      <c r="F354" s="0" t="n">
        <v>54685818730</v>
      </c>
      <c r="G354" s="0" t="n">
        <v>27506382973</v>
      </c>
      <c r="H354" s="0" t="n">
        <v>15720308452</v>
      </c>
      <c r="I354" s="0" t="n">
        <v>631323028564</v>
      </c>
      <c r="J354" s="0" t="n">
        <v>200852813720</v>
      </c>
      <c r="K354" s="0" t="n">
        <v>372874114990</v>
      </c>
      <c r="L354" s="0" t="n">
        <v>83426177978</v>
      </c>
      <c r="M354" s="0" t="n">
        <v>19797091</v>
      </c>
      <c r="N354" s="0" t="n">
        <v>3</v>
      </c>
      <c r="O354" s="0" t="n">
        <f aca="false">M354/1000000</f>
        <v>19.797091</v>
      </c>
      <c r="P354" s="0" t="n">
        <f aca="false">(I354+K354)/1000000000</f>
        <v>1004.197143554</v>
      </c>
      <c r="Q354" s="0" t="n">
        <f aca="false">(J354+L354)/1000000000</f>
        <v>284.278991698</v>
      </c>
      <c r="R354" s="0" t="n">
        <f aca="false">P354/$O354</f>
        <v>50.7244798518126</v>
      </c>
      <c r="S354" s="0" t="n">
        <f aca="false">Q354/$O354</f>
        <v>14.3596345391351</v>
      </c>
      <c r="T354" s="0" t="n">
        <f aca="false">R354+S354</f>
        <v>65.0841143909476</v>
      </c>
      <c r="U354" s="0" t="n">
        <f aca="false">O$352/O354</f>
        <v>2.76252056425866</v>
      </c>
      <c r="V354" s="0" t="n">
        <f aca="false">P$352/P354</f>
        <v>2.30743926279691</v>
      </c>
      <c r="W354" s="0" t="n">
        <f aca="false">Q$352/Q354</f>
        <v>2.46057123080728</v>
      </c>
      <c r="X354" s="0" t="n">
        <f aca="false">(P$352+Q$352)/(P354+Q354)</f>
        <v>2.3412250662524</v>
      </c>
    </row>
    <row r="355" customFormat="false" ht="12.8" hidden="false" customHeight="false" outlineLevel="0" collapsed="false">
      <c r="B355" s="0" t="n">
        <v>97510032</v>
      </c>
      <c r="D355" s="0" t="n">
        <v>157617255899</v>
      </c>
      <c r="F355" s="0" t="n">
        <v>54869201946</v>
      </c>
      <c r="G355" s="0" t="n">
        <v>27507878266</v>
      </c>
      <c r="H355" s="0" t="n">
        <v>16085535970</v>
      </c>
      <c r="I355" s="0" t="n">
        <v>569150405883</v>
      </c>
      <c r="J355" s="0" t="n">
        <v>167245651245</v>
      </c>
      <c r="K355" s="0" t="n">
        <v>325382431030</v>
      </c>
      <c r="L355" s="0" t="n">
        <v>66111251831</v>
      </c>
      <c r="M355" s="0" t="n">
        <v>15674968</v>
      </c>
      <c r="N355" s="0" t="n">
        <v>4</v>
      </c>
      <c r="O355" s="0" t="n">
        <f aca="false">M355/1000000</f>
        <v>15.674968</v>
      </c>
      <c r="P355" s="0" t="n">
        <f aca="false">(I355+K355)/1000000000</f>
        <v>894.532836913</v>
      </c>
      <c r="Q355" s="0" t="n">
        <f aca="false">(J355+L355)/1000000000</f>
        <v>233.356903076</v>
      </c>
      <c r="R355" s="0" t="n">
        <f aca="false">P355/$O355</f>
        <v>57.0676021101287</v>
      </c>
      <c r="S355" s="0" t="n">
        <f aca="false">Q355/$O355</f>
        <v>14.8872331398699</v>
      </c>
      <c r="T355" s="0" t="n">
        <f aca="false">R355+S355</f>
        <v>71.9548352499986</v>
      </c>
      <c r="U355" s="0" t="n">
        <f aca="false">O$352/O355</f>
        <v>3.48899410831333</v>
      </c>
      <c r="V355" s="0" t="n">
        <f aca="false">P$352/P355</f>
        <v>2.59031733773051</v>
      </c>
      <c r="W355" s="0" t="n">
        <f aca="false">Q$352/Q355</f>
        <v>2.99750596307489</v>
      </c>
      <c r="X355" s="0" t="n">
        <f aca="false">(P$352+Q$352)/(P355+Q355)</f>
        <v>2.67456340648105</v>
      </c>
    </row>
    <row r="356" customFormat="false" ht="12.8" hidden="false" customHeight="false" outlineLevel="0" collapsed="false">
      <c r="B356" s="0" t="n">
        <v>101146999</v>
      </c>
      <c r="D356" s="0" t="n">
        <v>158416146217</v>
      </c>
      <c r="F356" s="0" t="n">
        <v>54984414824</v>
      </c>
      <c r="G356" s="0" t="n">
        <v>27509601447</v>
      </c>
      <c r="H356" s="0" t="n">
        <v>16312864405</v>
      </c>
      <c r="I356" s="0" t="n">
        <v>507171035766</v>
      </c>
      <c r="J356" s="0" t="n">
        <v>143947052001</v>
      </c>
      <c r="K356" s="0" t="n">
        <v>274972702026</v>
      </c>
      <c r="L356" s="0" t="n">
        <v>54690719604</v>
      </c>
      <c r="M356" s="0" t="n">
        <v>12950781</v>
      </c>
      <c r="N356" s="0" t="n">
        <v>5</v>
      </c>
      <c r="O356" s="0" t="n">
        <f aca="false">M356/1000000</f>
        <v>12.950781</v>
      </c>
      <c r="P356" s="0" t="n">
        <f aca="false">(I356+K356)/1000000000</f>
        <v>782.143737792</v>
      </c>
      <c r="Q356" s="0" t="n">
        <f aca="false">(J356+L356)/1000000000</f>
        <v>198.637771605</v>
      </c>
      <c r="R356" s="0" t="n">
        <f aca="false">P356/$O356</f>
        <v>60.3935575616637</v>
      </c>
      <c r="S356" s="0" t="n">
        <f aca="false">Q356/$O356</f>
        <v>15.3378990506441</v>
      </c>
      <c r="T356" s="0" t="n">
        <f aca="false">R356+S356</f>
        <v>75.7314566123078</v>
      </c>
      <c r="U356" s="0" t="n">
        <f aca="false">O$352/O356</f>
        <v>4.22290138332198</v>
      </c>
      <c r="V356" s="0" t="n">
        <f aca="false">P$352/P356</f>
        <v>2.96252952579569</v>
      </c>
      <c r="W356" s="0" t="n">
        <f aca="false">Q$352/Q356</f>
        <v>3.52142849188806</v>
      </c>
      <c r="X356" s="0" t="n">
        <f aca="false">(P$352+Q$352)/(P356+Q356)</f>
        <v>3.07572338611345</v>
      </c>
    </row>
    <row r="357" customFormat="false" ht="12.8" hidden="false" customHeight="false" outlineLevel="0" collapsed="false">
      <c r="B357" s="0" t="n">
        <v>103640585</v>
      </c>
      <c r="D357" s="0" t="n">
        <v>159179977479</v>
      </c>
      <c r="F357" s="0" t="n">
        <v>55094434183</v>
      </c>
      <c r="G357" s="0" t="n">
        <v>27511397253</v>
      </c>
      <c r="H357" s="0" t="n">
        <v>16530171171</v>
      </c>
      <c r="I357" s="0" t="n">
        <v>474842590332</v>
      </c>
      <c r="J357" s="0" t="n">
        <v>129761322021</v>
      </c>
      <c r="K357" s="0" t="n">
        <v>247150604248</v>
      </c>
      <c r="L357" s="0" t="n">
        <v>47344833374</v>
      </c>
      <c r="M357" s="0" t="n">
        <v>11180492</v>
      </c>
      <c r="N357" s="0" t="n">
        <v>6</v>
      </c>
      <c r="O357" s="0" t="n">
        <f aca="false">M357/1000000</f>
        <v>11.180492</v>
      </c>
      <c r="P357" s="0" t="n">
        <f aca="false">(I357+K357)/1000000000</f>
        <v>721.99319458</v>
      </c>
      <c r="Q357" s="0" t="n">
        <f aca="false">(J357+L357)/1000000000</f>
        <v>177.106155395</v>
      </c>
      <c r="R357" s="0" t="n">
        <f aca="false">P357/$O357</f>
        <v>64.5761559133534</v>
      </c>
      <c r="S357" s="0" t="n">
        <f aca="false">Q357/$O357</f>
        <v>15.8406405903246</v>
      </c>
      <c r="T357" s="0" t="n">
        <f aca="false">R357+S357</f>
        <v>80.416796503678</v>
      </c>
      <c r="U357" s="0" t="n">
        <f aca="false">O$352/O357</f>
        <v>4.89154421826875</v>
      </c>
      <c r="V357" s="0" t="n">
        <f aca="false">P$352/P357</f>
        <v>3.20934315450567</v>
      </c>
      <c r="W357" s="0" t="n">
        <f aca="false">Q$352/Q357</f>
        <v>3.94954487569859</v>
      </c>
      <c r="X357" s="0" t="n">
        <f aca="false">(P$352+Q$352)/(P357+Q357)</f>
        <v>3.35514937832385</v>
      </c>
    </row>
    <row r="358" customFormat="false" ht="12.8" hidden="false" customHeight="false" outlineLevel="0" collapsed="false">
      <c r="B358" s="0" t="n">
        <v>84666909</v>
      </c>
      <c r="D358" s="0" t="n">
        <v>160593462396</v>
      </c>
      <c r="F358" s="0" t="n">
        <v>55297524336</v>
      </c>
      <c r="G358" s="0" t="n">
        <v>27513235305</v>
      </c>
      <c r="H358" s="0" t="n">
        <v>16932993501</v>
      </c>
      <c r="I358" s="0" t="n">
        <v>408151138305</v>
      </c>
      <c r="J358" s="0" t="n">
        <v>101839096069</v>
      </c>
      <c r="K358" s="0" t="n">
        <v>249275756835</v>
      </c>
      <c r="L358" s="0" t="n">
        <v>54366302490</v>
      </c>
      <c r="M358" s="0" t="n">
        <v>9682941</v>
      </c>
      <c r="N358" s="0" t="n">
        <v>7</v>
      </c>
      <c r="O358" s="0" t="n">
        <f aca="false">M358/1000000</f>
        <v>9.682941</v>
      </c>
      <c r="P358" s="0" t="n">
        <f aca="false">(I358+K358)/1000000000</f>
        <v>657.42689514</v>
      </c>
      <c r="Q358" s="0" t="n">
        <f aca="false">(J358+L358)/1000000000</f>
        <v>156.205398559</v>
      </c>
      <c r="R358" s="0" t="n">
        <f aca="false">P358/$O358</f>
        <v>67.8953734345794</v>
      </c>
      <c r="S358" s="0" t="n">
        <f aca="false">Q358/$O358</f>
        <v>16.1320200710714</v>
      </c>
      <c r="T358" s="0" t="n">
        <f aca="false">R358+S358</f>
        <v>84.0273935056508</v>
      </c>
      <c r="U358" s="0" t="n">
        <f aca="false">O$352/O358</f>
        <v>5.64806405409266</v>
      </c>
      <c r="V358" s="0" t="n">
        <f aca="false">P$352/P358</f>
        <v>3.524534718239</v>
      </c>
      <c r="W358" s="0" t="n">
        <f aca="false">Q$352/Q358</f>
        <v>4.47800597769223</v>
      </c>
      <c r="X358" s="0" t="n">
        <f aca="false">(P$352+Q$352)/(P358+Q358)</f>
        <v>3.70758713546833</v>
      </c>
    </row>
    <row r="359" customFormat="false" ht="12.8" hidden="false" customHeight="false" outlineLevel="0" collapsed="false">
      <c r="B359" s="0" t="n">
        <v>66143535</v>
      </c>
      <c r="D359" s="0" t="n">
        <v>161296089099</v>
      </c>
      <c r="F359" s="0" t="n">
        <v>55398925349</v>
      </c>
      <c r="G359" s="0" t="n">
        <v>27514864099</v>
      </c>
      <c r="H359" s="0" t="n">
        <v>17132846025</v>
      </c>
      <c r="I359" s="0" t="n">
        <v>359272842407</v>
      </c>
      <c r="J359" s="0" t="n">
        <v>84590209960</v>
      </c>
      <c r="K359" s="0" t="n">
        <v>250575027465</v>
      </c>
      <c r="L359" s="0" t="n">
        <v>48051925659</v>
      </c>
      <c r="M359" s="0" t="n">
        <v>8588562</v>
      </c>
      <c r="N359" s="0" t="n">
        <v>8</v>
      </c>
      <c r="O359" s="0" t="n">
        <f aca="false">M359/1000000</f>
        <v>8.588562</v>
      </c>
      <c r="P359" s="0" t="n">
        <f aca="false">(I359+K359)/1000000000</f>
        <v>609.847869872</v>
      </c>
      <c r="Q359" s="0" t="n">
        <f aca="false">(J359+L359)/1000000000</f>
        <v>132.642135619</v>
      </c>
      <c r="R359" s="0" t="n">
        <f aca="false">P359/$O359</f>
        <v>71.0069822948242</v>
      </c>
      <c r="S359" s="0" t="n">
        <f aca="false">Q359/$O359</f>
        <v>15.4440447212234</v>
      </c>
      <c r="T359" s="0" t="n">
        <f aca="false">R359+S359</f>
        <v>86.4510270160476</v>
      </c>
      <c r="U359" s="0" t="n">
        <f aca="false">O$352/O359</f>
        <v>6.36775644164879</v>
      </c>
      <c r="V359" s="0" t="n">
        <f aca="false">P$352/P359</f>
        <v>3.79951137176447</v>
      </c>
      <c r="W359" s="0" t="n">
        <f aca="false">Q$352/Q359</f>
        <v>5.27350306319106</v>
      </c>
      <c r="X359" s="0" t="n">
        <f aca="false">(P$352+Q$352)/(P359+Q359)</f>
        <v>4.06283263452839</v>
      </c>
    </row>
    <row r="360" customFormat="false" ht="12.8" hidden="false" customHeight="false" outlineLevel="0" collapsed="false">
      <c r="B360" s="0" t="n">
        <v>52656492</v>
      </c>
      <c r="D360" s="0" t="n">
        <v>161743258153</v>
      </c>
      <c r="F360" s="0" t="n">
        <v>55463393893</v>
      </c>
      <c r="G360" s="0" t="n">
        <v>27515870477</v>
      </c>
      <c r="H360" s="0" t="n">
        <v>17259976169</v>
      </c>
      <c r="I360" s="0" t="n">
        <v>318104934692</v>
      </c>
      <c r="J360" s="0" t="n">
        <v>75002304077</v>
      </c>
      <c r="K360" s="0" t="n">
        <v>252119293212</v>
      </c>
      <c r="L360" s="0" t="n">
        <v>42475692749</v>
      </c>
      <c r="M360" s="0" t="n">
        <v>7617698</v>
      </c>
      <c r="N360" s="0" t="n">
        <v>9</v>
      </c>
      <c r="O360" s="0" t="n">
        <f aca="false">M360/1000000</f>
        <v>7.617698</v>
      </c>
      <c r="P360" s="0" t="n">
        <f aca="false">(I360+K360)/1000000000</f>
        <v>570.224227904</v>
      </c>
      <c r="Q360" s="0" t="n">
        <f aca="false">(J360+L360)/1000000000</f>
        <v>117.477996826</v>
      </c>
      <c r="R360" s="0" t="n">
        <f aca="false">P360/$O360</f>
        <v>74.8551895735431</v>
      </c>
      <c r="S360" s="0" t="n">
        <f aca="false">Q360/$O360</f>
        <v>15.421718848135</v>
      </c>
      <c r="T360" s="0" t="n">
        <f aca="false">R360+S360</f>
        <v>90.276908421678</v>
      </c>
      <c r="U360" s="0" t="n">
        <f aca="false">O$352/O360</f>
        <v>7.17931729506736</v>
      </c>
      <c r="V360" s="0" t="n">
        <f aca="false">P$352/P360</f>
        <v>4.06353115710667</v>
      </c>
      <c r="W360" s="0" t="n">
        <f aca="false">Q$352/Q360</f>
        <v>5.95421038316675</v>
      </c>
      <c r="X360" s="0" t="n">
        <f aca="false">(P$352+Q$352)/(P360+Q360)</f>
        <v>4.38650991176357</v>
      </c>
    </row>
    <row r="361" customFormat="false" ht="12.8" hidden="false" customHeight="false" outlineLevel="0" collapsed="false">
      <c r="B361" s="0" t="n">
        <v>47953967</v>
      </c>
      <c r="D361" s="0" t="n">
        <v>162729704525</v>
      </c>
      <c r="F361" s="0" t="n">
        <v>55605759444</v>
      </c>
      <c r="G361" s="0" t="n">
        <v>27518080392</v>
      </c>
      <c r="H361" s="0" t="n">
        <v>17540676711</v>
      </c>
      <c r="I361" s="0" t="n">
        <v>290632659912</v>
      </c>
      <c r="J361" s="0" t="n">
        <v>62970336914</v>
      </c>
      <c r="K361" s="0" t="n">
        <v>241587417602</v>
      </c>
      <c r="L361" s="0" t="n">
        <v>38818847656</v>
      </c>
      <c r="M361" s="0" t="n">
        <v>6960097</v>
      </c>
      <c r="N361" s="0" t="n">
        <v>10</v>
      </c>
      <c r="O361" s="0" t="n">
        <f aca="false">M361/1000000</f>
        <v>6.960097</v>
      </c>
      <c r="P361" s="0" t="n">
        <f aca="false">(I361+K361)/1000000000</f>
        <v>532.220077514</v>
      </c>
      <c r="Q361" s="0" t="n">
        <f aca="false">(J361+L361)/1000000000</f>
        <v>101.78918457</v>
      </c>
      <c r="R361" s="0" t="n">
        <f aca="false">P361/$O361</f>
        <v>76.4673362331013</v>
      </c>
      <c r="S361" s="0" t="n">
        <f aca="false">Q361/$O361</f>
        <v>14.6246790195596</v>
      </c>
      <c r="T361" s="0" t="n">
        <f aca="false">R361+S361</f>
        <v>91.092015252661</v>
      </c>
      <c r="U361" s="0" t="n">
        <f aca="false">O$352/O361</f>
        <v>7.85763057612559</v>
      </c>
      <c r="V361" s="0" t="n">
        <f aca="false">P$352/P361</f>
        <v>4.35369504932675</v>
      </c>
      <c r="W361" s="0" t="n">
        <f aca="false">Q$352/Q361</f>
        <v>6.87193547575739</v>
      </c>
      <c r="X361" s="0" t="n">
        <f aca="false">(P$352+Q$352)/(P361+Q361)</f>
        <v>4.7579945680988</v>
      </c>
    </row>
    <row r="362" customFormat="false" ht="12.8" hidden="false" customHeight="false" outlineLevel="0" collapsed="false">
      <c r="B362" s="0" t="n">
        <v>45699162</v>
      </c>
      <c r="D362" s="0" t="n">
        <v>163124655597</v>
      </c>
      <c r="F362" s="0" t="n">
        <v>55663485774</v>
      </c>
      <c r="G362" s="0" t="n">
        <v>27519804039</v>
      </c>
      <c r="H362" s="0" t="n">
        <v>17652595049</v>
      </c>
      <c r="I362" s="0" t="n">
        <v>267545028686</v>
      </c>
      <c r="J362" s="0" t="n">
        <v>59047592163</v>
      </c>
      <c r="K362" s="0" t="n">
        <v>240134674072</v>
      </c>
      <c r="L362" s="0" t="n">
        <v>35006927490</v>
      </c>
      <c r="M362" s="0" t="n">
        <v>6421857</v>
      </c>
      <c r="N362" s="0" t="n">
        <v>11</v>
      </c>
      <c r="O362" s="0" t="n">
        <f aca="false">M362/1000000</f>
        <v>6.421857</v>
      </c>
      <c r="P362" s="0" t="n">
        <f aca="false">(I362+K362)/1000000000</f>
        <v>507.679702758</v>
      </c>
      <c r="Q362" s="0" t="n">
        <f aca="false">(J362+L362)/1000000000</f>
        <v>94.054519653</v>
      </c>
      <c r="R362" s="0" t="n">
        <f aca="false">P362/$O362</f>
        <v>79.0549684862182</v>
      </c>
      <c r="S362" s="0" t="n">
        <f aca="false">Q362/$O362</f>
        <v>14.6460003162637</v>
      </c>
      <c r="T362" s="0" t="n">
        <f aca="false">R362+S362</f>
        <v>93.7009688024819</v>
      </c>
      <c r="U362" s="0" t="n">
        <f aca="false">O$352/O362</f>
        <v>8.5162081622185</v>
      </c>
      <c r="V362" s="0" t="n">
        <f aca="false">P$352/P362</f>
        <v>4.56414527513526</v>
      </c>
      <c r="W362" s="0" t="n">
        <f aca="false">Q$352/Q362</f>
        <v>7.43705577441316</v>
      </c>
      <c r="X362" s="0" t="n">
        <f aca="false">(P$352+Q$352)/(P362+Q362)</f>
        <v>5.0131977088376</v>
      </c>
    </row>
    <row r="363" customFormat="false" ht="12.8" hidden="false" customHeight="false" outlineLevel="0" collapsed="false">
      <c r="B363" s="0" t="n">
        <v>46170660</v>
      </c>
      <c r="D363" s="0" t="n">
        <v>163704143408</v>
      </c>
      <c r="F363" s="0" t="n">
        <v>55746903027</v>
      </c>
      <c r="G363" s="0" t="n">
        <v>27520698568</v>
      </c>
      <c r="H363" s="0" t="n">
        <v>17817525820</v>
      </c>
      <c r="I363" s="0" t="n">
        <v>247315002441</v>
      </c>
      <c r="J363" s="0" t="n">
        <v>58680343627</v>
      </c>
      <c r="K363" s="0" t="n">
        <v>241725189208</v>
      </c>
      <c r="L363" s="0" t="n">
        <v>32265014648</v>
      </c>
      <c r="M363" s="0" t="n">
        <v>5938459</v>
      </c>
      <c r="N363" s="0" t="n">
        <v>12</v>
      </c>
      <c r="O363" s="0" t="n">
        <f aca="false">M363/1000000</f>
        <v>5.938459</v>
      </c>
      <c r="P363" s="0" t="n">
        <f aca="false">(I363+K363)/1000000000</f>
        <v>489.040191649</v>
      </c>
      <c r="Q363" s="0" t="n">
        <f aca="false">(J363+L363)/1000000000</f>
        <v>90.945358275</v>
      </c>
      <c r="R363" s="0" t="n">
        <f aca="false">P363/$O363</f>
        <v>82.351362811295</v>
      </c>
      <c r="S363" s="0" t="n">
        <f aca="false">Q363/$O363</f>
        <v>15.3146394165557</v>
      </c>
      <c r="T363" s="0" t="n">
        <f aca="false">R363+S363</f>
        <v>97.6660022278507</v>
      </c>
      <c r="U363" s="0" t="n">
        <f aca="false">O$352/O363</f>
        <v>9.20943817242823</v>
      </c>
      <c r="V363" s="0" t="n">
        <f aca="false">P$352/P363</f>
        <v>4.73810528499072</v>
      </c>
      <c r="W363" s="0" t="n">
        <f aca="false">Q$352/Q363</f>
        <v>7.69130741538112</v>
      </c>
      <c r="X363" s="0" t="n">
        <f aca="false">(P$352+Q$352)/(P363+Q363)</f>
        <v>5.20118583215615</v>
      </c>
    </row>
    <row r="364" customFormat="false" ht="12.8" hidden="false" customHeight="false" outlineLevel="0" collapsed="false">
      <c r="B364" s="0" t="n">
        <v>53098787</v>
      </c>
      <c r="D364" s="0" t="n">
        <v>186571385802</v>
      </c>
      <c r="F364" s="0" t="n">
        <v>59015611211</v>
      </c>
      <c r="G364" s="0" t="n">
        <v>27522830301</v>
      </c>
      <c r="H364" s="0" t="n">
        <v>24349887880</v>
      </c>
      <c r="I364" s="0" t="n">
        <v>336723358154</v>
      </c>
      <c r="J364" s="0" t="n">
        <v>71410995483</v>
      </c>
      <c r="K364" s="0" t="n">
        <v>322119644165</v>
      </c>
      <c r="L364" s="0" t="n">
        <v>44920013427</v>
      </c>
      <c r="M364" s="0" t="n">
        <v>8140065</v>
      </c>
      <c r="N364" s="0" t="n">
        <v>13</v>
      </c>
      <c r="O364" s="0" t="n">
        <f aca="false">M364/1000000</f>
        <v>8.140065</v>
      </c>
      <c r="P364" s="0" t="n">
        <f aca="false">(I364+K364)/1000000000</f>
        <v>658.843002319</v>
      </c>
      <c r="Q364" s="0" t="n">
        <f aca="false">(J364+L364)/1000000000</f>
        <v>116.33100891</v>
      </c>
      <c r="R364" s="0" t="n">
        <f aca="false">P364/$O364</f>
        <v>80.9382974606468</v>
      </c>
      <c r="S364" s="0" t="n">
        <f aca="false">Q364/$O364</f>
        <v>14.2911646172359</v>
      </c>
      <c r="T364" s="0" t="n">
        <f aca="false">R364+S364</f>
        <v>95.2294620778827</v>
      </c>
      <c r="U364" s="0" t="n">
        <f aca="false">O$352/O364</f>
        <v>6.71860372122336</v>
      </c>
      <c r="V364" s="0" t="n">
        <f aca="false">P$352/P364</f>
        <v>3.51695913665194</v>
      </c>
      <c r="W364" s="0" t="n">
        <f aca="false">Q$352/Q364</f>
        <v>6.01291706355064</v>
      </c>
      <c r="X364" s="0" t="n">
        <f aca="false">(P$352+Q$352)/(P364+Q364)</f>
        <v>3.89152961970089</v>
      </c>
    </row>
    <row r="365" customFormat="false" ht="12.8" hidden="false" customHeight="false" outlineLevel="0" collapsed="false">
      <c r="B365" s="0" t="n">
        <v>57435341</v>
      </c>
      <c r="D365" s="0" t="n">
        <v>183086378083</v>
      </c>
      <c r="F365" s="0" t="n">
        <v>58519173770</v>
      </c>
      <c r="G365" s="0" t="n">
        <v>27524484980</v>
      </c>
      <c r="H365" s="0" t="n">
        <v>23353403533</v>
      </c>
      <c r="I365" s="0" t="n">
        <v>322290634155</v>
      </c>
      <c r="J365" s="0" t="n">
        <v>74309753417</v>
      </c>
      <c r="K365" s="0" t="n">
        <v>301818313598</v>
      </c>
      <c r="L365" s="0" t="n">
        <v>42486511230</v>
      </c>
      <c r="M365" s="0" t="n">
        <v>7628465</v>
      </c>
      <c r="N365" s="0" t="n">
        <v>14</v>
      </c>
      <c r="O365" s="0" t="n">
        <f aca="false">M365/1000000</f>
        <v>7.628465</v>
      </c>
      <c r="P365" s="0" t="n">
        <f aca="false">(I365+K365)/1000000000</f>
        <v>624.108947753</v>
      </c>
      <c r="Q365" s="0" t="n">
        <f aca="false">(J365+L365)/1000000000</f>
        <v>116.796264647</v>
      </c>
      <c r="R365" s="0" t="n">
        <f aca="false">P365/$O365</f>
        <v>81.8131757506917</v>
      </c>
      <c r="S365" s="0" t="n">
        <f aca="false">Q365/$O365</f>
        <v>15.310585372942</v>
      </c>
      <c r="T365" s="0" t="n">
        <f aca="false">R365+S365</f>
        <v>97.1237611236337</v>
      </c>
      <c r="U365" s="0" t="n">
        <f aca="false">O$352/O365</f>
        <v>7.169184233001</v>
      </c>
      <c r="V365" s="0" t="n">
        <f aca="false">P$352/P365</f>
        <v>3.71269138980849</v>
      </c>
      <c r="W365" s="0" t="n">
        <f aca="false">Q$352/Q365</f>
        <v>5.9889647208248</v>
      </c>
      <c r="X365" s="0" t="n">
        <f aca="false">(P$352+Q$352)/(P365+Q365)</f>
        <v>4.07152301621465</v>
      </c>
    </row>
    <row r="366" customFormat="false" ht="12.8" hidden="false" customHeight="false" outlineLevel="0" collapsed="false">
      <c r="B366" s="0" t="n">
        <v>60379763</v>
      </c>
      <c r="D366" s="0" t="n">
        <v>180589803593</v>
      </c>
      <c r="F366" s="0" t="n">
        <v>58163304293</v>
      </c>
      <c r="G366" s="0" t="n">
        <v>27525529408</v>
      </c>
      <c r="H366" s="0" t="n">
        <v>22639334626</v>
      </c>
      <c r="I366" s="0" t="n">
        <v>312883346557</v>
      </c>
      <c r="J366" s="0" t="n">
        <v>74852310180</v>
      </c>
      <c r="K366" s="0" t="n">
        <v>287005844116</v>
      </c>
      <c r="L366" s="0" t="n">
        <v>40206405639</v>
      </c>
      <c r="M366" s="0" t="n">
        <v>7269540</v>
      </c>
      <c r="N366" s="0" t="n">
        <v>15</v>
      </c>
      <c r="O366" s="0" t="n">
        <f aca="false">M366/1000000</f>
        <v>7.26954</v>
      </c>
      <c r="P366" s="0" t="n">
        <f aca="false">(I366+K366)/1000000000</f>
        <v>599.889190673</v>
      </c>
      <c r="Q366" s="0" t="n">
        <f aca="false">(J366+L366)/1000000000</f>
        <v>115.058715819</v>
      </c>
      <c r="R366" s="0" t="n">
        <f aca="false">P366/$O366</f>
        <v>82.520928514459</v>
      </c>
      <c r="S366" s="0" t="n">
        <f aca="false">Q366/$O366</f>
        <v>15.8275098312961</v>
      </c>
      <c r="T366" s="0" t="n">
        <f aca="false">R366+S366</f>
        <v>98.348438345755</v>
      </c>
      <c r="U366" s="0" t="n">
        <f aca="false">O$352/O366</f>
        <v>7.52315428486534</v>
      </c>
      <c r="V366" s="0" t="n">
        <f aca="false">P$352/P366</f>
        <v>3.86258654540096</v>
      </c>
      <c r="W366" s="0" t="n">
        <f aca="false">Q$352/Q366</f>
        <v>6.07940653183869</v>
      </c>
      <c r="X366" s="0" t="n">
        <f aca="false">(P$352+Q$352)/(P366+Q366)</f>
        <v>4.21934604987022</v>
      </c>
    </row>
    <row r="367" customFormat="false" ht="12.8" hidden="false" customHeight="false" outlineLevel="0" collapsed="false">
      <c r="B367" s="0" t="n">
        <v>65867469</v>
      </c>
      <c r="D367" s="0" t="n">
        <v>178836417255</v>
      </c>
      <c r="F367" s="0" t="n">
        <v>57914011874</v>
      </c>
      <c r="G367" s="0" t="n">
        <v>27527570131</v>
      </c>
      <c r="H367" s="0" t="n">
        <v>22137232175</v>
      </c>
      <c r="I367" s="0" t="n">
        <v>307293380737</v>
      </c>
      <c r="J367" s="0" t="n">
        <v>72184280395</v>
      </c>
      <c r="K367" s="0" t="n">
        <v>276887481689</v>
      </c>
      <c r="L367" s="0" t="n">
        <v>39489471435</v>
      </c>
      <c r="M367" s="0" t="n">
        <v>7013566</v>
      </c>
      <c r="N367" s="0" t="n">
        <v>16</v>
      </c>
      <c r="O367" s="0" t="n">
        <f aca="false">M367/1000000</f>
        <v>7.013566</v>
      </c>
      <c r="P367" s="0" t="n">
        <f aca="false">(I367+K367)/1000000000</f>
        <v>584.180862426</v>
      </c>
      <c r="Q367" s="0" t="n">
        <f aca="false">(J367+L367)/1000000000</f>
        <v>111.67375183</v>
      </c>
      <c r="R367" s="0" t="n">
        <f aca="false">P367/$O367</f>
        <v>83.2929871089828</v>
      </c>
      <c r="S367" s="0" t="n">
        <f aca="false">Q367/$O367</f>
        <v>15.9225352452661</v>
      </c>
      <c r="T367" s="0" t="n">
        <f aca="false">R367+S367</f>
        <v>99.2155223542489</v>
      </c>
      <c r="U367" s="0" t="n">
        <f aca="false">O$352/O367</f>
        <v>7.79772671990254</v>
      </c>
      <c r="V367" s="0" t="n">
        <f aca="false">P$352/P367</f>
        <v>3.96644954612582</v>
      </c>
      <c r="W367" s="0" t="n">
        <f aca="false">Q$352/Q367</f>
        <v>6.26368056085217</v>
      </c>
      <c r="X367" s="0" t="n">
        <f aca="false">(P$352+Q$352)/(P367+Q367)</f>
        <v>4.33511909430295</v>
      </c>
    </row>
    <row r="368" customFormat="false" ht="12.8" hidden="false" customHeight="false" outlineLevel="0" collapsed="false">
      <c r="B368" s="0" t="n">
        <v>68568140</v>
      </c>
      <c r="D368" s="0" t="n">
        <v>176889391955</v>
      </c>
      <c r="F368" s="0" t="n">
        <v>57637117144</v>
      </c>
      <c r="G368" s="0" t="n">
        <v>27528809980</v>
      </c>
      <c r="H368" s="0" t="n">
        <v>21580234444</v>
      </c>
      <c r="I368" s="0" t="n">
        <v>297588577270</v>
      </c>
      <c r="J368" s="0" t="n">
        <v>71101989746</v>
      </c>
      <c r="K368" s="0" t="n">
        <v>262500457763</v>
      </c>
      <c r="L368" s="0" t="n">
        <v>37577651977</v>
      </c>
      <c r="M368" s="0" t="n">
        <v>6664429</v>
      </c>
      <c r="N368" s="0" t="n">
        <v>17</v>
      </c>
      <c r="O368" s="0" t="n">
        <f aca="false">M368/1000000</f>
        <v>6.664429</v>
      </c>
      <c r="P368" s="0" t="n">
        <f aca="false">(I368+K368)/1000000000</f>
        <v>560.089035033</v>
      </c>
      <c r="Q368" s="0" t="n">
        <f aca="false">(J368+L368)/1000000000</f>
        <v>108.679641723</v>
      </c>
      <c r="R368" s="0" t="n">
        <f aca="false">P368/$O368</f>
        <v>84.0415638058414</v>
      </c>
      <c r="S368" s="0" t="n">
        <f aca="false">Q368/$O368</f>
        <v>16.3074198439206</v>
      </c>
      <c r="T368" s="0" t="n">
        <f aca="false">R368+S368</f>
        <v>100.348983649762</v>
      </c>
      <c r="U368" s="0" t="n">
        <f aca="false">O$352/O368</f>
        <v>8.20623507280219</v>
      </c>
      <c r="V368" s="0" t="n">
        <f aca="false">P$352/P368</f>
        <v>4.13706352328158</v>
      </c>
      <c r="W368" s="0" t="n">
        <f aca="false">Q$352/Q368</f>
        <v>6.43624415212777</v>
      </c>
      <c r="X368" s="0" t="n">
        <f aca="false">(P$352+Q$352)/(P368+Q368)</f>
        <v>4.51069664290005</v>
      </c>
    </row>
    <row r="369" customFormat="false" ht="12.8" hidden="false" customHeight="false" outlineLevel="0" collapsed="false">
      <c r="B369" s="0" t="n">
        <v>70575875</v>
      </c>
      <c r="D369" s="0" t="n">
        <v>175521254518</v>
      </c>
      <c r="F369" s="0" t="n">
        <v>57442618299</v>
      </c>
      <c r="G369" s="0" t="n">
        <v>27530417398</v>
      </c>
      <c r="H369" s="0" t="n">
        <v>21188423739</v>
      </c>
      <c r="I369" s="0" t="n">
        <v>292827789306</v>
      </c>
      <c r="J369" s="0" t="n">
        <v>68717071533</v>
      </c>
      <c r="K369" s="0" t="n">
        <v>254139556884</v>
      </c>
      <c r="L369" s="0" t="n">
        <v>36133544921</v>
      </c>
      <c r="M369" s="0" t="n">
        <v>6454802</v>
      </c>
      <c r="N369" s="0" t="n">
        <v>18</v>
      </c>
      <c r="O369" s="0" t="n">
        <f aca="false">M369/1000000</f>
        <v>6.454802</v>
      </c>
      <c r="P369" s="0" t="n">
        <f aca="false">(I369+K369)/1000000000</f>
        <v>546.96734619</v>
      </c>
      <c r="Q369" s="0" t="n">
        <f aca="false">(J369+L369)/1000000000</f>
        <v>104.850616454</v>
      </c>
      <c r="R369" s="0" t="n">
        <f aca="false">P369/$O369</f>
        <v>84.7380517930682</v>
      </c>
      <c r="S369" s="0" t="n">
        <f aca="false">Q369/$O369</f>
        <v>16.2438160696486</v>
      </c>
      <c r="T369" s="0" t="n">
        <f aca="false">R369+S369</f>
        <v>100.981867862717</v>
      </c>
      <c r="U369" s="0" t="n">
        <f aca="false">O$352/O369</f>
        <v>8.4727418439791</v>
      </c>
      <c r="V369" s="0" t="n">
        <f aca="false">P$352/P369</f>
        <v>4.23631124008654</v>
      </c>
      <c r="W369" s="0" t="n">
        <f aca="false">Q$352/Q369</f>
        <v>6.67128846878911</v>
      </c>
      <c r="X369" s="0" t="n">
        <f aca="false">(P$352+Q$352)/(P369+Q369)</f>
        <v>4.62799861004685</v>
      </c>
    </row>
    <row r="370" customFormat="false" ht="12.8" hidden="false" customHeight="false" outlineLevel="0" collapsed="false">
      <c r="B370" s="0" t="n">
        <v>75321835</v>
      </c>
      <c r="D370" s="0" t="n">
        <v>175545977494</v>
      </c>
      <c r="F370" s="0" t="n">
        <v>57447431340</v>
      </c>
      <c r="G370" s="0" t="n">
        <v>27532437930</v>
      </c>
      <c r="H370" s="0" t="n">
        <v>21194387202</v>
      </c>
      <c r="I370" s="0" t="n">
        <v>284246582031</v>
      </c>
      <c r="J370" s="0" t="n">
        <v>66939224243</v>
      </c>
      <c r="K370" s="0" t="n">
        <v>251791000366</v>
      </c>
      <c r="L370" s="0" t="n">
        <v>35179992675</v>
      </c>
      <c r="M370" s="0" t="n">
        <v>6286393</v>
      </c>
      <c r="N370" s="0" t="n">
        <v>19</v>
      </c>
      <c r="O370" s="0" t="n">
        <f aca="false">M370/1000000</f>
        <v>6.286393</v>
      </c>
      <c r="P370" s="0" t="n">
        <f aca="false">(I370+K370)/1000000000</f>
        <v>536.037582397</v>
      </c>
      <c r="Q370" s="0" t="n">
        <f aca="false">(J370+L370)/1000000000</f>
        <v>102.119216918</v>
      </c>
      <c r="R370" s="0" t="n">
        <f aca="false">P370/$O370</f>
        <v>85.2694991224698</v>
      </c>
      <c r="S370" s="0" t="n">
        <f aca="false">Q370/$O370</f>
        <v>16.2444850199471</v>
      </c>
      <c r="T370" s="0" t="n">
        <f aca="false">R370+S370</f>
        <v>101.513984142417</v>
      </c>
      <c r="U370" s="0" t="n">
        <f aca="false">O$352/O370</f>
        <v>8.69972192320779</v>
      </c>
      <c r="V370" s="0" t="n">
        <f aca="false">P$352/P370</f>
        <v>4.32268929029848</v>
      </c>
      <c r="W370" s="0" t="n">
        <f aca="false">Q$352/Q370</f>
        <v>6.84972652166612</v>
      </c>
      <c r="X370" s="0" t="n">
        <f aca="false">(P$352+Q$352)/(P370+Q370)</f>
        <v>4.72707119685639</v>
      </c>
    </row>
    <row r="371" customFormat="false" ht="12.8" hidden="false" customHeight="false" outlineLevel="0" collapsed="false">
      <c r="B371" s="0" t="n">
        <v>75368608</v>
      </c>
      <c r="D371" s="0" t="n">
        <v>173873200682</v>
      </c>
      <c r="F371" s="0" t="n">
        <v>57209686655</v>
      </c>
      <c r="G371" s="0" t="n">
        <v>27534275040</v>
      </c>
      <c r="H371" s="0" t="n">
        <v>20715584939</v>
      </c>
      <c r="I371" s="0" t="n">
        <v>272273269653</v>
      </c>
      <c r="J371" s="0" t="n">
        <v>65458786010</v>
      </c>
      <c r="K371" s="0" t="n">
        <v>246082733154</v>
      </c>
      <c r="L371" s="0" t="n">
        <v>33918243408</v>
      </c>
      <c r="M371" s="0" t="n">
        <v>6026658</v>
      </c>
      <c r="N371" s="0" t="n">
        <v>20</v>
      </c>
      <c r="O371" s="0" t="n">
        <f aca="false">M371/1000000</f>
        <v>6.026658</v>
      </c>
      <c r="P371" s="0" t="n">
        <f aca="false">(I371+K371)/1000000000</f>
        <v>518.356002807</v>
      </c>
      <c r="Q371" s="0" t="n">
        <f aca="false">(J371+L371)/1000000000</f>
        <v>99.377029418</v>
      </c>
      <c r="R371" s="0" t="n">
        <f aca="false">P371/$O371</f>
        <v>86.0105223835499</v>
      </c>
      <c r="S371" s="0" t="n">
        <f aca="false">Q371/$O371</f>
        <v>16.4895750543668</v>
      </c>
      <c r="T371" s="0" t="n">
        <f aca="false">R371+S371</f>
        <v>102.500097437917</v>
      </c>
      <c r="U371" s="0" t="n">
        <f aca="false">O$352/O371</f>
        <v>9.07465978656828</v>
      </c>
      <c r="V371" s="0" t="n">
        <f aca="false">P$352/P371</f>
        <v>4.47014002746629</v>
      </c>
      <c r="W371" s="0" t="n">
        <f aca="false">Q$352/Q371</f>
        <v>7.03873634170335</v>
      </c>
      <c r="X371" s="0" t="n">
        <f aca="false">(P$352+Q$352)/(P371+Q371)</f>
        <v>4.88335974887813</v>
      </c>
    </row>
    <row r="372" customFormat="false" ht="12.8" hidden="false" customHeight="false" outlineLevel="0" collapsed="false">
      <c r="B372" s="0" t="n">
        <v>77232096</v>
      </c>
      <c r="D372" s="0" t="n">
        <v>172291326185</v>
      </c>
      <c r="F372" s="0" t="n">
        <v>56984908095</v>
      </c>
      <c r="G372" s="0" t="n">
        <v>27535672200</v>
      </c>
      <c r="H372" s="0" t="n">
        <v>20262550912</v>
      </c>
      <c r="I372" s="0" t="n">
        <v>262461898803</v>
      </c>
      <c r="J372" s="0" t="n">
        <v>62278808593</v>
      </c>
      <c r="K372" s="0" t="n">
        <v>242550903320</v>
      </c>
      <c r="L372" s="0" t="n">
        <v>32663558959</v>
      </c>
      <c r="M372" s="0" t="n">
        <v>5823409</v>
      </c>
      <c r="N372" s="0" t="n">
        <v>21</v>
      </c>
      <c r="O372" s="0" t="n">
        <f aca="false">M372/1000000</f>
        <v>5.823409</v>
      </c>
      <c r="P372" s="0" t="n">
        <f aca="false">(I372+K372)/1000000000</f>
        <v>505.012802123</v>
      </c>
      <c r="Q372" s="0" t="n">
        <f aca="false">(J372+L372)/1000000000</f>
        <v>94.942367552</v>
      </c>
      <c r="R372" s="0" t="n">
        <f aca="false">P372/$O372</f>
        <v>86.7211631748689</v>
      </c>
      <c r="S372" s="0" t="n">
        <f aca="false">Q372/$O372</f>
        <v>16.3035719373309</v>
      </c>
      <c r="T372" s="0" t="n">
        <f aca="false">R372+S372</f>
        <v>103.0247351122</v>
      </c>
      <c r="U372" s="0" t="n">
        <f aca="false">O$352/O372</f>
        <v>9.39138415316527</v>
      </c>
      <c r="V372" s="0" t="n">
        <f aca="false">P$352/P372</f>
        <v>4.58824787586404</v>
      </c>
      <c r="W372" s="0" t="n">
        <f aca="false">Q$352/Q372</f>
        <v>7.3675085900074</v>
      </c>
      <c r="X372" s="0" t="n">
        <f aca="false">(P$352+Q$352)/(P372+Q372)</f>
        <v>5.02806339139326</v>
      </c>
    </row>
    <row r="373" customFormat="false" ht="12.8" hidden="false" customHeight="false" outlineLevel="0" collapsed="false">
      <c r="B373" s="0" t="n">
        <v>78706635</v>
      </c>
      <c r="D373" s="0" t="n">
        <v>171323021175</v>
      </c>
      <c r="F373" s="0" t="n">
        <v>56847482934</v>
      </c>
      <c r="G373" s="0" t="n">
        <v>27537385402</v>
      </c>
      <c r="H373" s="0" t="n">
        <v>19985138549</v>
      </c>
      <c r="I373" s="0" t="n">
        <v>254746505737</v>
      </c>
      <c r="J373" s="0" t="n">
        <v>60360000610</v>
      </c>
      <c r="K373" s="0" t="n">
        <v>240585739135</v>
      </c>
      <c r="L373" s="0" t="n">
        <v>31671585083</v>
      </c>
      <c r="M373" s="0" t="n">
        <v>5664853</v>
      </c>
      <c r="N373" s="0" t="n">
        <v>22</v>
      </c>
      <c r="O373" s="0" t="n">
        <f aca="false">M373/1000000</f>
        <v>5.664853</v>
      </c>
      <c r="P373" s="0" t="n">
        <f aca="false">(I373+K373)/1000000000</f>
        <v>495.332244872</v>
      </c>
      <c r="Q373" s="0" t="n">
        <f aca="false">(J373+L373)/1000000000</f>
        <v>92.031585693</v>
      </c>
      <c r="R373" s="0" t="n">
        <f aca="false">P373/$O373</f>
        <v>87.4395584266706</v>
      </c>
      <c r="S373" s="0" t="n">
        <f aca="false">Q373/$O373</f>
        <v>16.2460677608051</v>
      </c>
      <c r="T373" s="0" t="n">
        <f aca="false">R373+S373</f>
        <v>103.685626187476</v>
      </c>
      <c r="U373" s="0" t="n">
        <f aca="false">O$352/O373</f>
        <v>9.65424363174119</v>
      </c>
      <c r="V373" s="0" t="n">
        <f aca="false">P$352/P373</f>
        <v>4.67791859022579</v>
      </c>
      <c r="W373" s="0" t="n">
        <f aca="false">Q$352/Q373</f>
        <v>7.6005287014</v>
      </c>
      <c r="X373" s="0" t="n">
        <f aca="false">(P$352+Q$352)/(P373+Q373)</f>
        <v>5.13585016329358</v>
      </c>
    </row>
    <row r="374" customFormat="false" ht="12.8" hidden="false" customHeight="false" outlineLevel="0" collapsed="false">
      <c r="B374" s="0" t="n">
        <v>81023972</v>
      </c>
      <c r="D374" s="0" t="n">
        <v>170570153797</v>
      </c>
      <c r="F374" s="0" t="n">
        <v>56741330181</v>
      </c>
      <c r="G374" s="0" t="n">
        <v>27538889704</v>
      </c>
      <c r="H374" s="0" t="n">
        <v>19769010987</v>
      </c>
      <c r="I374" s="0" t="n">
        <v>247043045043</v>
      </c>
      <c r="J374" s="0" t="n">
        <v>60854843139</v>
      </c>
      <c r="K374" s="0" t="n">
        <v>237078323364</v>
      </c>
      <c r="L374" s="0" t="n">
        <v>30883987426</v>
      </c>
      <c r="M374" s="0" t="n">
        <v>5490212</v>
      </c>
      <c r="N374" s="0" t="n">
        <v>23</v>
      </c>
      <c r="O374" s="0" t="n">
        <f aca="false">M374/1000000</f>
        <v>5.490212</v>
      </c>
      <c r="P374" s="0" t="n">
        <f aca="false">(I374+K374)/1000000000</f>
        <v>484.121368407</v>
      </c>
      <c r="Q374" s="0" t="n">
        <f aca="false">(J374+L374)/1000000000</f>
        <v>91.738830565</v>
      </c>
      <c r="R374" s="0" t="n">
        <f aca="false">P374/$O374</f>
        <v>88.1789935264795</v>
      </c>
      <c r="S374" s="0" t="n">
        <f aca="false">Q374/$O374</f>
        <v>16.7095242524332</v>
      </c>
      <c r="T374" s="0" t="n">
        <f aca="false">R374+S374</f>
        <v>104.888517778913</v>
      </c>
      <c r="U374" s="0" t="n">
        <f aca="false">O$352/O374</f>
        <v>9.96134047282692</v>
      </c>
      <c r="V374" s="0" t="n">
        <f aca="false">P$352/P374</f>
        <v>4.7862459040994</v>
      </c>
      <c r="W374" s="0" t="n">
        <f aca="false">Q$352/Q374</f>
        <v>7.62478335713457</v>
      </c>
      <c r="X374" s="0" t="n">
        <f aca="false">(P$352+Q$352)/(P374+Q374)</f>
        <v>5.23844612026517</v>
      </c>
    </row>
    <row r="375" customFormat="false" ht="12.8" hidden="false" customHeight="false" outlineLevel="0" collapsed="false">
      <c r="B375" s="0" t="n">
        <v>80783913</v>
      </c>
      <c r="D375" s="0" t="n">
        <v>169270296366</v>
      </c>
      <c r="F375" s="0" t="n">
        <v>56556411556</v>
      </c>
      <c r="G375" s="0" t="n">
        <v>27540260512</v>
      </c>
      <c r="H375" s="0" t="n">
        <v>19396842159</v>
      </c>
      <c r="I375" s="0" t="n">
        <v>238008575439</v>
      </c>
      <c r="J375" s="0" t="n">
        <v>56731674194</v>
      </c>
      <c r="K375" s="0" t="n">
        <v>234024261474</v>
      </c>
      <c r="L375" s="0" t="n">
        <v>29892761230</v>
      </c>
      <c r="M375" s="0" t="n">
        <v>5311734</v>
      </c>
      <c r="N375" s="0" t="n">
        <v>24</v>
      </c>
      <c r="O375" s="0" t="n">
        <f aca="false">M375/1000000</f>
        <v>5.311734</v>
      </c>
      <c r="P375" s="0" t="n">
        <f aca="false">(I375+K375)/1000000000</f>
        <v>472.032836913</v>
      </c>
      <c r="Q375" s="0" t="n">
        <f aca="false">(J375+L375)/1000000000</f>
        <v>86.624435424</v>
      </c>
      <c r="R375" s="0" t="n">
        <f aca="false">P375/$O375</f>
        <v>88.8660533289129</v>
      </c>
      <c r="S375" s="0" t="n">
        <f aca="false">Q375/$O375</f>
        <v>16.3081275199398</v>
      </c>
      <c r="T375" s="0" t="n">
        <f aca="false">R375+S375</f>
        <v>105.174180848853</v>
      </c>
      <c r="U375" s="0" t="n">
        <f aca="false">O$352/O375</f>
        <v>10.2960485220081</v>
      </c>
      <c r="V375" s="0" t="n">
        <f aca="false">P$352/P375</f>
        <v>4.90881933506687</v>
      </c>
      <c r="W375" s="0" t="n">
        <f aca="false">Q$352/Q375</f>
        <v>8.07495835408586</v>
      </c>
      <c r="X375" s="0" t="n">
        <f aca="false">(P$352+Q$352)/(P375+Q375)</f>
        <v>5.39975540370355</v>
      </c>
    </row>
    <row r="376" customFormat="false" ht="12.8" hidden="false" customHeight="false" outlineLevel="0" collapsed="false">
      <c r="A376" s="0" t="s">
        <v>0</v>
      </c>
      <c r="B376" s="0" t="s">
        <v>1</v>
      </c>
      <c r="D376" s="0" t="s">
        <v>2</v>
      </c>
      <c r="F376" s="0" t="s">
        <v>73</v>
      </c>
      <c r="G376" s="0" t="s">
        <v>74</v>
      </c>
      <c r="H376" s="0" t="s">
        <v>4</v>
      </c>
      <c r="I376" s="0" t="s">
        <v>5</v>
      </c>
      <c r="J376" s="0" t="s">
        <v>67</v>
      </c>
      <c r="K376" s="0" t="s">
        <v>75</v>
      </c>
      <c r="L376" s="0" t="s">
        <v>76</v>
      </c>
      <c r="M376" s="0" t="s">
        <v>7</v>
      </c>
      <c r="N376" s="0" t="s">
        <v>8</v>
      </c>
      <c r="O376" s="0" t="s">
        <v>9</v>
      </c>
      <c r="P376" s="0" t="s">
        <v>58</v>
      </c>
      <c r="Q376" s="0" t="s">
        <v>59</v>
      </c>
      <c r="R376" s="0" t="s">
        <v>60</v>
      </c>
      <c r="S376" s="0" t="s">
        <v>61</v>
      </c>
      <c r="T376" s="0" t="s">
        <v>62</v>
      </c>
      <c r="U376" s="0" t="s">
        <v>16</v>
      </c>
      <c r="V376" s="0" t="s">
        <v>49</v>
      </c>
      <c r="W376" s="0" t="s">
        <v>110</v>
      </c>
    </row>
    <row r="377" customFormat="false" ht="12.8" hidden="false" customHeight="false" outlineLevel="0" collapsed="false">
      <c r="A377" s="0" t="s">
        <v>51</v>
      </c>
      <c r="B377" s="0" t="n">
        <v>3014</v>
      </c>
      <c r="D377" s="0" t="n">
        <v>1763534</v>
      </c>
      <c r="F377" s="0" t="n">
        <v>499713</v>
      </c>
      <c r="G377" s="0" t="n">
        <v>169405</v>
      </c>
      <c r="H377" s="0" t="n">
        <v>361385</v>
      </c>
      <c r="I377" s="0" t="n">
        <v>39415985107</v>
      </c>
      <c r="J377" s="0" t="n">
        <v>11654281616</v>
      </c>
      <c r="K377" s="0" t="n">
        <v>46206771850</v>
      </c>
      <c r="L377" s="0" t="n">
        <v>8263061523</v>
      </c>
      <c r="M377" s="0" t="n">
        <v>2000911</v>
      </c>
      <c r="N377" s="0" t="n">
        <v>1</v>
      </c>
      <c r="O377" s="0" t="n">
        <f aca="false">M377/1000000</f>
        <v>2.000911</v>
      </c>
      <c r="P377" s="0" t="n">
        <f aca="false">(I377+K377)/1000000000</f>
        <v>85.622756957</v>
      </c>
      <c r="Q377" s="0" t="n">
        <f aca="false">(J377+L377)/1000000000</f>
        <v>19.917343139</v>
      </c>
      <c r="R377" s="0" t="n">
        <f aca="false">P377/$O377</f>
        <v>42.7918867740744</v>
      </c>
      <c r="S377" s="0" t="n">
        <f aca="false">Q377/$O377</f>
        <v>9.95413745988702</v>
      </c>
      <c r="T377" s="0" t="n">
        <f aca="false">R377+S377</f>
        <v>52.7460242339614</v>
      </c>
      <c r="U377" s="0" t="n">
        <f aca="false">O$377/O377</f>
        <v>1</v>
      </c>
      <c r="V377" s="2" t="n">
        <f aca="false">V378</f>
        <v>42.8779271034466</v>
      </c>
      <c r="W377" s="2" t="n">
        <f aca="false">W378</f>
        <v>52.4320394850525</v>
      </c>
    </row>
    <row r="378" customFormat="false" ht="12.8" hidden="false" customHeight="false" outlineLevel="0" collapsed="false">
      <c r="B378" s="0" t="n">
        <v>540</v>
      </c>
      <c r="D378" s="0" t="n">
        <v>50827</v>
      </c>
      <c r="F378" s="0" t="n">
        <v>70387</v>
      </c>
      <c r="G378" s="0" t="n">
        <v>6345</v>
      </c>
      <c r="H378" s="0" t="n">
        <v>10995</v>
      </c>
      <c r="I378" s="0" t="n">
        <v>46639739990</v>
      </c>
      <c r="J378" s="0" t="n">
        <v>12918380737</v>
      </c>
      <c r="K378" s="0" t="n">
        <v>47030700683</v>
      </c>
      <c r="L378" s="0" t="n">
        <v>8270202636</v>
      </c>
      <c r="M378" s="0" t="n">
        <v>2000775</v>
      </c>
      <c r="N378" s="0" t="n">
        <v>2</v>
      </c>
      <c r="O378" s="0" t="n">
        <f aca="false">M378/1000000</f>
        <v>2.000775</v>
      </c>
      <c r="P378" s="0" t="n">
        <f aca="false">(I378+K378)/1000000000</f>
        <v>93.670440673</v>
      </c>
      <c r="Q378" s="0" t="n">
        <f aca="false">(J378+L378)/1000000000</f>
        <v>21.188583373</v>
      </c>
      <c r="R378" s="0" t="n">
        <f aca="false">P378/$O378</f>
        <v>46.8170787184966</v>
      </c>
      <c r="S378" s="0" t="n">
        <f aca="false">Q378/$O378</f>
        <v>10.5901879886544</v>
      </c>
      <c r="T378" s="0" t="n">
        <f aca="false">R378+S378</f>
        <v>57.407266707151</v>
      </c>
      <c r="U378" s="0" t="n">
        <f aca="false">O$377/O378</f>
        <v>1.00006797366021</v>
      </c>
      <c r="V378" s="0" t="n">
        <f aca="false">AVERAGE(R377:R400)</f>
        <v>42.8779271034466</v>
      </c>
      <c r="W378" s="0" t="n">
        <f aca="false">AVERAGE(T377:T400)</f>
        <v>52.4320394850525</v>
      </c>
    </row>
    <row r="379" customFormat="false" ht="12.8" hidden="false" customHeight="false" outlineLevel="0" collapsed="false">
      <c r="B379" s="0" t="n">
        <v>688</v>
      </c>
      <c r="D379" s="0" t="n">
        <v>667290</v>
      </c>
      <c r="F379" s="0" t="n">
        <v>196845</v>
      </c>
      <c r="G379" s="0" t="n">
        <v>58760</v>
      </c>
      <c r="H379" s="0" t="n">
        <v>113695</v>
      </c>
      <c r="I379" s="0" t="n">
        <v>37645919799</v>
      </c>
      <c r="J379" s="0" t="n">
        <v>11140533447</v>
      </c>
      <c r="K379" s="0" t="n">
        <v>46141113281</v>
      </c>
      <c r="L379" s="0" t="n">
        <v>8268585205</v>
      </c>
      <c r="M379" s="0" t="n">
        <v>2000846</v>
      </c>
      <c r="N379" s="0" t="n">
        <v>3</v>
      </c>
      <c r="O379" s="0" t="n">
        <f aca="false">M379/1000000</f>
        <v>2.000846</v>
      </c>
      <c r="P379" s="0" t="n">
        <f aca="false">(I379+K379)/1000000000</f>
        <v>83.78703308</v>
      </c>
      <c r="Q379" s="0" t="n">
        <f aca="false">(J379+L379)/1000000000</f>
        <v>19.409118652</v>
      </c>
      <c r="R379" s="0" t="n">
        <f aca="false">P379/$O379</f>
        <v>41.8758030752992</v>
      </c>
      <c r="S379" s="0" t="n">
        <f aca="false">Q379/$O379</f>
        <v>9.700456033098</v>
      </c>
      <c r="T379" s="0" t="n">
        <f aca="false">R379+S379</f>
        <v>51.5762591083971</v>
      </c>
      <c r="U379" s="0" t="n">
        <f aca="false">O$377/O379</f>
        <v>1.00003248625831</v>
      </c>
    </row>
    <row r="380" customFormat="false" ht="12.8" hidden="false" customHeight="false" outlineLevel="0" collapsed="false">
      <c r="B380" s="0" t="n">
        <v>418</v>
      </c>
      <c r="D380" s="0" t="n">
        <v>50402</v>
      </c>
      <c r="F380" s="0" t="n">
        <v>53992</v>
      </c>
      <c r="G380" s="0" t="n">
        <v>6296</v>
      </c>
      <c r="H380" s="0" t="n">
        <v>10887</v>
      </c>
      <c r="I380" s="0" t="n">
        <v>42795532226</v>
      </c>
      <c r="J380" s="0" t="n">
        <v>12118499755</v>
      </c>
      <c r="K380" s="0" t="n">
        <v>44841369628</v>
      </c>
      <c r="L380" s="0" t="n">
        <v>8272796630</v>
      </c>
      <c r="M380" s="0" t="n">
        <v>2000732</v>
      </c>
      <c r="N380" s="0" t="n">
        <v>4</v>
      </c>
      <c r="O380" s="0" t="n">
        <f aca="false">M380/1000000</f>
        <v>2.000732</v>
      </c>
      <c r="P380" s="0" t="n">
        <f aca="false">(I380+K380)/1000000000</f>
        <v>87.636901854</v>
      </c>
      <c r="Q380" s="0" t="n">
        <f aca="false">(J380+L380)/1000000000</f>
        <v>20.391296385</v>
      </c>
      <c r="R380" s="0" t="n">
        <f aca="false">P380/$O380</f>
        <v>43.8024192415576</v>
      </c>
      <c r="S380" s="0" t="n">
        <f aca="false">Q380/$O380</f>
        <v>10.1919179505301</v>
      </c>
      <c r="T380" s="0" t="n">
        <f aca="false">R380+S380</f>
        <v>53.9943371920877</v>
      </c>
      <c r="U380" s="0" t="n">
        <f aca="false">O$377/O380</f>
        <v>1.00008946725498</v>
      </c>
    </row>
    <row r="381" customFormat="false" ht="12.8" hidden="false" customHeight="false" outlineLevel="0" collapsed="false">
      <c r="B381" s="0" t="n">
        <v>579</v>
      </c>
      <c r="D381" s="0" t="n">
        <v>617689</v>
      </c>
      <c r="F381" s="0" t="n">
        <v>187741</v>
      </c>
      <c r="G381" s="0" t="n">
        <v>55340</v>
      </c>
      <c r="H381" s="0" t="n">
        <v>106019</v>
      </c>
      <c r="I381" s="0" t="n">
        <v>46361282348</v>
      </c>
      <c r="J381" s="0" t="n">
        <v>13071289062</v>
      </c>
      <c r="K381" s="0" t="n">
        <v>44982742309</v>
      </c>
      <c r="L381" s="0" t="n">
        <v>8264739990</v>
      </c>
      <c r="M381" s="0" t="n">
        <v>2000944</v>
      </c>
      <c r="N381" s="0" t="n">
        <v>5</v>
      </c>
      <c r="O381" s="0" t="n">
        <f aca="false">M381/1000000</f>
        <v>2.000944</v>
      </c>
      <c r="P381" s="0" t="n">
        <f aca="false">(I381+K381)/1000000000</f>
        <v>91.344024657</v>
      </c>
      <c r="Q381" s="0" t="n">
        <f aca="false">(J381+L381)/1000000000</f>
        <v>21.336029052</v>
      </c>
      <c r="R381" s="0" t="n">
        <f aca="false">P381/$O381</f>
        <v>45.6504653088742</v>
      </c>
      <c r="S381" s="0" t="n">
        <f aca="false">Q381/$O381</f>
        <v>10.6629815986854</v>
      </c>
      <c r="T381" s="0" t="n">
        <f aca="false">R381+S381</f>
        <v>56.3134469075596</v>
      </c>
      <c r="U381" s="0" t="n">
        <f aca="false">O$377/O381</f>
        <v>0.999983507784326</v>
      </c>
    </row>
    <row r="382" customFormat="false" ht="12.8" hidden="false" customHeight="false" outlineLevel="0" collapsed="false">
      <c r="B382" s="0" t="n">
        <v>970</v>
      </c>
      <c r="D382" s="0" t="n">
        <v>642078</v>
      </c>
      <c r="F382" s="0" t="n">
        <v>217181</v>
      </c>
      <c r="G382" s="0" t="n">
        <v>62409</v>
      </c>
      <c r="H382" s="0" t="n">
        <v>156660</v>
      </c>
      <c r="I382" s="0" t="n">
        <v>42258193969</v>
      </c>
      <c r="J382" s="0" t="n">
        <v>11996551513</v>
      </c>
      <c r="K382" s="0" t="n">
        <v>40744750976</v>
      </c>
      <c r="L382" s="0" t="n">
        <v>7276367187</v>
      </c>
      <c r="M382" s="0" t="n">
        <v>2000827</v>
      </c>
      <c r="N382" s="0" t="n">
        <v>6</v>
      </c>
      <c r="O382" s="0" t="n">
        <f aca="false">M382/1000000</f>
        <v>2.000827</v>
      </c>
      <c r="P382" s="0" t="n">
        <f aca="false">(I382+K382)/1000000000</f>
        <v>83.002944945</v>
      </c>
      <c r="Q382" s="0" t="n">
        <f aca="false">(J382+L382)/1000000000</f>
        <v>19.2729187</v>
      </c>
      <c r="R382" s="0" t="n">
        <f aca="false">P382/$O382</f>
        <v>41.4843187067148</v>
      </c>
      <c r="S382" s="0" t="n">
        <f aca="false">Q382/$O382</f>
        <v>9.63247632104125</v>
      </c>
      <c r="T382" s="0" t="n">
        <f aca="false">R382+S382</f>
        <v>51.116795027756</v>
      </c>
      <c r="U382" s="0" t="n">
        <f aca="false">O$377/O382</f>
        <v>1.00004198264018</v>
      </c>
    </row>
    <row r="383" customFormat="false" ht="12.8" hidden="false" customHeight="false" outlineLevel="0" collapsed="false">
      <c r="B383" s="0" t="n">
        <v>509</v>
      </c>
      <c r="D383" s="0" t="n">
        <v>590912</v>
      </c>
      <c r="F383" s="0" t="n">
        <v>189304</v>
      </c>
      <c r="G383" s="0" t="n">
        <v>53582</v>
      </c>
      <c r="H383" s="0" t="n">
        <v>101872</v>
      </c>
      <c r="I383" s="0" t="n">
        <v>43792694091</v>
      </c>
      <c r="J383" s="0" t="n">
        <v>12223968505</v>
      </c>
      <c r="K383" s="0" t="n">
        <v>43614868164</v>
      </c>
      <c r="L383" s="0" t="n">
        <v>8273834228</v>
      </c>
      <c r="M383" s="0" t="n">
        <v>2000922</v>
      </c>
      <c r="N383" s="0" t="n">
        <v>7</v>
      </c>
      <c r="O383" s="0" t="n">
        <f aca="false">M383/1000000</f>
        <v>2.000922</v>
      </c>
      <c r="P383" s="0" t="n">
        <f aca="false">(I383+K383)/1000000000</f>
        <v>87.407562255</v>
      </c>
      <c r="Q383" s="0" t="n">
        <f aca="false">(J383+L383)/1000000000</f>
        <v>20.497802733</v>
      </c>
      <c r="R383" s="0" t="n">
        <f aca="false">P383/$O383</f>
        <v>43.6836429680917</v>
      </c>
      <c r="S383" s="0" t="n">
        <f aca="false">Q383/$O383</f>
        <v>10.2441788000732</v>
      </c>
      <c r="T383" s="0" t="n">
        <f aca="false">R383+S383</f>
        <v>53.9278217681649</v>
      </c>
      <c r="U383" s="0" t="n">
        <f aca="false">O$377/O383</f>
        <v>0.999994502534332</v>
      </c>
    </row>
    <row r="384" customFormat="false" ht="12.8" hidden="false" customHeight="false" outlineLevel="0" collapsed="false">
      <c r="B384" s="0" t="n">
        <v>419</v>
      </c>
      <c r="D384" s="0" t="n">
        <v>50401</v>
      </c>
      <c r="F384" s="0" t="n">
        <v>70355</v>
      </c>
      <c r="G384" s="0" t="n">
        <v>6296</v>
      </c>
      <c r="H384" s="0" t="n">
        <v>10886</v>
      </c>
      <c r="I384" s="0" t="n">
        <v>42932144165</v>
      </c>
      <c r="J384" s="0" t="n">
        <v>12314666748</v>
      </c>
      <c r="K384" s="0" t="n">
        <v>45527267456</v>
      </c>
      <c r="L384" s="0" t="n">
        <v>8256591796</v>
      </c>
      <c r="M384" s="0" t="n">
        <v>2000855</v>
      </c>
      <c r="N384" s="0" t="n">
        <v>8</v>
      </c>
      <c r="O384" s="0" t="n">
        <f aca="false">M384/1000000</f>
        <v>2.000855</v>
      </c>
      <c r="P384" s="0" t="n">
        <f aca="false">(I384+K384)/1000000000</f>
        <v>88.459411621</v>
      </c>
      <c r="Q384" s="0" t="n">
        <f aca="false">(J384+L384)/1000000000</f>
        <v>20.571258544</v>
      </c>
      <c r="R384" s="0" t="n">
        <f aca="false">P384/$O384</f>
        <v>44.2108056910671</v>
      </c>
      <c r="S384" s="0" t="n">
        <f aca="false">Q384/$O384</f>
        <v>10.281234044446</v>
      </c>
      <c r="T384" s="0" t="n">
        <f aca="false">R384+S384</f>
        <v>54.4920397355131</v>
      </c>
      <c r="U384" s="0" t="n">
        <f aca="false">O$377/O384</f>
        <v>1.00002798803511</v>
      </c>
    </row>
    <row r="385" customFormat="false" ht="12.8" hidden="false" customHeight="false" outlineLevel="0" collapsed="false">
      <c r="B385" s="0" t="n">
        <v>481</v>
      </c>
      <c r="D385" s="0" t="n">
        <v>576958</v>
      </c>
      <c r="F385" s="0" t="n">
        <v>172676</v>
      </c>
      <c r="G385" s="0" t="n">
        <v>52481</v>
      </c>
      <c r="H385" s="0" t="n">
        <v>99625</v>
      </c>
      <c r="I385" s="0" t="n">
        <v>43865447998</v>
      </c>
      <c r="J385" s="0" t="n">
        <v>12517364501</v>
      </c>
      <c r="K385" s="0" t="n">
        <v>45041992187</v>
      </c>
      <c r="L385" s="0" t="n">
        <v>8242126464</v>
      </c>
      <c r="M385" s="0" t="n">
        <v>2000892</v>
      </c>
      <c r="N385" s="0" t="n">
        <v>9</v>
      </c>
      <c r="O385" s="0" t="n">
        <f aca="false">M385/1000000</f>
        <v>2.000892</v>
      </c>
      <c r="P385" s="0" t="n">
        <f aca="false">(I385+K385)/1000000000</f>
        <v>88.907440185</v>
      </c>
      <c r="Q385" s="0" t="n">
        <f aca="false">(J385+L385)/1000000000</f>
        <v>20.759490965</v>
      </c>
      <c r="R385" s="0" t="n">
        <f aca="false">P385/$O385</f>
        <v>44.4339025719529</v>
      </c>
      <c r="S385" s="0" t="n">
        <f aca="false">Q385/$O385</f>
        <v>10.3751181797918</v>
      </c>
      <c r="T385" s="0" t="n">
        <f aca="false">R385+S385</f>
        <v>54.8090207517447</v>
      </c>
      <c r="U385" s="0" t="n">
        <f aca="false">O$377/O385</f>
        <v>1.00000949576489</v>
      </c>
    </row>
    <row r="386" customFormat="false" ht="12.8" hidden="false" customHeight="false" outlineLevel="0" collapsed="false">
      <c r="B386" s="0" t="n">
        <v>451</v>
      </c>
      <c r="D386" s="0" t="n">
        <v>50829</v>
      </c>
      <c r="F386" s="0" t="n">
        <v>62903</v>
      </c>
      <c r="G386" s="0" t="n">
        <v>6345</v>
      </c>
      <c r="H386" s="0" t="n">
        <v>10997</v>
      </c>
      <c r="I386" s="0" t="n">
        <v>48142822265</v>
      </c>
      <c r="J386" s="0" t="n">
        <v>13008438110</v>
      </c>
      <c r="K386" s="0" t="n">
        <v>34871566772</v>
      </c>
      <c r="L386" s="0" t="n">
        <v>5269515991</v>
      </c>
      <c r="M386" s="0" t="n">
        <v>2000833</v>
      </c>
      <c r="N386" s="0" t="n">
        <v>10</v>
      </c>
      <c r="O386" s="0" t="n">
        <f aca="false">M386/1000000</f>
        <v>2.000833</v>
      </c>
      <c r="P386" s="0" t="n">
        <f aca="false">(I386+K386)/1000000000</f>
        <v>83.014389037</v>
      </c>
      <c r="Q386" s="0" t="n">
        <f aca="false">(J386+L386)/1000000000</f>
        <v>18.277954101</v>
      </c>
      <c r="R386" s="0" t="n">
        <f aca="false">P386/$O386</f>
        <v>41.4899139693318</v>
      </c>
      <c r="S386" s="0" t="n">
        <f aca="false">Q386/$O386</f>
        <v>9.13517225125735</v>
      </c>
      <c r="T386" s="0" t="n">
        <f aca="false">R386+S386</f>
        <v>50.6250862205891</v>
      </c>
      <c r="U386" s="0" t="n">
        <f aca="false">O$377/O386</f>
        <v>1.00003898376326</v>
      </c>
    </row>
    <row r="387" customFormat="false" ht="12.8" hidden="false" customHeight="false" outlineLevel="0" collapsed="false">
      <c r="B387" s="0" t="n">
        <v>1204</v>
      </c>
      <c r="D387" s="0" t="n">
        <v>1205910</v>
      </c>
      <c r="F387" s="0" t="n">
        <v>337298</v>
      </c>
      <c r="G387" s="0" t="n">
        <v>111212</v>
      </c>
      <c r="H387" s="0" t="n">
        <v>251232</v>
      </c>
      <c r="I387" s="0" t="n">
        <v>37632034301</v>
      </c>
      <c r="J387" s="0" t="n">
        <v>11128433227</v>
      </c>
      <c r="K387" s="0" t="n">
        <v>44324859619</v>
      </c>
      <c r="L387" s="0" t="n">
        <v>8273025512</v>
      </c>
      <c r="M387" s="0" t="n">
        <v>2001000</v>
      </c>
      <c r="N387" s="0" t="n">
        <v>11</v>
      </c>
      <c r="O387" s="0" t="n">
        <f aca="false">M387/1000000</f>
        <v>2.001</v>
      </c>
      <c r="P387" s="0" t="n">
        <f aca="false">(I387+K387)/1000000000</f>
        <v>81.95689392</v>
      </c>
      <c r="Q387" s="0" t="n">
        <f aca="false">(J387+L387)/1000000000</f>
        <v>19.401458739</v>
      </c>
      <c r="R387" s="0" t="n">
        <f aca="false">P387/$O387</f>
        <v>40.957967976012</v>
      </c>
      <c r="S387" s="0" t="n">
        <f aca="false">Q387/$O387</f>
        <v>9.69588142878561</v>
      </c>
      <c r="T387" s="0" t="n">
        <f aca="false">R387+S387</f>
        <v>50.6538494047976</v>
      </c>
      <c r="U387" s="0" t="n">
        <f aca="false">O$377/O387</f>
        <v>0.999955522238881</v>
      </c>
    </row>
    <row r="388" customFormat="false" ht="12.8" hidden="false" customHeight="false" outlineLevel="0" collapsed="false">
      <c r="B388" s="0" t="n">
        <v>723</v>
      </c>
      <c r="D388" s="0" t="n">
        <v>160251</v>
      </c>
      <c r="F388" s="0" t="n">
        <v>70342</v>
      </c>
      <c r="G388" s="0" t="n">
        <v>8476</v>
      </c>
      <c r="H388" s="0" t="n">
        <v>21883</v>
      </c>
      <c r="I388" s="0" t="n">
        <v>38799301147</v>
      </c>
      <c r="J388" s="0" t="n">
        <v>10496124267</v>
      </c>
      <c r="K388" s="0" t="n">
        <v>29685134887</v>
      </c>
      <c r="L388" s="0" t="n">
        <v>5313171386</v>
      </c>
      <c r="M388" s="0" t="n">
        <v>2000972</v>
      </c>
      <c r="N388" s="0" t="n">
        <v>12</v>
      </c>
      <c r="O388" s="0" t="n">
        <f aca="false">M388/1000000</f>
        <v>2.000972</v>
      </c>
      <c r="P388" s="0" t="n">
        <f aca="false">(I388+K388)/1000000000</f>
        <v>68.484436034</v>
      </c>
      <c r="Q388" s="0" t="n">
        <f aca="false">(J388+L388)/1000000000</f>
        <v>15.809295653</v>
      </c>
      <c r="R388" s="0" t="n">
        <f aca="false">P388/$O388</f>
        <v>34.2255843829899</v>
      </c>
      <c r="S388" s="0" t="n">
        <f aca="false">Q388/$O388</f>
        <v>7.90080803379558</v>
      </c>
      <c r="T388" s="0" t="n">
        <f aca="false">R388+S388</f>
        <v>42.1263924167854</v>
      </c>
      <c r="U388" s="0" t="n">
        <f aca="false">O$377/O388</f>
        <v>0.999969514815799</v>
      </c>
    </row>
    <row r="389" customFormat="false" ht="12.8" hidden="false" customHeight="false" outlineLevel="0" collapsed="false">
      <c r="B389" s="0" t="n">
        <v>440</v>
      </c>
      <c r="D389" s="0" t="n">
        <v>694634</v>
      </c>
      <c r="F389" s="0" t="n">
        <v>218882</v>
      </c>
      <c r="G389" s="0" t="n">
        <v>60992</v>
      </c>
      <c r="H389" s="0" t="n">
        <v>118275</v>
      </c>
      <c r="I389" s="0" t="n">
        <v>44240524291</v>
      </c>
      <c r="J389" s="0" t="n">
        <v>11145584106</v>
      </c>
      <c r="K389" s="0" t="n">
        <v>44222396850</v>
      </c>
      <c r="L389" s="0" t="n">
        <v>8279769897</v>
      </c>
      <c r="M389" s="0" t="n">
        <v>2000884</v>
      </c>
      <c r="N389" s="0" t="n">
        <v>13</v>
      </c>
      <c r="O389" s="0" t="n">
        <f aca="false">M389/1000000</f>
        <v>2.000884</v>
      </c>
      <c r="P389" s="0" t="n">
        <f aca="false">(I389+K389)/1000000000</f>
        <v>88.462921141</v>
      </c>
      <c r="Q389" s="0" t="n">
        <f aca="false">(J389+L389)/1000000000</f>
        <v>19.425354003</v>
      </c>
      <c r="R389" s="0" t="n">
        <f aca="false">P389/$O389</f>
        <v>44.2119189023452</v>
      </c>
      <c r="S389" s="0" t="n">
        <f aca="false">Q389/$O389</f>
        <v>9.70838589493444</v>
      </c>
      <c r="T389" s="0" t="n">
        <f aca="false">R389+S389</f>
        <v>53.9203047972796</v>
      </c>
      <c r="U389" s="0" t="n">
        <f aca="false">O$377/O389</f>
        <v>1.00001349403564</v>
      </c>
    </row>
    <row r="390" customFormat="false" ht="12.8" hidden="false" customHeight="false" outlineLevel="0" collapsed="false">
      <c r="B390" s="0" t="n">
        <v>413</v>
      </c>
      <c r="D390" s="0" t="n">
        <v>50532</v>
      </c>
      <c r="F390" s="0" t="n">
        <v>50591</v>
      </c>
      <c r="G390" s="0" t="n">
        <v>6359</v>
      </c>
      <c r="H390" s="0" t="n">
        <v>10910</v>
      </c>
      <c r="I390" s="0" t="n">
        <v>46903137207</v>
      </c>
      <c r="J390" s="0" t="n">
        <v>11251510620</v>
      </c>
      <c r="K390" s="0" t="n">
        <v>44685989379</v>
      </c>
      <c r="L390" s="0" t="n">
        <v>8284988403</v>
      </c>
      <c r="M390" s="0" t="n">
        <v>2000894</v>
      </c>
      <c r="N390" s="0" t="n">
        <v>14</v>
      </c>
      <c r="O390" s="0" t="n">
        <f aca="false">M390/1000000</f>
        <v>2.000894</v>
      </c>
      <c r="P390" s="0" t="n">
        <f aca="false">(I390+K390)/1000000000</f>
        <v>91.589126586</v>
      </c>
      <c r="Q390" s="0" t="n">
        <f aca="false">(J390+L390)/1000000000</f>
        <v>19.536499023</v>
      </c>
      <c r="R390" s="0" t="n">
        <f aca="false">P390/$O390</f>
        <v>45.7741022692856</v>
      </c>
      <c r="S390" s="0" t="n">
        <f aca="false">Q390/$O390</f>
        <v>9.76388505488047</v>
      </c>
      <c r="T390" s="0" t="n">
        <f aca="false">R390+S390</f>
        <v>55.5379873241661</v>
      </c>
      <c r="U390" s="0" t="n">
        <f aca="false">O$377/O390</f>
        <v>1.0000084962022</v>
      </c>
    </row>
    <row r="391" customFormat="false" ht="12.8" hidden="false" customHeight="false" outlineLevel="0" collapsed="false">
      <c r="B391" s="0" t="n">
        <v>454</v>
      </c>
      <c r="D391" s="0" t="n">
        <v>705427</v>
      </c>
      <c r="F391" s="0" t="n">
        <v>205888</v>
      </c>
      <c r="G391" s="0" t="n">
        <v>61813</v>
      </c>
      <c r="H391" s="0" t="n">
        <v>119967</v>
      </c>
      <c r="I391" s="0" t="n">
        <v>46923309326</v>
      </c>
      <c r="J391" s="0" t="n">
        <v>11228363037</v>
      </c>
      <c r="K391" s="0" t="n">
        <v>46471847534</v>
      </c>
      <c r="L391" s="0" t="n">
        <v>8290618896</v>
      </c>
      <c r="M391" s="0" t="n">
        <v>2000849</v>
      </c>
      <c r="N391" s="0" t="n">
        <v>15</v>
      </c>
      <c r="O391" s="0" t="n">
        <f aca="false">M391/1000000</f>
        <v>2.000849</v>
      </c>
      <c r="P391" s="0" t="n">
        <f aca="false">(I391+K391)/1000000000</f>
        <v>93.39515686</v>
      </c>
      <c r="Q391" s="0" t="n">
        <f aca="false">(J391+L391)/1000000000</f>
        <v>19.518981933</v>
      </c>
      <c r="R391" s="0" t="n">
        <f aca="false">P391/$O391</f>
        <v>46.6777637193012</v>
      </c>
      <c r="S391" s="0" t="n">
        <f aca="false">Q391/$O391</f>
        <v>9.7553498205012</v>
      </c>
      <c r="T391" s="0" t="n">
        <f aca="false">R391+S391</f>
        <v>56.4331135398024</v>
      </c>
      <c r="U391" s="0" t="n">
        <f aca="false">O$377/O391</f>
        <v>1.00003098684608</v>
      </c>
    </row>
    <row r="392" customFormat="false" ht="12.8" hidden="false" customHeight="false" outlineLevel="0" collapsed="false">
      <c r="B392" s="0" t="n">
        <v>1416</v>
      </c>
      <c r="D392" s="0" t="n">
        <v>646670</v>
      </c>
      <c r="F392" s="0" t="n">
        <v>209670</v>
      </c>
      <c r="G392" s="0" t="n">
        <v>63231</v>
      </c>
      <c r="H392" s="0" t="n">
        <v>157921</v>
      </c>
      <c r="I392" s="0" t="n">
        <v>42380249023</v>
      </c>
      <c r="J392" s="0" t="n">
        <v>11101699829</v>
      </c>
      <c r="K392" s="0" t="n">
        <v>41767166137</v>
      </c>
      <c r="L392" s="0" t="n">
        <v>7654296875</v>
      </c>
      <c r="M392" s="0" t="n">
        <v>2000906</v>
      </c>
      <c r="N392" s="0" t="n">
        <v>16</v>
      </c>
      <c r="O392" s="0" t="n">
        <f aca="false">M392/1000000</f>
        <v>2.000906</v>
      </c>
      <c r="P392" s="0" t="n">
        <f aca="false">(I392+K392)/1000000000</f>
        <v>84.14741516</v>
      </c>
      <c r="Q392" s="0" t="n">
        <f aca="false">(J392+L392)/1000000000</f>
        <v>18.755996704</v>
      </c>
      <c r="R392" s="0" t="n">
        <f aca="false">P392/$O392</f>
        <v>42.0546568204603</v>
      </c>
      <c r="S392" s="0" t="n">
        <f aca="false">Q392/$O392</f>
        <v>9.37375204232483</v>
      </c>
      <c r="T392" s="0" t="n">
        <f aca="false">R392+S392</f>
        <v>51.4284088627852</v>
      </c>
      <c r="U392" s="0" t="n">
        <f aca="false">O$377/O392</f>
        <v>1.00000249886801</v>
      </c>
    </row>
    <row r="393" customFormat="false" ht="12.8" hidden="false" customHeight="false" outlineLevel="0" collapsed="false">
      <c r="B393" s="0" t="n">
        <v>518</v>
      </c>
      <c r="D393" s="0" t="n">
        <v>563747</v>
      </c>
      <c r="F393" s="0" t="n">
        <v>178531</v>
      </c>
      <c r="G393" s="0" t="n">
        <v>51608</v>
      </c>
      <c r="H393" s="0" t="n">
        <v>97638</v>
      </c>
      <c r="I393" s="0" t="n">
        <v>47719131469</v>
      </c>
      <c r="J393" s="0" t="n">
        <v>11279067993</v>
      </c>
      <c r="K393" s="0" t="n">
        <v>44165298461</v>
      </c>
      <c r="L393" s="0" t="n">
        <v>8278427124</v>
      </c>
      <c r="M393" s="0" t="n">
        <v>2000893</v>
      </c>
      <c r="N393" s="0" t="n">
        <v>17</v>
      </c>
      <c r="O393" s="0" t="n">
        <f aca="false">M393/1000000</f>
        <v>2.000893</v>
      </c>
      <c r="P393" s="0" t="n">
        <f aca="false">(I393+K393)/1000000000</f>
        <v>91.88442993</v>
      </c>
      <c r="Q393" s="0" t="n">
        <f aca="false">(J393+L393)/1000000000</f>
        <v>19.557495117</v>
      </c>
      <c r="R393" s="0" t="n">
        <f aca="false">P393/$O393</f>
        <v>45.9217109210737</v>
      </c>
      <c r="S393" s="0" t="n">
        <f aca="false">Q393/$O393</f>
        <v>9.77438329635818</v>
      </c>
      <c r="T393" s="0" t="n">
        <f aca="false">R393+S393</f>
        <v>55.6960942174319</v>
      </c>
      <c r="U393" s="0" t="n">
        <f aca="false">O$377/O393</f>
        <v>1.00000899598329</v>
      </c>
    </row>
    <row r="394" customFormat="false" ht="12.8" hidden="false" customHeight="false" outlineLevel="0" collapsed="false">
      <c r="B394" s="0" t="n">
        <v>393</v>
      </c>
      <c r="D394" s="0" t="n">
        <v>50400</v>
      </c>
      <c r="F394" s="0" t="n">
        <v>65746</v>
      </c>
      <c r="G394" s="0" t="n">
        <v>6296</v>
      </c>
      <c r="H394" s="0" t="n">
        <v>10885</v>
      </c>
      <c r="I394" s="0" t="n">
        <v>39961196899</v>
      </c>
      <c r="J394" s="0" t="n">
        <v>9928619384</v>
      </c>
      <c r="K394" s="0" t="n">
        <v>30793090820</v>
      </c>
      <c r="L394" s="0" t="n">
        <v>5329193115</v>
      </c>
      <c r="M394" s="0" t="n">
        <v>2000688</v>
      </c>
      <c r="N394" s="0" t="n">
        <v>18</v>
      </c>
      <c r="O394" s="0" t="n">
        <f aca="false">M394/1000000</f>
        <v>2.000688</v>
      </c>
      <c r="P394" s="0" t="n">
        <f aca="false">(I394+K394)/1000000000</f>
        <v>70.754287719</v>
      </c>
      <c r="Q394" s="0" t="n">
        <f aca="false">(J394+L394)/1000000000</f>
        <v>15.257812499</v>
      </c>
      <c r="R394" s="0" t="n">
        <f aca="false">P394/$O394</f>
        <v>35.3649783069624</v>
      </c>
      <c r="S394" s="0" t="n">
        <f aca="false">Q394/$O394</f>
        <v>7.62628280821398</v>
      </c>
      <c r="T394" s="0" t="n">
        <f aca="false">R394+S394</f>
        <v>42.9912611151764</v>
      </c>
      <c r="U394" s="0" t="n">
        <f aca="false">O$377/O394</f>
        <v>1.00011146165719</v>
      </c>
    </row>
    <row r="395" customFormat="false" ht="12.8" hidden="false" customHeight="false" outlineLevel="0" collapsed="false">
      <c r="B395" s="0" t="n">
        <v>446</v>
      </c>
      <c r="D395" s="0" t="n">
        <v>545961</v>
      </c>
      <c r="F395" s="0" t="n">
        <v>171426</v>
      </c>
      <c r="G395" s="0" t="n">
        <v>50281</v>
      </c>
      <c r="H395" s="0" t="n">
        <v>94792</v>
      </c>
      <c r="I395" s="0" t="n">
        <v>48369598388</v>
      </c>
      <c r="J395" s="0" t="n">
        <v>11252456665</v>
      </c>
      <c r="K395" s="0" t="n">
        <v>43557418823</v>
      </c>
      <c r="L395" s="0" t="n">
        <v>8285934448</v>
      </c>
      <c r="M395" s="0" t="n">
        <v>2000775</v>
      </c>
      <c r="N395" s="0" t="n">
        <v>19</v>
      </c>
      <c r="O395" s="0" t="n">
        <f aca="false">M395/1000000</f>
        <v>2.000775</v>
      </c>
      <c r="P395" s="0" t="n">
        <f aca="false">(I395+K395)/1000000000</f>
        <v>91.927017211</v>
      </c>
      <c r="Q395" s="0" t="n">
        <f aca="false">(J395+L395)/1000000000</f>
        <v>19.538391113</v>
      </c>
      <c r="R395" s="0" t="n">
        <f aca="false">P395/$O395</f>
        <v>45.9457046449501</v>
      </c>
      <c r="S395" s="0" t="n">
        <f aca="false">Q395/$O395</f>
        <v>9.76541145955942</v>
      </c>
      <c r="T395" s="0" t="n">
        <f aca="false">R395+S395</f>
        <v>55.7111161045095</v>
      </c>
      <c r="U395" s="0" t="n">
        <f aca="false">O$377/O395</f>
        <v>1.00006797366021</v>
      </c>
    </row>
    <row r="396" customFormat="false" ht="12.8" hidden="false" customHeight="false" outlineLevel="0" collapsed="false">
      <c r="B396" s="0" t="n">
        <v>407</v>
      </c>
      <c r="D396" s="0" t="n">
        <v>61331</v>
      </c>
      <c r="F396" s="0" t="n">
        <v>74458</v>
      </c>
      <c r="G396" s="0" t="n">
        <v>7852</v>
      </c>
      <c r="H396" s="0" t="n">
        <v>12739</v>
      </c>
      <c r="I396" s="0" t="n">
        <v>40988586425</v>
      </c>
      <c r="J396" s="0" t="n">
        <v>10296508789</v>
      </c>
      <c r="K396" s="0" t="n">
        <v>38594970703</v>
      </c>
      <c r="L396" s="0" t="n">
        <v>7549240112</v>
      </c>
      <c r="M396" s="0" t="n">
        <v>2000943</v>
      </c>
      <c r="N396" s="0" t="n">
        <v>20</v>
      </c>
      <c r="O396" s="0" t="n">
        <f aca="false">M396/1000000</f>
        <v>2.000943</v>
      </c>
      <c r="P396" s="0" t="n">
        <f aca="false">(I396+K396)/1000000000</f>
        <v>79.583557128</v>
      </c>
      <c r="Q396" s="0" t="n">
        <f aca="false">(J396+L396)/1000000000</f>
        <v>17.845748901</v>
      </c>
      <c r="R396" s="0" t="n">
        <f aca="false">P396/$O396</f>
        <v>39.7730255824379</v>
      </c>
      <c r="S396" s="0" t="n">
        <f aca="false">Q396/$O396</f>
        <v>8.91866929792603</v>
      </c>
      <c r="T396" s="0" t="n">
        <f aca="false">R396+S396</f>
        <v>48.6916948803639</v>
      </c>
      <c r="U396" s="0" t="n">
        <f aca="false">O$377/O396</f>
        <v>0.999984007540445</v>
      </c>
    </row>
    <row r="397" customFormat="false" ht="12.8" hidden="false" customHeight="false" outlineLevel="0" collapsed="false">
      <c r="B397" s="0" t="n">
        <v>1185</v>
      </c>
      <c r="D397" s="0" t="n">
        <v>1169841</v>
      </c>
      <c r="F397" s="0" t="n">
        <v>334219</v>
      </c>
      <c r="G397" s="0" t="n">
        <v>108683</v>
      </c>
      <c r="H397" s="0" t="n">
        <v>245582</v>
      </c>
      <c r="I397" s="0" t="n">
        <v>42964340209</v>
      </c>
      <c r="J397" s="0" t="n">
        <v>11134155273</v>
      </c>
      <c r="K397" s="0" t="n">
        <v>43935516357</v>
      </c>
      <c r="L397" s="0" t="n">
        <v>8283142089</v>
      </c>
      <c r="M397" s="0" t="n">
        <v>2000947</v>
      </c>
      <c r="N397" s="0" t="n">
        <v>21</v>
      </c>
      <c r="O397" s="0" t="n">
        <f aca="false">M397/1000000</f>
        <v>2.000947</v>
      </c>
      <c r="P397" s="0" t="n">
        <f aca="false">(I397+K397)/1000000000</f>
        <v>86.899856566</v>
      </c>
      <c r="Q397" s="0" t="n">
        <f aca="false">(J397+L397)/1000000000</f>
        <v>19.417297362</v>
      </c>
      <c r="R397" s="0" t="n">
        <f aca="false">P397/$O397</f>
        <v>43.4293644789192</v>
      </c>
      <c r="S397" s="0" t="n">
        <f aca="false">Q397/$O397</f>
        <v>9.70405381152025</v>
      </c>
      <c r="T397" s="0" t="n">
        <f aca="false">R397+S397</f>
        <v>53.1334182904395</v>
      </c>
      <c r="U397" s="0" t="n">
        <f aca="false">O$377/O397</f>
        <v>0.999982008518966</v>
      </c>
    </row>
    <row r="398" customFormat="false" ht="12.8" hidden="false" customHeight="false" outlineLevel="0" collapsed="false">
      <c r="B398" s="0" t="n">
        <v>457</v>
      </c>
      <c r="D398" s="0" t="n">
        <v>50402</v>
      </c>
      <c r="F398" s="0" t="n">
        <v>62025</v>
      </c>
      <c r="G398" s="0" t="n">
        <v>6296</v>
      </c>
      <c r="H398" s="0" t="n">
        <v>10887</v>
      </c>
      <c r="I398" s="0" t="n">
        <v>49044906616</v>
      </c>
      <c r="J398" s="0" t="n">
        <v>11273895263</v>
      </c>
      <c r="K398" s="0" t="n">
        <v>34899887084</v>
      </c>
      <c r="L398" s="0" t="n">
        <v>5262603759</v>
      </c>
      <c r="M398" s="0" t="n">
        <v>2000918</v>
      </c>
      <c r="N398" s="0" t="n">
        <v>22</v>
      </c>
      <c r="O398" s="0" t="n">
        <f aca="false">M398/1000000</f>
        <v>2.000918</v>
      </c>
      <c r="P398" s="0" t="n">
        <f aca="false">(I398+K398)/1000000000</f>
        <v>83.9447937</v>
      </c>
      <c r="Q398" s="0" t="n">
        <f aca="false">(J398+L398)/1000000000</f>
        <v>16.536499022</v>
      </c>
      <c r="R398" s="0" t="n">
        <f aca="false">P398/$O398</f>
        <v>41.9531403585754</v>
      </c>
      <c r="S398" s="0" t="n">
        <f aca="false">Q398/$O398</f>
        <v>8.26445612563833</v>
      </c>
      <c r="T398" s="0" t="n">
        <f aca="false">R398+S398</f>
        <v>50.2175964842138</v>
      </c>
      <c r="U398" s="0" t="n">
        <f aca="false">O$377/O398</f>
        <v>0.999996501605763</v>
      </c>
    </row>
    <row r="399" customFormat="false" ht="12.8" hidden="false" customHeight="false" outlineLevel="0" collapsed="false">
      <c r="B399" s="0" t="n">
        <v>18108</v>
      </c>
      <c r="D399" s="0" t="n">
        <v>2782781</v>
      </c>
      <c r="F399" s="0" t="n">
        <v>752006</v>
      </c>
      <c r="G399" s="0" t="n">
        <v>371826</v>
      </c>
      <c r="H399" s="0" t="n">
        <v>643190</v>
      </c>
      <c r="I399" s="0" t="n">
        <v>45410705566</v>
      </c>
      <c r="J399" s="0" t="n">
        <v>11188522338</v>
      </c>
      <c r="K399" s="0" t="n">
        <v>43909790039</v>
      </c>
      <c r="L399" s="0" t="n">
        <v>8286865234</v>
      </c>
      <c r="M399" s="0" t="n">
        <v>2000942</v>
      </c>
      <c r="N399" s="0" t="n">
        <v>23</v>
      </c>
      <c r="O399" s="0" t="n">
        <f aca="false">M399/1000000</f>
        <v>2.000942</v>
      </c>
      <c r="P399" s="0" t="n">
        <f aca="false">(I399+K399)/1000000000</f>
        <v>89.320495605</v>
      </c>
      <c r="Q399" s="0" t="n">
        <f aca="false">(J399+L399)/1000000000</f>
        <v>19.475387572</v>
      </c>
      <c r="R399" s="0" t="n">
        <f aca="false">P399/$O399</f>
        <v>44.6392227285948</v>
      </c>
      <c r="S399" s="0" t="n">
        <f aca="false">Q399/$O399</f>
        <v>9.73310949142954</v>
      </c>
      <c r="T399" s="0" t="n">
        <f aca="false">R399+S399</f>
        <v>54.3723322200244</v>
      </c>
      <c r="U399" s="0" t="n">
        <f aca="false">O$377/O399</f>
        <v>0.999984507297063</v>
      </c>
    </row>
    <row r="400" customFormat="false" ht="12.8" hidden="false" customHeight="false" outlineLevel="0" collapsed="false">
      <c r="B400" s="0" t="n">
        <v>833</v>
      </c>
      <c r="D400" s="0" t="n">
        <v>87918</v>
      </c>
      <c r="F400" s="0" t="n">
        <v>63622</v>
      </c>
      <c r="G400" s="0" t="n">
        <v>11208</v>
      </c>
      <c r="H400" s="0" t="n">
        <v>17363</v>
      </c>
      <c r="I400" s="0" t="n">
        <v>47302307128</v>
      </c>
      <c r="J400" s="0" t="n">
        <v>11247741699</v>
      </c>
      <c r="K400" s="0" t="n">
        <v>36540374755</v>
      </c>
      <c r="L400" s="0" t="n">
        <v>5853424072</v>
      </c>
      <c r="M400" s="0" t="n">
        <v>2000977</v>
      </c>
      <c r="N400" s="0" t="n">
        <v>24</v>
      </c>
      <c r="O400" s="0" t="n">
        <f aca="false">M400/1000000</f>
        <v>2.000977</v>
      </c>
      <c r="P400" s="0" t="n">
        <f aca="false">(I400+K400)/1000000000</f>
        <v>83.842681883</v>
      </c>
      <c r="Q400" s="0" t="n">
        <f aca="false">(J400+L400)/1000000000</f>
        <v>17.101165771</v>
      </c>
      <c r="R400" s="0" t="n">
        <f aca="false">P400/$O400</f>
        <v>41.9008723653495</v>
      </c>
      <c r="S400" s="0" t="n">
        <f aca="false">Q400/$O400</f>
        <v>8.546407965209</v>
      </c>
      <c r="T400" s="0" t="n">
        <f aca="false">R400+S400</f>
        <v>50.4472803305585</v>
      </c>
      <c r="U400" s="0" t="n">
        <f aca="false">O$377/O400</f>
        <v>0.999967016112629</v>
      </c>
    </row>
    <row r="401" customFormat="false" ht="12.8" hidden="false" customHeight="false" outlineLevel="0" collapsed="false">
      <c r="A401" s="0" t="s">
        <v>0</v>
      </c>
      <c r="B401" s="0" t="s">
        <v>1</v>
      </c>
      <c r="D401" s="0" t="s">
        <v>2</v>
      </c>
      <c r="F401" s="0" t="s">
        <v>73</v>
      </c>
      <c r="G401" s="0" t="s">
        <v>74</v>
      </c>
      <c r="H401" s="0" t="s">
        <v>4</v>
      </c>
      <c r="I401" s="0" t="s">
        <v>5</v>
      </c>
      <c r="J401" s="0" t="s">
        <v>67</v>
      </c>
      <c r="K401" s="0" t="s">
        <v>75</v>
      </c>
      <c r="L401" s="0" t="s">
        <v>76</v>
      </c>
      <c r="M401" s="0" t="s">
        <v>7</v>
      </c>
      <c r="N401" s="0" t="s">
        <v>8</v>
      </c>
      <c r="O401" s="0" t="s">
        <v>9</v>
      </c>
      <c r="P401" s="0" t="s">
        <v>58</v>
      </c>
      <c r="Q401" s="0" t="s">
        <v>59</v>
      </c>
      <c r="R401" s="0" t="s">
        <v>60</v>
      </c>
      <c r="S401" s="0" t="s">
        <v>61</v>
      </c>
      <c r="T401" s="0" t="s">
        <v>62</v>
      </c>
      <c r="U401" s="0" t="s">
        <v>16</v>
      </c>
    </row>
    <row r="402" customFormat="false" ht="12.8" hidden="false" customHeight="false" outlineLevel="0" collapsed="false">
      <c r="A402" s="0" t="s">
        <v>51</v>
      </c>
      <c r="B402" s="0" t="n">
        <v>743</v>
      </c>
      <c r="D402" s="0" t="n">
        <v>160166</v>
      </c>
      <c r="F402" s="0" t="n">
        <v>132307</v>
      </c>
      <c r="G402" s="0" t="n">
        <v>21664</v>
      </c>
      <c r="H402" s="0" t="n">
        <v>37727</v>
      </c>
      <c r="I402" s="0" t="n">
        <v>198305740356</v>
      </c>
      <c r="J402" s="0" t="n">
        <v>28096633911</v>
      </c>
      <c r="K402" s="0" t="n">
        <v>194470947265</v>
      </c>
      <c r="L402" s="0" t="n">
        <v>20655075073</v>
      </c>
      <c r="M402" s="0" t="n">
        <v>4999552</v>
      </c>
      <c r="N402" s="0" t="n">
        <v>1</v>
      </c>
      <c r="O402" s="0" t="n">
        <f aca="false">M402/1000000</f>
        <v>4.999552</v>
      </c>
      <c r="P402" s="0" t="n">
        <f aca="false">(I402+K402)/1000000000</f>
        <v>392.776687621</v>
      </c>
      <c r="Q402" s="0" t="n">
        <f aca="false">(J402+L402)/1000000000</f>
        <v>48.751708984</v>
      </c>
      <c r="R402" s="0" t="n">
        <f aca="false">P402/$O402</f>
        <v>78.5623767131535</v>
      </c>
      <c r="S402" s="0" t="n">
        <f aca="false">Q402/$O402</f>
        <v>9.75121550570931</v>
      </c>
      <c r="T402" s="0" t="n">
        <f aca="false">R402+S402</f>
        <v>88.3135922188628</v>
      </c>
      <c r="U402" s="0" t="n">
        <f aca="false">O$377/O402</f>
        <v>0.400218059538135</v>
      </c>
    </row>
    <row r="403" customFormat="false" ht="12.8" hidden="false" customHeight="false" outlineLevel="0" collapsed="false">
      <c r="A403" s="0" t="s">
        <v>52</v>
      </c>
      <c r="B403" s="0" t="n">
        <v>563</v>
      </c>
      <c r="D403" s="0" t="n">
        <v>730186</v>
      </c>
      <c r="F403" s="0" t="n">
        <v>266889</v>
      </c>
      <c r="G403" s="0" t="n">
        <v>75251</v>
      </c>
      <c r="H403" s="0" t="n">
        <v>178245</v>
      </c>
      <c r="I403" s="0" t="n">
        <v>198556518554</v>
      </c>
      <c r="J403" s="0" t="n">
        <v>28028182983</v>
      </c>
      <c r="K403" s="0" t="n">
        <v>194484527587</v>
      </c>
      <c r="L403" s="0" t="n">
        <v>20644088745</v>
      </c>
      <c r="M403" s="0" t="n">
        <v>4999551</v>
      </c>
      <c r="N403" s="0" t="n">
        <v>2</v>
      </c>
      <c r="O403" s="0" t="n">
        <f aca="false">M403/1000000</f>
        <v>4.999551</v>
      </c>
      <c r="P403" s="0" t="n">
        <f aca="false">(I403+K403)/1000000000</f>
        <v>393.041046141</v>
      </c>
      <c r="Q403" s="0" t="n">
        <f aca="false">(J403+L403)/1000000000</f>
        <v>48.672271728</v>
      </c>
      <c r="R403" s="0" t="n">
        <f aca="false">P403/$O403</f>
        <v>78.6152688793454</v>
      </c>
      <c r="S403" s="0" t="n">
        <f aca="false">Q403/$O403</f>
        <v>9.73532857810631</v>
      </c>
      <c r="T403" s="0" t="n">
        <f aca="false">R403+S403</f>
        <v>88.3505974574517</v>
      </c>
      <c r="U403" s="0" t="n">
        <f aca="false">O$377/O403</f>
        <v>0.400218139588935</v>
      </c>
    </row>
    <row r="404" customFormat="false" ht="12.8" hidden="false" customHeight="false" outlineLevel="0" collapsed="false">
      <c r="A404" s="0" t="s">
        <v>111</v>
      </c>
      <c r="B404" s="0" t="n">
        <v>1375</v>
      </c>
      <c r="D404" s="0" t="n">
        <v>904575</v>
      </c>
      <c r="F404" s="0" t="n">
        <v>322052</v>
      </c>
      <c r="G404" s="0" t="n">
        <v>139807</v>
      </c>
      <c r="H404" s="0" t="n">
        <v>204127</v>
      </c>
      <c r="I404" s="0" t="n">
        <v>198515472412</v>
      </c>
      <c r="J404" s="0" t="n">
        <v>28100509643</v>
      </c>
      <c r="K404" s="0" t="n">
        <v>194574737548</v>
      </c>
      <c r="L404" s="0" t="n">
        <v>20708099365</v>
      </c>
      <c r="M404" s="0" t="n">
        <v>4999582</v>
      </c>
      <c r="N404" s="0" t="n">
        <v>3</v>
      </c>
      <c r="O404" s="0" t="n">
        <f aca="false">M404/1000000</f>
        <v>4.999582</v>
      </c>
      <c r="P404" s="0" t="n">
        <f aca="false">(I404+K404)/1000000000</f>
        <v>393.09020996</v>
      </c>
      <c r="Q404" s="0" t="n">
        <f aca="false">(J404+L404)/1000000000</f>
        <v>48.808609008</v>
      </c>
      <c r="R404" s="0" t="n">
        <f aca="false">P404/$O404</f>
        <v>78.6246150098148</v>
      </c>
      <c r="S404" s="0" t="n">
        <f aca="false">Q404/$O404</f>
        <v>9.7625379497726</v>
      </c>
      <c r="T404" s="0" t="n">
        <f aca="false">R404+S404</f>
        <v>88.3871529595874</v>
      </c>
      <c r="U404" s="0" t="n">
        <f aca="false">O$377/O404</f>
        <v>0.400215658029011</v>
      </c>
    </row>
    <row r="405" customFormat="false" ht="12.8" hidden="false" customHeight="false" outlineLevel="0" collapsed="false">
      <c r="B405" s="0" t="n">
        <v>324</v>
      </c>
      <c r="D405" s="0" t="n">
        <v>726685</v>
      </c>
      <c r="F405" s="0" t="n">
        <v>276918</v>
      </c>
      <c r="G405" s="0" t="n">
        <v>74612</v>
      </c>
      <c r="H405" s="0" t="n">
        <v>177398</v>
      </c>
      <c r="I405" s="0" t="n">
        <v>198469406127</v>
      </c>
      <c r="J405" s="0" t="n">
        <v>28082763671</v>
      </c>
      <c r="K405" s="0" t="n">
        <v>194406967163</v>
      </c>
      <c r="L405" s="0" t="n">
        <v>20676147460</v>
      </c>
      <c r="M405" s="0" t="n">
        <v>4999537</v>
      </c>
      <c r="N405" s="0" t="n">
        <v>4</v>
      </c>
      <c r="O405" s="0" t="n">
        <f aca="false">M405/1000000</f>
        <v>4.999537</v>
      </c>
      <c r="P405" s="0" t="n">
        <f aca="false">(I405+K405)/1000000000</f>
        <v>392.87637329</v>
      </c>
      <c r="Q405" s="0" t="n">
        <f aca="false">(J405+L405)/1000000000</f>
        <v>48.758911131</v>
      </c>
      <c r="R405" s="0" t="n">
        <f aca="false">P405/$O405</f>
        <v>78.5825514022599</v>
      </c>
      <c r="S405" s="0" t="n">
        <f aca="false">Q405/$O405</f>
        <v>9.75268532486108</v>
      </c>
      <c r="T405" s="0" t="n">
        <f aca="false">R405+S405</f>
        <v>88.3352367271209</v>
      </c>
      <c r="U405" s="0" t="n">
        <f aca="false">O$377/O405</f>
        <v>0.400219260303504</v>
      </c>
    </row>
    <row r="406" customFormat="false" ht="12.8" hidden="false" customHeight="false" outlineLevel="0" collapsed="false">
      <c r="B406" s="0" t="n">
        <v>890</v>
      </c>
      <c r="D406" s="0" t="n">
        <v>240729</v>
      </c>
      <c r="F406" s="0" t="n">
        <v>145443</v>
      </c>
      <c r="G406" s="0" t="n">
        <v>31355</v>
      </c>
      <c r="H406" s="0" t="n">
        <v>58551</v>
      </c>
      <c r="I406" s="0" t="n">
        <v>198566268920</v>
      </c>
      <c r="J406" s="0" t="n">
        <v>28097610473</v>
      </c>
      <c r="K406" s="0" t="n">
        <v>194130599975</v>
      </c>
      <c r="L406" s="0" t="n">
        <v>20672210693</v>
      </c>
      <c r="M406" s="0" t="n">
        <v>4999570</v>
      </c>
      <c r="N406" s="0" t="n">
        <v>5</v>
      </c>
      <c r="O406" s="0" t="n">
        <f aca="false">M406/1000000</f>
        <v>4.99957</v>
      </c>
      <c r="P406" s="0" t="n">
        <f aca="false">(I406+K406)/1000000000</f>
        <v>392.696868895</v>
      </c>
      <c r="Q406" s="0" t="n">
        <f aca="false">(J406+L406)/1000000000</f>
        <v>48.769821166</v>
      </c>
      <c r="R406" s="0" t="n">
        <f aca="false">P406/$O406</f>
        <v>78.5461287460722</v>
      </c>
      <c r="S406" s="0" t="n">
        <f aca="false">Q406/$O406</f>
        <v>9.75480314627058</v>
      </c>
      <c r="T406" s="0" t="n">
        <f aca="false">R406+S406</f>
        <v>88.3009318923427</v>
      </c>
      <c r="U406" s="0" t="n">
        <f aca="false">O$377/O406</f>
        <v>0.400216618629202</v>
      </c>
    </row>
    <row r="407" customFormat="false" ht="12.8" hidden="false" customHeight="false" outlineLevel="0" collapsed="false">
      <c r="B407" s="0" t="n">
        <v>549</v>
      </c>
      <c r="D407" s="0" t="n">
        <v>1486809</v>
      </c>
      <c r="F407" s="0" t="n">
        <v>460525</v>
      </c>
      <c r="G407" s="0" t="n">
        <v>195521</v>
      </c>
      <c r="H407" s="0" t="n">
        <v>347676</v>
      </c>
      <c r="I407" s="0" t="n">
        <v>198552246093</v>
      </c>
      <c r="J407" s="0" t="n">
        <v>28069824218</v>
      </c>
      <c r="K407" s="0" t="n">
        <v>194220870971</v>
      </c>
      <c r="L407" s="0" t="n">
        <v>20718765258</v>
      </c>
      <c r="M407" s="0" t="n">
        <v>4999503</v>
      </c>
      <c r="N407" s="0" t="n">
        <v>6</v>
      </c>
      <c r="O407" s="0" t="n">
        <f aca="false">M407/1000000</f>
        <v>4.999503</v>
      </c>
      <c r="P407" s="0" t="n">
        <f aca="false">(I407+K407)/1000000000</f>
        <v>392.773117064</v>
      </c>
      <c r="Q407" s="0" t="n">
        <f aca="false">(J407+L407)/1000000000</f>
        <v>48.788589476</v>
      </c>
      <c r="R407" s="0" t="n">
        <f aca="false">P407/$O407</f>
        <v>78.5624325185924</v>
      </c>
      <c r="S407" s="0" t="n">
        <f aca="false">Q407/$O407</f>
        <v>9.75868790877813</v>
      </c>
      <c r="T407" s="0" t="n">
        <f aca="false">R407+S407</f>
        <v>88.3211204273705</v>
      </c>
      <c r="U407" s="0" t="n">
        <f aca="false">O$377/O407</f>
        <v>0.400221982065017</v>
      </c>
    </row>
    <row r="408" customFormat="false" ht="12.8" hidden="false" customHeight="false" outlineLevel="0" collapsed="false">
      <c r="B408" s="0" t="n">
        <v>18196</v>
      </c>
      <c r="D408" s="0" t="n">
        <v>2574281</v>
      </c>
      <c r="F408" s="0" t="n">
        <v>747451</v>
      </c>
      <c r="G408" s="0" t="n">
        <v>364386</v>
      </c>
      <c r="H408" s="0" t="n">
        <v>633774</v>
      </c>
      <c r="I408" s="0" t="n">
        <v>198675552368</v>
      </c>
      <c r="J408" s="0" t="n">
        <v>28047744750</v>
      </c>
      <c r="K408" s="0" t="n">
        <v>194205947875</v>
      </c>
      <c r="L408" s="0" t="n">
        <v>20718597412</v>
      </c>
      <c r="M408" s="0" t="n">
        <v>4999566</v>
      </c>
      <c r="N408" s="0" t="n">
        <v>7</v>
      </c>
      <c r="O408" s="0" t="n">
        <f aca="false">M408/1000000</f>
        <v>4.999566</v>
      </c>
      <c r="P408" s="0" t="n">
        <f aca="false">(I408+K408)/1000000000</f>
        <v>392.881500243</v>
      </c>
      <c r="Q408" s="0" t="n">
        <f aca="false">(J408+L408)/1000000000</f>
        <v>48.766342162</v>
      </c>
      <c r="R408" s="0" t="n">
        <f aca="false">P408/$O408</f>
        <v>78.5831210635083</v>
      </c>
      <c r="S408" s="0" t="n">
        <f aca="false">Q408/$O408</f>
        <v>9.75411508958978</v>
      </c>
      <c r="T408" s="0" t="n">
        <f aca="false">R408+S408</f>
        <v>88.3372361530981</v>
      </c>
      <c r="U408" s="0" t="n">
        <f aca="false">O$377/O408</f>
        <v>0.400216938830291</v>
      </c>
    </row>
    <row r="409" customFormat="false" ht="12.8" hidden="false" customHeight="false" outlineLevel="0" collapsed="false">
      <c r="B409" s="0" t="n">
        <v>594</v>
      </c>
      <c r="D409" s="0" t="n">
        <v>785098</v>
      </c>
      <c r="F409" s="0" t="n">
        <v>295989</v>
      </c>
      <c r="G409" s="0" t="n">
        <v>81770</v>
      </c>
      <c r="H409" s="0" t="n">
        <v>192477</v>
      </c>
      <c r="I409" s="0" t="n">
        <v>198642547607</v>
      </c>
      <c r="J409" s="0" t="n">
        <v>28074066162</v>
      </c>
      <c r="K409" s="0" t="n">
        <v>194163436889</v>
      </c>
      <c r="L409" s="0" t="n">
        <v>20697830200</v>
      </c>
      <c r="M409" s="0" t="n">
        <v>4999474</v>
      </c>
      <c r="N409" s="0" t="n">
        <v>8</v>
      </c>
      <c r="O409" s="0" t="n">
        <f aca="false">M409/1000000</f>
        <v>4.999474</v>
      </c>
      <c r="P409" s="0" t="n">
        <f aca="false">(I409+K409)/1000000000</f>
        <v>392.805984496</v>
      </c>
      <c r="Q409" s="0" t="n">
        <f aca="false">(J409+L409)/1000000000</f>
        <v>48.771896362</v>
      </c>
      <c r="R409" s="0" t="n">
        <f aca="false">P409/$O409</f>
        <v>78.5694624066452</v>
      </c>
      <c r="S409" s="0" t="n">
        <f aca="false">Q409/$O409</f>
        <v>9.75540554106292</v>
      </c>
      <c r="T409" s="0" t="n">
        <f aca="false">R409+S409</f>
        <v>88.3248679477081</v>
      </c>
      <c r="U409" s="0" t="n">
        <f aca="false">O$377/O409</f>
        <v>0.400224303596738</v>
      </c>
    </row>
    <row r="410" customFormat="false" ht="12.8" hidden="false" customHeight="false" outlineLevel="0" collapsed="false">
      <c r="B410" s="0" t="n">
        <v>1580</v>
      </c>
      <c r="D410" s="0" t="n">
        <v>1033922</v>
      </c>
      <c r="F410" s="0" t="n">
        <v>335392</v>
      </c>
      <c r="G410" s="0" t="n">
        <v>160104</v>
      </c>
      <c r="H410" s="0" t="n">
        <v>232225</v>
      </c>
      <c r="I410" s="0" t="n">
        <v>198832000732</v>
      </c>
      <c r="J410" s="0" t="n">
        <v>28070907592</v>
      </c>
      <c r="K410" s="0" t="n">
        <v>194103149414</v>
      </c>
      <c r="L410" s="0" t="n">
        <v>20686340332</v>
      </c>
      <c r="M410" s="0" t="n">
        <v>4999615</v>
      </c>
      <c r="N410" s="0" t="n">
        <v>9</v>
      </c>
      <c r="O410" s="0" t="n">
        <f aca="false">M410/1000000</f>
        <v>4.999615</v>
      </c>
      <c r="P410" s="0" t="n">
        <f aca="false">(I410+K410)/1000000000</f>
        <v>392.935150146</v>
      </c>
      <c r="Q410" s="0" t="n">
        <f aca="false">(J410+L410)/1000000000</f>
        <v>48.757247924</v>
      </c>
      <c r="R410" s="0" t="n">
        <f aca="false">P410/$O410</f>
        <v>78.5930816964906</v>
      </c>
      <c r="S410" s="0" t="n">
        <f aca="false">Q410/$O410</f>
        <v>9.75220050423883</v>
      </c>
      <c r="T410" s="0" t="n">
        <f aca="false">R410+S410</f>
        <v>88.3452822007295</v>
      </c>
      <c r="U410" s="0" t="n">
        <f aca="false">O$377/O410</f>
        <v>0.400213016402263</v>
      </c>
    </row>
    <row r="411" customFormat="false" ht="12.8" hidden="false" customHeight="false" outlineLevel="0" collapsed="false">
      <c r="B411" s="0" t="n">
        <v>355</v>
      </c>
      <c r="D411" s="0" t="n">
        <v>726039</v>
      </c>
      <c r="F411" s="0" t="n">
        <v>278231</v>
      </c>
      <c r="G411" s="0" t="n">
        <v>74521</v>
      </c>
      <c r="H411" s="0" t="n">
        <v>177205</v>
      </c>
      <c r="I411" s="0" t="n">
        <v>198799011230</v>
      </c>
      <c r="J411" s="0" t="n">
        <v>28058853149</v>
      </c>
      <c r="K411" s="0" t="n">
        <v>194200271606</v>
      </c>
      <c r="L411" s="0" t="n">
        <v>20692474365</v>
      </c>
      <c r="M411" s="0" t="n">
        <v>4999544</v>
      </c>
      <c r="N411" s="0" t="n">
        <v>10</v>
      </c>
      <c r="O411" s="0" t="n">
        <f aca="false">M411/1000000</f>
        <v>4.999544</v>
      </c>
      <c r="P411" s="0" t="n">
        <f aca="false">(I411+K411)/1000000000</f>
        <v>392.999282836</v>
      </c>
      <c r="Q411" s="0" t="n">
        <f aca="false">(J411+L411)/1000000000</f>
        <v>48.751327514</v>
      </c>
      <c r="R411" s="0" t="n">
        <f aca="false">P411/$O411</f>
        <v>78.6070255279281</v>
      </c>
      <c r="S411" s="0" t="n">
        <f aca="false">Q411/$O411</f>
        <v>9.7511548081185</v>
      </c>
      <c r="T411" s="0" t="n">
        <f aca="false">R411+S411</f>
        <v>88.3581803360466</v>
      </c>
      <c r="U411" s="0" t="n">
        <f aca="false">O$377/O411</f>
        <v>0.400218699945435</v>
      </c>
    </row>
    <row r="412" customFormat="false" ht="12.8" hidden="false" customHeight="false" outlineLevel="0" collapsed="false">
      <c r="B412" s="0" t="n">
        <v>720</v>
      </c>
      <c r="D412" s="0" t="n">
        <v>266179</v>
      </c>
      <c r="F412" s="0" t="n">
        <v>159940</v>
      </c>
      <c r="G412" s="0" t="n">
        <v>23981</v>
      </c>
      <c r="H412" s="0" t="n">
        <v>50427</v>
      </c>
      <c r="I412" s="0" t="n">
        <v>198985366821</v>
      </c>
      <c r="J412" s="0" t="n">
        <v>28086547851</v>
      </c>
      <c r="K412" s="0" t="n">
        <v>194154983520</v>
      </c>
      <c r="L412" s="0" t="n">
        <v>20691116333</v>
      </c>
      <c r="M412" s="0" t="n">
        <v>4999499</v>
      </c>
      <c r="N412" s="0" t="n">
        <v>11</v>
      </c>
      <c r="O412" s="0" t="n">
        <f aca="false">M412/1000000</f>
        <v>4.999499</v>
      </c>
      <c r="P412" s="0" t="n">
        <f aca="false">(I412+K412)/1000000000</f>
        <v>393.140350341</v>
      </c>
      <c r="Q412" s="0" t="n">
        <f aca="false">(J412+L412)/1000000000</f>
        <v>48.777664184</v>
      </c>
      <c r="R412" s="0" t="n">
        <f aca="false">P412/$O412</f>
        <v>78.6359493903289</v>
      </c>
      <c r="S412" s="0" t="n">
        <f aca="false">Q412/$O412</f>
        <v>9.756510439146</v>
      </c>
      <c r="T412" s="0" t="n">
        <f aca="false">R412+S412</f>
        <v>88.3924598294749</v>
      </c>
      <c r="U412" s="0" t="n">
        <f aca="false">O$377/O412</f>
        <v>0.400222302274688</v>
      </c>
    </row>
    <row r="413" customFormat="false" ht="12.8" hidden="false" customHeight="false" outlineLevel="0" collapsed="false">
      <c r="B413" s="0" t="n">
        <v>966</v>
      </c>
      <c r="D413" s="0" t="n">
        <v>1476134</v>
      </c>
      <c r="F413" s="0" t="n">
        <v>455056</v>
      </c>
      <c r="G413" s="0" t="n">
        <v>193840</v>
      </c>
      <c r="H413" s="0" t="n">
        <v>344794</v>
      </c>
      <c r="I413" s="0" t="n">
        <v>198896972656</v>
      </c>
      <c r="J413" s="0" t="n">
        <v>28003890991</v>
      </c>
      <c r="K413" s="0" t="n">
        <v>193979843139</v>
      </c>
      <c r="L413" s="0" t="n">
        <v>20714385986</v>
      </c>
      <c r="M413" s="0" t="n">
        <v>4999503</v>
      </c>
      <c r="N413" s="0" t="n">
        <v>12</v>
      </c>
      <c r="O413" s="0" t="n">
        <f aca="false">M413/1000000</f>
        <v>4.999503</v>
      </c>
      <c r="P413" s="0" t="n">
        <f aca="false">(I413+K413)/1000000000</f>
        <v>392.876815795</v>
      </c>
      <c r="Q413" s="0" t="n">
        <f aca="false">(J413+L413)/1000000000</f>
        <v>48.718276977</v>
      </c>
      <c r="R413" s="0" t="n">
        <f aca="false">P413/$O413</f>
        <v>78.5831743265281</v>
      </c>
      <c r="S413" s="0" t="n">
        <f aca="false">Q413/$O413</f>
        <v>9.7446240110267</v>
      </c>
      <c r="T413" s="0" t="n">
        <f aca="false">R413+S413</f>
        <v>88.3277983375548</v>
      </c>
      <c r="U413" s="0" t="n">
        <f aca="false">O$377/O413</f>
        <v>0.400221982065017</v>
      </c>
    </row>
    <row r="414" customFormat="false" ht="12.8" hidden="false" customHeight="false" outlineLevel="0" collapsed="false">
      <c r="B414" s="0" t="n">
        <v>447</v>
      </c>
      <c r="D414" s="0" t="n">
        <v>164573</v>
      </c>
      <c r="F414" s="0" t="n">
        <v>131107</v>
      </c>
      <c r="G414" s="0" t="n">
        <v>22303</v>
      </c>
      <c r="H414" s="0" t="n">
        <v>38952</v>
      </c>
      <c r="I414" s="0" t="n">
        <v>198999542236</v>
      </c>
      <c r="J414" s="0" t="n">
        <v>28071060180</v>
      </c>
      <c r="K414" s="0" t="n">
        <v>193638534545</v>
      </c>
      <c r="L414" s="0" t="n">
        <v>20701339721</v>
      </c>
      <c r="M414" s="0" t="n">
        <v>4999520</v>
      </c>
      <c r="N414" s="0" t="n">
        <v>13</v>
      </c>
      <c r="O414" s="0" t="n">
        <f aca="false">M414/1000000</f>
        <v>4.99952</v>
      </c>
      <c r="P414" s="0" t="n">
        <f aca="false">(I414+K414)/1000000000</f>
        <v>392.638076781</v>
      </c>
      <c r="Q414" s="0" t="n">
        <f aca="false">(J414+L414)/1000000000</f>
        <v>48.772399901</v>
      </c>
      <c r="R414" s="0" t="n">
        <f aca="false">P414/$O414</f>
        <v>78.5351547310542</v>
      </c>
      <c r="S414" s="0" t="n">
        <f aca="false">Q414/$O414</f>
        <v>9.75541650018402</v>
      </c>
      <c r="T414" s="0" t="n">
        <f aca="false">R414+S414</f>
        <v>88.2905712312382</v>
      </c>
      <c r="U414" s="0" t="n">
        <f aca="false">O$377/O414</f>
        <v>0.400220621179633</v>
      </c>
    </row>
    <row r="415" customFormat="false" ht="12.8" hidden="false" customHeight="false" outlineLevel="0" collapsed="false">
      <c r="B415" s="0" t="n">
        <v>468</v>
      </c>
      <c r="D415" s="0" t="n">
        <v>729904</v>
      </c>
      <c r="F415" s="0" t="n">
        <v>271025</v>
      </c>
      <c r="G415" s="0" t="n">
        <v>75026</v>
      </c>
      <c r="H415" s="0" t="n">
        <v>178207</v>
      </c>
      <c r="I415" s="0" t="n">
        <v>198779052734</v>
      </c>
      <c r="J415" s="0" t="n">
        <v>28031524658</v>
      </c>
      <c r="K415" s="0" t="n">
        <v>193700119018</v>
      </c>
      <c r="L415" s="0" t="n">
        <v>20714111328</v>
      </c>
      <c r="M415" s="0" t="n">
        <v>4999491</v>
      </c>
      <c r="N415" s="0" t="n">
        <v>14</v>
      </c>
      <c r="O415" s="0" t="n">
        <f aca="false">M415/1000000</f>
        <v>4.999491</v>
      </c>
      <c r="P415" s="0" t="n">
        <f aca="false">(I415+K415)/1000000000</f>
        <v>392.479171752</v>
      </c>
      <c r="Q415" s="0" t="n">
        <f aca="false">(J415+L415)/1000000000</f>
        <v>48.745635986</v>
      </c>
      <c r="R415" s="0" t="n">
        <f aca="false">P415/$O415</f>
        <v>78.5038260398909</v>
      </c>
      <c r="S415" s="0" t="n">
        <f aca="false">Q415/$O415</f>
        <v>9.75011975939151</v>
      </c>
      <c r="T415" s="0" t="n">
        <f aca="false">R415+S415</f>
        <v>88.2539457992824</v>
      </c>
      <c r="U415" s="0" t="n">
        <f aca="false">O$377/O415</f>
        <v>0.400222942695566</v>
      </c>
    </row>
    <row r="416" customFormat="false" ht="12.8" hidden="false" customHeight="false" outlineLevel="0" collapsed="false">
      <c r="B416" s="0" t="n">
        <v>806</v>
      </c>
      <c r="D416" s="0" t="n">
        <v>911801</v>
      </c>
      <c r="F416" s="0" t="n">
        <v>322338</v>
      </c>
      <c r="G416" s="0" t="n">
        <v>141612</v>
      </c>
      <c r="H416" s="0" t="n">
        <v>205579</v>
      </c>
      <c r="I416" s="0" t="n">
        <v>198771697998</v>
      </c>
      <c r="J416" s="0" t="n">
        <v>28071868896</v>
      </c>
      <c r="K416" s="0" t="n">
        <v>193604888916</v>
      </c>
      <c r="L416" s="0" t="n">
        <v>20729660034</v>
      </c>
      <c r="M416" s="0" t="n">
        <v>4999490</v>
      </c>
      <c r="N416" s="0" t="n">
        <v>15</v>
      </c>
      <c r="O416" s="0" t="n">
        <f aca="false">M416/1000000</f>
        <v>4.99949</v>
      </c>
      <c r="P416" s="0" t="n">
        <f aca="false">(I416+K416)/1000000000</f>
        <v>392.376586914</v>
      </c>
      <c r="Q416" s="0" t="n">
        <f aca="false">(J416+L416)/1000000000</f>
        <v>48.80152893</v>
      </c>
      <c r="R416" s="0" t="n">
        <f aca="false">P416/$O416</f>
        <v>78.4833226817135</v>
      </c>
      <c r="S416" s="0" t="n">
        <f aca="false">Q416/$O416</f>
        <v>9.76130143874675</v>
      </c>
      <c r="T416" s="0" t="n">
        <f aca="false">R416+S416</f>
        <v>88.2446241204603</v>
      </c>
      <c r="U416" s="0" t="n">
        <f aca="false">O$377/O416</f>
        <v>0.40022302274832</v>
      </c>
    </row>
    <row r="417" customFormat="false" ht="12.8" hidden="false" customHeight="false" outlineLevel="0" collapsed="false">
      <c r="B417" s="0" t="n">
        <v>321</v>
      </c>
      <c r="D417" s="0" t="n">
        <v>727148</v>
      </c>
      <c r="F417" s="0" t="n">
        <v>273100</v>
      </c>
      <c r="G417" s="0" t="n">
        <v>74661</v>
      </c>
      <c r="H417" s="0" t="n">
        <v>177524</v>
      </c>
      <c r="I417" s="0" t="n">
        <v>198847488403</v>
      </c>
      <c r="J417" s="0" t="n">
        <v>28029617309</v>
      </c>
      <c r="K417" s="0" t="n">
        <v>193719955444</v>
      </c>
      <c r="L417" s="0" t="n">
        <v>20697525024</v>
      </c>
      <c r="M417" s="0" t="n">
        <v>4999535</v>
      </c>
      <c r="N417" s="0" t="n">
        <v>16</v>
      </c>
      <c r="O417" s="0" t="n">
        <f aca="false">M417/1000000</f>
        <v>4.999535</v>
      </c>
      <c r="P417" s="0" t="n">
        <f aca="false">(I417+K417)/1000000000</f>
        <v>392.567443847</v>
      </c>
      <c r="Q417" s="0" t="n">
        <f aca="false">(J417+L417)/1000000000</f>
        <v>48.727142333</v>
      </c>
      <c r="R417" s="0" t="n">
        <f aca="false">P417/$O417</f>
        <v>78.5207912029819</v>
      </c>
      <c r="S417" s="0" t="n">
        <f aca="false">Q417/$O417</f>
        <v>9.74633487574345</v>
      </c>
      <c r="T417" s="0" t="n">
        <f aca="false">R417+S417</f>
        <v>88.2671260787253</v>
      </c>
      <c r="U417" s="0" t="n">
        <f aca="false">O$377/O417</f>
        <v>0.400219420406098</v>
      </c>
    </row>
    <row r="418" customFormat="false" ht="12.8" hidden="false" customHeight="false" outlineLevel="0" collapsed="false">
      <c r="B418" s="0" t="n">
        <v>935</v>
      </c>
      <c r="D418" s="0" t="n">
        <v>381037</v>
      </c>
      <c r="F418" s="0" t="n">
        <v>183685</v>
      </c>
      <c r="G418" s="0" t="n">
        <v>47920</v>
      </c>
      <c r="H418" s="0" t="n">
        <v>93859</v>
      </c>
      <c r="I418" s="0" t="n">
        <v>198798645019</v>
      </c>
      <c r="J418" s="0" t="n">
        <v>28057769775</v>
      </c>
      <c r="K418" s="0" t="n">
        <v>193657821655</v>
      </c>
      <c r="L418" s="0" t="n">
        <v>20712524414</v>
      </c>
      <c r="M418" s="0" t="n">
        <v>4999559</v>
      </c>
      <c r="N418" s="0" t="n">
        <v>17</v>
      </c>
      <c r="O418" s="0" t="n">
        <f aca="false">M418/1000000</f>
        <v>4.999559</v>
      </c>
      <c r="P418" s="0" t="n">
        <f aca="false">(I418+K418)/1000000000</f>
        <v>392.456466674</v>
      </c>
      <c r="Q418" s="0" t="n">
        <f aca="false">(J418+L418)/1000000000</f>
        <v>48.770294189</v>
      </c>
      <c r="R418" s="0" t="n">
        <f aca="false">P418/$O418</f>
        <v>78.4982168775286</v>
      </c>
      <c r="S418" s="0" t="n">
        <f aca="false">Q418/$O418</f>
        <v>9.75491922167535</v>
      </c>
      <c r="T418" s="0" t="n">
        <f aca="false">R418+S418</f>
        <v>88.253136099204</v>
      </c>
      <c r="U418" s="0" t="n">
        <f aca="false">O$377/O418</f>
        <v>0.400217499183428</v>
      </c>
    </row>
    <row r="419" customFormat="false" ht="12.8" hidden="false" customHeight="false" outlineLevel="0" collapsed="false">
      <c r="B419" s="0" t="n">
        <v>651</v>
      </c>
      <c r="D419" s="0" t="n">
        <v>1714585</v>
      </c>
      <c r="F419" s="0" t="n">
        <v>520016</v>
      </c>
      <c r="G419" s="0" t="n">
        <v>222060</v>
      </c>
      <c r="H419" s="0" t="n">
        <v>404880</v>
      </c>
      <c r="I419" s="0" t="n">
        <v>198503265380</v>
      </c>
      <c r="J419" s="0" t="n">
        <v>28062301635</v>
      </c>
      <c r="K419" s="0" t="n">
        <v>193756835937</v>
      </c>
      <c r="L419" s="0" t="n">
        <v>20707061767</v>
      </c>
      <c r="M419" s="0" t="n">
        <v>4999511</v>
      </c>
      <c r="N419" s="0" t="n">
        <v>18</v>
      </c>
      <c r="O419" s="0" t="n">
        <f aca="false">M419/1000000</f>
        <v>4.999511</v>
      </c>
      <c r="P419" s="0" t="n">
        <f aca="false">(I419+K419)/1000000000</f>
        <v>392.260101317</v>
      </c>
      <c r="Q419" s="0" t="n">
        <f aca="false">(J419+L419)/1000000000</f>
        <v>48.769363402</v>
      </c>
      <c r="R419" s="0" t="n">
        <f aca="false">P419/$O419</f>
        <v>78.4596936214362</v>
      </c>
      <c r="S419" s="0" t="n">
        <f aca="false">Q419/$O419</f>
        <v>9.7548267024515</v>
      </c>
      <c r="T419" s="0" t="n">
        <f aca="false">R419+S419</f>
        <v>88.2145203238877</v>
      </c>
      <c r="U419" s="0" t="n">
        <f aca="false">O$377/O419</f>
        <v>0.400221341647213</v>
      </c>
    </row>
    <row r="420" customFormat="false" ht="12.8" hidden="false" customHeight="false" outlineLevel="0" collapsed="false">
      <c r="B420" s="0" t="n">
        <v>17714</v>
      </c>
      <c r="D420" s="0" t="n">
        <v>4144323</v>
      </c>
      <c r="F420" s="0" t="n">
        <v>1157398</v>
      </c>
      <c r="G420" s="0" t="n">
        <v>589814</v>
      </c>
      <c r="H420" s="0" t="n">
        <v>1029994</v>
      </c>
      <c r="I420" s="0" t="n">
        <v>198685424804</v>
      </c>
      <c r="J420" s="0" t="n">
        <v>28084640502</v>
      </c>
      <c r="K420" s="0" t="n">
        <v>193802734375</v>
      </c>
      <c r="L420" s="0" t="n">
        <v>20674743652</v>
      </c>
      <c r="M420" s="0" t="n">
        <v>4999558</v>
      </c>
      <c r="N420" s="0" t="n">
        <v>19</v>
      </c>
      <c r="O420" s="0" t="n">
        <f aca="false">M420/1000000</f>
        <v>4.999558</v>
      </c>
      <c r="P420" s="0" t="n">
        <f aca="false">(I420+K420)/1000000000</f>
        <v>392.488159179</v>
      </c>
      <c r="Q420" s="0" t="n">
        <f aca="false">(J420+L420)/1000000000</f>
        <v>48.759384154</v>
      </c>
      <c r="R420" s="0" t="n">
        <f aca="false">P420/$O420</f>
        <v>78.504571639933</v>
      </c>
      <c r="S420" s="0" t="n">
        <f aca="false">Q420/$O420</f>
        <v>9.75273897292521</v>
      </c>
      <c r="T420" s="0" t="n">
        <f aca="false">R420+S420</f>
        <v>88.2573106128582</v>
      </c>
      <c r="U420" s="0" t="n">
        <f aca="false">O$377/O420</f>
        <v>0.400217579234004</v>
      </c>
    </row>
    <row r="421" customFormat="false" ht="12.8" hidden="false" customHeight="false" outlineLevel="0" collapsed="false">
      <c r="B421" s="0" t="n">
        <v>682</v>
      </c>
      <c r="D421" s="0" t="n">
        <v>755136</v>
      </c>
      <c r="F421" s="0" t="n">
        <v>281406</v>
      </c>
      <c r="G421" s="0" t="n">
        <v>78109</v>
      </c>
      <c r="H421" s="0" t="n">
        <v>184752</v>
      </c>
      <c r="I421" s="0" t="n">
        <v>198742080688</v>
      </c>
      <c r="J421" s="0" t="n">
        <v>28089065551</v>
      </c>
      <c r="K421" s="0" t="n">
        <v>193791351318</v>
      </c>
      <c r="L421" s="0" t="n">
        <v>20701858520</v>
      </c>
      <c r="M421" s="0" t="n">
        <v>4999466</v>
      </c>
      <c r="N421" s="0" t="n">
        <v>20</v>
      </c>
      <c r="O421" s="0" t="n">
        <f aca="false">M421/1000000</f>
        <v>4.999466</v>
      </c>
      <c r="P421" s="0" t="n">
        <f aca="false">(I421+K421)/1000000000</f>
        <v>392.533432006</v>
      </c>
      <c r="Q421" s="0" t="n">
        <f aca="false">(J421+L421)/1000000000</f>
        <v>48.790924071</v>
      </c>
      <c r="R421" s="0" t="n">
        <f aca="false">P421/$O421</f>
        <v>78.5150718108694</v>
      </c>
      <c r="S421" s="0" t="n">
        <f aca="false">Q421/$O421</f>
        <v>9.75922709965424</v>
      </c>
      <c r="T421" s="0" t="n">
        <f aca="false">R421+S421</f>
        <v>88.2742989105237</v>
      </c>
      <c r="U421" s="0" t="n">
        <f aca="false">O$377/O421</f>
        <v>0.400224944024022</v>
      </c>
    </row>
    <row r="422" customFormat="false" ht="12.8" hidden="false" customHeight="false" outlineLevel="0" collapsed="false">
      <c r="B422" s="0" t="n">
        <v>1276</v>
      </c>
      <c r="D422" s="0" t="n">
        <v>1032506</v>
      </c>
      <c r="F422" s="0" t="n">
        <v>337196</v>
      </c>
      <c r="G422" s="0" t="n">
        <v>160042</v>
      </c>
      <c r="H422" s="0" t="n">
        <v>231691</v>
      </c>
      <c r="I422" s="0" t="n">
        <v>198818801879</v>
      </c>
      <c r="J422" s="0" t="n">
        <v>28100311279</v>
      </c>
      <c r="K422" s="0" t="n">
        <v>193742004394</v>
      </c>
      <c r="L422" s="0" t="n">
        <v>20669876098</v>
      </c>
      <c r="M422" s="0" t="n">
        <v>4999521</v>
      </c>
      <c r="N422" s="0" t="n">
        <v>21</v>
      </c>
      <c r="O422" s="0" t="n">
        <f aca="false">M422/1000000</f>
        <v>4.999521</v>
      </c>
      <c r="P422" s="0" t="n">
        <f aca="false">(I422+K422)/1000000000</f>
        <v>392.560806273</v>
      </c>
      <c r="Q422" s="0" t="n">
        <f aca="false">(J422+L422)/1000000000</f>
        <v>48.770187377</v>
      </c>
      <c r="R422" s="0" t="n">
        <f aca="false">P422/$O422</f>
        <v>78.5196834402736</v>
      </c>
      <c r="S422" s="0" t="n">
        <f aca="false">Q422/$O422</f>
        <v>9.75497200171777</v>
      </c>
      <c r="T422" s="0" t="n">
        <f aca="false">R422+S422</f>
        <v>88.2746554419913</v>
      </c>
      <c r="U422" s="0" t="n">
        <f aca="false">O$377/O422</f>
        <v>0.40022054112784</v>
      </c>
    </row>
    <row r="423" customFormat="false" ht="12.8" hidden="false" customHeight="false" outlineLevel="0" collapsed="false">
      <c r="B423" s="0" t="n">
        <v>380</v>
      </c>
      <c r="D423" s="0" t="n">
        <v>726013</v>
      </c>
      <c r="F423" s="0" t="n">
        <v>276532</v>
      </c>
      <c r="G423" s="0" t="n">
        <v>74521</v>
      </c>
      <c r="H423" s="0" t="n">
        <v>177196</v>
      </c>
      <c r="I423" s="0" t="n">
        <v>199018829345</v>
      </c>
      <c r="J423" s="0" t="n">
        <v>28132141113</v>
      </c>
      <c r="K423" s="0" t="n">
        <v>193681396484</v>
      </c>
      <c r="L423" s="0" t="n">
        <v>20703506469</v>
      </c>
      <c r="M423" s="0" t="n">
        <v>4999508</v>
      </c>
      <c r="N423" s="0" t="n">
        <v>22</v>
      </c>
      <c r="O423" s="0" t="n">
        <f aca="false">M423/1000000</f>
        <v>4.999508</v>
      </c>
      <c r="P423" s="0" t="n">
        <f aca="false">(I423+K423)/1000000000</f>
        <v>392.700225829</v>
      </c>
      <c r="Q423" s="0" t="n">
        <f aca="false">(J423+L423)/1000000000</f>
        <v>48.835647582</v>
      </c>
      <c r="R423" s="0" t="n">
        <f aca="false">P423/$O423</f>
        <v>78.5477742667879</v>
      </c>
      <c r="S423" s="0" t="n">
        <f aca="false">Q423/$O423</f>
        <v>9.76809069652454</v>
      </c>
      <c r="T423" s="0" t="n">
        <f aca="false">R423+S423</f>
        <v>88.3158649633124</v>
      </c>
      <c r="U423" s="0" t="n">
        <f aca="false">O$377/O423</f>
        <v>0.400221581803649</v>
      </c>
    </row>
    <row r="424" customFormat="false" ht="12.8" hidden="false" customHeight="false" outlineLevel="0" collapsed="false">
      <c r="B424" s="0" t="n">
        <v>647</v>
      </c>
      <c r="D424" s="0" t="n">
        <v>266617</v>
      </c>
      <c r="F424" s="0" t="n">
        <v>150337</v>
      </c>
      <c r="G424" s="0" t="n">
        <v>24030</v>
      </c>
      <c r="H424" s="0" t="n">
        <v>50540</v>
      </c>
      <c r="I424" s="0" t="n">
        <v>198911590576</v>
      </c>
      <c r="J424" s="0" t="n">
        <v>27996276855</v>
      </c>
      <c r="K424" s="0" t="n">
        <v>193651306152</v>
      </c>
      <c r="L424" s="0" t="n">
        <v>20685104370</v>
      </c>
      <c r="M424" s="0" t="n">
        <v>4999495</v>
      </c>
      <c r="N424" s="0" t="n">
        <v>23</v>
      </c>
      <c r="O424" s="0" t="n">
        <f aca="false">M424/1000000</f>
        <v>4.999495</v>
      </c>
      <c r="P424" s="0" t="n">
        <f aca="false">(I424+K424)/1000000000</f>
        <v>392.562896728</v>
      </c>
      <c r="Q424" s="0" t="n">
        <f aca="false">(J424+L424)/1000000000</f>
        <v>48.681381225</v>
      </c>
      <c r="R424" s="0" t="n">
        <f aca="false">P424/$O424</f>
        <v>78.5205099171016</v>
      </c>
      <c r="S424" s="0" t="n">
        <f aca="false">Q424/$O424</f>
        <v>9.73725970823053</v>
      </c>
      <c r="T424" s="0" t="n">
        <f aca="false">R424+S424</f>
        <v>88.2577696253322</v>
      </c>
      <c r="U424" s="0" t="n">
        <f aca="false">O$377/O424</f>
        <v>0.400222622484871</v>
      </c>
    </row>
    <row r="425" customFormat="false" ht="12.8" hidden="false" customHeight="false" outlineLevel="0" collapsed="false">
      <c r="B425" s="0" t="n">
        <v>2030</v>
      </c>
      <c r="D425" s="0" t="n">
        <v>1517154</v>
      </c>
      <c r="F425" s="0" t="n">
        <v>461635</v>
      </c>
      <c r="G425" s="0" t="n">
        <v>199503</v>
      </c>
      <c r="H425" s="0" t="n">
        <v>355553</v>
      </c>
      <c r="I425" s="0" t="n">
        <v>198771286010</v>
      </c>
      <c r="J425" s="0" t="n">
        <v>28124023437</v>
      </c>
      <c r="K425" s="0" t="n">
        <v>193774200439</v>
      </c>
      <c r="L425" s="0" t="n">
        <v>20675537109</v>
      </c>
      <c r="M425" s="0" t="n">
        <v>4999551</v>
      </c>
      <c r="N425" s="0" t="n">
        <v>24</v>
      </c>
      <c r="O425" s="0" t="n">
        <f aca="false">M425/1000000</f>
        <v>4.999551</v>
      </c>
      <c r="P425" s="0" t="n">
        <f aca="false">(I425+K425)/1000000000</f>
        <v>392.545486449</v>
      </c>
      <c r="Q425" s="0" t="n">
        <f aca="false">(J425+L425)/1000000000</f>
        <v>48.799560546</v>
      </c>
      <c r="R425" s="0" t="n">
        <f aca="false">P425/$O425</f>
        <v>78.516148039894</v>
      </c>
      <c r="S425" s="0" t="n">
        <f aca="false">Q425/$O425</f>
        <v>9.7607886280188</v>
      </c>
      <c r="T425" s="0" t="n">
        <f aca="false">R425+S425</f>
        <v>88.2769366679128</v>
      </c>
      <c r="U425" s="0" t="n">
        <f aca="false">O$377/O425</f>
        <v>0.400218139588935</v>
      </c>
    </row>
    <row r="427" customFormat="false" ht="12.8" hidden="false" customHeight="false" outlineLevel="0" collapsed="false">
      <c r="A427" s="0" t="s">
        <v>112</v>
      </c>
    </row>
    <row r="428" customFormat="false" ht="12.8" hidden="false" customHeight="false" outlineLevel="0" collapsed="false">
      <c r="A428" s="0" t="s">
        <v>113</v>
      </c>
    </row>
    <row r="429" customFormat="false" ht="12.8" hidden="false" customHeight="false" outlineLevel="0" collapsed="false">
      <c r="A429" s="0" t="s">
        <v>114</v>
      </c>
      <c r="B429" s="0" t="s">
        <v>115</v>
      </c>
      <c r="D429" s="0" t="s">
        <v>116</v>
      </c>
      <c r="F429" s="0" t="s">
        <v>117</v>
      </c>
      <c r="G429" s="0" t="s">
        <v>118</v>
      </c>
      <c r="H429" s="0" t="s">
        <v>119</v>
      </c>
      <c r="I429" s="0" t="s">
        <v>120</v>
      </c>
    </row>
    <row r="430" customFormat="false" ht="12.8" hidden="false" customHeight="false" outlineLevel="0" collapsed="false">
      <c r="A430" s="0" t="n">
        <v>10.8</v>
      </c>
      <c r="B430" s="0" t="n">
        <v>9.9</v>
      </c>
      <c r="D430" s="0" t="n">
        <f aca="false">A430+B430</f>
        <v>20.7</v>
      </c>
      <c r="F430" s="0" t="n">
        <v>3.7</v>
      </c>
      <c r="G430" s="0" t="n">
        <v>2.7</v>
      </c>
      <c r="H430" s="0" t="n">
        <f aca="false">F430+G430</f>
        <v>6.4</v>
      </c>
      <c r="I430" s="0" t="n">
        <f aca="false">D430+H430</f>
        <v>27.1</v>
      </c>
    </row>
    <row r="432" customFormat="false" ht="12.8" hidden="false" customHeight="false" outlineLevel="0" collapsed="false">
      <c r="A432" s="0" t="s">
        <v>0</v>
      </c>
      <c r="B432" s="0" t="s">
        <v>1</v>
      </c>
      <c r="D432" s="0" t="s">
        <v>2</v>
      </c>
      <c r="F432" s="0" t="s">
        <v>73</v>
      </c>
      <c r="G432" s="0" t="s">
        <v>74</v>
      </c>
      <c r="H432" s="0" t="s">
        <v>4</v>
      </c>
      <c r="I432" s="0" t="s">
        <v>5</v>
      </c>
      <c r="J432" s="0" t="s">
        <v>67</v>
      </c>
      <c r="K432" s="0" t="s">
        <v>75</v>
      </c>
      <c r="L432" s="0" t="s">
        <v>76</v>
      </c>
      <c r="M432" s="0" t="s">
        <v>7</v>
      </c>
      <c r="N432" s="0" t="s">
        <v>8</v>
      </c>
      <c r="O432" s="0" t="s">
        <v>9</v>
      </c>
      <c r="P432" s="0" t="s">
        <v>58</v>
      </c>
      <c r="Q432" s="0" t="s">
        <v>59</v>
      </c>
      <c r="R432" s="0" t="s">
        <v>60</v>
      </c>
      <c r="S432" s="0" t="s">
        <v>61</v>
      </c>
      <c r="T432" s="0" t="s">
        <v>62</v>
      </c>
    </row>
    <row r="433" customFormat="false" ht="12.8" hidden="false" customHeight="false" outlineLevel="0" collapsed="false">
      <c r="A433" s="0" t="s">
        <v>121</v>
      </c>
      <c r="B433" s="0" t="n">
        <v>2168</v>
      </c>
      <c r="D433" s="0" t="n">
        <v>1172007</v>
      </c>
      <c r="F433" s="0" t="n">
        <v>322314</v>
      </c>
      <c r="G433" s="0" t="n">
        <v>102550</v>
      </c>
      <c r="H433" s="0" t="n">
        <v>198514</v>
      </c>
      <c r="I433" s="0" t="n">
        <v>79607238769</v>
      </c>
      <c r="J433" s="0" t="n">
        <v>12852020263</v>
      </c>
      <c r="K433" s="0" t="n">
        <v>77753204345</v>
      </c>
      <c r="L433" s="0" t="n">
        <v>8294311523</v>
      </c>
      <c r="M433" s="0" t="n">
        <v>2001255</v>
      </c>
      <c r="N433" s="0" t="n">
        <v>1</v>
      </c>
      <c r="O433" s="0" t="n">
        <f aca="false">M433/1000000</f>
        <v>2.001255</v>
      </c>
      <c r="P433" s="0" t="n">
        <f aca="false">(I433+K433)/1000000000</f>
        <v>157.360443114</v>
      </c>
      <c r="Q433" s="0" t="n">
        <f aca="false">(J433+L433)/1000000000</f>
        <v>21.146331786</v>
      </c>
      <c r="R433" s="0" t="n">
        <f aca="false">P433/$O433</f>
        <v>78.6308806793737</v>
      </c>
      <c r="S433" s="0" t="n">
        <f aca="false">Q433/$O433</f>
        <v>10.5665353920415</v>
      </c>
      <c r="T433" s="0" t="n">
        <f aca="false">R433+S433</f>
        <v>89.1974160714152</v>
      </c>
    </row>
    <row r="434" customFormat="false" ht="12.8" hidden="false" customHeight="false" outlineLevel="0" collapsed="false">
      <c r="A434" s="0" t="s">
        <v>0</v>
      </c>
      <c r="B434" s="0" t="s">
        <v>1</v>
      </c>
      <c r="D434" s="0" t="s">
        <v>2</v>
      </c>
      <c r="F434" s="0" t="s">
        <v>73</v>
      </c>
      <c r="G434" s="0" t="s">
        <v>74</v>
      </c>
      <c r="H434" s="0" t="s">
        <v>4</v>
      </c>
      <c r="I434" s="0" t="s">
        <v>5</v>
      </c>
      <c r="J434" s="0" t="s">
        <v>67</v>
      </c>
      <c r="K434" s="0" t="s">
        <v>75</v>
      </c>
      <c r="L434" s="0" t="s">
        <v>76</v>
      </c>
      <c r="M434" s="0" t="s">
        <v>7</v>
      </c>
      <c r="N434" s="0" t="s">
        <v>8</v>
      </c>
      <c r="O434" s="0" t="s">
        <v>9</v>
      </c>
      <c r="P434" s="0" t="s">
        <v>58</v>
      </c>
      <c r="Q434" s="0" t="s">
        <v>59</v>
      </c>
      <c r="R434" s="0" t="s">
        <v>60</v>
      </c>
      <c r="S434" s="0" t="s">
        <v>61</v>
      </c>
      <c r="T434" s="0" t="s">
        <v>62</v>
      </c>
    </row>
    <row r="435" customFormat="false" ht="12.8" hidden="false" customHeight="false" outlineLevel="0" collapsed="false">
      <c r="A435" s="0" t="s">
        <v>122</v>
      </c>
      <c r="B435" s="0" t="n">
        <v>610</v>
      </c>
      <c r="D435" s="0" t="n">
        <v>976198</v>
      </c>
      <c r="F435" s="0" t="n">
        <v>265020</v>
      </c>
      <c r="G435" s="0" t="n">
        <v>84652</v>
      </c>
      <c r="H435" s="0" t="n">
        <v>164896</v>
      </c>
      <c r="I435" s="0" t="n">
        <v>53514068603</v>
      </c>
      <c r="J435" s="0" t="n">
        <v>12848342895</v>
      </c>
      <c r="K435" s="0" t="n">
        <v>50836120605</v>
      </c>
      <c r="L435" s="0" t="n">
        <v>8293975830</v>
      </c>
      <c r="M435" s="0" t="n">
        <v>2001051</v>
      </c>
      <c r="N435" s="0" t="n">
        <v>1</v>
      </c>
      <c r="O435" s="0" t="n">
        <f aca="false">M435/1000000</f>
        <v>2.001051</v>
      </c>
      <c r="P435" s="0" t="n">
        <f aca="false">(I435+K435)/1000000000</f>
        <v>104.350189208</v>
      </c>
      <c r="Q435" s="0" t="n">
        <f aca="false">(J435+L435)/1000000000</f>
        <v>21.142318725</v>
      </c>
      <c r="R435" s="0" t="n">
        <f aca="false">P435/$O435</f>
        <v>52.1476909923835</v>
      </c>
      <c r="S435" s="0" t="n">
        <f aca="false">Q435/$O435</f>
        <v>10.5656071359501</v>
      </c>
      <c r="T435" s="0" t="n">
        <f aca="false">R435+S435</f>
        <v>62.7132981283336</v>
      </c>
    </row>
    <row r="436" customFormat="false" ht="12.8" hidden="false" customHeight="false" outlineLevel="0" collapsed="false">
      <c r="A436" s="0" t="s">
        <v>0</v>
      </c>
      <c r="B436" s="0" t="s">
        <v>1</v>
      </c>
      <c r="D436" s="0" t="s">
        <v>2</v>
      </c>
      <c r="F436" s="0" t="s">
        <v>73</v>
      </c>
      <c r="G436" s="0" t="s">
        <v>74</v>
      </c>
      <c r="H436" s="0" t="s">
        <v>4</v>
      </c>
      <c r="I436" s="0" t="s">
        <v>5</v>
      </c>
      <c r="J436" s="0" t="s">
        <v>67</v>
      </c>
      <c r="K436" s="0" t="s">
        <v>75</v>
      </c>
      <c r="L436" s="0" t="s">
        <v>76</v>
      </c>
      <c r="M436" s="0" t="s">
        <v>7</v>
      </c>
      <c r="N436" s="0" t="s">
        <v>8</v>
      </c>
      <c r="O436" s="0" t="s">
        <v>9</v>
      </c>
      <c r="P436" s="0" t="s">
        <v>58</v>
      </c>
      <c r="Q436" s="0" t="s">
        <v>59</v>
      </c>
      <c r="R436" s="0" t="s">
        <v>60</v>
      </c>
      <c r="S436" s="0" t="s">
        <v>61</v>
      </c>
      <c r="T436" s="0" t="s">
        <v>62</v>
      </c>
    </row>
    <row r="437" customFormat="false" ht="12.8" hidden="false" customHeight="false" outlineLevel="0" collapsed="false">
      <c r="A437" s="0" t="s">
        <v>123</v>
      </c>
      <c r="B437" s="0" t="n">
        <v>766</v>
      </c>
      <c r="D437" s="0" t="n">
        <v>1006503</v>
      </c>
      <c r="F437" s="0" t="n">
        <v>279591</v>
      </c>
      <c r="G437" s="0" t="n">
        <v>87976</v>
      </c>
      <c r="H437" s="0" t="n">
        <v>170959</v>
      </c>
      <c r="I437" s="0" t="n">
        <v>52715896606</v>
      </c>
      <c r="J437" s="0" t="n">
        <v>12801040649</v>
      </c>
      <c r="K437" s="0" t="n">
        <v>48498611450</v>
      </c>
      <c r="L437" s="0" t="n">
        <v>8291061401</v>
      </c>
      <c r="M437" s="0" t="n">
        <v>2001092</v>
      </c>
      <c r="N437" s="0" t="n">
        <v>1</v>
      </c>
      <c r="O437" s="0" t="n">
        <f aca="false">M437/1000000</f>
        <v>2.001092</v>
      </c>
      <c r="P437" s="0" t="n">
        <f aca="false">(I437+K437)/1000000000</f>
        <v>101.214508056</v>
      </c>
      <c r="Q437" s="0" t="n">
        <f aca="false">(J437+L437)/1000000000</f>
        <v>21.09210205</v>
      </c>
      <c r="R437" s="0" t="n">
        <f aca="false">P437/$O437</f>
        <v>50.5796375458999</v>
      </c>
      <c r="S437" s="0" t="n">
        <f aca="false">Q437/$O437</f>
        <v>10.5402960233712</v>
      </c>
      <c r="T437" s="0" t="n">
        <f aca="false">R437+S437</f>
        <v>61.1199335692712</v>
      </c>
    </row>
    <row r="438" customFormat="false" ht="12.8" hidden="false" customHeight="false" outlineLevel="0" collapsed="false">
      <c r="A438" s="0" t="s">
        <v>0</v>
      </c>
      <c r="B438" s="0" t="s">
        <v>1</v>
      </c>
      <c r="D438" s="0" t="s">
        <v>2</v>
      </c>
      <c r="F438" s="0" t="s">
        <v>73</v>
      </c>
      <c r="G438" s="0" t="s">
        <v>74</v>
      </c>
      <c r="H438" s="0" t="s">
        <v>4</v>
      </c>
      <c r="I438" s="0" t="s">
        <v>5</v>
      </c>
      <c r="J438" s="0" t="s">
        <v>67</v>
      </c>
      <c r="K438" s="0" t="s">
        <v>75</v>
      </c>
      <c r="L438" s="0" t="s">
        <v>76</v>
      </c>
      <c r="M438" s="0" t="s">
        <v>7</v>
      </c>
      <c r="N438" s="0" t="s">
        <v>8</v>
      </c>
      <c r="O438" s="0" t="s">
        <v>9</v>
      </c>
      <c r="P438" s="0" t="s">
        <v>58</v>
      </c>
      <c r="Q438" s="0" t="s">
        <v>59</v>
      </c>
      <c r="R438" s="0" t="s">
        <v>60</v>
      </c>
      <c r="S438" s="0" t="s">
        <v>61</v>
      </c>
      <c r="T438" s="0" t="s">
        <v>62</v>
      </c>
    </row>
    <row r="439" customFormat="false" ht="12.8" hidden="false" customHeight="false" outlineLevel="0" collapsed="false">
      <c r="A439" s="0" t="s">
        <v>124</v>
      </c>
      <c r="B439" s="0" t="n">
        <v>2185</v>
      </c>
      <c r="D439" s="0" t="n">
        <v>650261</v>
      </c>
      <c r="F439" s="0" t="n">
        <v>223403</v>
      </c>
      <c r="G439" s="0" t="n">
        <v>63757</v>
      </c>
      <c r="H439" s="0" t="n">
        <v>158811</v>
      </c>
      <c r="I439" s="0" t="n">
        <v>36758911132</v>
      </c>
      <c r="J439" s="0" t="n">
        <v>11389465332</v>
      </c>
      <c r="K439" s="0" t="n">
        <v>39344345092</v>
      </c>
      <c r="L439" s="0" t="n">
        <v>7536056518</v>
      </c>
      <c r="M439" s="0" t="n">
        <v>2000572</v>
      </c>
      <c r="N439" s="0" t="n">
        <v>1</v>
      </c>
      <c r="O439" s="0" t="n">
        <f aca="false">M439/1000000</f>
        <v>2.000572</v>
      </c>
      <c r="P439" s="0" t="n">
        <f aca="false">(I439+K439)/1000000000</f>
        <v>76.103256224</v>
      </c>
      <c r="Q439" s="0" t="n">
        <f aca="false">(J439+L439)/1000000000</f>
        <v>18.92552185</v>
      </c>
      <c r="R439" s="0" t="n">
        <f aca="false">P439/$O439</f>
        <v>38.040748457941</v>
      </c>
      <c r="S439" s="0" t="n">
        <f aca="false">Q439/$O439</f>
        <v>9.46005534917014</v>
      </c>
      <c r="T439" s="0" t="n">
        <f aca="false">R439+S439</f>
        <v>47.5008038071112</v>
      </c>
    </row>
    <row r="447" customFormat="false" ht="12.8" hidden="false" customHeight="false" outlineLevel="0" collapsed="false">
      <c r="A447" s="0" t="s">
        <v>0</v>
      </c>
      <c r="B447" s="0" t="s">
        <v>1</v>
      </c>
      <c r="D447" s="0" t="s">
        <v>2</v>
      </c>
      <c r="F447" s="0" t="s">
        <v>73</v>
      </c>
      <c r="G447" s="0" t="s">
        <v>74</v>
      </c>
      <c r="H447" s="0" t="s">
        <v>4</v>
      </c>
      <c r="I447" s="0" t="s">
        <v>5</v>
      </c>
      <c r="J447" s="0" t="s">
        <v>67</v>
      </c>
      <c r="K447" s="0" t="s">
        <v>75</v>
      </c>
      <c r="L447" s="0" t="s">
        <v>76</v>
      </c>
      <c r="M447" s="0" t="s">
        <v>7</v>
      </c>
      <c r="N447" s="0" t="s">
        <v>8</v>
      </c>
      <c r="O447" s="0" t="s">
        <v>9</v>
      </c>
      <c r="P447" s="0" t="s">
        <v>58</v>
      </c>
      <c r="Q447" s="0" t="s">
        <v>59</v>
      </c>
      <c r="R447" s="0" t="s">
        <v>60</v>
      </c>
      <c r="S447" s="0" t="s">
        <v>61</v>
      </c>
      <c r="T447" s="0" t="s">
        <v>62</v>
      </c>
      <c r="U447" s="0" t="s">
        <v>63</v>
      </c>
      <c r="V447" s="0" t="s">
        <v>64</v>
      </c>
      <c r="W447" s="0" t="s">
        <v>65</v>
      </c>
      <c r="X447" s="0" t="s">
        <v>66</v>
      </c>
    </row>
    <row r="448" customFormat="false" ht="12.8" hidden="false" customHeight="false" outlineLevel="0" collapsed="false">
      <c r="A448" s="0" t="s">
        <v>51</v>
      </c>
      <c r="B448" s="0" t="n">
        <v>620</v>
      </c>
      <c r="D448" s="0" t="n">
        <v>1182329</v>
      </c>
      <c r="F448" s="0" t="n">
        <v>319097</v>
      </c>
      <c r="G448" s="0" t="n">
        <v>104525</v>
      </c>
      <c r="H448" s="0" t="n">
        <v>201187</v>
      </c>
      <c r="I448" s="0" t="n">
        <v>79367416381</v>
      </c>
      <c r="J448" s="0" t="n">
        <v>12646026611</v>
      </c>
      <c r="K448" s="0" t="n">
        <v>77495010375</v>
      </c>
      <c r="L448" s="0" t="n">
        <v>8273818969</v>
      </c>
      <c r="M448" s="0" t="n">
        <v>2001033</v>
      </c>
      <c r="N448" s="0" t="n">
        <v>24</v>
      </c>
      <c r="O448" s="0" t="n">
        <f aca="false">M448/1000000</f>
        <v>2.001033</v>
      </c>
      <c r="P448" s="0" t="n">
        <f aca="false">(I448+K448)/1000000000</f>
        <v>156.862426756</v>
      </c>
      <c r="Q448" s="0" t="n">
        <f aca="false">(J448+L448)/1000000000</f>
        <v>20.91984558</v>
      </c>
      <c r="R448" s="0" t="n">
        <f aca="false">P448/$O448</f>
        <v>78.3907245687602</v>
      </c>
      <c r="S448" s="0" t="n">
        <f aca="false">Q448/$O448</f>
        <v>10.4545230288556</v>
      </c>
      <c r="T448" s="0" t="n">
        <f aca="false">R448+S448</f>
        <v>88.8452475976158</v>
      </c>
      <c r="U448" s="0" t="n">
        <f aca="false">AVERAGE(R448:R457)</f>
        <v>78.4917321890281</v>
      </c>
      <c r="V448" s="0" t="n">
        <f aca="false">AVERAGE(T448:T457)</f>
        <v>88.9736091533176</v>
      </c>
      <c r="W448" s="0" t="n">
        <f aca="false">STDEV(R448:R457)</f>
        <v>0.0847190004549886</v>
      </c>
      <c r="X448" s="0" t="n">
        <f aca="false">STDEV(T448:T457)</f>
        <v>0.0939356012219038</v>
      </c>
    </row>
    <row r="449" customFormat="false" ht="12.8" hidden="false" customHeight="false" outlineLevel="0" collapsed="false">
      <c r="A449" s="0" t="s">
        <v>125</v>
      </c>
      <c r="B449" s="0" t="n">
        <v>1823</v>
      </c>
      <c r="D449" s="0" t="n">
        <v>801816</v>
      </c>
      <c r="F449" s="0" t="n">
        <v>227985</v>
      </c>
      <c r="G449" s="0" t="n">
        <v>69850</v>
      </c>
      <c r="H449" s="0" t="n">
        <v>136180</v>
      </c>
      <c r="I449" s="0" t="n">
        <v>79399612426</v>
      </c>
      <c r="J449" s="0" t="n">
        <v>12698379516</v>
      </c>
      <c r="K449" s="0" t="n">
        <v>77435577392</v>
      </c>
      <c r="L449" s="0" t="n">
        <v>8281646728</v>
      </c>
      <c r="M449" s="0" t="n">
        <v>2001442</v>
      </c>
      <c r="N449" s="0" t="n">
        <v>24</v>
      </c>
      <c r="O449" s="0" t="n">
        <f aca="false">M449/1000000</f>
        <v>2.001442</v>
      </c>
      <c r="P449" s="0" t="n">
        <f aca="false">(I449+K449)/1000000000</f>
        <v>156.835189818</v>
      </c>
      <c r="Q449" s="0" t="n">
        <f aca="false">(J449+L449)/1000000000</f>
        <v>20.980026244</v>
      </c>
      <c r="R449" s="0" t="n">
        <f aca="false">P449/$O449</f>
        <v>78.3610965583814</v>
      </c>
      <c r="S449" s="0" t="n">
        <f aca="false">Q449/$O449</f>
        <v>10.4824552717491</v>
      </c>
      <c r="T449" s="0" t="n">
        <f aca="false">R449+S449</f>
        <v>88.8435518301305</v>
      </c>
    </row>
    <row r="450" customFormat="false" ht="12.8" hidden="false" customHeight="false" outlineLevel="0" collapsed="false">
      <c r="B450" s="0" t="n">
        <v>1797</v>
      </c>
      <c r="D450" s="0" t="n">
        <v>1694043</v>
      </c>
      <c r="F450" s="0" t="n">
        <v>447477</v>
      </c>
      <c r="G450" s="0" t="n">
        <v>153337</v>
      </c>
      <c r="H450" s="0" t="n">
        <v>332815</v>
      </c>
      <c r="I450" s="0" t="n">
        <v>79344909667</v>
      </c>
      <c r="J450" s="0" t="n">
        <v>12699874877</v>
      </c>
      <c r="K450" s="0" t="n">
        <v>77589874267</v>
      </c>
      <c r="L450" s="0" t="n">
        <v>8281723022</v>
      </c>
      <c r="M450" s="0" t="n">
        <v>2001209</v>
      </c>
      <c r="N450" s="0" t="n">
        <v>24</v>
      </c>
      <c r="O450" s="0" t="n">
        <f aca="false">M450/1000000</f>
        <v>2.001209</v>
      </c>
      <c r="P450" s="0" t="n">
        <f aca="false">(I450+K450)/1000000000</f>
        <v>156.934783934</v>
      </c>
      <c r="Q450" s="0" t="n">
        <f aca="false">(J450+L450)/1000000000</f>
        <v>20.981597899</v>
      </c>
      <c r="R450" s="0" t="n">
        <f aca="false">P450/$O450</f>
        <v>78.4199870848073</v>
      </c>
      <c r="S450" s="0" t="n">
        <f aca="false">Q450/$O450</f>
        <v>10.4844610927694</v>
      </c>
      <c r="T450" s="0" t="n">
        <f aca="false">R450+S450</f>
        <v>88.9044481775767</v>
      </c>
    </row>
    <row r="451" customFormat="false" ht="12.8" hidden="false" customHeight="false" outlineLevel="0" collapsed="false">
      <c r="B451" s="0" t="n">
        <v>862</v>
      </c>
      <c r="D451" s="0" t="n">
        <v>637889</v>
      </c>
      <c r="F451" s="0" t="n">
        <v>189361</v>
      </c>
      <c r="G451" s="0" t="n">
        <v>57414</v>
      </c>
      <c r="H451" s="0" t="n">
        <v>110098</v>
      </c>
      <c r="I451" s="0" t="n">
        <v>79450241088</v>
      </c>
      <c r="J451" s="0" t="n">
        <v>12662902832</v>
      </c>
      <c r="K451" s="0" t="n">
        <v>77701202392</v>
      </c>
      <c r="L451" s="0" t="n">
        <v>8288482666</v>
      </c>
      <c r="M451" s="0" t="n">
        <v>2001339</v>
      </c>
      <c r="N451" s="0" t="n">
        <v>24</v>
      </c>
      <c r="O451" s="0" t="n">
        <f aca="false">M451/1000000</f>
        <v>2.001339</v>
      </c>
      <c r="P451" s="0" t="n">
        <f aca="false">(I451+K451)/1000000000</f>
        <v>157.15144348</v>
      </c>
      <c r="Q451" s="0" t="n">
        <f aca="false">(J451+L451)/1000000000</f>
        <v>20.951385498</v>
      </c>
      <c r="R451" s="0" t="n">
        <f aca="false">P451/$O451</f>
        <v>78.5231504907465</v>
      </c>
      <c r="S451" s="0" t="n">
        <f aca="false">Q451/$O451</f>
        <v>10.4686839650854</v>
      </c>
      <c r="T451" s="0" t="n">
        <f aca="false">R451+S451</f>
        <v>88.9918344558318</v>
      </c>
    </row>
    <row r="452" customFormat="false" ht="12.8" hidden="false" customHeight="false" outlineLevel="0" collapsed="false">
      <c r="B452" s="0" t="n">
        <v>667</v>
      </c>
      <c r="D452" s="0" t="n">
        <v>1171417</v>
      </c>
      <c r="F452" s="0" t="n">
        <v>311323</v>
      </c>
      <c r="G452" s="0" t="n">
        <v>102087</v>
      </c>
      <c r="H452" s="0" t="n">
        <v>198227</v>
      </c>
      <c r="I452" s="0" t="n">
        <v>79455261230</v>
      </c>
      <c r="J452" s="0" t="n">
        <v>12652633666</v>
      </c>
      <c r="K452" s="0" t="n">
        <v>77543487548</v>
      </c>
      <c r="L452" s="0" t="n">
        <v>8288024902</v>
      </c>
      <c r="M452" s="0" t="n">
        <v>2001272</v>
      </c>
      <c r="N452" s="0" t="n">
        <v>24</v>
      </c>
      <c r="O452" s="0" t="n">
        <f aca="false">M452/1000000</f>
        <v>2.001272</v>
      </c>
      <c r="P452" s="0" t="n">
        <f aca="false">(I452+K452)/1000000000</f>
        <v>156.998748778</v>
      </c>
      <c r="Q452" s="0" t="n">
        <f aca="false">(J452+L452)/1000000000</f>
        <v>20.940658568</v>
      </c>
      <c r="R452" s="0" t="n">
        <f aca="false">P452/$O452</f>
        <v>78.4494805193897</v>
      </c>
      <c r="S452" s="0" t="n">
        <f aca="false">Q452/$O452</f>
        <v>10.4636743870898</v>
      </c>
      <c r="T452" s="0" t="n">
        <f aca="false">R452+S452</f>
        <v>88.9131549064795</v>
      </c>
    </row>
    <row r="453" customFormat="false" ht="12.8" hidden="false" customHeight="false" outlineLevel="0" collapsed="false">
      <c r="B453" s="0" t="n">
        <v>669</v>
      </c>
      <c r="D453" s="0" t="n">
        <v>624957</v>
      </c>
      <c r="F453" s="0" t="n">
        <v>189731</v>
      </c>
      <c r="G453" s="0" t="n">
        <v>56530</v>
      </c>
      <c r="H453" s="0" t="n">
        <v>108044</v>
      </c>
      <c r="I453" s="0" t="n">
        <v>79419128417</v>
      </c>
      <c r="J453" s="0" t="n">
        <v>12728469848</v>
      </c>
      <c r="K453" s="0" t="n">
        <v>77634643554</v>
      </c>
      <c r="L453" s="0" t="n">
        <v>8293548583</v>
      </c>
      <c r="M453" s="0" t="n">
        <v>2001316</v>
      </c>
      <c r="N453" s="0" t="n">
        <v>24</v>
      </c>
      <c r="O453" s="0" t="n">
        <f aca="false">M453/1000000</f>
        <v>2.001316</v>
      </c>
      <c r="P453" s="0" t="n">
        <f aca="false">(I453+K453)/1000000000</f>
        <v>157.053771971</v>
      </c>
      <c r="Q453" s="0" t="n">
        <f aca="false">(J453+L453)/1000000000</f>
        <v>21.022018431</v>
      </c>
      <c r="R453" s="0" t="n">
        <f aca="false">P453/$O453</f>
        <v>78.4752492714794</v>
      </c>
      <c r="S453" s="0" t="n">
        <f aca="false">Q453/$O453</f>
        <v>10.5040975193323</v>
      </c>
      <c r="T453" s="0" t="n">
        <f aca="false">R453+S453</f>
        <v>88.9793467908116</v>
      </c>
    </row>
    <row r="454" customFormat="false" ht="12.8" hidden="false" customHeight="false" outlineLevel="0" collapsed="false">
      <c r="B454" s="0" t="n">
        <v>2181</v>
      </c>
      <c r="D454" s="0" t="n">
        <v>2268020</v>
      </c>
      <c r="F454" s="0" t="n">
        <v>577151</v>
      </c>
      <c r="G454" s="0" t="n">
        <v>212851</v>
      </c>
      <c r="H454" s="0" t="n">
        <v>470587</v>
      </c>
      <c r="I454" s="0" t="n">
        <v>79530929565</v>
      </c>
      <c r="J454" s="0" t="n">
        <v>12763473510</v>
      </c>
      <c r="K454" s="0" t="n">
        <v>77729171752</v>
      </c>
      <c r="L454" s="0" t="n">
        <v>8269744873</v>
      </c>
      <c r="M454" s="0" t="n">
        <v>2001248</v>
      </c>
      <c r="N454" s="0" t="n">
        <v>24</v>
      </c>
      <c r="O454" s="0" t="n">
        <f aca="false">M454/1000000</f>
        <v>2.001248</v>
      </c>
      <c r="P454" s="0" t="n">
        <f aca="false">(I454+K454)/1000000000</f>
        <v>157.260101317</v>
      </c>
      <c r="Q454" s="0" t="n">
        <f aca="false">(J454+L454)/1000000000</f>
        <v>21.033218383</v>
      </c>
      <c r="R454" s="0" t="n">
        <f aca="false">P454/$O454</f>
        <v>78.5810161044508</v>
      </c>
      <c r="S454" s="0" t="n">
        <f aca="false">Q454/$O454</f>
        <v>10.5100509197261</v>
      </c>
      <c r="T454" s="0" t="n">
        <f aca="false">R454+S454</f>
        <v>89.0910670241769</v>
      </c>
    </row>
    <row r="455" customFormat="false" ht="12.8" hidden="false" customHeight="false" outlineLevel="0" collapsed="false">
      <c r="B455" s="0" t="n">
        <v>632</v>
      </c>
      <c r="D455" s="0" t="n">
        <v>597272</v>
      </c>
      <c r="F455" s="0" t="n">
        <v>180077</v>
      </c>
      <c r="G455" s="0" t="n">
        <v>54567</v>
      </c>
      <c r="H455" s="0" t="n">
        <v>103690</v>
      </c>
      <c r="I455" s="0" t="n">
        <v>79612182617</v>
      </c>
      <c r="J455" s="0" t="n">
        <v>12748886108</v>
      </c>
      <c r="K455" s="0" t="n">
        <v>77653182983</v>
      </c>
      <c r="L455" s="0" t="n">
        <v>8296813964</v>
      </c>
      <c r="M455" s="0" t="n">
        <v>2001282</v>
      </c>
      <c r="N455" s="0" t="n">
        <v>24</v>
      </c>
      <c r="O455" s="0" t="n">
        <f aca="false">M455/1000000</f>
        <v>2.001282</v>
      </c>
      <c r="P455" s="0" t="n">
        <f aca="false">(I455+K455)/1000000000</f>
        <v>157.2653656</v>
      </c>
      <c r="Q455" s="0" t="n">
        <f aca="false">(J455+L455)/1000000000</f>
        <v>21.045700072</v>
      </c>
      <c r="R455" s="0" t="n">
        <f aca="false">P455/$O455</f>
        <v>78.582311538304</v>
      </c>
      <c r="S455" s="0" t="n">
        <f aca="false">Q455/$O455</f>
        <v>10.5161092099964</v>
      </c>
      <c r="T455" s="0" t="n">
        <f aca="false">R455+S455</f>
        <v>89.0984207483004</v>
      </c>
    </row>
    <row r="456" customFormat="false" ht="12.8" hidden="false" customHeight="false" outlineLevel="0" collapsed="false">
      <c r="B456" s="0" t="n">
        <v>608</v>
      </c>
      <c r="D456" s="0" t="n">
        <v>1165196</v>
      </c>
      <c r="F456" s="0" t="n">
        <v>307679</v>
      </c>
      <c r="G456" s="0" t="n">
        <v>101606</v>
      </c>
      <c r="H456" s="0" t="n">
        <v>196790</v>
      </c>
      <c r="I456" s="0" t="n">
        <v>79520050048</v>
      </c>
      <c r="J456" s="0" t="n">
        <v>12686431884</v>
      </c>
      <c r="K456" s="0" t="n">
        <v>77657882690</v>
      </c>
      <c r="L456" s="0" t="n">
        <v>8288619995</v>
      </c>
      <c r="M456" s="0" t="n">
        <v>2001272</v>
      </c>
      <c r="N456" s="0" t="n">
        <v>24</v>
      </c>
      <c r="O456" s="0" t="n">
        <f aca="false">M456/1000000</f>
        <v>2.001272</v>
      </c>
      <c r="P456" s="0" t="n">
        <f aca="false">(I456+K456)/1000000000</f>
        <v>157.177932738</v>
      </c>
      <c r="Q456" s="0" t="n">
        <f aca="false">(J456+L456)/1000000000</f>
        <v>20.975051879</v>
      </c>
      <c r="R456" s="0" t="n">
        <f aca="false">P456/$O456</f>
        <v>78.539015555107</v>
      </c>
      <c r="S456" s="0" t="n">
        <f aca="false">Q456/$O456</f>
        <v>10.4808601124685</v>
      </c>
      <c r="T456" s="0" t="n">
        <f aca="false">R456+S456</f>
        <v>89.0198756675754</v>
      </c>
    </row>
    <row r="457" customFormat="false" ht="12.8" hidden="false" customHeight="false" outlineLevel="0" collapsed="false">
      <c r="B457" s="0" t="n">
        <v>659</v>
      </c>
      <c r="D457" s="0" t="n">
        <v>611560</v>
      </c>
      <c r="F457" s="0" t="n">
        <v>180468</v>
      </c>
      <c r="G457" s="0" t="n">
        <v>55891</v>
      </c>
      <c r="H457" s="0" t="n">
        <v>106391</v>
      </c>
      <c r="I457" s="0" t="n">
        <v>79524108886</v>
      </c>
      <c r="J457" s="0" t="n">
        <v>12633789062</v>
      </c>
      <c r="K457" s="0" t="n">
        <v>77769195556</v>
      </c>
      <c r="L457" s="0" t="n">
        <v>8287582397</v>
      </c>
      <c r="M457" s="0" t="n">
        <v>2001307</v>
      </c>
      <c r="N457" s="0" t="n">
        <v>24</v>
      </c>
      <c r="O457" s="0" t="n">
        <f aca="false">M457/1000000</f>
        <v>2.001307</v>
      </c>
      <c r="P457" s="0" t="n">
        <f aca="false">(I457+K457)/1000000000</f>
        <v>157.293304442</v>
      </c>
      <c r="Q457" s="0" t="n">
        <f aca="false">(J457+L457)/1000000000</f>
        <v>20.921371459</v>
      </c>
      <c r="R457" s="0" t="n">
        <f aca="false">P457/$O457</f>
        <v>78.595290198855</v>
      </c>
      <c r="S457" s="0" t="n">
        <f aca="false">Q457/$O457</f>
        <v>10.4538541358222</v>
      </c>
      <c r="T457" s="0" t="n">
        <f aca="false">R457+S457</f>
        <v>89.0491443346773</v>
      </c>
    </row>
    <row r="458" customFormat="false" ht="12.8" hidden="false" customHeight="false" outlineLevel="0" collapsed="false">
      <c r="A458" s="0" t="s">
        <v>0</v>
      </c>
      <c r="B458" s="0" t="s">
        <v>1</v>
      </c>
      <c r="D458" s="0" t="s">
        <v>2</v>
      </c>
      <c r="F458" s="0" t="s">
        <v>73</v>
      </c>
      <c r="G458" s="0" t="s">
        <v>74</v>
      </c>
      <c r="H458" s="0" t="s">
        <v>4</v>
      </c>
      <c r="I458" s="0" t="s">
        <v>5</v>
      </c>
      <c r="J458" s="0" t="s">
        <v>67</v>
      </c>
      <c r="K458" s="0" t="s">
        <v>75</v>
      </c>
      <c r="L458" s="0" t="s">
        <v>76</v>
      </c>
      <c r="M458" s="0" t="s">
        <v>7</v>
      </c>
      <c r="N458" s="0" t="s">
        <v>8</v>
      </c>
      <c r="O458" s="0" t="s">
        <v>9</v>
      </c>
      <c r="P458" s="0" t="s">
        <v>58</v>
      </c>
      <c r="Q458" s="0" t="s">
        <v>59</v>
      </c>
      <c r="R458" s="0" t="s">
        <v>60</v>
      </c>
      <c r="S458" s="0" t="s">
        <v>61</v>
      </c>
      <c r="T458" s="0" t="s">
        <v>62</v>
      </c>
      <c r="U458" s="0" t="s">
        <v>63</v>
      </c>
      <c r="V458" s="0" t="s">
        <v>64</v>
      </c>
      <c r="W458" s="0" t="s">
        <v>65</v>
      </c>
      <c r="X458" s="0" t="s">
        <v>66</v>
      </c>
    </row>
    <row r="459" customFormat="false" ht="12.8" hidden="false" customHeight="false" outlineLevel="0" collapsed="false">
      <c r="A459" s="0" t="s">
        <v>51</v>
      </c>
      <c r="B459" s="0" t="n">
        <v>269</v>
      </c>
      <c r="D459" s="0" t="n">
        <v>582280</v>
      </c>
      <c r="F459" s="0" t="n">
        <v>180297</v>
      </c>
      <c r="G459" s="0" t="n">
        <v>54092</v>
      </c>
      <c r="H459" s="0" t="n">
        <v>102039</v>
      </c>
      <c r="I459" s="0" t="n">
        <v>67118362426</v>
      </c>
      <c r="J459" s="0" t="n">
        <v>12854629516</v>
      </c>
      <c r="K459" s="0" t="n">
        <v>54622024536</v>
      </c>
      <c r="L459" s="0" t="n">
        <v>8287994384</v>
      </c>
      <c r="M459" s="0" t="n">
        <v>2000680</v>
      </c>
      <c r="N459" s="0" t="n">
        <v>24</v>
      </c>
      <c r="O459" s="0" t="n">
        <f aca="false">M459/1000000</f>
        <v>2.00068</v>
      </c>
      <c r="P459" s="0" t="n">
        <f aca="false">(I459+K459)/1000000000</f>
        <v>121.740386962</v>
      </c>
      <c r="Q459" s="0" t="n">
        <f aca="false">(J459+L459)/1000000000</f>
        <v>21.1426239</v>
      </c>
      <c r="R459" s="0" t="n">
        <f aca="false">P459/$O459</f>
        <v>60.8495046494192</v>
      </c>
      <c r="S459" s="0" t="n">
        <f aca="false">Q459/$O459</f>
        <v>10.5677189255653</v>
      </c>
      <c r="T459" s="0" t="n">
        <f aca="false">R459+S459</f>
        <v>71.4172235749845</v>
      </c>
      <c r="U459" s="0" t="n">
        <f aca="false">AVERAGE(R459:R468)</f>
        <v>54.5577648438347</v>
      </c>
      <c r="V459" s="0" t="n">
        <f aca="false">AVERAGE(T459:T468)</f>
        <v>65.1332476880621</v>
      </c>
      <c r="W459" s="0" t="n">
        <f aca="false">STDEV(R459:R468)</f>
        <v>3.23483729798583</v>
      </c>
      <c r="X459" s="0" t="n">
        <f aca="false">STDEV(T459:T468)</f>
        <v>3.22772154604091</v>
      </c>
    </row>
    <row r="460" customFormat="false" ht="12.8" hidden="false" customHeight="false" outlineLevel="0" collapsed="false">
      <c r="A460" s="0" t="s">
        <v>126</v>
      </c>
      <c r="B460" s="0" t="n">
        <v>809</v>
      </c>
      <c r="D460" s="0" t="n">
        <v>809427</v>
      </c>
      <c r="F460" s="0" t="n">
        <v>246868</v>
      </c>
      <c r="G460" s="0" t="n">
        <v>80830</v>
      </c>
      <c r="H460" s="0" t="n">
        <v>189168</v>
      </c>
      <c r="I460" s="0" t="n">
        <v>61099472045</v>
      </c>
      <c r="J460" s="0" t="n">
        <v>12822204589</v>
      </c>
      <c r="K460" s="0" t="n">
        <v>54584869384</v>
      </c>
      <c r="L460" s="0" t="n">
        <v>8276992797</v>
      </c>
      <c r="M460" s="0" t="n">
        <v>2001112</v>
      </c>
      <c r="N460" s="0" t="n">
        <v>24</v>
      </c>
      <c r="O460" s="0" t="n">
        <f aca="false">M460/1000000</f>
        <v>2.001112</v>
      </c>
      <c r="P460" s="0" t="n">
        <f aca="false">(I460+K460)/1000000000</f>
        <v>115.684341429</v>
      </c>
      <c r="Q460" s="0" t="n">
        <f aca="false">(J460+L460)/1000000000</f>
        <v>21.099197386</v>
      </c>
      <c r="R460" s="0" t="n">
        <f aca="false">P460/$O460</f>
        <v>57.8100283387437</v>
      </c>
      <c r="S460" s="0" t="n">
        <f aca="false">Q460/$O460</f>
        <v>10.5437363755752</v>
      </c>
      <c r="T460" s="0" t="n">
        <f aca="false">R460+S460</f>
        <v>68.3537647143188</v>
      </c>
    </row>
    <row r="461" customFormat="false" ht="12.8" hidden="false" customHeight="false" outlineLevel="0" collapsed="false">
      <c r="B461" s="0" t="n">
        <v>538</v>
      </c>
      <c r="D461" s="0" t="n">
        <v>963198</v>
      </c>
      <c r="F461" s="0" t="n">
        <v>264330</v>
      </c>
      <c r="G461" s="0" t="n">
        <v>83245</v>
      </c>
      <c r="H461" s="0" t="n">
        <v>162615</v>
      </c>
      <c r="I461" s="0" t="n">
        <v>59635620117</v>
      </c>
      <c r="J461" s="0" t="n">
        <v>12876968383</v>
      </c>
      <c r="K461" s="0" t="n">
        <v>54629348754</v>
      </c>
      <c r="L461" s="0" t="n">
        <v>8289138793</v>
      </c>
      <c r="M461" s="0" t="n">
        <v>2001067</v>
      </c>
      <c r="N461" s="0" t="n">
        <v>24</v>
      </c>
      <c r="O461" s="0" t="n">
        <f aca="false">M461/1000000</f>
        <v>2.001067</v>
      </c>
      <c r="P461" s="0" t="n">
        <f aca="false">(I461+K461)/1000000000</f>
        <v>114.264968871</v>
      </c>
      <c r="Q461" s="0" t="n">
        <f aca="false">(J461+L461)/1000000000</f>
        <v>21.166107176</v>
      </c>
      <c r="R461" s="0" t="n">
        <f aca="false">P461/$O461</f>
        <v>57.1020205075592</v>
      </c>
      <c r="S461" s="0" t="n">
        <f aca="false">Q461/$O461</f>
        <v>10.5774105394772</v>
      </c>
      <c r="T461" s="0" t="n">
        <f aca="false">R461+S461</f>
        <v>67.6794310470364</v>
      </c>
    </row>
    <row r="462" customFormat="false" ht="12.8" hidden="false" customHeight="false" outlineLevel="0" collapsed="false">
      <c r="B462" s="0" t="n">
        <v>660</v>
      </c>
      <c r="D462" s="0" t="n">
        <v>420333</v>
      </c>
      <c r="F462" s="0" t="n">
        <v>141962</v>
      </c>
      <c r="G462" s="0" t="n">
        <v>41731</v>
      </c>
      <c r="H462" s="0" t="n">
        <v>76208</v>
      </c>
      <c r="I462" s="0" t="n">
        <v>58015487670</v>
      </c>
      <c r="J462" s="0" t="n">
        <v>12870864868</v>
      </c>
      <c r="K462" s="0" t="n">
        <v>54672317504</v>
      </c>
      <c r="L462" s="0" t="n">
        <v>8284881591</v>
      </c>
      <c r="M462" s="0" t="n">
        <v>2001165</v>
      </c>
      <c r="N462" s="0" t="n">
        <v>24</v>
      </c>
      <c r="O462" s="0" t="n">
        <f aca="false">M462/1000000</f>
        <v>2.001165</v>
      </c>
      <c r="P462" s="0" t="n">
        <f aca="false">(I462+K462)/1000000000</f>
        <v>112.687805174</v>
      </c>
      <c r="Q462" s="0" t="n">
        <f aca="false">(J462+L462)/1000000000</f>
        <v>21.155746459</v>
      </c>
      <c r="R462" s="0" t="n">
        <f aca="false">P462/$O462</f>
        <v>56.3111013704517</v>
      </c>
      <c r="S462" s="0" t="n">
        <f aca="false">Q462/$O462</f>
        <v>10.5717152053929</v>
      </c>
      <c r="T462" s="0" t="n">
        <f aca="false">R462+S462</f>
        <v>66.8828165758446</v>
      </c>
    </row>
    <row r="463" customFormat="false" ht="12.8" hidden="false" customHeight="false" outlineLevel="0" collapsed="false">
      <c r="B463" s="0" t="n">
        <v>801</v>
      </c>
      <c r="D463" s="0" t="n">
        <v>1041297</v>
      </c>
      <c r="F463" s="0" t="n">
        <v>282920</v>
      </c>
      <c r="G463" s="0" t="n">
        <v>90749</v>
      </c>
      <c r="H463" s="0" t="n">
        <v>177898</v>
      </c>
      <c r="I463" s="0" t="n">
        <v>53389007568</v>
      </c>
      <c r="J463" s="0" t="n">
        <v>12942794799</v>
      </c>
      <c r="K463" s="0" t="n">
        <v>54077468872</v>
      </c>
      <c r="L463" s="0" t="n">
        <v>8280212402</v>
      </c>
      <c r="M463" s="0" t="n">
        <v>2001094</v>
      </c>
      <c r="N463" s="0" t="n">
        <v>24</v>
      </c>
      <c r="O463" s="0" t="n">
        <f aca="false">M463/1000000</f>
        <v>2.001094</v>
      </c>
      <c r="P463" s="0" t="n">
        <f aca="false">(I463+K463)/1000000000</f>
        <v>107.46647644</v>
      </c>
      <c r="Q463" s="0" t="n">
        <f aca="false">(J463+L463)/1000000000</f>
        <v>21.223007201</v>
      </c>
      <c r="R463" s="0" t="n">
        <f aca="false">P463/$O463</f>
        <v>53.7038622073726</v>
      </c>
      <c r="S463" s="0" t="n">
        <f aca="false">Q463/$O463</f>
        <v>10.6057022813521</v>
      </c>
      <c r="T463" s="0" t="n">
        <f aca="false">R463+S463</f>
        <v>64.3095644887247</v>
      </c>
    </row>
    <row r="464" customFormat="false" ht="12.8" hidden="false" customHeight="false" outlineLevel="0" collapsed="false">
      <c r="B464" s="0" t="n">
        <v>788</v>
      </c>
      <c r="D464" s="0" t="n">
        <v>426228</v>
      </c>
      <c r="F464" s="0" t="n">
        <v>148785</v>
      </c>
      <c r="G464" s="0" t="n">
        <v>44473</v>
      </c>
      <c r="H464" s="0" t="n">
        <v>81342</v>
      </c>
      <c r="I464" s="0" t="n">
        <v>53262573242</v>
      </c>
      <c r="J464" s="0" t="n">
        <v>12918945312</v>
      </c>
      <c r="K464" s="0" t="n">
        <v>50665878295</v>
      </c>
      <c r="L464" s="0" t="n">
        <v>8293380737</v>
      </c>
      <c r="M464" s="0" t="n">
        <v>2001068</v>
      </c>
      <c r="N464" s="0" t="n">
        <v>24</v>
      </c>
      <c r="O464" s="0" t="n">
        <f aca="false">M464/1000000</f>
        <v>2.001068</v>
      </c>
      <c r="P464" s="0" t="n">
        <f aca="false">(I464+K464)/1000000000</f>
        <v>103.928451537</v>
      </c>
      <c r="Q464" s="0" t="n">
        <f aca="false">(J464+L464)/1000000000</f>
        <v>21.212326049</v>
      </c>
      <c r="R464" s="0" t="n">
        <f aca="false">P464/$O464</f>
        <v>51.9364916819418</v>
      </c>
      <c r="S464" s="0" t="n">
        <f aca="false">Q464/$O464</f>
        <v>10.6005023562418</v>
      </c>
      <c r="T464" s="0" t="n">
        <f aca="false">R464+S464</f>
        <v>62.5369940381836</v>
      </c>
    </row>
    <row r="465" customFormat="false" ht="12.8" hidden="false" customHeight="false" outlineLevel="0" collapsed="false">
      <c r="B465" s="0" t="n">
        <v>1980</v>
      </c>
      <c r="D465" s="0" t="n">
        <v>1701231</v>
      </c>
      <c r="F465" s="0" t="n">
        <v>444074</v>
      </c>
      <c r="G465" s="0" t="n">
        <v>146007</v>
      </c>
      <c r="H465" s="0" t="n">
        <v>328187</v>
      </c>
      <c r="I465" s="0" t="n">
        <v>53327514648</v>
      </c>
      <c r="J465" s="0" t="n">
        <v>12933059692</v>
      </c>
      <c r="K465" s="0" t="n">
        <v>50638824462</v>
      </c>
      <c r="L465" s="0" t="n">
        <v>8289108276</v>
      </c>
      <c r="M465" s="0" t="n">
        <v>2001086</v>
      </c>
      <c r="N465" s="0" t="n">
        <v>24</v>
      </c>
      <c r="O465" s="0" t="n">
        <f aca="false">M465/1000000</f>
        <v>2.001086</v>
      </c>
      <c r="P465" s="0" t="n">
        <f aca="false">(I465+K465)/1000000000</f>
        <v>103.96633911</v>
      </c>
      <c r="Q465" s="0" t="n">
        <f aca="false">(J465+L465)/1000000000</f>
        <v>21.222167968</v>
      </c>
      <c r="R465" s="0" t="n">
        <f aca="false">P465/$O465</f>
        <v>51.9549580127991</v>
      </c>
      <c r="S465" s="0" t="n">
        <f aca="false">Q465/$O465</f>
        <v>10.6053252923662</v>
      </c>
      <c r="T465" s="0" t="n">
        <f aca="false">R465+S465</f>
        <v>62.5602833051653</v>
      </c>
    </row>
    <row r="466" customFormat="false" ht="12.8" hidden="false" customHeight="false" outlineLevel="0" collapsed="false">
      <c r="B466" s="0" t="n">
        <v>655</v>
      </c>
      <c r="D466" s="0" t="n">
        <v>378814</v>
      </c>
      <c r="F466" s="0" t="n">
        <v>137206</v>
      </c>
      <c r="G466" s="0" t="n">
        <v>39014</v>
      </c>
      <c r="H466" s="0" t="n">
        <v>69880</v>
      </c>
      <c r="I466" s="0" t="n">
        <v>53387939453</v>
      </c>
      <c r="J466" s="0" t="n">
        <v>12904113769</v>
      </c>
      <c r="K466" s="0" t="n">
        <v>50611618041</v>
      </c>
      <c r="L466" s="0" t="n">
        <v>8293273925</v>
      </c>
      <c r="M466" s="0" t="n">
        <v>2001126</v>
      </c>
      <c r="N466" s="0" t="n">
        <v>24</v>
      </c>
      <c r="O466" s="0" t="n">
        <f aca="false">M466/1000000</f>
        <v>2.001126</v>
      </c>
      <c r="P466" s="0" t="n">
        <f aca="false">(I466+K466)/1000000000</f>
        <v>103.999557494</v>
      </c>
      <c r="Q466" s="0" t="n">
        <f aca="false">(J466+L466)/1000000000</f>
        <v>21.197387694</v>
      </c>
      <c r="R466" s="0" t="n">
        <f aca="false">P466/$O466</f>
        <v>51.970519344609</v>
      </c>
      <c r="S466" s="0" t="n">
        <f aca="false">Q466/$O466</f>
        <v>10.5927301399312</v>
      </c>
      <c r="T466" s="0" t="n">
        <f aca="false">R466+S466</f>
        <v>62.5632494845402</v>
      </c>
    </row>
    <row r="467" customFormat="false" ht="12.8" hidden="false" customHeight="false" outlineLevel="0" collapsed="false">
      <c r="B467" s="0" t="n">
        <v>459</v>
      </c>
      <c r="D467" s="0" t="n">
        <v>997817</v>
      </c>
      <c r="F467" s="0" t="n">
        <v>269280</v>
      </c>
      <c r="G467" s="0" t="n">
        <v>86089</v>
      </c>
      <c r="H467" s="0" t="n">
        <v>168133</v>
      </c>
      <c r="I467" s="0" t="n">
        <v>53304138183</v>
      </c>
      <c r="J467" s="0" t="n">
        <v>12823272705</v>
      </c>
      <c r="K467" s="0" t="n">
        <v>50649902343</v>
      </c>
      <c r="L467" s="0" t="n">
        <v>8284072875</v>
      </c>
      <c r="M467" s="0" t="n">
        <v>2001086</v>
      </c>
      <c r="N467" s="0" t="n">
        <v>24</v>
      </c>
      <c r="O467" s="0" t="n">
        <f aca="false">M467/1000000</f>
        <v>2.001086</v>
      </c>
      <c r="P467" s="0" t="n">
        <f aca="false">(I467+K467)/1000000000</f>
        <v>103.954040526</v>
      </c>
      <c r="Q467" s="0" t="n">
        <f aca="false">(J467+L467)/1000000000</f>
        <v>21.10734558</v>
      </c>
      <c r="R467" s="0" t="n">
        <f aca="false">P467/$O467</f>
        <v>51.9488120580525</v>
      </c>
      <c r="S467" s="0" t="n">
        <f aca="false">Q467/$O467</f>
        <v>10.5479452557261</v>
      </c>
      <c r="T467" s="0" t="n">
        <f aca="false">R467+S467</f>
        <v>62.4967573137786</v>
      </c>
    </row>
    <row r="468" customFormat="false" ht="12.8" hidden="false" customHeight="false" outlineLevel="0" collapsed="false">
      <c r="B468" s="0" t="n">
        <v>610</v>
      </c>
      <c r="D468" s="0" t="n">
        <v>351845</v>
      </c>
      <c r="F468" s="0" t="n">
        <v>127431</v>
      </c>
      <c r="G468" s="0" t="n">
        <v>36548</v>
      </c>
      <c r="H468" s="0" t="n">
        <v>65291</v>
      </c>
      <c r="I468" s="0" t="n">
        <v>53354507446</v>
      </c>
      <c r="J468" s="0" t="n">
        <v>12815689086</v>
      </c>
      <c r="K468" s="0" t="n">
        <v>50685150146</v>
      </c>
      <c r="L468" s="0" t="n">
        <v>8280349731</v>
      </c>
      <c r="M468" s="0" t="n">
        <v>2001134</v>
      </c>
      <c r="N468" s="0" t="n">
        <v>24</v>
      </c>
      <c r="O468" s="0" t="n">
        <f aca="false">M468/1000000</f>
        <v>2.001134</v>
      </c>
      <c r="P468" s="0" t="n">
        <f aca="false">(I468+K468)/1000000000</f>
        <v>104.039657592</v>
      </c>
      <c r="Q468" s="0" t="n">
        <f aca="false">(J468+L468)/1000000000</f>
        <v>21.096038817</v>
      </c>
      <c r="R468" s="0" t="n">
        <f aca="false">P468/$O468</f>
        <v>51.9903502673984</v>
      </c>
      <c r="S468" s="0" t="n">
        <f aca="false">Q468/$O468</f>
        <v>10.5420420706459</v>
      </c>
      <c r="T468" s="0" t="n">
        <f aca="false">R468+S468</f>
        <v>62.5323923380443</v>
      </c>
    </row>
    <row r="469" customFormat="false" ht="12.8" hidden="false" customHeight="false" outlineLevel="0" collapsed="false">
      <c r="A469" s="0" t="s">
        <v>0</v>
      </c>
      <c r="B469" s="0" t="s">
        <v>1</v>
      </c>
      <c r="D469" s="0" t="s">
        <v>2</v>
      </c>
      <c r="F469" s="0" t="s">
        <v>73</v>
      </c>
      <c r="G469" s="0" t="s">
        <v>74</v>
      </c>
      <c r="H469" s="0" t="s">
        <v>4</v>
      </c>
      <c r="I469" s="0" t="s">
        <v>5</v>
      </c>
      <c r="J469" s="0" t="s">
        <v>67</v>
      </c>
      <c r="K469" s="0" t="s">
        <v>75</v>
      </c>
      <c r="L469" s="0" t="s">
        <v>76</v>
      </c>
      <c r="M469" s="0" t="s">
        <v>7</v>
      </c>
      <c r="N469" s="0" t="s">
        <v>8</v>
      </c>
      <c r="O469" s="0" t="s">
        <v>9</v>
      </c>
      <c r="P469" s="0" t="s">
        <v>58</v>
      </c>
      <c r="Q469" s="0" t="s">
        <v>59</v>
      </c>
      <c r="R469" s="0" t="s">
        <v>60</v>
      </c>
      <c r="S469" s="0" t="s">
        <v>61</v>
      </c>
      <c r="T469" s="0" t="s">
        <v>62</v>
      </c>
      <c r="U469" s="0" t="s">
        <v>63</v>
      </c>
      <c r="V469" s="0" t="s">
        <v>64</v>
      </c>
      <c r="W469" s="0" t="s">
        <v>65</v>
      </c>
      <c r="X469" s="0" t="s">
        <v>66</v>
      </c>
    </row>
    <row r="470" customFormat="false" ht="12.8" hidden="false" customHeight="false" outlineLevel="0" collapsed="false">
      <c r="A470" s="0" t="s">
        <v>51</v>
      </c>
      <c r="B470" s="0" t="n">
        <v>601</v>
      </c>
      <c r="D470" s="0" t="n">
        <v>1009152</v>
      </c>
      <c r="F470" s="0" t="n">
        <v>289521</v>
      </c>
      <c r="G470" s="0" t="n">
        <v>87003</v>
      </c>
      <c r="H470" s="0" t="n">
        <v>169955</v>
      </c>
      <c r="I470" s="0" t="n">
        <v>44276077270</v>
      </c>
      <c r="J470" s="0" t="n">
        <v>12889968872</v>
      </c>
      <c r="K470" s="0" t="n">
        <v>42189666748</v>
      </c>
      <c r="L470" s="0" t="n">
        <v>8294555664</v>
      </c>
      <c r="M470" s="0" t="n">
        <v>2001219</v>
      </c>
      <c r="N470" s="0" t="n">
        <v>24</v>
      </c>
      <c r="O470" s="0" t="n">
        <f aca="false">M470/1000000</f>
        <v>2.001219</v>
      </c>
      <c r="P470" s="0" t="n">
        <f aca="false">(I470+K470)/1000000000</f>
        <v>86.465744018</v>
      </c>
      <c r="Q470" s="0" t="n">
        <f aca="false">(J470+L470)/1000000000</f>
        <v>21.184524536</v>
      </c>
      <c r="R470" s="0" t="n">
        <f aca="false">P470/$O470</f>
        <v>43.206537624318</v>
      </c>
      <c r="S470" s="0" t="n">
        <f aca="false">Q470/$O470</f>
        <v>10.5858102166729</v>
      </c>
      <c r="T470" s="0" t="n">
        <f aca="false">R470+S470</f>
        <v>53.7923478409909</v>
      </c>
      <c r="U470" s="0" t="n">
        <f aca="false">AVERAGE(R470:R479)</f>
        <v>47.1355847274135</v>
      </c>
      <c r="V470" s="0" t="n">
        <f aca="false">AVERAGE(T470:T479)</f>
        <v>57.7133817255086</v>
      </c>
      <c r="W470" s="0" t="n">
        <f aca="false">STDEV(R470:R479)</f>
        <v>2.32184464371069</v>
      </c>
      <c r="X470" s="0" t="n">
        <f aca="false">STDEV(T470:T479)</f>
        <v>2.32206876563434</v>
      </c>
    </row>
    <row r="471" customFormat="false" ht="12.8" hidden="false" customHeight="false" outlineLevel="0" collapsed="false">
      <c r="A471" s="0" t="s">
        <v>127</v>
      </c>
      <c r="B471" s="0" t="n">
        <v>1387</v>
      </c>
      <c r="D471" s="0" t="n">
        <v>1077159</v>
      </c>
      <c r="F471" s="0" t="n">
        <v>307555</v>
      </c>
      <c r="G471" s="0" t="n">
        <v>102549</v>
      </c>
      <c r="H471" s="0" t="n">
        <v>232203</v>
      </c>
      <c r="I471" s="0" t="n">
        <v>46990859985</v>
      </c>
      <c r="J471" s="0" t="n">
        <v>12912796020</v>
      </c>
      <c r="K471" s="0" t="n">
        <v>50612060546</v>
      </c>
      <c r="L471" s="0" t="n">
        <v>8289855957</v>
      </c>
      <c r="M471" s="0" t="n">
        <v>2001143</v>
      </c>
      <c r="N471" s="0" t="n">
        <v>24</v>
      </c>
      <c r="O471" s="0" t="n">
        <f aca="false">M471/1000000</f>
        <v>2.001143</v>
      </c>
      <c r="P471" s="0" t="n">
        <f aca="false">(I471+K471)/1000000000</f>
        <v>97.602920531</v>
      </c>
      <c r="Q471" s="0" t="n">
        <f aca="false">(J471+L471)/1000000000</f>
        <v>21.202651977</v>
      </c>
      <c r="R471" s="0" t="n">
        <f aca="false">P471/$O471</f>
        <v>48.773586161009</v>
      </c>
      <c r="S471" s="0" t="n">
        <f aca="false">Q471/$O471</f>
        <v>10.5952707912428</v>
      </c>
      <c r="T471" s="0" t="n">
        <f aca="false">R471+S471</f>
        <v>59.3688569522518</v>
      </c>
    </row>
    <row r="472" customFormat="false" ht="12.8" hidden="false" customHeight="false" outlineLevel="0" collapsed="false">
      <c r="B472" s="0" t="n">
        <v>542</v>
      </c>
      <c r="D472" s="0" t="n">
        <v>965333</v>
      </c>
      <c r="F472" s="0" t="n">
        <v>270257</v>
      </c>
      <c r="G472" s="0" t="n">
        <v>83302</v>
      </c>
      <c r="H472" s="0" t="n">
        <v>162614</v>
      </c>
      <c r="I472" s="0" t="n">
        <v>40188049316</v>
      </c>
      <c r="J472" s="0" t="n">
        <v>12898773193</v>
      </c>
      <c r="K472" s="0" t="n">
        <v>50603164672</v>
      </c>
      <c r="L472" s="0" t="n">
        <v>8284561157</v>
      </c>
      <c r="M472" s="0" t="n">
        <v>2001074</v>
      </c>
      <c r="N472" s="0" t="n">
        <v>24</v>
      </c>
      <c r="O472" s="0" t="n">
        <f aca="false">M472/1000000</f>
        <v>2.001074</v>
      </c>
      <c r="P472" s="0" t="n">
        <f aca="false">(I472+K472)/1000000000</f>
        <v>90.791213988</v>
      </c>
      <c r="Q472" s="0" t="n">
        <f aca="false">(J472+L472)/1000000000</f>
        <v>21.18333435</v>
      </c>
      <c r="R472" s="0" t="n">
        <f aca="false">P472/$O472</f>
        <v>45.3712426367041</v>
      </c>
      <c r="S472" s="0" t="n">
        <f aca="false">Q472/$O472</f>
        <v>10.5859825023962</v>
      </c>
      <c r="T472" s="0" t="n">
        <f aca="false">R472+S472</f>
        <v>55.9572251391003</v>
      </c>
    </row>
    <row r="473" customFormat="false" ht="12.8" hidden="false" customHeight="false" outlineLevel="0" collapsed="false">
      <c r="B473" s="0" t="n">
        <v>18367</v>
      </c>
      <c r="D473" s="0" t="n">
        <v>2562445</v>
      </c>
      <c r="F473" s="0" t="n">
        <v>696150</v>
      </c>
      <c r="G473" s="0" t="n">
        <v>357289</v>
      </c>
      <c r="H473" s="0" t="n">
        <v>609976</v>
      </c>
      <c r="I473" s="0" t="n">
        <v>46942535400</v>
      </c>
      <c r="J473" s="0" t="n">
        <v>12915252685</v>
      </c>
      <c r="K473" s="0" t="n">
        <v>47511718750</v>
      </c>
      <c r="L473" s="0" t="n">
        <v>8273391723</v>
      </c>
      <c r="M473" s="0" t="n">
        <v>2001099</v>
      </c>
      <c r="N473" s="0" t="n">
        <v>24</v>
      </c>
      <c r="O473" s="0" t="n">
        <f aca="false">M473/1000000</f>
        <v>2.001099</v>
      </c>
      <c r="P473" s="0" t="n">
        <f aca="false">(I473+K473)/1000000000</f>
        <v>94.45425415</v>
      </c>
      <c r="Q473" s="0" t="n">
        <f aca="false">(J473+L473)/1000000000</f>
        <v>21.188644408</v>
      </c>
      <c r="R473" s="0" t="n">
        <f aca="false">P473/$O473</f>
        <v>47.2011900210834</v>
      </c>
      <c r="S473" s="0" t="n">
        <f aca="false">Q473/$O473</f>
        <v>10.5885038211503</v>
      </c>
      <c r="T473" s="0" t="n">
        <f aca="false">R473+S473</f>
        <v>57.7896938422337</v>
      </c>
    </row>
    <row r="474" customFormat="false" ht="12.8" hidden="false" customHeight="false" outlineLevel="0" collapsed="false">
      <c r="B474" s="0" t="n">
        <v>807</v>
      </c>
      <c r="D474" s="0" t="n">
        <v>984523</v>
      </c>
      <c r="F474" s="0" t="n">
        <v>270110</v>
      </c>
      <c r="G474" s="0" t="n">
        <v>85337</v>
      </c>
      <c r="H474" s="0" t="n">
        <v>165901</v>
      </c>
      <c r="I474" s="0" t="n">
        <v>43429641723</v>
      </c>
      <c r="J474" s="0" t="n">
        <v>12830551147</v>
      </c>
      <c r="K474" s="0" t="n">
        <v>50620178222</v>
      </c>
      <c r="L474" s="0" t="n">
        <v>8263107299</v>
      </c>
      <c r="M474" s="0" t="n">
        <v>2001060</v>
      </c>
      <c r="N474" s="0" t="n">
        <v>24</v>
      </c>
      <c r="O474" s="0" t="n">
        <f aca="false">M474/1000000</f>
        <v>2.00106</v>
      </c>
      <c r="P474" s="0" t="n">
        <f aca="false">(I474+K474)/1000000000</f>
        <v>94.049819945</v>
      </c>
      <c r="Q474" s="0" t="n">
        <f aca="false">(J474+L474)/1000000000</f>
        <v>21.093658446</v>
      </c>
      <c r="R474" s="0" t="n">
        <f aca="false">P474/$O474</f>
        <v>46.9999999725146</v>
      </c>
      <c r="S474" s="0" t="n">
        <f aca="false">Q474/$O474</f>
        <v>10.5412423645468</v>
      </c>
      <c r="T474" s="0" t="n">
        <f aca="false">R474+S474</f>
        <v>57.5412423370614</v>
      </c>
    </row>
    <row r="475" customFormat="false" ht="12.8" hidden="false" customHeight="false" outlineLevel="0" collapsed="false">
      <c r="B475" s="0" t="n">
        <v>768</v>
      </c>
      <c r="D475" s="0" t="n">
        <v>497625</v>
      </c>
      <c r="F475" s="0" t="n">
        <v>160915</v>
      </c>
      <c r="G475" s="0" t="n">
        <v>47538</v>
      </c>
      <c r="H475" s="0" t="n">
        <v>88449</v>
      </c>
      <c r="I475" s="0" t="n">
        <v>50174865722</v>
      </c>
      <c r="J475" s="0" t="n">
        <v>12864822387</v>
      </c>
      <c r="K475" s="0" t="n">
        <v>50637557983</v>
      </c>
      <c r="L475" s="0" t="n">
        <v>8286270141</v>
      </c>
      <c r="M475" s="0" t="n">
        <v>2001187</v>
      </c>
      <c r="N475" s="0" t="n">
        <v>24</v>
      </c>
      <c r="O475" s="0" t="n">
        <f aca="false">M475/1000000</f>
        <v>2.001187</v>
      </c>
      <c r="P475" s="0" t="n">
        <f aca="false">(I475+K475)/1000000000</f>
        <v>100.812423705</v>
      </c>
      <c r="Q475" s="0" t="n">
        <f aca="false">(J475+L475)/1000000000</f>
        <v>21.151092528</v>
      </c>
      <c r="R475" s="0" t="n">
        <f aca="false">P475/$O475</f>
        <v>50.3763135104316</v>
      </c>
      <c r="S475" s="0" t="n">
        <f aca="false">Q475/$O475</f>
        <v>10.569273400237</v>
      </c>
      <c r="T475" s="0" t="n">
        <f aca="false">R475+S475</f>
        <v>60.9455869106685</v>
      </c>
    </row>
    <row r="476" customFormat="false" ht="12.8" hidden="false" customHeight="false" outlineLevel="0" collapsed="false">
      <c r="B476" s="0" t="n">
        <v>1244</v>
      </c>
      <c r="D476" s="0" t="n">
        <v>1572605</v>
      </c>
      <c r="F476" s="0" t="n">
        <v>424504</v>
      </c>
      <c r="G476" s="0" t="n">
        <v>140896</v>
      </c>
      <c r="H476" s="0" t="n">
        <v>310966</v>
      </c>
      <c r="I476" s="0" t="n">
        <v>40114212036</v>
      </c>
      <c r="J476" s="0" t="n">
        <v>12921203613</v>
      </c>
      <c r="K476" s="0" t="n">
        <v>50668701171</v>
      </c>
      <c r="L476" s="0" t="n">
        <v>8281631469</v>
      </c>
      <c r="M476" s="0" t="n">
        <v>2001065</v>
      </c>
      <c r="N476" s="0" t="n">
        <v>24</v>
      </c>
      <c r="O476" s="0" t="n">
        <f aca="false">M476/1000000</f>
        <v>2.001065</v>
      </c>
      <c r="P476" s="0" t="n">
        <f aca="false">(I476+K476)/1000000000</f>
        <v>90.782913207</v>
      </c>
      <c r="Q476" s="0" t="n">
        <f aca="false">(J476+L476)/1000000000</f>
        <v>21.202835082</v>
      </c>
      <c r="R476" s="0" t="n">
        <f aca="false">P476/$O476</f>
        <v>45.3672985170397</v>
      </c>
      <c r="S476" s="0" t="n">
        <f aca="false">Q476/$O476</f>
        <v>10.5957752906577</v>
      </c>
      <c r="T476" s="0" t="n">
        <f aca="false">R476+S476</f>
        <v>55.9630738076974</v>
      </c>
    </row>
    <row r="477" customFormat="false" ht="12.8" hidden="false" customHeight="false" outlineLevel="0" collapsed="false">
      <c r="B477" s="0" t="n">
        <v>668</v>
      </c>
      <c r="D477" s="0" t="n">
        <v>436745</v>
      </c>
      <c r="F477" s="0" t="n">
        <v>149374</v>
      </c>
      <c r="G477" s="0" t="n">
        <v>43117</v>
      </c>
      <c r="H477" s="0" t="n">
        <v>78890</v>
      </c>
      <c r="I477" s="0" t="n">
        <v>46912002563</v>
      </c>
      <c r="J477" s="0" t="n">
        <v>12879074096</v>
      </c>
      <c r="K477" s="0" t="n">
        <v>50687850952</v>
      </c>
      <c r="L477" s="0" t="n">
        <v>8298660278</v>
      </c>
      <c r="M477" s="0" t="n">
        <v>2001108</v>
      </c>
      <c r="N477" s="0" t="n">
        <v>24</v>
      </c>
      <c r="O477" s="0" t="n">
        <f aca="false">M477/1000000</f>
        <v>2.001108</v>
      </c>
      <c r="P477" s="0" t="n">
        <f aca="false">(I477+K477)/1000000000</f>
        <v>97.599853515</v>
      </c>
      <c r="Q477" s="0" t="n">
        <f aca="false">(J477+L477)/1000000000</f>
        <v>21.177734374</v>
      </c>
      <c r="R477" s="0" t="n">
        <f aca="false">P477/$O477</f>
        <v>48.7729065672617</v>
      </c>
      <c r="S477" s="0" t="n">
        <f aca="false">Q477/$O477</f>
        <v>10.5830042026717</v>
      </c>
      <c r="T477" s="0" t="n">
        <f aca="false">R477+S477</f>
        <v>59.3559107699335</v>
      </c>
    </row>
    <row r="478" customFormat="false" ht="12.8" hidden="false" customHeight="false" outlineLevel="0" collapsed="false">
      <c r="B478" s="0" t="n">
        <v>2138</v>
      </c>
      <c r="D478" s="0" t="n">
        <v>1135363</v>
      </c>
      <c r="F478" s="0" t="n">
        <v>309015</v>
      </c>
      <c r="G478" s="0" t="n">
        <v>100893</v>
      </c>
      <c r="H478" s="0" t="n">
        <v>198199</v>
      </c>
      <c r="I478" s="0" t="n">
        <v>40131469726</v>
      </c>
      <c r="J478" s="0" t="n">
        <v>12821716308</v>
      </c>
      <c r="K478" s="0" t="n">
        <v>50636093139</v>
      </c>
      <c r="L478" s="0" t="n">
        <v>8289184570</v>
      </c>
      <c r="M478" s="0" t="n">
        <v>2001093</v>
      </c>
      <c r="N478" s="0" t="n">
        <v>24</v>
      </c>
      <c r="O478" s="0" t="n">
        <f aca="false">M478/1000000</f>
        <v>2.001093</v>
      </c>
      <c r="P478" s="0" t="n">
        <f aca="false">(I478+K478)/1000000000</f>
        <v>90.767562865</v>
      </c>
      <c r="Q478" s="0" t="n">
        <f aca="false">(J478+L478)/1000000000</f>
        <v>21.110900878</v>
      </c>
      <c r="R478" s="0" t="n">
        <f aca="false">P478/$O478</f>
        <v>45.358992742966</v>
      </c>
      <c r="S478" s="0" t="n">
        <f aca="false">Q478/$O478</f>
        <v>10.5496850361278</v>
      </c>
      <c r="T478" s="0" t="n">
        <f aca="false">R478+S478</f>
        <v>55.9086777790937</v>
      </c>
    </row>
    <row r="479" customFormat="false" ht="12.8" hidden="false" customHeight="false" outlineLevel="0" collapsed="false">
      <c r="B479" s="0" t="n">
        <v>662</v>
      </c>
      <c r="D479" s="0" t="n">
        <v>398375</v>
      </c>
      <c r="F479" s="0" t="n">
        <v>143553</v>
      </c>
      <c r="G479" s="0" t="n">
        <v>40242</v>
      </c>
      <c r="H479" s="0" t="n">
        <v>72850</v>
      </c>
      <c r="I479" s="0" t="n">
        <v>49283203125</v>
      </c>
      <c r="J479" s="0" t="n">
        <v>12892135620</v>
      </c>
      <c r="K479" s="0" t="n">
        <v>50627975463</v>
      </c>
      <c r="L479" s="0" t="n">
        <v>8286499023</v>
      </c>
      <c r="M479" s="0" t="n">
        <v>2001114</v>
      </c>
      <c r="N479" s="0" t="n">
        <v>24</v>
      </c>
      <c r="O479" s="0" t="n">
        <f aca="false">M479/1000000</f>
        <v>2.001114</v>
      </c>
      <c r="P479" s="0" t="n">
        <f aca="false">(I479+K479)/1000000000</f>
        <v>99.911178588</v>
      </c>
      <c r="Q479" s="0" t="n">
        <f aca="false">(J479+L479)/1000000000</f>
        <v>21.178634643</v>
      </c>
      <c r="R479" s="0" t="n">
        <f aca="false">P479/$O479</f>
        <v>49.9277795208069</v>
      </c>
      <c r="S479" s="0" t="n">
        <f aca="false">Q479/$O479</f>
        <v>10.5834223552481</v>
      </c>
      <c r="T479" s="0" t="n">
        <f aca="false">R479+S479</f>
        <v>60.511201876055</v>
      </c>
    </row>
    <row r="480" customFormat="false" ht="12.8" hidden="false" customHeight="false" outlineLevel="0" collapsed="false">
      <c r="A480" s="0" t="s">
        <v>0</v>
      </c>
      <c r="B480" s="0" t="s">
        <v>1</v>
      </c>
      <c r="D480" s="0" t="s">
        <v>2</v>
      </c>
      <c r="F480" s="0" t="s">
        <v>73</v>
      </c>
      <c r="G480" s="0" t="s">
        <v>74</v>
      </c>
      <c r="H480" s="0" t="s">
        <v>4</v>
      </c>
      <c r="I480" s="0" t="s">
        <v>5</v>
      </c>
      <c r="J480" s="0" t="s">
        <v>67</v>
      </c>
      <c r="K480" s="0" t="s">
        <v>75</v>
      </c>
      <c r="L480" s="0" t="s">
        <v>76</v>
      </c>
      <c r="M480" s="0" t="s">
        <v>7</v>
      </c>
      <c r="N480" s="0" t="s">
        <v>8</v>
      </c>
      <c r="O480" s="0" t="s">
        <v>9</v>
      </c>
      <c r="P480" s="0" t="s">
        <v>58</v>
      </c>
      <c r="Q480" s="0" t="s">
        <v>59</v>
      </c>
      <c r="R480" s="0" t="s">
        <v>60</v>
      </c>
      <c r="S480" s="0" t="s">
        <v>61</v>
      </c>
      <c r="T480" s="0" t="s">
        <v>62</v>
      </c>
      <c r="U480" s="0" t="s">
        <v>63</v>
      </c>
      <c r="V480" s="0" t="s">
        <v>64</v>
      </c>
      <c r="W480" s="0" t="s">
        <v>65</v>
      </c>
      <c r="X480" s="0" t="s">
        <v>66</v>
      </c>
    </row>
    <row r="481" customFormat="false" ht="12.8" hidden="false" customHeight="false" outlineLevel="0" collapsed="false">
      <c r="A481" s="0" t="s">
        <v>51</v>
      </c>
      <c r="B481" s="0" t="n">
        <v>110</v>
      </c>
      <c r="D481" s="0" t="n">
        <v>148991</v>
      </c>
      <c r="F481" s="0" t="n">
        <v>92450</v>
      </c>
      <c r="G481" s="0" t="n">
        <v>18416</v>
      </c>
      <c r="H481" s="0" t="n">
        <v>30640</v>
      </c>
      <c r="I481" s="0" t="n">
        <v>36569610595</v>
      </c>
      <c r="J481" s="0" t="n">
        <v>10906814575</v>
      </c>
      <c r="K481" s="0" t="n">
        <v>44738067626</v>
      </c>
      <c r="L481" s="0" t="n">
        <v>8298309326</v>
      </c>
      <c r="M481" s="0" t="n">
        <v>2000339</v>
      </c>
      <c r="N481" s="0" t="n">
        <v>24</v>
      </c>
      <c r="O481" s="0" t="n">
        <f aca="false">M481/1000000</f>
        <v>2.000339</v>
      </c>
      <c r="P481" s="0" t="n">
        <f aca="false">(I481+K481)/1000000000</f>
        <v>81.307678221</v>
      </c>
      <c r="Q481" s="0" t="n">
        <f aca="false">(J481+L481)/1000000000</f>
        <v>19.205123901</v>
      </c>
      <c r="R481" s="0" t="n">
        <f aca="false">P481/$O481</f>
        <v>40.6469494525678</v>
      </c>
      <c r="S481" s="0" t="n">
        <f aca="false">Q481/$O481</f>
        <v>9.60093459208664</v>
      </c>
      <c r="T481" s="0" t="n">
        <f aca="false">R481+S481</f>
        <v>50.2478840446544</v>
      </c>
      <c r="U481" s="0" t="n">
        <f aca="false">AVERAGE(R481:R490)</f>
        <v>43.7391547494479</v>
      </c>
      <c r="V481" s="0" t="n">
        <f aca="false">AVERAGE(T481:T490)</f>
        <v>53.7689019145692</v>
      </c>
      <c r="W481" s="0" t="n">
        <f aca="false">STDEV(R481:R490)</f>
        <v>3.53849349212033</v>
      </c>
      <c r="X481" s="0" t="n">
        <f aca="false">STDEV(T481:T490)</f>
        <v>4.16842422165498</v>
      </c>
    </row>
    <row r="482" customFormat="false" ht="12.8" hidden="false" customHeight="false" outlineLevel="0" collapsed="false">
      <c r="A482" s="0" t="s">
        <v>128</v>
      </c>
      <c r="B482" s="0" t="n">
        <v>788</v>
      </c>
      <c r="D482" s="0" t="n">
        <v>645207</v>
      </c>
      <c r="F482" s="0" t="n">
        <v>214221</v>
      </c>
      <c r="G482" s="0" t="n">
        <v>62950</v>
      </c>
      <c r="H482" s="0" t="n">
        <v>157491</v>
      </c>
      <c r="I482" s="0" t="n">
        <v>46090560913</v>
      </c>
      <c r="J482" s="0" t="n">
        <v>12494094848</v>
      </c>
      <c r="K482" s="0" t="n">
        <v>44621185302</v>
      </c>
      <c r="L482" s="0" t="n">
        <v>8299133300</v>
      </c>
      <c r="M482" s="0" t="n">
        <v>2000718</v>
      </c>
      <c r="N482" s="0" t="n">
        <v>24</v>
      </c>
      <c r="O482" s="0" t="n">
        <f aca="false">M482/1000000</f>
        <v>2.000718</v>
      </c>
      <c r="P482" s="0" t="n">
        <f aca="false">(I482+K482)/1000000000</f>
        <v>90.711746215</v>
      </c>
      <c r="Q482" s="0" t="n">
        <f aca="false">(J482+L482)/1000000000</f>
        <v>20.793228148</v>
      </c>
      <c r="R482" s="0" t="n">
        <f aca="false">P482/$O482</f>
        <v>45.3395961924669</v>
      </c>
      <c r="S482" s="0" t="n">
        <f aca="false">Q482/$O482</f>
        <v>10.3928830289926</v>
      </c>
      <c r="T482" s="0" t="n">
        <f aca="false">R482+S482</f>
        <v>55.7324792214595</v>
      </c>
    </row>
    <row r="483" customFormat="false" ht="12.8" hidden="false" customHeight="false" outlineLevel="0" collapsed="false">
      <c r="B483" s="0" t="n">
        <v>406</v>
      </c>
      <c r="D483" s="0" t="n">
        <v>594939</v>
      </c>
      <c r="F483" s="0" t="n">
        <v>193111</v>
      </c>
      <c r="G483" s="0" t="n">
        <v>53523</v>
      </c>
      <c r="H483" s="0" t="n">
        <v>102154</v>
      </c>
      <c r="I483" s="0" t="n">
        <v>46517730712</v>
      </c>
      <c r="J483" s="0" t="n">
        <v>12856994628</v>
      </c>
      <c r="K483" s="0" t="n">
        <v>44969314575</v>
      </c>
      <c r="L483" s="0" t="n">
        <v>8298339843</v>
      </c>
      <c r="M483" s="0" t="n">
        <v>2000903</v>
      </c>
      <c r="N483" s="0" t="n">
        <v>24</v>
      </c>
      <c r="O483" s="0" t="n">
        <f aca="false">M483/1000000</f>
        <v>2.000903</v>
      </c>
      <c r="P483" s="0" t="n">
        <f aca="false">(I483+K483)/1000000000</f>
        <v>91.487045287</v>
      </c>
      <c r="Q483" s="0" t="n">
        <f aca="false">(J483+L483)/1000000000</f>
        <v>21.155334471</v>
      </c>
      <c r="R483" s="0" t="n">
        <f aca="false">P483/$O483</f>
        <v>45.7228787637382</v>
      </c>
      <c r="S483" s="0" t="n">
        <f aca="false">Q483/$O483</f>
        <v>10.5728935740513</v>
      </c>
      <c r="T483" s="0" t="n">
        <f aca="false">R483+S483</f>
        <v>56.2957723377895</v>
      </c>
    </row>
    <row r="484" customFormat="false" ht="12.8" hidden="false" customHeight="false" outlineLevel="0" collapsed="false">
      <c r="B484" s="0" t="n">
        <v>534</v>
      </c>
      <c r="D484" s="0" t="n">
        <v>62899</v>
      </c>
      <c r="F484" s="0" t="n">
        <v>62436</v>
      </c>
      <c r="G484" s="0" t="n">
        <v>8252</v>
      </c>
      <c r="H484" s="0" t="n">
        <v>13390</v>
      </c>
      <c r="I484" s="0" t="n">
        <v>41639007568</v>
      </c>
      <c r="J484" s="0" t="n">
        <v>11894699096</v>
      </c>
      <c r="K484" s="0" t="n">
        <v>45930267333</v>
      </c>
      <c r="L484" s="0" t="n">
        <v>8289016723</v>
      </c>
      <c r="M484" s="0" t="n">
        <v>2000961</v>
      </c>
      <c r="N484" s="0" t="n">
        <v>24</v>
      </c>
      <c r="O484" s="0" t="n">
        <f aca="false">M484/1000000</f>
        <v>2.000961</v>
      </c>
      <c r="P484" s="0" t="n">
        <f aca="false">(I484+K484)/1000000000</f>
        <v>87.569274901</v>
      </c>
      <c r="Q484" s="0" t="n">
        <f aca="false">(J484+L484)/1000000000</f>
        <v>20.183715819</v>
      </c>
      <c r="R484" s="0" t="n">
        <f aca="false">P484/$O484</f>
        <v>43.763609036358</v>
      </c>
      <c r="S484" s="0" t="n">
        <f aca="false">Q484/$O484</f>
        <v>10.0870111006661</v>
      </c>
      <c r="T484" s="0" t="n">
        <f aca="false">R484+S484</f>
        <v>53.8506201370242</v>
      </c>
    </row>
    <row r="485" customFormat="false" ht="12.8" hidden="false" customHeight="false" outlineLevel="0" collapsed="false">
      <c r="B485" s="0" t="n">
        <v>942</v>
      </c>
      <c r="D485" s="0" t="n">
        <v>696084</v>
      </c>
      <c r="F485" s="0" t="n">
        <v>213553</v>
      </c>
      <c r="G485" s="0" t="n">
        <v>64099</v>
      </c>
      <c r="H485" s="0" t="n">
        <v>125145</v>
      </c>
      <c r="I485" s="0" t="n">
        <v>49662780761</v>
      </c>
      <c r="J485" s="0" t="n">
        <v>12906463623</v>
      </c>
      <c r="K485" s="0" t="n">
        <v>34940170288</v>
      </c>
      <c r="L485" s="0" t="n">
        <v>5298965454</v>
      </c>
      <c r="M485" s="0" t="n">
        <v>2001058</v>
      </c>
      <c r="N485" s="0" t="n">
        <v>24</v>
      </c>
      <c r="O485" s="0" t="n">
        <f aca="false">M485/1000000</f>
        <v>2.001058</v>
      </c>
      <c r="P485" s="0" t="n">
        <f aca="false">(I485+K485)/1000000000</f>
        <v>84.602951049</v>
      </c>
      <c r="Q485" s="0" t="n">
        <f aca="false">(J485+L485)/1000000000</f>
        <v>18.205429077</v>
      </c>
      <c r="R485" s="0" t="n">
        <f aca="false">P485/$O485</f>
        <v>42.2791098753759</v>
      </c>
      <c r="S485" s="0" t="n">
        <f aca="false">Q485/$O485</f>
        <v>9.09790174847506</v>
      </c>
      <c r="T485" s="0" t="n">
        <f aca="false">R485+S485</f>
        <v>51.377011623851</v>
      </c>
    </row>
    <row r="486" customFormat="false" ht="12.8" hidden="false" customHeight="false" outlineLevel="0" collapsed="false">
      <c r="B486" s="0" t="n">
        <v>498</v>
      </c>
      <c r="D486" s="0" t="n">
        <v>53955</v>
      </c>
      <c r="F486" s="0" t="n">
        <v>63270</v>
      </c>
      <c r="G486" s="0" t="n">
        <v>6886</v>
      </c>
      <c r="H486" s="0" t="n">
        <v>11825</v>
      </c>
      <c r="I486" s="0" t="n">
        <v>43172210693</v>
      </c>
      <c r="J486" s="0" t="n">
        <v>12128494262</v>
      </c>
      <c r="K486" s="0" t="n">
        <v>45421325683</v>
      </c>
      <c r="L486" s="0" t="n">
        <v>8289566040</v>
      </c>
      <c r="M486" s="0" t="n">
        <v>2000894</v>
      </c>
      <c r="N486" s="0" t="n">
        <v>24</v>
      </c>
      <c r="O486" s="0" t="n">
        <f aca="false">M486/1000000</f>
        <v>2.000894</v>
      </c>
      <c r="P486" s="0" t="n">
        <f aca="false">(I486+K486)/1000000000</f>
        <v>88.593536376</v>
      </c>
      <c r="Q486" s="0" t="n">
        <f aca="false">(J486+L486)/1000000000</f>
        <v>20.418060302</v>
      </c>
      <c r="R486" s="0" t="n">
        <f aca="false">P486/$O486</f>
        <v>44.2769763795583</v>
      </c>
      <c r="S486" s="0" t="n">
        <f aca="false">Q486/$O486</f>
        <v>10.2044687534672</v>
      </c>
      <c r="T486" s="0" t="n">
        <f aca="false">R486+S486</f>
        <v>54.4814451330255</v>
      </c>
    </row>
    <row r="487" customFormat="false" ht="12.8" hidden="false" customHeight="false" outlineLevel="0" collapsed="false">
      <c r="B487" s="0" t="n">
        <v>1160</v>
      </c>
      <c r="D487" s="0" t="n">
        <v>1231718</v>
      </c>
      <c r="F487" s="0" t="n">
        <v>344840</v>
      </c>
      <c r="G487" s="0" t="n">
        <v>112685</v>
      </c>
      <c r="H487" s="0" t="n">
        <v>254893</v>
      </c>
      <c r="I487" s="0" t="n">
        <v>36792831420</v>
      </c>
      <c r="J487" s="0" t="n">
        <v>10556900024</v>
      </c>
      <c r="K487" s="0" t="n">
        <v>34170227050</v>
      </c>
      <c r="L487" s="0" t="n">
        <v>6878753662</v>
      </c>
      <c r="M487" s="0" t="n">
        <v>2000888</v>
      </c>
      <c r="N487" s="0" t="n">
        <v>24</v>
      </c>
      <c r="O487" s="0" t="n">
        <f aca="false">M487/1000000</f>
        <v>2.000888</v>
      </c>
      <c r="P487" s="0" t="n">
        <f aca="false">(I487+K487)/1000000000</f>
        <v>70.96305847</v>
      </c>
      <c r="Q487" s="0" t="n">
        <f aca="false">(J487+L487)/1000000000</f>
        <v>17.435653686</v>
      </c>
      <c r="R487" s="0" t="n">
        <f aca="false">P487/$O487</f>
        <v>35.4657824276021</v>
      </c>
      <c r="S487" s="0" t="n">
        <f aca="false">Q487/$O487</f>
        <v>8.7139578457165</v>
      </c>
      <c r="T487" s="0" t="n">
        <f aca="false">R487+S487</f>
        <v>44.1797402733186</v>
      </c>
    </row>
    <row r="488" customFormat="false" ht="12.8" hidden="false" customHeight="false" outlineLevel="0" collapsed="false">
      <c r="B488" s="0" t="n">
        <v>469</v>
      </c>
      <c r="D488" s="0" t="n">
        <v>53956</v>
      </c>
      <c r="F488" s="0" t="n">
        <v>55805</v>
      </c>
      <c r="G488" s="0" t="n">
        <v>6886</v>
      </c>
      <c r="H488" s="0" t="n">
        <v>11826</v>
      </c>
      <c r="I488" s="0" t="n">
        <v>49706924438</v>
      </c>
      <c r="J488" s="0" t="n">
        <v>12879913330</v>
      </c>
      <c r="K488" s="0" t="n">
        <v>44856338500</v>
      </c>
      <c r="L488" s="0" t="n">
        <v>8282440185</v>
      </c>
      <c r="M488" s="0" t="n">
        <v>2000679</v>
      </c>
      <c r="N488" s="0" t="n">
        <v>24</v>
      </c>
      <c r="O488" s="0" t="n">
        <f aca="false">M488/1000000</f>
        <v>2.000679</v>
      </c>
      <c r="P488" s="0" t="n">
        <f aca="false">(I488+K488)/1000000000</f>
        <v>94.563262938</v>
      </c>
      <c r="Q488" s="0" t="n">
        <f aca="false">(J488+L488)/1000000000</f>
        <v>21.162353515</v>
      </c>
      <c r="R488" s="0" t="n">
        <f aca="false">P488/$O488</f>
        <v>47.2655848029594</v>
      </c>
      <c r="S488" s="0" t="n">
        <f aca="false">Q488/$O488</f>
        <v>10.577585667166</v>
      </c>
      <c r="T488" s="0" t="n">
        <f aca="false">R488+S488</f>
        <v>57.8431704701254</v>
      </c>
    </row>
    <row r="489" customFormat="false" ht="12.8" hidden="false" customHeight="false" outlineLevel="0" collapsed="false">
      <c r="B489" s="0" t="n">
        <v>386</v>
      </c>
      <c r="D489" s="0" t="n">
        <v>582821</v>
      </c>
      <c r="F489" s="0" t="n">
        <v>181550</v>
      </c>
      <c r="G489" s="0" t="n">
        <v>52593</v>
      </c>
      <c r="H489" s="0" t="n">
        <v>100164</v>
      </c>
      <c r="I489" s="0" t="n">
        <v>47356521606</v>
      </c>
      <c r="J489" s="0" t="n">
        <v>12879013061</v>
      </c>
      <c r="K489" s="0" t="n">
        <v>45628646850</v>
      </c>
      <c r="L489" s="0" t="n">
        <v>8286697387</v>
      </c>
      <c r="M489" s="0" t="n">
        <v>2000903</v>
      </c>
      <c r="N489" s="0" t="n">
        <v>24</v>
      </c>
      <c r="O489" s="0" t="n">
        <f aca="false">M489/1000000</f>
        <v>2.000903</v>
      </c>
      <c r="P489" s="0" t="n">
        <f aca="false">(I489+K489)/1000000000</f>
        <v>92.985168456</v>
      </c>
      <c r="Q489" s="0" t="n">
        <f aca="false">(J489+L489)/1000000000</f>
        <v>21.165710448</v>
      </c>
      <c r="R489" s="0" t="n">
        <f aca="false">P489/$O489</f>
        <v>46.4716022995617</v>
      </c>
      <c r="S489" s="0" t="n">
        <f aca="false">Q489/$O489</f>
        <v>10.5780792212316</v>
      </c>
      <c r="T489" s="0" t="n">
        <f aca="false">R489+S489</f>
        <v>57.0496815207934</v>
      </c>
    </row>
    <row r="490" customFormat="false" ht="12.8" hidden="false" customHeight="false" outlineLevel="0" collapsed="false">
      <c r="B490" s="0" t="n">
        <v>448</v>
      </c>
      <c r="D490" s="0" t="n">
        <v>53953</v>
      </c>
      <c r="F490" s="0" t="n">
        <v>57628</v>
      </c>
      <c r="G490" s="0" t="n">
        <v>6886</v>
      </c>
      <c r="H490" s="0" t="n">
        <v>11823</v>
      </c>
      <c r="I490" s="0" t="n">
        <v>46689605712</v>
      </c>
      <c r="J490" s="0" t="n">
        <v>12665084838</v>
      </c>
      <c r="K490" s="0" t="n">
        <v>45655944824</v>
      </c>
      <c r="L490" s="0" t="n">
        <v>8284469604</v>
      </c>
      <c r="M490" s="0" t="n">
        <v>2000577</v>
      </c>
      <c r="N490" s="0" t="n">
        <v>24</v>
      </c>
      <c r="O490" s="0" t="n">
        <f aca="false">M490/1000000</f>
        <v>2.000577</v>
      </c>
      <c r="P490" s="0" t="n">
        <f aca="false">(I490+K490)/1000000000</f>
        <v>92.345550536</v>
      </c>
      <c r="Q490" s="0" t="n">
        <f aca="false">(J490+L490)/1000000000</f>
        <v>20.949554442</v>
      </c>
      <c r="R490" s="0" t="n">
        <f aca="false">P490/$O490</f>
        <v>46.1594582642908</v>
      </c>
      <c r="S490" s="0" t="n">
        <f aca="false">Q490/$O490</f>
        <v>10.4717561193596</v>
      </c>
      <c r="T490" s="0" t="n">
        <f aca="false">R490+S490</f>
        <v>56.6312143836503</v>
      </c>
    </row>
    <row r="491" customFormat="false" ht="12.8" hidden="false" customHeight="false" outlineLevel="0" collapsed="false">
      <c r="A491" s="0" t="s">
        <v>0</v>
      </c>
      <c r="B491" s="0" t="s">
        <v>1</v>
      </c>
      <c r="D491" s="0" t="s">
        <v>2</v>
      </c>
      <c r="F491" s="0" t="s">
        <v>73</v>
      </c>
      <c r="G491" s="0" t="s">
        <v>74</v>
      </c>
      <c r="H491" s="0" t="s">
        <v>4</v>
      </c>
      <c r="I491" s="0" t="s">
        <v>5</v>
      </c>
      <c r="J491" s="0" t="s">
        <v>67</v>
      </c>
      <c r="K491" s="0" t="s">
        <v>75</v>
      </c>
      <c r="L491" s="0" t="s">
        <v>76</v>
      </c>
      <c r="M491" s="0" t="s">
        <v>7</v>
      </c>
      <c r="N491" s="0" t="s">
        <v>8</v>
      </c>
      <c r="O491" s="0" t="s">
        <v>9</v>
      </c>
      <c r="P491" s="0" t="s">
        <v>58</v>
      </c>
      <c r="Q491" s="0" t="s">
        <v>59</v>
      </c>
      <c r="R491" s="0" t="s">
        <v>60</v>
      </c>
      <c r="S491" s="0" t="s">
        <v>61</v>
      </c>
      <c r="T491" s="0" t="s">
        <v>62</v>
      </c>
      <c r="U491" s="0" t="s">
        <v>63</v>
      </c>
      <c r="V491" s="0" t="s">
        <v>64</v>
      </c>
      <c r="W491" s="0" t="s">
        <v>65</v>
      </c>
      <c r="X491" s="0" t="s">
        <v>66</v>
      </c>
    </row>
    <row r="492" customFormat="false" ht="12.8" hidden="false" customHeight="false" outlineLevel="0" collapsed="false">
      <c r="A492" s="0" t="s">
        <v>51</v>
      </c>
      <c r="B492" s="0" t="n">
        <v>227</v>
      </c>
      <c r="D492" s="0" t="n">
        <v>611062</v>
      </c>
      <c r="F492" s="0" t="n">
        <v>200362</v>
      </c>
      <c r="G492" s="0" t="n">
        <v>55865</v>
      </c>
      <c r="H492" s="0" t="n">
        <v>106176</v>
      </c>
      <c r="I492" s="0" t="n">
        <v>22717163085</v>
      </c>
      <c r="J492" s="0" t="n">
        <v>7206329345</v>
      </c>
      <c r="K492" s="0" t="n">
        <v>21339263916</v>
      </c>
      <c r="L492" s="0" t="n">
        <v>5445022583</v>
      </c>
      <c r="M492" s="0" t="n">
        <v>2000645</v>
      </c>
      <c r="N492" s="0" t="n">
        <v>24</v>
      </c>
      <c r="O492" s="0" t="n">
        <f aca="false">M492/1000000</f>
        <v>2.000645</v>
      </c>
      <c r="P492" s="0" t="n">
        <f aca="false">(I492+K492)/1000000000</f>
        <v>44.056427001</v>
      </c>
      <c r="Q492" s="0" t="n">
        <f aca="false">(J492+L492)/1000000000</f>
        <v>12.651351928</v>
      </c>
      <c r="R492" s="0" t="n">
        <f aca="false">P492/$O492</f>
        <v>22.0211116919793</v>
      </c>
      <c r="S492" s="0" t="n">
        <f aca="false">Q492/$O492</f>
        <v>6.32363659119934</v>
      </c>
      <c r="T492" s="0" t="n">
        <f aca="false">R492+S492</f>
        <v>28.3447482831787</v>
      </c>
      <c r="U492" s="0" t="n">
        <f aca="false">AVERAGE(R492:R501)</f>
        <v>43.3610732703675</v>
      </c>
      <c r="V492" s="0" t="n">
        <f aca="false">AVERAGE(T492:T501)</f>
        <v>53.3836478988486</v>
      </c>
      <c r="W492" s="0" t="n">
        <f aca="false">STDEV(R492:R501)</f>
        <v>7.62411259135231</v>
      </c>
      <c r="X492" s="0" t="n">
        <f aca="false">STDEV(T492:T501)</f>
        <v>8.93540883552405</v>
      </c>
    </row>
    <row r="493" customFormat="false" ht="12.8" hidden="false" customHeight="false" outlineLevel="0" collapsed="false">
      <c r="A493" s="0" t="s">
        <v>129</v>
      </c>
      <c r="B493" s="0" t="n">
        <v>782</v>
      </c>
      <c r="D493" s="0" t="n">
        <v>645207</v>
      </c>
      <c r="F493" s="0" t="n">
        <v>206541</v>
      </c>
      <c r="G493" s="0" t="n">
        <v>62950</v>
      </c>
      <c r="H493" s="0" t="n">
        <v>157491</v>
      </c>
      <c r="I493" s="0" t="n">
        <v>42038177490</v>
      </c>
      <c r="J493" s="0" t="n">
        <v>11943527221</v>
      </c>
      <c r="K493" s="0" t="n">
        <v>44479858398</v>
      </c>
      <c r="L493" s="0" t="n">
        <v>8266983032</v>
      </c>
      <c r="M493" s="0" t="n">
        <v>2000616</v>
      </c>
      <c r="N493" s="0" t="n">
        <v>24</v>
      </c>
      <c r="O493" s="0" t="n">
        <f aca="false">M493/1000000</f>
        <v>2.000616</v>
      </c>
      <c r="P493" s="0" t="n">
        <f aca="false">(I493+K493)/1000000000</f>
        <v>86.518035888</v>
      </c>
      <c r="Q493" s="0" t="n">
        <f aca="false">(J493+L493)/1000000000</f>
        <v>20.210510253</v>
      </c>
      <c r="R493" s="0" t="n">
        <f aca="false">P493/$O493</f>
        <v>43.2456982689332</v>
      </c>
      <c r="S493" s="0" t="n">
        <f aca="false">Q493/$O493</f>
        <v>10.1021436662508</v>
      </c>
      <c r="T493" s="0" t="n">
        <f aca="false">R493+S493</f>
        <v>53.347841935184</v>
      </c>
    </row>
    <row r="494" customFormat="false" ht="12.8" hidden="false" customHeight="false" outlineLevel="0" collapsed="false">
      <c r="B494" s="0" t="n">
        <v>344</v>
      </c>
      <c r="D494" s="0" t="n">
        <v>412808</v>
      </c>
      <c r="F494" s="0" t="n">
        <v>150091</v>
      </c>
      <c r="G494" s="0" t="n">
        <v>40077</v>
      </c>
      <c r="H494" s="0" t="n">
        <v>73502</v>
      </c>
      <c r="I494" s="0" t="n">
        <v>48853561401</v>
      </c>
      <c r="J494" s="0" t="n">
        <v>12915939331</v>
      </c>
      <c r="K494" s="0" t="n">
        <v>43593460083</v>
      </c>
      <c r="L494" s="0" t="n">
        <v>8280410766</v>
      </c>
      <c r="M494" s="0" t="n">
        <v>2000831</v>
      </c>
      <c r="N494" s="0" t="n">
        <v>24</v>
      </c>
      <c r="O494" s="0" t="n">
        <f aca="false">M494/1000000</f>
        <v>2.000831</v>
      </c>
      <c r="P494" s="0" t="n">
        <f aca="false">(I494+K494)/1000000000</f>
        <v>92.447021484</v>
      </c>
      <c r="Q494" s="0" t="n">
        <f aca="false">(J494+L494)/1000000000</f>
        <v>21.196350097</v>
      </c>
      <c r="R494" s="0" t="n">
        <f aca="false">P494/$O494</f>
        <v>46.2043128500108</v>
      </c>
      <c r="S494" s="0" t="n">
        <f aca="false">Q494/$O494</f>
        <v>10.593773335679</v>
      </c>
      <c r="T494" s="0" t="n">
        <f aca="false">R494+S494</f>
        <v>56.7980861856899</v>
      </c>
    </row>
    <row r="495" customFormat="false" ht="12.8" hidden="false" customHeight="false" outlineLevel="0" collapsed="false">
      <c r="B495" s="0" t="n">
        <v>583</v>
      </c>
      <c r="D495" s="0" t="n">
        <v>63070</v>
      </c>
      <c r="F495" s="0" t="n">
        <v>59413</v>
      </c>
      <c r="G495" s="0" t="n">
        <v>8282</v>
      </c>
      <c r="H495" s="0" t="n">
        <v>13440</v>
      </c>
      <c r="I495" s="0" t="n">
        <v>45985565185</v>
      </c>
      <c r="J495" s="0" t="n">
        <v>12396545410</v>
      </c>
      <c r="K495" s="0" t="n">
        <v>43591339111</v>
      </c>
      <c r="L495" s="0" t="n">
        <v>8271133422</v>
      </c>
      <c r="M495" s="0" t="n">
        <v>2000961</v>
      </c>
      <c r="N495" s="0" t="n">
        <v>24</v>
      </c>
      <c r="O495" s="0" t="n">
        <f aca="false">M495/1000000</f>
        <v>2.000961</v>
      </c>
      <c r="P495" s="0" t="n">
        <f aca="false">(I495+K495)/1000000000</f>
        <v>89.576904296</v>
      </c>
      <c r="Q495" s="0" t="n">
        <f aca="false">(J495+L495)/1000000000</f>
        <v>20.667678832</v>
      </c>
      <c r="R495" s="0" t="n">
        <f aca="false">P495/$O495</f>
        <v>44.7669416325456</v>
      </c>
      <c r="S495" s="0" t="n">
        <f aca="false">Q495/$O495</f>
        <v>10.3288763908942</v>
      </c>
      <c r="T495" s="0" t="n">
        <f aca="false">R495+S495</f>
        <v>55.0958180234397</v>
      </c>
    </row>
    <row r="496" customFormat="false" ht="12.8" hidden="false" customHeight="false" outlineLevel="0" collapsed="false">
      <c r="B496" s="0" t="n">
        <v>2987</v>
      </c>
      <c r="D496" s="0" t="n">
        <v>586197</v>
      </c>
      <c r="F496" s="0" t="n">
        <v>189862</v>
      </c>
      <c r="G496" s="0" t="n">
        <v>63675</v>
      </c>
      <c r="H496" s="0" t="n">
        <v>115692</v>
      </c>
      <c r="I496" s="0" t="n">
        <v>46363464355</v>
      </c>
      <c r="J496" s="0" t="n">
        <v>12699615478</v>
      </c>
      <c r="K496" s="0" t="n">
        <v>46476898193</v>
      </c>
      <c r="L496" s="0" t="n">
        <v>8288284301</v>
      </c>
      <c r="M496" s="0" t="n">
        <v>2000788</v>
      </c>
      <c r="N496" s="0" t="n">
        <v>24</v>
      </c>
      <c r="O496" s="0" t="n">
        <f aca="false">M496/1000000</f>
        <v>2.000788</v>
      </c>
      <c r="P496" s="0" t="n">
        <f aca="false">(I496+K496)/1000000000</f>
        <v>92.840362548</v>
      </c>
      <c r="Q496" s="0" t="n">
        <f aca="false">(J496+L496)/1000000000</f>
        <v>20.987899779</v>
      </c>
      <c r="R496" s="0" t="n">
        <f aca="false">P496/$O496</f>
        <v>46.4018989258232</v>
      </c>
      <c r="S496" s="0" t="n">
        <f aca="false">Q496/$O496</f>
        <v>10.4898169016408</v>
      </c>
      <c r="T496" s="0" t="n">
        <f aca="false">R496+S496</f>
        <v>56.891715827464</v>
      </c>
    </row>
    <row r="497" customFormat="false" ht="12.8" hidden="false" customHeight="false" outlineLevel="0" collapsed="false">
      <c r="B497" s="0" t="n">
        <v>477</v>
      </c>
      <c r="D497" s="0" t="n">
        <v>173371</v>
      </c>
      <c r="F497" s="0" t="n">
        <v>86567</v>
      </c>
      <c r="G497" s="0" t="n">
        <v>21624</v>
      </c>
      <c r="H497" s="0" t="n">
        <v>37244</v>
      </c>
      <c r="I497" s="0" t="n">
        <v>47575454711</v>
      </c>
      <c r="J497" s="0" t="n">
        <v>12926437377</v>
      </c>
      <c r="K497" s="0" t="n">
        <v>47205810546</v>
      </c>
      <c r="L497" s="0" t="n">
        <v>8292510986</v>
      </c>
      <c r="M497" s="0" t="n">
        <v>2001098</v>
      </c>
      <c r="N497" s="0" t="n">
        <v>24</v>
      </c>
      <c r="O497" s="0" t="n">
        <f aca="false">M497/1000000</f>
        <v>2.001098</v>
      </c>
      <c r="P497" s="0" t="n">
        <f aca="false">(I497+K497)/1000000000</f>
        <v>94.781265257</v>
      </c>
      <c r="Q497" s="0" t="n">
        <f aca="false">(J497+L497)/1000000000</f>
        <v>21.218948363</v>
      </c>
      <c r="R497" s="0" t="n">
        <f aca="false">P497/$O497</f>
        <v>47.3646294469336</v>
      </c>
      <c r="S497" s="0" t="n">
        <f aca="false">Q497/$O497</f>
        <v>10.6036527761259</v>
      </c>
      <c r="T497" s="0" t="n">
        <f aca="false">R497+S497</f>
        <v>57.9682822230595</v>
      </c>
    </row>
    <row r="498" customFormat="false" ht="12.8" hidden="false" customHeight="false" outlineLevel="0" collapsed="false">
      <c r="B498" s="0" t="n">
        <v>1725</v>
      </c>
      <c r="D498" s="0" t="n">
        <v>1263370</v>
      </c>
      <c r="F498" s="0" t="n">
        <v>356252</v>
      </c>
      <c r="G498" s="0" t="n">
        <v>116889</v>
      </c>
      <c r="H498" s="0" t="n">
        <v>263250</v>
      </c>
      <c r="I498" s="0" t="n">
        <v>46450759887</v>
      </c>
      <c r="J498" s="0" t="n">
        <v>12819274902</v>
      </c>
      <c r="K498" s="0" t="n">
        <v>45242034912</v>
      </c>
      <c r="L498" s="0" t="n">
        <v>8285369873</v>
      </c>
      <c r="M498" s="0" t="n">
        <v>2000924</v>
      </c>
      <c r="N498" s="0" t="n">
        <v>24</v>
      </c>
      <c r="O498" s="0" t="n">
        <f aca="false">M498/1000000</f>
        <v>2.000924</v>
      </c>
      <c r="P498" s="0" t="n">
        <f aca="false">(I498+K498)/1000000000</f>
        <v>91.692794799</v>
      </c>
      <c r="Q498" s="0" t="n">
        <f aca="false">(J498+L498)/1000000000</f>
        <v>21.104644775</v>
      </c>
      <c r="R498" s="0" t="n">
        <f aca="false">P498/$O498</f>
        <v>45.825226145021</v>
      </c>
      <c r="S498" s="0" t="n">
        <f aca="false">Q498/$O498</f>
        <v>10.5474494658468</v>
      </c>
      <c r="T498" s="0" t="n">
        <f aca="false">R498+S498</f>
        <v>56.3726756108678</v>
      </c>
    </row>
    <row r="499" customFormat="false" ht="12.8" hidden="false" customHeight="false" outlineLevel="0" collapsed="false">
      <c r="B499" s="0" t="n">
        <v>722</v>
      </c>
      <c r="D499" s="0" t="n">
        <v>164229</v>
      </c>
      <c r="F499" s="0" t="n">
        <v>88703</v>
      </c>
      <c r="G499" s="0" t="n">
        <v>9115</v>
      </c>
      <c r="H499" s="0" t="n">
        <v>22929</v>
      </c>
      <c r="I499" s="0" t="n">
        <v>42451919555</v>
      </c>
      <c r="J499" s="0" t="n">
        <v>11953796386</v>
      </c>
      <c r="K499" s="0" t="n">
        <v>45268600463</v>
      </c>
      <c r="L499" s="0" t="n">
        <v>8286422729</v>
      </c>
      <c r="M499" s="0" t="n">
        <v>2000802</v>
      </c>
      <c r="N499" s="0" t="n">
        <v>24</v>
      </c>
      <c r="O499" s="0" t="n">
        <f aca="false">M499/1000000</f>
        <v>2.000802</v>
      </c>
      <c r="P499" s="0" t="n">
        <f aca="false">(I499+K499)/1000000000</f>
        <v>87.720520018</v>
      </c>
      <c r="Q499" s="0" t="n">
        <f aca="false">(J499+L499)/1000000000</f>
        <v>20.240219115</v>
      </c>
      <c r="R499" s="0" t="n">
        <f aca="false">P499/$O499</f>
        <v>43.842679094683</v>
      </c>
      <c r="S499" s="0" t="n">
        <f aca="false">Q499/$O499</f>
        <v>10.1160530202389</v>
      </c>
      <c r="T499" s="0" t="n">
        <f aca="false">R499+S499</f>
        <v>53.9587321149219</v>
      </c>
    </row>
    <row r="500" customFormat="false" ht="12.8" hidden="false" customHeight="false" outlineLevel="0" collapsed="false">
      <c r="B500" s="0" t="n">
        <v>396</v>
      </c>
      <c r="D500" s="0" t="n">
        <v>531397</v>
      </c>
      <c r="F500" s="0" t="n">
        <v>165653</v>
      </c>
      <c r="G500" s="0" t="n">
        <v>48936</v>
      </c>
      <c r="H500" s="0" t="n">
        <v>92173</v>
      </c>
      <c r="I500" s="0" t="n">
        <v>48439239501</v>
      </c>
      <c r="J500" s="0" t="n">
        <v>12827056884</v>
      </c>
      <c r="K500" s="0" t="n">
        <v>45189773559</v>
      </c>
      <c r="L500" s="0" t="n">
        <v>8269714355</v>
      </c>
      <c r="M500" s="0" t="n">
        <v>2000859</v>
      </c>
      <c r="N500" s="0" t="n">
        <v>24</v>
      </c>
      <c r="O500" s="0" t="n">
        <f aca="false">M500/1000000</f>
        <v>2.000859</v>
      </c>
      <c r="P500" s="0" t="n">
        <f aca="false">(I500+K500)/1000000000</f>
        <v>93.62901306</v>
      </c>
      <c r="Q500" s="0" t="n">
        <f aca="false">(J500+L500)/1000000000</f>
        <v>21.096771239</v>
      </c>
      <c r="R500" s="0" t="n">
        <f aca="false">P500/$O500</f>
        <v>46.7944083316216</v>
      </c>
      <c r="S500" s="0" t="n">
        <f aca="false">Q500/$O500</f>
        <v>10.5438570329044</v>
      </c>
      <c r="T500" s="0" t="n">
        <f aca="false">R500+S500</f>
        <v>57.3382653645259</v>
      </c>
    </row>
    <row r="501" customFormat="false" ht="12.8" hidden="false" customHeight="false" outlineLevel="0" collapsed="false">
      <c r="B501" s="0" t="n">
        <v>476</v>
      </c>
      <c r="D501" s="0" t="n">
        <v>53955</v>
      </c>
      <c r="F501" s="0" t="n">
        <v>60613</v>
      </c>
      <c r="G501" s="0" t="n">
        <v>6886</v>
      </c>
      <c r="H501" s="0" t="n">
        <v>11825</v>
      </c>
      <c r="I501" s="0" t="n">
        <v>49416671752</v>
      </c>
      <c r="J501" s="0" t="n">
        <v>12900558471</v>
      </c>
      <c r="K501" s="0" t="n">
        <v>44909591674</v>
      </c>
      <c r="L501" s="0" t="n">
        <v>8261077880</v>
      </c>
      <c r="M501" s="0" t="n">
        <v>2000819</v>
      </c>
      <c r="N501" s="0" t="n">
        <v>24</v>
      </c>
      <c r="O501" s="0" t="n">
        <f aca="false">M501/1000000</f>
        <v>2.000819</v>
      </c>
      <c r="P501" s="0" t="n">
        <f aca="false">(I501+K501)/1000000000</f>
        <v>94.326263426</v>
      </c>
      <c r="Q501" s="0" t="n">
        <f aca="false">(J501+L501)/1000000000</f>
        <v>21.161636351</v>
      </c>
      <c r="R501" s="0" t="n">
        <f aca="false">P501/$O501</f>
        <v>47.1438263161236</v>
      </c>
      <c r="S501" s="0" t="n">
        <f aca="false">Q501/$O501</f>
        <v>10.5764871040309</v>
      </c>
      <c r="T501" s="0" t="n">
        <f aca="false">R501+S501</f>
        <v>57.7203134201545</v>
      </c>
    </row>
    <row r="502" customFormat="false" ht="12.8" hidden="false" customHeight="false" outlineLevel="0" collapsed="false">
      <c r="A502" s="0" t="s">
        <v>0</v>
      </c>
      <c r="B502" s="0" t="s">
        <v>1</v>
      </c>
      <c r="D502" s="0" t="s">
        <v>2</v>
      </c>
      <c r="F502" s="0" t="s">
        <v>73</v>
      </c>
      <c r="G502" s="0" t="s">
        <v>74</v>
      </c>
      <c r="H502" s="0" t="s">
        <v>4</v>
      </c>
      <c r="I502" s="0" t="s">
        <v>5</v>
      </c>
      <c r="J502" s="0" t="s">
        <v>67</v>
      </c>
      <c r="K502" s="0" t="s">
        <v>75</v>
      </c>
      <c r="L502" s="0" t="s">
        <v>76</v>
      </c>
      <c r="M502" s="0" t="s">
        <v>7</v>
      </c>
      <c r="N502" s="0" t="s">
        <v>8</v>
      </c>
      <c r="O502" s="0" t="s">
        <v>9</v>
      </c>
      <c r="P502" s="0" t="s">
        <v>58</v>
      </c>
      <c r="Q502" s="0" t="s">
        <v>59</v>
      </c>
      <c r="R502" s="0" t="s">
        <v>60</v>
      </c>
      <c r="S502" s="0" t="s">
        <v>61</v>
      </c>
      <c r="T502" s="0" t="s">
        <v>62</v>
      </c>
      <c r="U502" s="0" t="s">
        <v>63</v>
      </c>
      <c r="V502" s="0" t="s">
        <v>64</v>
      </c>
      <c r="W502" s="0" t="s">
        <v>65</v>
      </c>
      <c r="X502" s="0" t="s">
        <v>66</v>
      </c>
    </row>
    <row r="503" customFormat="false" ht="12.8" hidden="false" customHeight="false" outlineLevel="0" collapsed="false">
      <c r="A503" s="0" t="s">
        <v>51</v>
      </c>
      <c r="B503" s="0" t="n">
        <v>381</v>
      </c>
      <c r="D503" s="0" t="n">
        <v>50402</v>
      </c>
      <c r="F503" s="0" t="n">
        <v>73182</v>
      </c>
      <c r="G503" s="0" t="n">
        <v>6296</v>
      </c>
      <c r="H503" s="0" t="n">
        <v>10887</v>
      </c>
      <c r="I503" s="0" t="n">
        <v>36600006103</v>
      </c>
      <c r="J503" s="0" t="n">
        <v>10845870971</v>
      </c>
      <c r="K503" s="0" t="n">
        <v>44719940185</v>
      </c>
      <c r="L503" s="0" t="n">
        <v>8274124145</v>
      </c>
      <c r="M503" s="0" t="n">
        <v>2000874</v>
      </c>
      <c r="N503" s="0" t="n">
        <v>24</v>
      </c>
      <c r="O503" s="0" t="n">
        <f aca="false">M503/1000000</f>
        <v>2.000874</v>
      </c>
      <c r="P503" s="0" t="n">
        <f aca="false">(I503+K503)/1000000000</f>
        <v>81.319946288</v>
      </c>
      <c r="Q503" s="0" t="n">
        <f aca="false">(J503+L503)/1000000000</f>
        <v>19.119995116</v>
      </c>
      <c r="R503" s="0" t="n">
        <f aca="false">P503/$O503</f>
        <v>40.6422124971388</v>
      </c>
      <c r="S503" s="0" t="n">
        <f aca="false">Q503/$O503</f>
        <v>9.55582166393286</v>
      </c>
      <c r="T503" s="0" t="n">
        <f aca="false">R503+S503</f>
        <v>50.1980341610716</v>
      </c>
      <c r="U503" s="0" t="n">
        <f aca="false">AVERAGE(R503:R512)</f>
        <v>45.368776769777</v>
      </c>
      <c r="V503" s="0" t="n">
        <f aca="false">AVERAGE(T503:T512)</f>
        <v>55.7780214604193</v>
      </c>
      <c r="W503" s="0" t="n">
        <f aca="false">STDEV(R503:R512)</f>
        <v>2.18741271342718</v>
      </c>
      <c r="X503" s="0" t="n">
        <f aca="false">STDEV(T503:T512)</f>
        <v>2.51498927965249</v>
      </c>
    </row>
    <row r="504" customFormat="false" ht="12.8" hidden="false" customHeight="false" outlineLevel="0" collapsed="false">
      <c r="A504" s="0" t="s">
        <v>130</v>
      </c>
      <c r="B504" s="0" t="n">
        <v>1305</v>
      </c>
      <c r="D504" s="0" t="n">
        <v>1387498</v>
      </c>
      <c r="F504" s="0" t="n">
        <v>375365</v>
      </c>
      <c r="G504" s="0" t="n">
        <v>124912</v>
      </c>
      <c r="H504" s="0" t="n">
        <v>280248</v>
      </c>
      <c r="I504" s="0" t="n">
        <v>47252426147</v>
      </c>
      <c r="J504" s="0" t="n">
        <v>12893737792</v>
      </c>
      <c r="K504" s="0" t="n">
        <v>45235214233</v>
      </c>
      <c r="L504" s="0" t="n">
        <v>8264724731</v>
      </c>
      <c r="M504" s="0" t="n">
        <v>2000968</v>
      </c>
      <c r="N504" s="0" t="n">
        <v>24</v>
      </c>
      <c r="O504" s="0" t="n">
        <f aca="false">M504/1000000</f>
        <v>2.000968</v>
      </c>
      <c r="P504" s="0" t="n">
        <f aca="false">(I504+K504)/1000000000</f>
        <v>92.48764038</v>
      </c>
      <c r="Q504" s="0" t="n">
        <f aca="false">(J504+L504)/1000000000</f>
        <v>21.158462523</v>
      </c>
      <c r="R504" s="0" t="n">
        <f aca="false">P504/$O504</f>
        <v>46.2214490086798</v>
      </c>
      <c r="S504" s="0" t="n">
        <f aca="false">Q504/$O504</f>
        <v>10.5741133906189</v>
      </c>
      <c r="T504" s="0" t="n">
        <f aca="false">R504+S504</f>
        <v>56.7955623992988</v>
      </c>
    </row>
    <row r="505" customFormat="false" ht="12.8" hidden="false" customHeight="false" outlineLevel="0" collapsed="false">
      <c r="B505" s="0" t="n">
        <v>433</v>
      </c>
      <c r="D505" s="0" t="n">
        <v>52639</v>
      </c>
      <c r="F505" s="0" t="n">
        <v>56013</v>
      </c>
      <c r="G505" s="0" t="n">
        <v>6642</v>
      </c>
      <c r="H505" s="0" t="n">
        <v>11513</v>
      </c>
      <c r="I505" s="0" t="n">
        <v>50168502807</v>
      </c>
      <c r="J505" s="0" t="n">
        <v>12912277221</v>
      </c>
      <c r="K505" s="0" t="n">
        <v>45505722045</v>
      </c>
      <c r="L505" s="0" t="n">
        <v>8265121459</v>
      </c>
      <c r="M505" s="0" t="n">
        <v>2000917</v>
      </c>
      <c r="N505" s="0" t="n">
        <v>24</v>
      </c>
      <c r="O505" s="0" t="n">
        <f aca="false">M505/1000000</f>
        <v>2.000917</v>
      </c>
      <c r="P505" s="0" t="n">
        <f aca="false">(I505+K505)/1000000000</f>
        <v>95.674224852</v>
      </c>
      <c r="Q505" s="0" t="n">
        <f aca="false">(J505+L505)/1000000000</f>
        <v>21.17739868</v>
      </c>
      <c r="R505" s="0" t="n">
        <f aca="false">P505/$O505</f>
        <v>47.8151891617693</v>
      </c>
      <c r="S505" s="0" t="n">
        <f aca="false">Q505/$O505</f>
        <v>10.5838466463127</v>
      </c>
      <c r="T505" s="0" t="n">
        <f aca="false">R505+S505</f>
        <v>58.399035808082</v>
      </c>
    </row>
    <row r="506" customFormat="false" ht="12.8" hidden="false" customHeight="false" outlineLevel="0" collapsed="false">
      <c r="B506" s="0" t="n">
        <v>37949</v>
      </c>
      <c r="D506" s="0" t="n">
        <v>41458729</v>
      </c>
      <c r="F506" s="0" t="n">
        <v>8143917</v>
      </c>
      <c r="G506" s="0" t="n">
        <v>4130847</v>
      </c>
      <c r="H506" s="0" t="n">
        <v>5125075</v>
      </c>
      <c r="I506" s="0" t="n">
        <v>40938751220</v>
      </c>
      <c r="J506" s="0" t="n">
        <v>11830322265</v>
      </c>
      <c r="K506" s="0" t="n">
        <v>43790542602</v>
      </c>
      <c r="L506" s="0" t="n">
        <v>8275848388</v>
      </c>
      <c r="M506" s="0" t="n">
        <v>2001007</v>
      </c>
      <c r="N506" s="0" t="n">
        <v>24</v>
      </c>
      <c r="O506" s="0" t="n">
        <f aca="false">M506/1000000</f>
        <v>2.001007</v>
      </c>
      <c r="P506" s="0" t="n">
        <f aca="false">(I506+K506)/1000000000</f>
        <v>84.729293822</v>
      </c>
      <c r="Q506" s="0" t="n">
        <f aca="false">(J506+L506)/1000000000</f>
        <v>20.106170653</v>
      </c>
      <c r="R506" s="0" t="n">
        <f aca="false">P506/$O506</f>
        <v>42.3433270458324</v>
      </c>
      <c r="S506" s="0" t="n">
        <f aca="false">Q506/$O506</f>
        <v>10.0480261453358</v>
      </c>
      <c r="T506" s="0" t="n">
        <f aca="false">R506+S506</f>
        <v>52.3913531911682</v>
      </c>
    </row>
    <row r="507" customFormat="false" ht="12.8" hidden="false" customHeight="false" outlineLevel="0" collapsed="false">
      <c r="B507" s="0" t="n">
        <v>1388</v>
      </c>
      <c r="D507" s="0" t="n">
        <v>158807</v>
      </c>
      <c r="F507" s="0" t="n">
        <v>84933</v>
      </c>
      <c r="G507" s="0" t="n">
        <v>19460</v>
      </c>
      <c r="H507" s="0" t="n">
        <v>33316</v>
      </c>
      <c r="I507" s="0" t="n">
        <v>46378707885</v>
      </c>
      <c r="J507" s="0" t="n">
        <v>12892593383</v>
      </c>
      <c r="K507" s="0" t="n">
        <v>44489761352</v>
      </c>
      <c r="L507" s="0" t="n">
        <v>8276443481</v>
      </c>
      <c r="M507" s="0" t="n">
        <v>2001144</v>
      </c>
      <c r="N507" s="0" t="n">
        <v>24</v>
      </c>
      <c r="O507" s="0" t="n">
        <f aca="false">M507/1000000</f>
        <v>2.001144</v>
      </c>
      <c r="P507" s="0" t="n">
        <f aca="false">(I507+K507)/1000000000</f>
        <v>90.868469237</v>
      </c>
      <c r="Q507" s="0" t="n">
        <f aca="false">(J507+L507)/1000000000</f>
        <v>21.169036864</v>
      </c>
      <c r="R507" s="0" t="n">
        <f aca="false">P507/$O507</f>
        <v>45.4082610931547</v>
      </c>
      <c r="S507" s="0" t="n">
        <f aca="false">Q507/$O507</f>
        <v>10.5784675485622</v>
      </c>
      <c r="T507" s="0" t="n">
        <f aca="false">R507+S507</f>
        <v>55.9867286417169</v>
      </c>
    </row>
    <row r="508" customFormat="false" ht="12.8" hidden="false" customHeight="false" outlineLevel="0" collapsed="false">
      <c r="B508" s="0" t="n">
        <v>534</v>
      </c>
      <c r="D508" s="0" t="n">
        <v>641094</v>
      </c>
      <c r="F508" s="0" t="n">
        <v>198931</v>
      </c>
      <c r="G508" s="0" t="n">
        <v>56985</v>
      </c>
      <c r="H508" s="0" t="n">
        <v>109655</v>
      </c>
      <c r="I508" s="0" t="n">
        <v>48697677612</v>
      </c>
      <c r="J508" s="0" t="n">
        <v>12966567993</v>
      </c>
      <c r="K508" s="0" t="n">
        <v>44488906860</v>
      </c>
      <c r="L508" s="0" t="n">
        <v>8274078369</v>
      </c>
      <c r="M508" s="0" t="n">
        <v>2000882</v>
      </c>
      <c r="N508" s="0" t="n">
        <v>24</v>
      </c>
      <c r="O508" s="0" t="n">
        <f aca="false">M508/1000000</f>
        <v>2.000882</v>
      </c>
      <c r="P508" s="0" t="n">
        <f aca="false">(I508+K508)/1000000000</f>
        <v>93.186584472</v>
      </c>
      <c r="Q508" s="0" t="n">
        <f aca="false">(J508+L508)/1000000000</f>
        <v>21.240646362</v>
      </c>
      <c r="R508" s="0" t="n">
        <f aca="false">P508/$O508</f>
        <v>46.5727536516396</v>
      </c>
      <c r="S508" s="0" t="n">
        <f aca="false">Q508/$O508</f>
        <v>10.6156416830178</v>
      </c>
      <c r="T508" s="0" t="n">
        <f aca="false">R508+S508</f>
        <v>57.1883953346574</v>
      </c>
    </row>
    <row r="509" customFormat="false" ht="12.8" hidden="false" customHeight="false" outlineLevel="0" collapsed="false">
      <c r="B509" s="0" t="n">
        <v>1302</v>
      </c>
      <c r="D509" s="0" t="n">
        <v>653445</v>
      </c>
      <c r="F509" s="0" t="n">
        <v>212051</v>
      </c>
      <c r="G509" s="0" t="n">
        <v>63697</v>
      </c>
      <c r="H509" s="0" t="n">
        <v>159444</v>
      </c>
      <c r="I509" s="0" t="n">
        <v>44005004882</v>
      </c>
      <c r="J509" s="0" t="n">
        <v>12461090087</v>
      </c>
      <c r="K509" s="0" t="n">
        <v>47917282104</v>
      </c>
      <c r="L509" s="0" t="n">
        <v>8270538330</v>
      </c>
      <c r="M509" s="0" t="n">
        <v>2000911</v>
      </c>
      <c r="N509" s="0" t="n">
        <v>24</v>
      </c>
      <c r="O509" s="0" t="n">
        <f aca="false">M509/1000000</f>
        <v>2.000911</v>
      </c>
      <c r="P509" s="0" t="n">
        <f aca="false">(I509+K509)/1000000000</f>
        <v>91.922286986</v>
      </c>
      <c r="Q509" s="0" t="n">
        <f aca="false">(J509+L509)/1000000000</f>
        <v>20.731628417</v>
      </c>
      <c r="R509" s="0" t="n">
        <f aca="false">P509/$O509</f>
        <v>45.9402177238268</v>
      </c>
      <c r="S509" s="0" t="n">
        <f aca="false">Q509/$O509</f>
        <v>10.3610947298506</v>
      </c>
      <c r="T509" s="0" t="n">
        <f aca="false">R509+S509</f>
        <v>56.3013124536774</v>
      </c>
    </row>
    <row r="510" customFormat="false" ht="12.8" hidden="false" customHeight="false" outlineLevel="0" collapsed="false">
      <c r="B510" s="0" t="n">
        <v>486</v>
      </c>
      <c r="D510" s="0" t="n">
        <v>590011</v>
      </c>
      <c r="F510" s="0" t="n">
        <v>189288</v>
      </c>
      <c r="G510" s="0" t="n">
        <v>53545</v>
      </c>
      <c r="H510" s="0" t="n">
        <v>101731</v>
      </c>
      <c r="I510" s="0" t="n">
        <v>45673202514</v>
      </c>
      <c r="J510" s="0" t="n">
        <v>12950057983</v>
      </c>
      <c r="K510" s="0" t="n">
        <v>45476943969</v>
      </c>
      <c r="L510" s="0" t="n">
        <v>8273773193</v>
      </c>
      <c r="M510" s="0" t="n">
        <v>2000846</v>
      </c>
      <c r="N510" s="0" t="n">
        <v>24</v>
      </c>
      <c r="O510" s="0" t="n">
        <f aca="false">M510/1000000</f>
        <v>2.000846</v>
      </c>
      <c r="P510" s="0" t="n">
        <f aca="false">(I510+K510)/1000000000</f>
        <v>91.150146483</v>
      </c>
      <c r="Q510" s="0" t="n">
        <f aca="false">(J510+L510)/1000000000</f>
        <v>21.223831176</v>
      </c>
      <c r="R510" s="0" t="n">
        <f aca="false">P510/$O510</f>
        <v>45.5558031367731</v>
      </c>
      <c r="S510" s="0" t="n">
        <f aca="false">Q510/$O510</f>
        <v>10.6074286456829</v>
      </c>
      <c r="T510" s="0" t="n">
        <f aca="false">R510+S510</f>
        <v>56.163231782456</v>
      </c>
    </row>
    <row r="511" customFormat="false" ht="12.8" hidden="false" customHeight="false" outlineLevel="0" collapsed="false">
      <c r="B511" s="0" t="n">
        <v>493</v>
      </c>
      <c r="D511" s="0" t="n">
        <v>58382</v>
      </c>
      <c r="F511" s="0" t="n">
        <v>52059</v>
      </c>
      <c r="G511" s="0" t="n">
        <v>7124</v>
      </c>
      <c r="H511" s="0" t="n">
        <v>12778</v>
      </c>
      <c r="I511" s="0" t="n">
        <v>48764144897</v>
      </c>
      <c r="J511" s="0" t="n">
        <v>12915283203</v>
      </c>
      <c r="K511" s="0" t="n">
        <v>44748733520</v>
      </c>
      <c r="L511" s="0" t="n">
        <v>8255706787</v>
      </c>
      <c r="M511" s="0" t="n">
        <v>2000821</v>
      </c>
      <c r="N511" s="0" t="n">
        <v>24</v>
      </c>
      <c r="O511" s="0" t="n">
        <f aca="false">M511/1000000</f>
        <v>2.000821</v>
      </c>
      <c r="P511" s="0" t="n">
        <f aca="false">(I511+K511)/1000000000</f>
        <v>93.512878417</v>
      </c>
      <c r="Q511" s="0" t="n">
        <f aca="false">(J511+L511)/1000000000</f>
        <v>21.17098999</v>
      </c>
      <c r="R511" s="0" t="n">
        <f aca="false">P511/$O511</f>
        <v>46.7372535659112</v>
      </c>
      <c r="S511" s="0" t="n">
        <f aca="false">Q511/$O511</f>
        <v>10.581151432337</v>
      </c>
      <c r="T511" s="0" t="n">
        <f aca="false">R511+S511</f>
        <v>57.3184049982482</v>
      </c>
    </row>
    <row r="512" customFormat="false" ht="12.8" hidden="false" customHeight="false" outlineLevel="0" collapsed="false">
      <c r="B512" s="0" t="n">
        <v>509</v>
      </c>
      <c r="D512" s="0" t="n">
        <v>606267</v>
      </c>
      <c r="F512" s="0" t="n">
        <v>187012</v>
      </c>
      <c r="G512" s="0" t="n">
        <v>55175</v>
      </c>
      <c r="H512" s="0" t="n">
        <v>105326</v>
      </c>
      <c r="I512" s="0" t="n">
        <v>47220245361</v>
      </c>
      <c r="J512" s="0" t="n">
        <v>12939590454</v>
      </c>
      <c r="K512" s="0" t="n">
        <v>45728668212</v>
      </c>
      <c r="L512" s="0" t="n">
        <v>8244674682</v>
      </c>
      <c r="M512" s="0" t="n">
        <v>2000997</v>
      </c>
      <c r="N512" s="0" t="n">
        <v>24</v>
      </c>
      <c r="O512" s="0" t="n">
        <f aca="false">M512/1000000</f>
        <v>2.000997</v>
      </c>
      <c r="P512" s="0" t="n">
        <f aca="false">(I512+K512)/1000000000</f>
        <v>92.948913573</v>
      </c>
      <c r="Q512" s="0" t="n">
        <f aca="false">(J512+L512)/1000000000</f>
        <v>21.184265136</v>
      </c>
      <c r="R512" s="0" t="n">
        <f aca="false">P512/$O512</f>
        <v>46.4513008130447</v>
      </c>
      <c r="S512" s="0" t="n">
        <f aca="false">Q512/$O512</f>
        <v>10.5868550207721</v>
      </c>
      <c r="T512" s="0" t="n">
        <f aca="false">R512+S512</f>
        <v>57.0381558338169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34"/>
  <sheetViews>
    <sheetView windowProtection="false" showFormulas="false" showGridLines="true" showRowColHeaders="true" showZeros="true" rightToLeft="false" tabSelected="true" showOutlineSymbols="true" defaultGridColor="true" view="normal" topLeftCell="AE25" colorId="64" zoomScale="100" zoomScaleNormal="100" zoomScalePageLayoutView="100" workbookViewId="0">
      <selection pane="topLeft" activeCell="AR37" activeCellId="0" sqref="AR37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4" min="3" style="0" width="14.2091836734694"/>
    <col collapsed="false" hidden="false" max="6" min="5" style="0" width="12.9591836734694"/>
    <col collapsed="false" hidden="false" max="8" min="7" style="0" width="13.2397959183673"/>
    <col collapsed="false" hidden="false" max="9" min="9" style="0" width="33.6683673469388"/>
    <col collapsed="false" hidden="false" max="10" min="10" style="0" width="30.1938775510204"/>
    <col collapsed="false" hidden="false" max="11" min="11" style="0" width="33.6683673469388"/>
    <col collapsed="false" hidden="false" max="12" min="12" style="0" width="30.1938775510204"/>
    <col collapsed="false" hidden="false" max="13" min="13" style="0" width="13.2397959183673"/>
    <col collapsed="false" hidden="false" max="14" min="14" style="0" width="7.54081632653061"/>
    <col collapsed="false" hidden="false" max="15" min="15" style="0" width="8.93877551020408"/>
    <col collapsed="false" hidden="false" max="16" min="16" style="0" width="25.0561224489796"/>
    <col collapsed="false" hidden="false" max="17" min="17" style="0" width="22.2755102040816"/>
    <col collapsed="false" hidden="false" max="18" min="18" style="0" width="21.3010204081633"/>
    <col collapsed="false" hidden="false" max="19" min="19" style="0" width="18.5204081632653"/>
    <col collapsed="false" hidden="false" max="20" min="20" style="0" width="13.9336734693878"/>
    <col collapsed="false" hidden="false" max="21" min="21" style="0" width="24.4948979591837"/>
    <col collapsed="false" hidden="false" max="22" min="22" style="0" width="26.0255102040816"/>
    <col collapsed="false" hidden="false" max="23" min="23" style="0" width="23.2448979591837"/>
    <col collapsed="false" hidden="false" max="24" min="24" style="0" width="18.3775510204082"/>
    <col collapsed="false" hidden="false" max="25" min="25" style="0" width="13.6530612244898"/>
    <col collapsed="false" hidden="false" max="26" min="26" style="0" width="27"/>
    <col collapsed="false" hidden="false" max="27" min="27" style="0" width="22.1275510204082"/>
    <col collapsed="false" hidden="false" max="29" min="28" style="0" width="28.7959183673469"/>
    <col collapsed="false" hidden="false" max="30" min="30" style="0" width="31.3010204081633"/>
    <col collapsed="false" hidden="false" max="32" min="31" style="0" width="18.6581632653061"/>
    <col collapsed="false" hidden="false" max="34" min="33" style="0" width="25.469387755102"/>
    <col collapsed="false" hidden="false" max="35" min="35" style="0" width="27.969387755102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73</v>
      </c>
      <c r="G1" s="0" t="s">
        <v>74</v>
      </c>
      <c r="H1" s="0" t="s">
        <v>4</v>
      </c>
      <c r="I1" s="0" t="s">
        <v>5</v>
      </c>
      <c r="J1" s="0" t="s">
        <v>67</v>
      </c>
      <c r="K1" s="0" t="s">
        <v>75</v>
      </c>
      <c r="L1" s="0" t="s">
        <v>76</v>
      </c>
      <c r="M1" s="0" t="s">
        <v>7</v>
      </c>
      <c r="N1" s="0" t="s">
        <v>8</v>
      </c>
      <c r="O1" s="0" t="s">
        <v>9</v>
      </c>
      <c r="P1" s="0" t="s">
        <v>58</v>
      </c>
      <c r="Q1" s="0" t="s">
        <v>59</v>
      </c>
      <c r="R1" s="0" t="s">
        <v>60</v>
      </c>
      <c r="S1" s="0" t="s">
        <v>61</v>
      </c>
      <c r="T1" s="0" t="s">
        <v>62</v>
      </c>
      <c r="U1" s="0" t="s">
        <v>16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131</v>
      </c>
      <c r="AA1" s="0" t="s">
        <v>132</v>
      </c>
      <c r="AB1" s="0" t="s">
        <v>81</v>
      </c>
      <c r="AC1" s="0" t="s">
        <v>23</v>
      </c>
      <c r="AD1" s="0" t="s">
        <v>24</v>
      </c>
      <c r="AE1" s="0" t="s">
        <v>133</v>
      </c>
      <c r="AF1" s="0" t="s">
        <v>134</v>
      </c>
      <c r="AG1" s="0" t="s">
        <v>135</v>
      </c>
      <c r="AH1" s="0" t="s">
        <v>93</v>
      </c>
      <c r="AI1" s="0" t="s">
        <v>94</v>
      </c>
    </row>
    <row r="2" customFormat="false" ht="12.8" hidden="false" customHeight="false" outlineLevel="0" collapsed="false">
      <c r="A2" s="0" t="s">
        <v>34</v>
      </c>
      <c r="B2" s="0" t="n">
        <v>4430</v>
      </c>
      <c r="D2" s="0" t="n">
        <v>22002160026</v>
      </c>
      <c r="F2" s="0" t="n">
        <v>6000541079</v>
      </c>
      <c r="G2" s="0" t="n">
        <v>4000258928</v>
      </c>
      <c r="H2" s="0" t="n">
        <v>2000492984</v>
      </c>
      <c r="I2" s="0" t="n">
        <v>155513488769</v>
      </c>
      <c r="J2" s="0" t="n">
        <v>84820739746</v>
      </c>
      <c r="K2" s="0" t="n">
        <v>142810668945</v>
      </c>
      <c r="L2" s="0" t="n">
        <v>74445373535</v>
      </c>
      <c r="M2" s="0" t="n">
        <v>7291464</v>
      </c>
      <c r="N2" s="0" t="n">
        <v>1</v>
      </c>
      <c r="O2" s="0" t="n">
        <f aca="false">M2/1000000</f>
        <v>7.291464</v>
      </c>
      <c r="P2" s="0" t="n">
        <f aca="false">(I2+K2)/1000000000</f>
        <v>298.324157714</v>
      </c>
      <c r="Q2" s="0" t="n">
        <f aca="false">(J2+L2)/1000000000*(15.3*10^-6)/(1/2^14)</f>
        <v>39.9240647999373</v>
      </c>
      <c r="R2" s="0" t="n">
        <f aca="false">P2/O2</f>
        <v>40.9141645236128</v>
      </c>
      <c r="S2" s="0" t="n">
        <f aca="false">Q2/O2</f>
        <v>5.47545250171122</v>
      </c>
      <c r="T2" s="0" t="n">
        <f aca="false">R2+S2</f>
        <v>46.389617025324</v>
      </c>
      <c r="U2" s="0" t="n">
        <f aca="false">O$2/O2</f>
        <v>1</v>
      </c>
      <c r="V2" s="0" t="n">
        <f aca="false">P$2/P2</f>
        <v>1</v>
      </c>
      <c r="W2" s="0" t="n">
        <f aca="false">Q$2/Q2</f>
        <v>1</v>
      </c>
      <c r="X2" s="0" t="n">
        <f aca="false">(P$2+Q$2)/(P2+Q2)</f>
        <v>1</v>
      </c>
      <c r="Y2" s="0" t="n">
        <f aca="false">U2/N2</f>
        <v>1</v>
      </c>
      <c r="Z2" s="0" t="n">
        <f aca="false">$U$52*O$2</f>
        <v>280.721364</v>
      </c>
      <c r="AA2" s="0" t="n">
        <f aca="false">P$2-Z2</f>
        <v>17.602793714</v>
      </c>
      <c r="AB2" s="0" t="n">
        <f aca="false">(P2-$U$53*$O2)/P2</f>
        <v>-0.0574589620250447</v>
      </c>
      <c r="AC2" s="1" t="n">
        <f aca="false">P$2/(Z2/U2+AA2)</f>
        <v>1</v>
      </c>
      <c r="AD2" s="0" t="n">
        <f aca="false">ABS(V2-AC2)/V2*100</f>
        <v>0</v>
      </c>
      <c r="AE2" s="0" t="n">
        <f aca="false">$V$52*O$2</f>
        <v>317.178684</v>
      </c>
      <c r="AF2" s="0" t="n">
        <f aca="false">P$2+Q$2-AE2</f>
        <v>21.0695385139373</v>
      </c>
      <c r="AG2" s="0" t="n">
        <f aca="false">(P2+Q2-$V$53*$O2)/(P2+Q2)</f>
        <v>-0.0454208131359651</v>
      </c>
      <c r="AH2" s="1" t="n">
        <f aca="false">(P$2+Q$2)/(AE2/U2+AF2)</f>
        <v>1</v>
      </c>
      <c r="AI2" s="0" t="n">
        <f aca="false">ABS(X2-AH2)/X2*100</f>
        <v>0</v>
      </c>
    </row>
    <row r="3" customFormat="false" ht="12.8" hidden="false" customHeight="false" outlineLevel="0" collapsed="false">
      <c r="B3" s="0" t="n">
        <v>1105</v>
      </c>
      <c r="D3" s="0" t="n">
        <v>22001223051</v>
      </c>
      <c r="F3" s="0" t="n">
        <v>6000265082</v>
      </c>
      <c r="G3" s="0" t="n">
        <v>4000071134</v>
      </c>
      <c r="H3" s="0" t="n">
        <v>2000281851</v>
      </c>
      <c r="I3" s="0" t="n">
        <v>90697387695</v>
      </c>
      <c r="J3" s="0" t="n">
        <v>42979309082</v>
      </c>
      <c r="K3" s="0" t="n">
        <v>89552368164</v>
      </c>
      <c r="L3" s="0" t="n">
        <v>44549072265</v>
      </c>
      <c r="M3" s="0" t="n">
        <v>3646539</v>
      </c>
      <c r="N3" s="0" t="n">
        <v>2</v>
      </c>
      <c r="O3" s="0" t="n">
        <f aca="false">M3/1000000</f>
        <v>3.646539</v>
      </c>
      <c r="P3" s="0" t="n">
        <f aca="false">(I3+K3)/1000000000</f>
        <v>180.249755859</v>
      </c>
      <c r="Q3" s="0" t="n">
        <f aca="false">(J3+L3)/1000000000*(15.3*10^-6)/(1/2^14)</f>
        <v>21.9411944998355</v>
      </c>
      <c r="R3" s="0" t="n">
        <f aca="false">P3/O3</f>
        <v>49.4303655765097</v>
      </c>
      <c r="S3" s="0" t="n">
        <f aca="false">Q3/O3</f>
        <v>6.01699159115959</v>
      </c>
      <c r="T3" s="0" t="n">
        <f aca="false">R3+S3</f>
        <v>55.4473571676693</v>
      </c>
      <c r="U3" s="0" t="n">
        <f aca="false">O$2/O3</f>
        <v>1.99955738852649</v>
      </c>
      <c r="V3" s="0" t="n">
        <f aca="false">P$2/P3</f>
        <v>1.65505998214701</v>
      </c>
      <c r="W3" s="0" t="n">
        <f aca="false">Q$2/Q3</f>
        <v>1.81959395147045</v>
      </c>
      <c r="X3" s="0" t="n">
        <f aca="false">(P$2+Q$2)/(P3+Q3)</f>
        <v>1.67291474674626</v>
      </c>
      <c r="Y3" s="0" t="n">
        <f aca="false">U3/N3</f>
        <v>0.999778694263245</v>
      </c>
      <c r="Z3" s="0" t="n">
        <f aca="false">$U$52*O$2</f>
        <v>280.721364</v>
      </c>
      <c r="AA3" s="0" t="n">
        <f aca="false">P$2-Z3</f>
        <v>17.602793714</v>
      </c>
      <c r="AB3" s="0" t="n">
        <f aca="false">(P3-$U$53*$O3)/P3</f>
        <v>0.124727291723249</v>
      </c>
      <c r="AC3" s="1" t="n">
        <f aca="false">P$2/(Z3/U3+AA3)</f>
        <v>1.88819276836379</v>
      </c>
      <c r="AD3" s="0" t="n">
        <f aca="false">ABS(V3-AC3)/V3*100</f>
        <v>14.0860626642874</v>
      </c>
      <c r="AE3" s="0" t="n">
        <f aca="false">$V$52*O$2</f>
        <v>317.178684</v>
      </c>
      <c r="AF3" s="0" t="n">
        <f aca="false">P$2+Q$2-AE3</f>
        <v>21.0695385139373</v>
      </c>
      <c r="AG3" s="0" t="n">
        <f aca="false">(P3+Q3-$V$53*$O3)/(P3+Q3)</f>
        <v>0.125356488948077</v>
      </c>
      <c r="AH3" s="1" t="n">
        <f aca="false">(P$2+Q$2)/(AE3/U3+AF3)</f>
        <v>1.88235695528541</v>
      </c>
      <c r="AI3" s="0" t="n">
        <f aca="false">ABS(X3-AH3)/X3*100</f>
        <v>12.5195984401778</v>
      </c>
    </row>
    <row r="4" customFormat="false" ht="12.8" hidden="false" customHeight="false" outlineLevel="0" collapsed="false">
      <c r="B4" s="0" t="n">
        <v>835</v>
      </c>
      <c r="D4" s="0" t="n">
        <v>22001370498</v>
      </c>
      <c r="F4" s="0" t="n">
        <v>6000301693</v>
      </c>
      <c r="G4" s="0" t="n">
        <v>4000085374</v>
      </c>
      <c r="H4" s="0" t="n">
        <v>2000298488</v>
      </c>
      <c r="I4" s="0" t="n">
        <v>65489440917</v>
      </c>
      <c r="J4" s="0" t="n">
        <v>28573486328</v>
      </c>
      <c r="K4" s="0" t="n">
        <v>59486328125</v>
      </c>
      <c r="L4" s="0" t="n">
        <v>29796569824</v>
      </c>
      <c r="M4" s="0" t="n">
        <v>2431542</v>
      </c>
      <c r="N4" s="0" t="n">
        <v>3</v>
      </c>
      <c r="O4" s="0" t="n">
        <f aca="false">M4/1000000</f>
        <v>2.431542</v>
      </c>
      <c r="P4" s="0" t="n">
        <f aca="false">(I4+K4)/1000000000</f>
        <v>124.975769042</v>
      </c>
      <c r="Q4" s="0" t="n">
        <f aca="false">(J4+L4)/1000000000*(15.3*10^-6)/(1/2^14)</f>
        <v>14.6319254999138</v>
      </c>
      <c r="R4" s="0" t="n">
        <f aca="false">P4/O4</f>
        <v>51.3977422730103</v>
      </c>
      <c r="S4" s="0" t="n">
        <f aca="false">Q4/O4</f>
        <v>6.01754997442521</v>
      </c>
      <c r="T4" s="0" t="n">
        <f aca="false">R4+S4</f>
        <v>57.4152922474355</v>
      </c>
      <c r="U4" s="0" t="n">
        <f aca="false">O$2/O4</f>
        <v>2.99869959063014</v>
      </c>
      <c r="V4" s="0" t="n">
        <f aca="false">P$2/P4</f>
        <v>2.38705598693891</v>
      </c>
      <c r="W4" s="0" t="n">
        <f aca="false">Q$2/Q4</f>
        <v>2.72855850722945</v>
      </c>
      <c r="X4" s="0" t="n">
        <f aca="false">(P$2+Q$2)/(P4+Q4)</f>
        <v>2.4228479928976</v>
      </c>
      <c r="Y4" s="0" t="n">
        <f aca="false">U4/N4</f>
        <v>0.999566530210048</v>
      </c>
      <c r="Z4" s="0" t="n">
        <f aca="false">$U$52*O$2</f>
        <v>280.721364</v>
      </c>
      <c r="AA4" s="0" t="n">
        <f aca="false">P$2-Z4</f>
        <v>17.602793714</v>
      </c>
      <c r="AB4" s="0" t="n">
        <f aca="false">(P4-$U$53*$O4)/P4</f>
        <v>0.158230536286015</v>
      </c>
      <c r="AC4" s="1" t="n">
        <f aca="false">P$2/(Z4/U4+AA4)</f>
        <v>2.68235725313249</v>
      </c>
      <c r="AD4" s="0" t="n">
        <f aca="false">ABS(V4-AC4)/V4*100</f>
        <v>12.3709400956394</v>
      </c>
      <c r="AE4" s="0" t="n">
        <f aca="false">$V$52*O$2</f>
        <v>317.178684</v>
      </c>
      <c r="AF4" s="0" t="n">
        <f aca="false">P$2+Q$2-AE4</f>
        <v>21.0695385139373</v>
      </c>
      <c r="AG4" s="0" t="n">
        <f aca="false">(P4+Q4-$V$53*$O4)/(P4+Q4)</f>
        <v>0.155335290419141</v>
      </c>
      <c r="AH4" s="1" t="n">
        <f aca="false">(P$2+Q$2)/(AE4/U4+AF4)</f>
        <v>2.66669752780601</v>
      </c>
      <c r="AI4" s="0" t="n">
        <f aca="false">ABS(X4-AH4)/X4*100</f>
        <v>10.0645824923081</v>
      </c>
    </row>
    <row r="5" customFormat="false" ht="12.8" hidden="false" customHeight="false" outlineLevel="0" collapsed="false">
      <c r="B5" s="0" t="n">
        <v>4555</v>
      </c>
      <c r="D5" s="0" t="n">
        <v>22003499625</v>
      </c>
      <c r="F5" s="0" t="n">
        <v>6000748105</v>
      </c>
      <c r="G5" s="0" t="n">
        <v>4000278295</v>
      </c>
      <c r="H5" s="0" t="n">
        <v>2000856726</v>
      </c>
      <c r="I5" s="0" t="n">
        <v>54908081054</v>
      </c>
      <c r="J5" s="0" t="n">
        <v>21667968750</v>
      </c>
      <c r="K5" s="0" t="n">
        <v>45407043457</v>
      </c>
      <c r="L5" s="0" t="n">
        <v>22293212890</v>
      </c>
      <c r="M5" s="0" t="n">
        <v>1824080</v>
      </c>
      <c r="N5" s="0" t="n">
        <v>4</v>
      </c>
      <c r="O5" s="0" t="n">
        <f aca="false">M5/1000000</f>
        <v>1.82408</v>
      </c>
      <c r="P5" s="0" t="n">
        <f aca="false">(I5+K5)/1000000000</f>
        <v>100.315124511</v>
      </c>
      <c r="Q5" s="0" t="n">
        <f aca="false">(J5+L5)/1000000000*(15.3*10^-6)/(1/2^14)</f>
        <v>11.0199779998433</v>
      </c>
      <c r="R5" s="0" t="n">
        <f aca="false">P5/O5</f>
        <v>54.994914976865</v>
      </c>
      <c r="S5" s="0" t="n">
        <f aca="false">Q5/O5</f>
        <v>6.04138963194779</v>
      </c>
      <c r="T5" s="0" t="n">
        <f aca="false">R5+S5</f>
        <v>61.0363046088128</v>
      </c>
      <c r="U5" s="0" t="n">
        <f aca="false">O$2/O5</f>
        <v>3.99733783605982</v>
      </c>
      <c r="V5" s="0" t="n">
        <f aca="false">P$2/P5</f>
        <v>2.9738701832672</v>
      </c>
      <c r="W5" s="0" t="n">
        <f aca="false">Q$2/Q5</f>
        <v>3.62288062648627</v>
      </c>
      <c r="X5" s="0" t="n">
        <f aca="false">(P$2+Q$2)/(P5+Q5)</f>
        <v>3.03810940921345</v>
      </c>
      <c r="Y5" s="0" t="n">
        <f aca="false">U5/N5</f>
        <v>0.999334459014955</v>
      </c>
      <c r="Z5" s="0" t="n">
        <f aca="false">$U$52*O$2</f>
        <v>280.721364</v>
      </c>
      <c r="AA5" s="0" t="n">
        <f aca="false">P$2-Z5</f>
        <v>17.602793714</v>
      </c>
      <c r="AB5" s="0" t="n">
        <f aca="false">(P5-$U$53*$O5)/P5</f>
        <v>0.21328999294822</v>
      </c>
      <c r="AC5" s="1" t="n">
        <f aca="false">P$2/(Z5/U5+AA5)</f>
        <v>3.39661376134311</v>
      </c>
      <c r="AD5" s="0" t="n">
        <f aca="false">ABS(V5-AC5)/V5*100</f>
        <v>14.2152667071521</v>
      </c>
      <c r="AE5" s="0" t="n">
        <f aca="false">$V$52*O$2</f>
        <v>317.178684</v>
      </c>
      <c r="AF5" s="0" t="n">
        <f aca="false">P$2+Q$2-AE5</f>
        <v>21.0695385139373</v>
      </c>
      <c r="AG5" s="0" t="n">
        <f aca="false">(P5+Q5-$V$53*$O5)/(P5+Q5)</f>
        <v>0.205445489164198</v>
      </c>
      <c r="AH5" s="1" t="n">
        <f aca="false">(P$2+Q$2)/(AE5/U5+AF5)</f>
        <v>3.36843522661441</v>
      </c>
      <c r="AI5" s="0" t="n">
        <f aca="false">ABS(X5-AH5)/X5*100</f>
        <v>10.8727426470949</v>
      </c>
    </row>
    <row r="6" customFormat="false" ht="12.8" hidden="false" customHeight="false" outlineLevel="0" collapsed="false">
      <c r="B6" s="0" t="n">
        <v>1789</v>
      </c>
      <c r="D6" s="0" t="n">
        <v>22002562907</v>
      </c>
      <c r="F6" s="0" t="n">
        <v>6000466052</v>
      </c>
      <c r="G6" s="0" t="n">
        <v>4000082716</v>
      </c>
      <c r="H6" s="0" t="n">
        <v>2000649285</v>
      </c>
      <c r="I6" s="0" t="n">
        <v>47123352050</v>
      </c>
      <c r="J6" s="0" t="n">
        <v>17682495117</v>
      </c>
      <c r="K6" s="0" t="n">
        <v>33398071289</v>
      </c>
      <c r="L6" s="0" t="n">
        <v>18246459960</v>
      </c>
      <c r="M6" s="0" t="n">
        <v>1459786</v>
      </c>
      <c r="N6" s="0" t="n">
        <v>5</v>
      </c>
      <c r="O6" s="0" t="n">
        <f aca="false">M6/1000000</f>
        <v>1.459786</v>
      </c>
      <c r="P6" s="0" t="n">
        <f aca="false">(I6+K6)/1000000000</f>
        <v>80.521423339</v>
      </c>
      <c r="Q6" s="0" t="n">
        <f aca="false">(J6+L6)/1000000000*(15.3*10^-6)/(1/2^14)</f>
        <v>9.00649799971799</v>
      </c>
      <c r="R6" s="0" t="n">
        <f aca="false">P6/O6</f>
        <v>55.1597448797289</v>
      </c>
      <c r="S6" s="0" t="n">
        <f aca="false">Q6/O6</f>
        <v>6.16973857792717</v>
      </c>
      <c r="T6" s="0" t="n">
        <f aca="false">R6+S6</f>
        <v>61.3294834576561</v>
      </c>
      <c r="U6" s="0" t="n">
        <f aca="false">O$2/O6</f>
        <v>4.99488555171785</v>
      </c>
      <c r="V6" s="0" t="n">
        <f aca="false">P$2/P6</f>
        <v>3.70490417758809</v>
      </c>
      <c r="W6" s="0" t="n">
        <f aca="false">Q$2/Q6</f>
        <v>4.43280671368466</v>
      </c>
      <c r="X6" s="0" t="n">
        <f aca="false">(P$2+Q$2)/(P6+Q6)</f>
        <v>3.77813108420351</v>
      </c>
      <c r="Y6" s="0" t="n">
        <f aca="false">U6/N6</f>
        <v>0.998977110343571</v>
      </c>
      <c r="Z6" s="0" t="n">
        <f aca="false">$U$52*O$2</f>
        <v>280.721364</v>
      </c>
      <c r="AA6" s="0" t="n">
        <f aca="false">P$2-Z6</f>
        <v>17.602793714</v>
      </c>
      <c r="AB6" s="0" t="n">
        <f aca="false">(P6-$U$53*$O6)/P6</f>
        <v>0.215640861943847</v>
      </c>
      <c r="AC6" s="1" t="n">
        <f aca="false">P$2/(Z6/U6+AA6)</f>
        <v>4.04208329513044</v>
      </c>
      <c r="AD6" s="0" t="n">
        <f aca="false">ABS(V6-AC6)/V6*100</f>
        <v>9.10088632202781</v>
      </c>
      <c r="AE6" s="0" t="n">
        <f aca="false">$V$52*O$2</f>
        <v>317.178684</v>
      </c>
      <c r="AF6" s="0" t="n">
        <f aca="false">P$2+Q$2-AE6</f>
        <v>21.0695385139373</v>
      </c>
      <c r="AG6" s="0" t="n">
        <f aca="false">(P6+Q6-$V$53*$O6)/(P6+Q6)</f>
        <v>0.209243769594701</v>
      </c>
      <c r="AH6" s="1" t="n">
        <f aca="false">(P$2+Q$2)/(AE6/U6+AF6)</f>
        <v>3.99961339182831</v>
      </c>
      <c r="AI6" s="0" t="n">
        <f aca="false">ABS(X6-AH6)/X6*100</f>
        <v>5.86221871842463</v>
      </c>
    </row>
    <row r="7" customFormat="false" ht="12.8" hidden="false" customHeight="false" outlineLevel="0" collapsed="false">
      <c r="B7" s="0" t="n">
        <v>1865</v>
      </c>
      <c r="D7" s="0" t="n">
        <v>22003033821</v>
      </c>
      <c r="F7" s="0" t="n">
        <v>6000521818</v>
      </c>
      <c r="G7" s="0" t="n">
        <v>4000071652</v>
      </c>
      <c r="H7" s="0" t="n">
        <v>2000802081</v>
      </c>
      <c r="I7" s="0" t="n">
        <v>42459472656</v>
      </c>
      <c r="J7" s="0" t="n">
        <v>15882446289</v>
      </c>
      <c r="K7" s="0" t="n">
        <v>29968505859</v>
      </c>
      <c r="L7" s="0" t="n">
        <v>16499206542</v>
      </c>
      <c r="M7" s="0" t="n">
        <v>1217153</v>
      </c>
      <c r="N7" s="0" t="n">
        <v>6</v>
      </c>
      <c r="O7" s="0" t="n">
        <f aca="false">M7/1000000</f>
        <v>1.217153</v>
      </c>
      <c r="P7" s="0" t="n">
        <f aca="false">(I7+K7)/1000000000</f>
        <v>72.427978515</v>
      </c>
      <c r="Q7" s="0" t="n">
        <f aca="false">(J7+L7)/1000000000*(15.3*10^-6)/(1/2^14)</f>
        <v>8.11727729974149</v>
      </c>
      <c r="R7" s="0" t="n">
        <f aca="false">P7/O7</f>
        <v>59.5060592341308</v>
      </c>
      <c r="S7" s="0" t="n">
        <f aca="false">Q7/O7</f>
        <v>6.66906896646641</v>
      </c>
      <c r="T7" s="0" t="n">
        <f aca="false">R7+S7</f>
        <v>66.1751282005972</v>
      </c>
      <c r="U7" s="0" t="n">
        <f aca="false">O$2/O7</f>
        <v>5.99058951504043</v>
      </c>
      <c r="V7" s="0" t="n">
        <f aca="false">P$2/P7</f>
        <v>4.11890769051654</v>
      </c>
      <c r="W7" s="0" t="n">
        <f aca="false">Q$2/Q7</f>
        <v>4.91840592919116</v>
      </c>
      <c r="X7" s="0" t="n">
        <f aca="false">(P$2+Q$2)/(P7+Q7)</f>
        <v>4.19948039263699</v>
      </c>
      <c r="Y7" s="0" t="n">
        <f aca="false">U7/N7</f>
        <v>0.998431585840071</v>
      </c>
      <c r="Z7" s="0" t="n">
        <f aca="false">$U$52*O$2</f>
        <v>280.721364</v>
      </c>
      <c r="AA7" s="0" t="n">
        <f aca="false">P$2-Z7</f>
        <v>17.602793714</v>
      </c>
      <c r="AB7" s="0" t="n">
        <f aca="false">(P7-$U$53*$O7)/P7</f>
        <v>0.272930345142969</v>
      </c>
      <c r="AC7" s="1" t="n">
        <f aca="false">P$2/(Z7/U7+AA7)</f>
        <v>4.627822242284</v>
      </c>
      <c r="AD7" s="0" t="n">
        <f aca="false">ABS(V7-AC7)/V7*100</f>
        <v>12.3555706999503</v>
      </c>
      <c r="AE7" s="0" t="n">
        <f aca="false">$V$52*O$2</f>
        <v>317.178684</v>
      </c>
      <c r="AF7" s="0" t="n">
        <f aca="false">P$2+Q$2-AE7</f>
        <v>21.0695385139373</v>
      </c>
      <c r="AG7" s="0" t="n">
        <f aca="false">(P7+Q7-$V$53*$O7)/(P7+Q7)</f>
        <v>0.267146547798564</v>
      </c>
      <c r="AH7" s="1" t="n">
        <f aca="false">(P$2+Q$2)/(AE7/U7+AF7)</f>
        <v>4.56995272448901</v>
      </c>
      <c r="AI7" s="0" t="n">
        <f aca="false">ABS(X7-AH7)/X7*100</f>
        <v>8.82186121172446</v>
      </c>
    </row>
    <row r="8" customFormat="false" ht="12.8" hidden="false" customHeight="false" outlineLevel="0" collapsed="false">
      <c r="B8" s="0" t="n">
        <v>1570</v>
      </c>
      <c r="D8" s="0" t="n">
        <v>22004405464</v>
      </c>
      <c r="F8" s="0" t="n">
        <v>6000739440</v>
      </c>
      <c r="G8" s="0" t="n">
        <v>4000090579</v>
      </c>
      <c r="H8" s="0" t="n">
        <v>2001155093</v>
      </c>
      <c r="I8" s="0" t="n">
        <v>36388061523</v>
      </c>
      <c r="J8" s="0" t="n">
        <v>13542724609</v>
      </c>
      <c r="K8" s="0" t="n">
        <v>27677429199</v>
      </c>
      <c r="L8" s="0" t="n">
        <v>14275207519</v>
      </c>
      <c r="M8" s="0" t="n">
        <v>1043752</v>
      </c>
      <c r="N8" s="0" t="n">
        <v>7</v>
      </c>
      <c r="O8" s="0" t="n">
        <f aca="false">M8/1000000</f>
        <v>1.043752</v>
      </c>
      <c r="P8" s="0" t="n">
        <f aca="false">(I8+K8)/1000000000</f>
        <v>64.065490722</v>
      </c>
      <c r="Q8" s="0" t="n">
        <f aca="false">(J8+L8)/1000000000*(15.3*10^-6)/(1/2^14)</f>
        <v>6.97326569977283</v>
      </c>
      <c r="R8" s="0" t="n">
        <f aca="false">P8/O8</f>
        <v>61.3799932570189</v>
      </c>
      <c r="S8" s="0" t="n">
        <f aca="false">Q8/O8</f>
        <v>6.68096032369071</v>
      </c>
      <c r="T8" s="0" t="n">
        <f aca="false">R8+S8</f>
        <v>68.0609535807096</v>
      </c>
      <c r="U8" s="0" t="n">
        <f aca="false">O$2/O8</f>
        <v>6.98582038645195</v>
      </c>
      <c r="V8" s="0" t="n">
        <f aca="false">P$2/P8</f>
        <v>4.65654995149449</v>
      </c>
      <c r="W8" s="0" t="n">
        <f aca="false">Q$2/Q8</f>
        <v>5.72530382733559</v>
      </c>
      <c r="X8" s="0" t="n">
        <f aca="false">(P$2+Q$2)/(P8+Q8)</f>
        <v>4.7614603570153</v>
      </c>
      <c r="Y8" s="0" t="n">
        <f aca="false">U8/N8</f>
        <v>0.997974340921708</v>
      </c>
      <c r="Z8" s="0" t="n">
        <f aca="false">$U$52*O$2</f>
        <v>280.721364</v>
      </c>
      <c r="AA8" s="0" t="n">
        <f aca="false">P$2-Z8</f>
        <v>17.602793714</v>
      </c>
      <c r="AB8" s="0" t="n">
        <f aca="false">(P8-$U$53*$O8)/P8</f>
        <v>0.295127815213403</v>
      </c>
      <c r="AC8" s="1" t="n">
        <f aca="false">P$2/(Z8/U8+AA8)</f>
        <v>5.16245676754456</v>
      </c>
      <c r="AD8" s="0" t="n">
        <f aca="false">ABS(V8-AC8)/V8*100</f>
        <v>10.8644129520763</v>
      </c>
      <c r="AE8" s="0" t="n">
        <f aca="false">$V$52*O$2</f>
        <v>317.178684</v>
      </c>
      <c r="AF8" s="0" t="n">
        <f aca="false">P$2+Q$2-AE8</f>
        <v>21.0695385139373</v>
      </c>
      <c r="AG8" s="0" t="n">
        <f aca="false">(P8+Q8-$V$53*$O8)/(P8+Q8)</f>
        <v>0.287452370261448</v>
      </c>
      <c r="AH8" s="1" t="n">
        <f aca="false">(P$2+Q$2)/(AE8/U8+AF8)</f>
        <v>5.08852454424941</v>
      </c>
      <c r="AI8" s="0" t="n">
        <f aca="false">ABS(X8-AH8)/X8*100</f>
        <v>6.8689889804969</v>
      </c>
    </row>
    <row r="9" customFormat="false" ht="12.8" hidden="false" customHeight="false" outlineLevel="0" collapsed="false">
      <c r="B9" s="0" t="n">
        <v>1190</v>
      </c>
      <c r="D9" s="0" t="n">
        <v>22004599911</v>
      </c>
      <c r="F9" s="0" t="n">
        <v>6000805818</v>
      </c>
      <c r="G9" s="0" t="n">
        <v>4000122508</v>
      </c>
      <c r="H9" s="0" t="n">
        <v>2001164387</v>
      </c>
      <c r="I9" s="0" t="n">
        <v>31870971679</v>
      </c>
      <c r="J9" s="0" t="n">
        <v>11914794921</v>
      </c>
      <c r="K9" s="0" t="n">
        <v>26471679687</v>
      </c>
      <c r="L9" s="0" t="n">
        <v>12208801269</v>
      </c>
      <c r="M9" s="0" t="n">
        <v>913342</v>
      </c>
      <c r="N9" s="0" t="n">
        <v>8</v>
      </c>
      <c r="O9" s="0" t="n">
        <f aca="false">M9/1000000</f>
        <v>0.913342</v>
      </c>
      <c r="P9" s="0" t="n">
        <f aca="false">(I9+K9)/1000000000</f>
        <v>58.342651366</v>
      </c>
      <c r="Q9" s="0" t="n">
        <f aca="false">(J9+L9)/1000000000*(15.3*10^-6)/(1/2^14)</f>
        <v>6.04718729964749</v>
      </c>
      <c r="R9" s="0" t="n">
        <f aca="false">P9/O9</f>
        <v>63.8782092206424</v>
      </c>
      <c r="S9" s="0" t="n">
        <f aca="false">Q9/O9</f>
        <v>6.62094516582779</v>
      </c>
      <c r="T9" s="0" t="n">
        <f aca="false">R9+S9</f>
        <v>70.4991543864702</v>
      </c>
      <c r="U9" s="0" t="n">
        <f aca="false">O$2/O9</f>
        <v>7.9832789907833</v>
      </c>
      <c r="V9" s="0" t="n">
        <f aca="false">P$2/P9</f>
        <v>5.11331162930063</v>
      </c>
      <c r="W9" s="0" t="n">
        <f aca="false">Q$2/Q9</f>
        <v>6.60208834647219</v>
      </c>
      <c r="X9" s="0" t="n">
        <f aca="false">(P$2+Q$2)/(P9+Q9)</f>
        <v>5.25313045541758</v>
      </c>
      <c r="Y9" s="0" t="n">
        <f aca="false">U9/N9</f>
        <v>0.997909873847912</v>
      </c>
      <c r="Z9" s="0" t="n">
        <f aca="false">$U$52*O$2</f>
        <v>280.721364</v>
      </c>
      <c r="AA9" s="0" t="n">
        <f aca="false">P$2-Z9</f>
        <v>17.602793714</v>
      </c>
      <c r="AB9" s="0" t="n">
        <f aca="false">(P9-$U$53*$O9)/P9</f>
        <v>0.322694695466192</v>
      </c>
      <c r="AC9" s="1" t="n">
        <f aca="false">P$2/(Z9/U9+AA9)</f>
        <v>5.65367003352659</v>
      </c>
      <c r="AD9" s="0" t="n">
        <f aca="false">ABS(V9-AC9)/V9*100</f>
        <v>10.5676798795044</v>
      </c>
      <c r="AE9" s="0" t="n">
        <f aca="false">$V$52*O$2</f>
        <v>317.178684</v>
      </c>
      <c r="AF9" s="0" t="n">
        <f aca="false">P$2+Q$2-AE9</f>
        <v>21.0695385139373</v>
      </c>
      <c r="AG9" s="0" t="n">
        <f aca="false">(P9+Q9-$V$53*$O9)/(P9+Q9)</f>
        <v>0.312095704214752</v>
      </c>
      <c r="AH9" s="1" t="n">
        <f aca="false">(P$2+Q$2)/(AE9/U9+AF9)</f>
        <v>5.56330086406781</v>
      </c>
      <c r="AI9" s="0" t="n">
        <f aca="false">ABS(X9-AH9)/X9*100</f>
        <v>5.90448707266257</v>
      </c>
    </row>
    <row r="10" customFormat="false" ht="12.8" hidden="false" customHeight="false" outlineLevel="0" collapsed="false">
      <c r="B10" s="0" t="n">
        <v>1126</v>
      </c>
      <c r="D10" s="0" t="n">
        <v>22003916303</v>
      </c>
      <c r="F10" s="0" t="n">
        <v>6000654935</v>
      </c>
      <c r="G10" s="0" t="n">
        <v>4000076669</v>
      </c>
      <c r="H10" s="0" t="n">
        <v>2001033856</v>
      </c>
      <c r="I10" s="0" t="n">
        <v>28379699707</v>
      </c>
      <c r="J10" s="0" t="n">
        <v>10463928222</v>
      </c>
      <c r="K10" s="0" t="n">
        <v>21860656738</v>
      </c>
      <c r="L10" s="0" t="n">
        <v>10848083496</v>
      </c>
      <c r="M10" s="0" t="n">
        <v>812118</v>
      </c>
      <c r="N10" s="0" t="n">
        <v>9</v>
      </c>
      <c r="O10" s="0" t="n">
        <f aca="false">M10/1000000</f>
        <v>0.812118</v>
      </c>
      <c r="P10" s="0" t="n">
        <f aca="false">(I10+K10)/1000000000</f>
        <v>50.240356445</v>
      </c>
      <c r="Q10" s="0" t="n">
        <f aca="false">(J10+L10)/1000000000*(15.3*10^-6)/(1/2^14)</f>
        <v>5.34239279981199</v>
      </c>
      <c r="R10" s="0" t="n">
        <f aca="false">P10/O10</f>
        <v>61.8633701567999</v>
      </c>
      <c r="S10" s="0" t="n">
        <f aca="false">Q10/O10</f>
        <v>6.57834551113507</v>
      </c>
      <c r="T10" s="0" t="n">
        <f aca="false">R10+S10</f>
        <v>68.4417156679349</v>
      </c>
      <c r="U10" s="0" t="n">
        <f aca="false">O$2/O10</f>
        <v>8.97833073518873</v>
      </c>
      <c r="V10" s="0" t="n">
        <f aca="false">P$2/P10</f>
        <v>5.93793871746485</v>
      </c>
      <c r="W10" s="0" t="n">
        <f aca="false">Q$2/Q10</f>
        <v>7.47306802325398</v>
      </c>
      <c r="X10" s="0" t="n">
        <f aca="false">(P$2+Q$2)/(P10+Q10)</f>
        <v>6.0854892409898</v>
      </c>
      <c r="Y10" s="0" t="n">
        <f aca="false">U10/N10</f>
        <v>0.997592303909859</v>
      </c>
      <c r="Z10" s="0" t="n">
        <f aca="false">$U$52*O$2</f>
        <v>280.721364</v>
      </c>
      <c r="AA10" s="0" t="n">
        <f aca="false">P$2-Z10</f>
        <v>17.602793714</v>
      </c>
      <c r="AB10" s="0" t="n">
        <f aca="false">(P10-$U$53*$O10)/P10</f>
        <v>0.300635418995098</v>
      </c>
      <c r="AC10" s="1" t="n">
        <f aca="false">P$2/(Z10/U10+AA10)</f>
        <v>6.10452643259503</v>
      </c>
      <c r="AD10" s="0" t="n">
        <f aca="false">ABS(V10-AC10)/V10*100</f>
        <v>2.80548053889836</v>
      </c>
      <c r="AE10" s="0" t="n">
        <f aca="false">$V$52*O$2</f>
        <v>317.178684</v>
      </c>
      <c r="AF10" s="0" t="n">
        <f aca="false">P$2+Q$2-AE10</f>
        <v>21.0695385139373</v>
      </c>
      <c r="AG10" s="0" t="n">
        <f aca="false">(P10+Q10-$V$53*$O10)/(P10+Q10)</f>
        <v>0.29141648951385</v>
      </c>
      <c r="AH10" s="1" t="n">
        <f aca="false">(P$2+Q$2)/(AE10/U10+AF10)</f>
        <v>5.99766286615596</v>
      </c>
      <c r="AI10" s="0" t="n">
        <f aca="false">ABS(X10-AH10)/X10*100</f>
        <v>1.44320976269698</v>
      </c>
    </row>
    <row r="11" customFormat="false" ht="12.8" hidden="false" customHeight="false" outlineLevel="0" collapsed="false">
      <c r="B11" s="0" t="n">
        <v>1156</v>
      </c>
      <c r="D11" s="0" t="n">
        <v>22004154000</v>
      </c>
      <c r="F11" s="0" t="n">
        <v>6000684816</v>
      </c>
      <c r="G11" s="0" t="n">
        <v>4000072902</v>
      </c>
      <c r="H11" s="0" t="n">
        <v>2001109151</v>
      </c>
      <c r="I11" s="0" t="n">
        <v>25534545898</v>
      </c>
      <c r="J11" s="0" t="n">
        <v>9528808593</v>
      </c>
      <c r="K11" s="0" t="n">
        <v>23024108886</v>
      </c>
      <c r="L11" s="0" t="n">
        <v>9939331054</v>
      </c>
      <c r="M11" s="0" t="n">
        <v>731044</v>
      </c>
      <c r="N11" s="0" t="n">
        <v>10</v>
      </c>
      <c r="O11" s="0" t="n">
        <f aca="false">M11/1000000</f>
        <v>0.731044</v>
      </c>
      <c r="P11" s="0" t="n">
        <f aca="false">(I11+K11)/1000000000</f>
        <v>48.558654784</v>
      </c>
      <c r="Q11" s="0" t="n">
        <f aca="false">(J11+L11)/1000000000*(15.3*10^-6)/(1/2^14)</f>
        <v>4.88017979963965</v>
      </c>
      <c r="R11" s="0" t="n">
        <f aca="false">P11/O11</f>
        <v>66.4237101788675</v>
      </c>
      <c r="S11" s="0" t="n">
        <f aca="false">Q11/O11</f>
        <v>6.67563074129554</v>
      </c>
      <c r="T11" s="0" t="n">
        <f aca="false">R11+S11</f>
        <v>73.099340920163</v>
      </c>
      <c r="U11" s="0" t="n">
        <f aca="false">O$2/O11</f>
        <v>9.97404260208688</v>
      </c>
      <c r="V11" s="0" t="n">
        <f aca="false">P$2/P11</f>
        <v>6.14358365240994</v>
      </c>
      <c r="W11" s="0" t="n">
        <f aca="false">Q$2/Q11</f>
        <v>8.18085940253375</v>
      </c>
      <c r="X11" s="0" t="n">
        <f aca="false">(P$2+Q$2)/(P11+Q11)</f>
        <v>6.32963321803976</v>
      </c>
      <c r="Y11" s="0" t="n">
        <f aca="false">U11/N11</f>
        <v>0.997404260208688</v>
      </c>
      <c r="Z11" s="0" t="n">
        <f aca="false">$U$52*O$2</f>
        <v>280.721364</v>
      </c>
      <c r="AA11" s="0" t="n">
        <f aca="false">P$2-Z11</f>
        <v>17.602793714</v>
      </c>
      <c r="AB11" s="0" t="n">
        <f aca="false">(P11-$U$53*$O11)/P11</f>
        <v>0.348650506983782</v>
      </c>
      <c r="AC11" s="1" t="n">
        <f aca="false">P$2/(Z11/U11+AA11)</f>
        <v>6.52103344039994</v>
      </c>
      <c r="AD11" s="0" t="n">
        <f aca="false">ABS(V11-AC11)/V11*100</f>
        <v>6.14380481076292</v>
      </c>
      <c r="AE11" s="0" t="n">
        <f aca="false">$V$52*O$2</f>
        <v>317.178684</v>
      </c>
      <c r="AF11" s="0" t="n">
        <f aca="false">P$2+Q$2-AE11</f>
        <v>21.0695385139373</v>
      </c>
      <c r="AG11" s="0" t="n">
        <f aca="false">(P11+Q11-$V$53*$O11)/(P11+Q11)</f>
        <v>0.336564864454155</v>
      </c>
      <c r="AH11" s="1" t="n">
        <f aca="false">(P$2+Q$2)/(AE11/U11+AF11)</f>
        <v>6.39774023675868</v>
      </c>
      <c r="AI11" s="0" t="n">
        <f aca="false">ABS(X11-AH11)/X11*100</f>
        <v>1.07600261141221</v>
      </c>
    </row>
    <row r="12" customFormat="false" ht="12.8" hidden="false" customHeight="false" outlineLevel="0" collapsed="false">
      <c r="B12" s="0" t="n">
        <v>1243</v>
      </c>
      <c r="D12" s="0" t="n">
        <v>22004334981</v>
      </c>
      <c r="F12" s="0" t="n">
        <v>6000706404</v>
      </c>
      <c r="G12" s="0" t="n">
        <v>4000068875</v>
      </c>
      <c r="H12" s="0" t="n">
        <v>2001169133</v>
      </c>
      <c r="I12" s="0" t="n">
        <v>23227783203</v>
      </c>
      <c r="J12" s="0" t="n">
        <v>8750915527</v>
      </c>
      <c r="K12" s="0" t="n">
        <v>22267761230</v>
      </c>
      <c r="L12" s="0" t="n">
        <v>9053771972</v>
      </c>
      <c r="M12" s="0" t="n">
        <v>664639</v>
      </c>
      <c r="N12" s="0" t="n">
        <v>11</v>
      </c>
      <c r="O12" s="0" t="n">
        <f aca="false">M12/1000000</f>
        <v>0.664639</v>
      </c>
      <c r="P12" s="0" t="n">
        <f aca="false">(I12+K12)/1000000000</f>
        <v>45.495544433</v>
      </c>
      <c r="Q12" s="0" t="n">
        <f aca="false">(J12+L12)/1000000000*(15.3*10^-6)/(1/2^14)</f>
        <v>4.46319359974932</v>
      </c>
      <c r="R12" s="0" t="n">
        <f aca="false">P12/O12</f>
        <v>68.4515119230139</v>
      </c>
      <c r="S12" s="0" t="n">
        <f aca="false">Q12/O12</f>
        <v>6.71521472521072</v>
      </c>
      <c r="T12" s="0" t="n">
        <f aca="false">R12+S12</f>
        <v>75.1667266482246</v>
      </c>
      <c r="U12" s="0" t="n">
        <f aca="false">O$2/O12</f>
        <v>10.9705629672649</v>
      </c>
      <c r="V12" s="0" t="n">
        <f aca="false">P$2/P12</f>
        <v>6.55721700733428</v>
      </c>
      <c r="W12" s="0" t="n">
        <f aca="false">Q$2/Q12</f>
        <v>8.94517880698244</v>
      </c>
      <c r="X12" s="0" t="n">
        <f aca="false">(P$2+Q$2)/(P12+Q12)</f>
        <v>6.77055177599175</v>
      </c>
      <c r="Y12" s="0" t="n">
        <f aca="false">U12/N12</f>
        <v>0.997323906114994</v>
      </c>
      <c r="Z12" s="0" t="n">
        <f aca="false">$U$52*O$2</f>
        <v>280.721364</v>
      </c>
      <c r="AA12" s="0" t="n">
        <f aca="false">P$2-Z12</f>
        <v>17.602793714</v>
      </c>
      <c r="AB12" s="0" t="n">
        <f aca="false">(P12-$U$53*$O12)/P12</f>
        <v>0.367946028746291</v>
      </c>
      <c r="AC12" s="1" t="n">
        <f aca="false">P$2/(Z12/U12+AA12)</f>
        <v>6.90702757426325</v>
      </c>
      <c r="AD12" s="0" t="n">
        <f aca="false">ABS(V12-AC12)/V12*100</f>
        <v>5.33474134739947</v>
      </c>
      <c r="AE12" s="0" t="n">
        <f aca="false">$V$52*O$2</f>
        <v>317.178684</v>
      </c>
      <c r="AF12" s="0" t="n">
        <f aca="false">P$2+Q$2-AE12</f>
        <v>21.0695385139373</v>
      </c>
      <c r="AG12" s="0" t="n">
        <f aca="false">(P12+Q12-$V$53*$O12)/(P12+Q12)</f>
        <v>0.354811985113552</v>
      </c>
      <c r="AH12" s="1" t="n">
        <f aca="false">(P$2+Q$2)/(AE12/U12+AF12)</f>
        <v>6.76749075269032</v>
      </c>
      <c r="AI12" s="0" t="n">
        <f aca="false">ABS(X12-AH12)/X12*100</f>
        <v>0.045210839569741</v>
      </c>
    </row>
    <row r="13" customFormat="false" ht="12.8" hidden="false" customHeight="false" outlineLevel="0" collapsed="false">
      <c r="B13" s="0" t="n">
        <v>3049</v>
      </c>
      <c r="D13" s="0" t="n">
        <v>22003579700</v>
      </c>
      <c r="F13" s="0" t="n">
        <v>6000569976</v>
      </c>
      <c r="G13" s="0" t="n">
        <v>4000046403</v>
      </c>
      <c r="H13" s="0" t="n">
        <v>2000999849</v>
      </c>
      <c r="I13" s="0" t="n">
        <v>21266662597</v>
      </c>
      <c r="J13" s="0" t="n">
        <v>7755004882</v>
      </c>
      <c r="K13" s="0" t="n">
        <v>21442565917</v>
      </c>
      <c r="L13" s="0" t="n">
        <v>8031982421</v>
      </c>
      <c r="M13" s="0" t="n">
        <v>609333</v>
      </c>
      <c r="N13" s="0" t="n">
        <v>12</v>
      </c>
      <c r="O13" s="0" t="n">
        <f aca="false">M13/1000000</f>
        <v>0.609333</v>
      </c>
      <c r="P13" s="0" t="n">
        <f aca="false">(I13+K13)/1000000000</f>
        <v>42.709228514</v>
      </c>
      <c r="Q13" s="0" t="n">
        <f aca="false">(J13+L13)/1000000000*(15.3*10^-6)/(1/2^14)</f>
        <v>3.95740619957699</v>
      </c>
      <c r="R13" s="0" t="n">
        <f aca="false">P13/O13</f>
        <v>70.0917700403556</v>
      </c>
      <c r="S13" s="0" t="n">
        <f aca="false">Q13/O13</f>
        <v>6.49465267690571</v>
      </c>
      <c r="T13" s="0" t="n">
        <f aca="false">R13+S13</f>
        <v>76.5864227172613</v>
      </c>
      <c r="U13" s="0" t="n">
        <f aca="false">O$2/O13</f>
        <v>11.966304139116</v>
      </c>
      <c r="V13" s="0" t="n">
        <f aca="false">P$2/P13</f>
        <v>6.98500460190261</v>
      </c>
      <c r="W13" s="0" t="n">
        <f aca="false">Q$2/Q13</f>
        <v>10.0884424763384</v>
      </c>
      <c r="X13" s="0" t="n">
        <f aca="false">(P$2+Q$2)/(P13+Q13)</f>
        <v>7.24818115962257</v>
      </c>
      <c r="Y13" s="0" t="n">
        <f aca="false">U13/N13</f>
        <v>0.997192011593004</v>
      </c>
      <c r="Z13" s="0" t="n">
        <f aca="false">$U$52*O$2</f>
        <v>280.721364</v>
      </c>
      <c r="AA13" s="0" t="n">
        <f aca="false">P$2-Z13</f>
        <v>17.602793714</v>
      </c>
      <c r="AB13" s="0" t="n">
        <f aca="false">(P13-$U$53*$O13)/P13</f>
        <v>0.382737089898693</v>
      </c>
      <c r="AC13" s="1" t="n">
        <f aca="false">P$2/(Z13/U13+AA13)</f>
        <v>7.2651923415158</v>
      </c>
      <c r="AD13" s="0" t="n">
        <f aca="false">ABS(V13-AC13)/V13*100</f>
        <v>4.01127494657445</v>
      </c>
      <c r="AE13" s="0" t="n">
        <f aca="false">$V$52*O$2</f>
        <v>317.178684</v>
      </c>
      <c r="AF13" s="0" t="n">
        <f aca="false">P$2+Q$2-AE13</f>
        <v>21.0695385139373</v>
      </c>
      <c r="AG13" s="0" t="n">
        <f aca="false">(P13+Q13-$V$53*$O13)/(P13+Q13)</f>
        <v>0.36677194950444</v>
      </c>
      <c r="AH13" s="1" t="n">
        <f aca="false">(P$2+Q$2)/(AE13/U13+AF13)</f>
        <v>7.10971091805205</v>
      </c>
      <c r="AI13" s="0" t="n">
        <f aca="false">ABS(X13-AH13)/X13*100</f>
        <v>1.91041364062337</v>
      </c>
    </row>
    <row r="14" customFormat="false" ht="12.8" hidden="false" customHeight="false" outlineLevel="0" collapsed="false">
      <c r="B14" s="0" t="n">
        <v>1347</v>
      </c>
      <c r="D14" s="0" t="n">
        <v>22027301642</v>
      </c>
      <c r="F14" s="0" t="n">
        <v>6004004942</v>
      </c>
      <c r="G14" s="0" t="n">
        <v>4000085308</v>
      </c>
      <c r="H14" s="0" t="n">
        <v>2007702512</v>
      </c>
      <c r="I14" s="0" t="n">
        <v>23746887207</v>
      </c>
      <c r="J14" s="0" t="n">
        <v>9227600097</v>
      </c>
      <c r="K14" s="0" t="n">
        <v>23056884765</v>
      </c>
      <c r="L14" s="0" t="n">
        <v>9583007812</v>
      </c>
      <c r="M14" s="0" t="n">
        <v>714775</v>
      </c>
      <c r="N14" s="0" t="n">
        <v>13</v>
      </c>
      <c r="O14" s="0" t="n">
        <f aca="false">M14/1000000</f>
        <v>0.714775</v>
      </c>
      <c r="P14" s="0" t="n">
        <f aca="false">(I14+K14)/1000000000</f>
        <v>46.803771972</v>
      </c>
      <c r="Q14" s="0" t="n">
        <f aca="false">(J14+L14)/1000000000*(15.3*10^-6)/(1/2^14)</f>
        <v>4.71535289971016</v>
      </c>
      <c r="R14" s="0" t="n">
        <f aca="false">P14/O14</f>
        <v>65.480426668532</v>
      </c>
      <c r="S14" s="0" t="n">
        <f aca="false">Q14/O14</f>
        <v>6.59697513162905</v>
      </c>
      <c r="T14" s="0" t="n">
        <f aca="false">R14+S14</f>
        <v>72.0774018001611</v>
      </c>
      <c r="U14" s="0" t="n">
        <f aca="false">O$2/O14</f>
        <v>10.2010618726173</v>
      </c>
      <c r="V14" s="0" t="n">
        <f aca="false">P$2/P14</f>
        <v>6.37393409002313</v>
      </c>
      <c r="W14" s="0" t="n">
        <f aca="false">Q$2/Q14</f>
        <v>8.46682436056724</v>
      </c>
      <c r="X14" s="0" t="n">
        <f aca="false">(P$2+Q$2)/(P14+Q14)</f>
        <v>6.56548851239657</v>
      </c>
      <c r="Y14" s="0" t="n">
        <f aca="false">U14/N14</f>
        <v>0.784697067124404</v>
      </c>
      <c r="Z14" s="0" t="n">
        <f aca="false">$U$52*O$2</f>
        <v>280.721364</v>
      </c>
      <c r="AA14" s="0" t="n">
        <f aca="false">P$2-Z14</f>
        <v>17.602793714</v>
      </c>
      <c r="AB14" s="0" t="n">
        <f aca="false">(P14-$U$53*$O14)/P14</f>
        <v>0.339267439898136</v>
      </c>
      <c r="AC14" s="1" t="n">
        <f aca="false">P$2/(Z14/U14+AA14)</f>
        <v>6.61155524939085</v>
      </c>
      <c r="AD14" s="0" t="n">
        <f aca="false">ABS(V14-AC14)/V14*100</f>
        <v>3.72801406496592</v>
      </c>
      <c r="AE14" s="0" t="n">
        <f aca="false">$V$52*O$2</f>
        <v>317.178684</v>
      </c>
      <c r="AF14" s="0" t="n">
        <f aca="false">P$2+Q$2-AE14</f>
        <v>21.0695385139373</v>
      </c>
      <c r="AG14" s="0" t="n">
        <f aca="false">(P14+Q14-$V$53*$O14)/(P14+Q14)</f>
        <v>0.327158444388157</v>
      </c>
      <c r="AH14" s="1" t="n">
        <f aca="false">(P$2+Q$2)/(AE14/U14+AF14)</f>
        <v>6.48454037045986</v>
      </c>
      <c r="AI14" s="0" t="n">
        <f aca="false">ABS(X14-AH14)/X14*100</f>
        <v>1.23293402743547</v>
      </c>
    </row>
    <row r="15" customFormat="false" ht="12.8" hidden="false" customHeight="false" outlineLevel="0" collapsed="false">
      <c r="B15" s="0" t="n">
        <v>1312</v>
      </c>
      <c r="D15" s="0" t="n">
        <v>22029062974</v>
      </c>
      <c r="F15" s="0" t="n">
        <v>6004201794</v>
      </c>
      <c r="G15" s="0" t="n">
        <v>4000035641</v>
      </c>
      <c r="H15" s="0" t="n">
        <v>2008282662</v>
      </c>
      <c r="I15" s="0" t="n">
        <v>26158020019</v>
      </c>
      <c r="J15" s="0" t="n">
        <v>10264343261</v>
      </c>
      <c r="K15" s="0" t="n">
        <v>25551330566</v>
      </c>
      <c r="L15" s="0" t="n">
        <v>10540283203</v>
      </c>
      <c r="M15" s="0" t="n">
        <v>802351</v>
      </c>
      <c r="N15" s="0" t="n">
        <v>14</v>
      </c>
      <c r="O15" s="0" t="n">
        <f aca="false">M15/1000000</f>
        <v>0.802351</v>
      </c>
      <c r="P15" s="0" t="n">
        <f aca="false">(I15+K15)/1000000000</f>
        <v>51.709350585</v>
      </c>
      <c r="Q15" s="0" t="n">
        <f aca="false">(J15+L15)/1000000000*(15.3*10^-6)/(1/2^14)</f>
        <v>5.21520389978849</v>
      </c>
      <c r="R15" s="0" t="n">
        <f aca="false">P15/O15</f>
        <v>64.4472937467517</v>
      </c>
      <c r="S15" s="0" t="n">
        <f aca="false">Q15/O15</f>
        <v>6.49990328395988</v>
      </c>
      <c r="T15" s="0" t="n">
        <f aca="false">R15+S15</f>
        <v>70.9471970307116</v>
      </c>
      <c r="U15" s="0" t="n">
        <f aca="false">O$2/O15</f>
        <v>9.08762374571727</v>
      </c>
      <c r="V15" s="0" t="n">
        <f aca="false">P$2/P15</f>
        <v>5.76924974572275</v>
      </c>
      <c r="W15" s="0" t="n">
        <f aca="false">Q$2/Q15</f>
        <v>7.65532193315711</v>
      </c>
      <c r="X15" s="0" t="n">
        <f aca="false">(P$2+Q$2)/(P15+Q15)</f>
        <v>5.94204426499859</v>
      </c>
      <c r="Y15" s="0" t="n">
        <f aca="false">U15/N15</f>
        <v>0.649115981836948</v>
      </c>
      <c r="Z15" s="0" t="n">
        <f aca="false">$U$52*O$2</f>
        <v>280.721364</v>
      </c>
      <c r="AA15" s="0" t="n">
        <f aca="false">P$2-Z15</f>
        <v>17.602793714</v>
      </c>
      <c r="AB15" s="0" t="n">
        <f aca="false">(P15-$U$53*$O15)/P15</f>
        <v>0.328675458130588</v>
      </c>
      <c r="AC15" s="1" t="n">
        <f aca="false">P$2/(Z15/U15+AA15)</f>
        <v>6.15186249099286</v>
      </c>
      <c r="AD15" s="0" t="n">
        <f aca="false">ABS(V15-AC15)/V15*100</f>
        <v>6.63193243720755</v>
      </c>
      <c r="AE15" s="0" t="n">
        <f aca="false">$V$52*O$2</f>
        <v>317.178684</v>
      </c>
      <c r="AF15" s="0" t="n">
        <f aca="false">P$2+Q$2-AE15</f>
        <v>21.0695385139373</v>
      </c>
      <c r="AG15" s="0" t="n">
        <f aca="false">(P15+Q15-$V$53*$O15)/(P15+Q15)</f>
        <v>0.316439927419725</v>
      </c>
      <c r="AH15" s="1" t="n">
        <f aca="false">(P$2+Q$2)/(AE15/U15+AF15)</f>
        <v>6.04318925114766</v>
      </c>
      <c r="AI15" s="0" t="n">
        <f aca="false">ABS(X15-AH15)/X15*100</f>
        <v>1.70219173130137</v>
      </c>
    </row>
    <row r="16" customFormat="false" ht="12.8" hidden="false" customHeight="false" outlineLevel="0" collapsed="false">
      <c r="B16" s="0" t="n">
        <v>5355</v>
      </c>
      <c r="D16" s="0" t="n">
        <v>22032086432</v>
      </c>
      <c r="F16" s="0" t="n">
        <v>6004848885</v>
      </c>
      <c r="G16" s="0" t="n">
        <v>4000287637</v>
      </c>
      <c r="H16" s="0" t="n">
        <v>2008978297</v>
      </c>
      <c r="I16" s="0" t="n">
        <v>24673706054</v>
      </c>
      <c r="J16" s="0" t="n">
        <v>9477233886</v>
      </c>
      <c r="K16" s="0" t="n">
        <v>23808105468</v>
      </c>
      <c r="L16" s="0" t="n">
        <v>9820251464</v>
      </c>
      <c r="M16" s="0" t="n">
        <v>749354</v>
      </c>
      <c r="N16" s="0" t="n">
        <v>15</v>
      </c>
      <c r="O16" s="0" t="n">
        <f aca="false">M16/1000000</f>
        <v>0.749354</v>
      </c>
      <c r="P16" s="0" t="n">
        <f aca="false">(I16+K16)/1000000000</f>
        <v>48.481811522</v>
      </c>
      <c r="Q16" s="0" t="n">
        <f aca="false">(J16+L16)/1000000000*(15.3*10^-6)/(1/2^14)</f>
        <v>4.83740099960832</v>
      </c>
      <c r="R16" s="0" t="n">
        <f aca="false">P16/O16</f>
        <v>64.698142029001</v>
      </c>
      <c r="S16" s="0" t="n">
        <f aca="false">Q16/O16</f>
        <v>6.45542827503199</v>
      </c>
      <c r="T16" s="0" t="n">
        <f aca="false">R16+S16</f>
        <v>71.153570304033</v>
      </c>
      <c r="U16" s="0" t="n">
        <f aca="false">O$2/O16</f>
        <v>9.73033306020919</v>
      </c>
      <c r="V16" s="0" t="n">
        <f aca="false">P$2/P16</f>
        <v>6.15332118063755</v>
      </c>
      <c r="W16" s="0" t="n">
        <f aca="false">Q$2/Q16</f>
        <v>8.25320555462943</v>
      </c>
      <c r="X16" s="0" t="n">
        <f aca="false">(P$2+Q$2)/(P16+Q16)</f>
        <v>6.34383379868669</v>
      </c>
      <c r="Y16" s="0" t="n">
        <f aca="false">U16/N16</f>
        <v>0.648688870680613</v>
      </c>
      <c r="Z16" s="0" t="n">
        <f aca="false">$U$52*O$2</f>
        <v>280.721364</v>
      </c>
      <c r="AA16" s="0" t="n">
        <f aca="false">P$2-Z16</f>
        <v>17.602793714</v>
      </c>
      <c r="AB16" s="0" t="n">
        <f aca="false">(P16-$U$53*$O16)/P16</f>
        <v>0.331278324347121</v>
      </c>
      <c r="AC16" s="1" t="n">
        <f aca="false">P$2/(Z16/U16+AA16)</f>
        <v>6.42207508773373</v>
      </c>
      <c r="AD16" s="0" t="n">
        <f aca="false">ABS(V16-AC16)/V16*100</f>
        <v>4.36762358418517</v>
      </c>
      <c r="AE16" s="0" t="n">
        <f aca="false">$V$52*O$2</f>
        <v>317.178684</v>
      </c>
      <c r="AF16" s="0" t="n">
        <f aca="false">P$2+Q$2-AE16</f>
        <v>21.0695385139373</v>
      </c>
      <c r="AG16" s="0" t="n">
        <f aca="false">(P16+Q16-$V$53*$O16)/(P16+Q16)</f>
        <v>0.318422519847448</v>
      </c>
      <c r="AH16" s="1" t="n">
        <f aca="false">(P$2+Q$2)/(AE16/U16+AF16)</f>
        <v>6.30278882264345</v>
      </c>
      <c r="AI16" s="0" t="n">
        <f aca="false">ABS(X16-AH16)/X16*100</f>
        <v>0.647005853963741</v>
      </c>
    </row>
    <row r="17" customFormat="false" ht="12.8" hidden="false" customHeight="false" outlineLevel="0" collapsed="false">
      <c r="B17" s="0" t="n">
        <v>24896</v>
      </c>
      <c r="D17" s="0" t="n">
        <v>22043533848</v>
      </c>
      <c r="F17" s="0" t="n">
        <v>6007444373</v>
      </c>
      <c r="G17" s="0" t="n">
        <v>4001978593</v>
      </c>
      <c r="H17" s="0" t="n">
        <v>2010501035</v>
      </c>
      <c r="I17" s="0" t="n">
        <v>24052917480</v>
      </c>
      <c r="J17" s="0" t="n">
        <v>9119262695</v>
      </c>
      <c r="K17" s="0" t="n">
        <v>22405883789</v>
      </c>
      <c r="L17" s="0" t="n">
        <v>9387023925</v>
      </c>
      <c r="M17" s="0" t="n">
        <v>703007</v>
      </c>
      <c r="N17" s="0" t="n">
        <v>16</v>
      </c>
      <c r="O17" s="0" t="n">
        <f aca="false">M17/1000000</f>
        <v>0.703007</v>
      </c>
      <c r="P17" s="0" t="n">
        <f aca="false">(I17+K17)/1000000000</f>
        <v>46.458801269</v>
      </c>
      <c r="Q17" s="0" t="n">
        <f aca="false">(J17+L17)/1000000000*(15.3*10^-6)/(1/2^14)</f>
        <v>4.63906709972582</v>
      </c>
      <c r="R17" s="0" t="n">
        <f aca="false">P17/O17</f>
        <v>66.0858302534683</v>
      </c>
      <c r="S17" s="0" t="n">
        <f aca="false">Q17/O17</f>
        <v>6.59889176028948</v>
      </c>
      <c r="T17" s="0" t="n">
        <f aca="false">R17+S17</f>
        <v>72.6847220137578</v>
      </c>
      <c r="U17" s="0" t="n">
        <f aca="false">O$2/O17</f>
        <v>10.3718227556767</v>
      </c>
      <c r="V17" s="0" t="n">
        <f aca="false">P$2/P17</f>
        <v>6.42126248558762</v>
      </c>
      <c r="W17" s="0" t="n">
        <f aca="false">Q$2/Q17</f>
        <v>8.60605461005229</v>
      </c>
      <c r="X17" s="0" t="n">
        <f aca="false">(P$2+Q$2)/(P17+Q17)</f>
        <v>6.6196151290131</v>
      </c>
      <c r="Y17" s="0" t="n">
        <f aca="false">U17/N17</f>
        <v>0.648238922229793</v>
      </c>
      <c r="Z17" s="0" t="n">
        <f aca="false">$U$52*O$2</f>
        <v>280.721364</v>
      </c>
      <c r="AA17" s="0" t="n">
        <f aca="false">P$2-Z17</f>
        <v>17.602793714</v>
      </c>
      <c r="AB17" s="0" t="n">
        <f aca="false">(P17-$U$53*$O17)/P17</f>
        <v>0.345320323837637</v>
      </c>
      <c r="AC17" s="1" t="n">
        <f aca="false">P$2/(Z17/U17+AA17)</f>
        <v>6.67861547918558</v>
      </c>
      <c r="AD17" s="0" t="n">
        <f aca="false">ABS(V17-AC17)/V17*100</f>
        <v>4.00782547319291</v>
      </c>
      <c r="AE17" s="0" t="n">
        <f aca="false">$V$52*O$2</f>
        <v>317.178684</v>
      </c>
      <c r="AF17" s="0" t="n">
        <f aca="false">P$2+Q$2-AE17</f>
        <v>21.0695385139373</v>
      </c>
      <c r="AG17" s="0" t="n">
        <f aca="false">(P17+Q17-$V$53*$O17)/(P17+Q17)</f>
        <v>0.332780399951164</v>
      </c>
      <c r="AH17" s="1" t="n">
        <f aca="false">(P$2+Q$2)/(AE17/U17+AF17)</f>
        <v>6.54880883216332</v>
      </c>
      <c r="AI17" s="0" t="n">
        <f aca="false">ABS(X17-AH17)/X17*100</f>
        <v>1.06964370994089</v>
      </c>
    </row>
    <row r="18" customFormat="false" ht="12.8" hidden="false" customHeight="false" outlineLevel="0" collapsed="false">
      <c r="B18" s="0" t="n">
        <v>1490</v>
      </c>
      <c r="D18" s="0" t="n">
        <v>22030704059</v>
      </c>
      <c r="F18" s="0" t="n">
        <v>6004490143</v>
      </c>
      <c r="G18" s="0" t="n">
        <v>4000083162</v>
      </c>
      <c r="H18" s="0" t="n">
        <v>2008681788</v>
      </c>
      <c r="I18" s="0" t="n">
        <v>23205383300</v>
      </c>
      <c r="J18" s="0" t="n">
        <v>8555297851</v>
      </c>
      <c r="K18" s="0" t="n">
        <v>21025085449</v>
      </c>
      <c r="L18" s="0" t="n">
        <v>8838500976</v>
      </c>
      <c r="M18" s="0" t="n">
        <v>661341</v>
      </c>
      <c r="N18" s="0" t="n">
        <v>17</v>
      </c>
      <c r="O18" s="0" t="n">
        <f aca="false">M18/1000000</f>
        <v>0.661341</v>
      </c>
      <c r="P18" s="0" t="n">
        <f aca="false">(I18+K18)/1000000000</f>
        <v>44.230468749</v>
      </c>
      <c r="Q18" s="0" t="n">
        <f aca="false">(J18+L18)/1000000000*(15.3*10^-6)/(1/2^14)</f>
        <v>4.36019399971799</v>
      </c>
      <c r="R18" s="0" t="n">
        <f aca="false">P18/O18</f>
        <v>66.8799737941546</v>
      </c>
      <c r="S18" s="0" t="n">
        <f aca="false">Q18/O18</f>
        <v>6.59295885136109</v>
      </c>
      <c r="T18" s="0" t="n">
        <f aca="false">R18+S18</f>
        <v>73.4729326455157</v>
      </c>
      <c r="U18" s="0" t="n">
        <f aca="false">O$2/O18</f>
        <v>11.0252713804225</v>
      </c>
      <c r="V18" s="0" t="n">
        <f aca="false">P$2/P18</f>
        <v>6.74476590802002</v>
      </c>
      <c r="W18" s="0" t="n">
        <f aca="false">Q$2/Q18</f>
        <v>9.1564881751866</v>
      </c>
      <c r="X18" s="0" t="n">
        <f aca="false">(P$2+Q$2)/(P18+Q18)</f>
        <v>6.96117738222991</v>
      </c>
      <c r="Y18" s="0" t="n">
        <f aca="false">U18/N18</f>
        <v>0.648545375318971</v>
      </c>
      <c r="Z18" s="0" t="n">
        <f aca="false">$U$52*O$2</f>
        <v>280.721364</v>
      </c>
      <c r="AA18" s="0" t="n">
        <f aca="false">P$2-Z18</f>
        <v>17.602793714</v>
      </c>
      <c r="AB18" s="0" t="n">
        <f aca="false">(P18-$U$53*$O18)/P18</f>
        <v>0.353094095365167</v>
      </c>
      <c r="AC18" s="1" t="n">
        <f aca="false">P$2/(Z18/U18+AA18)</f>
        <v>6.92739255229149</v>
      </c>
      <c r="AD18" s="0" t="n">
        <f aca="false">ABS(V18-AC18)/V18*100</f>
        <v>2.70767950677602</v>
      </c>
      <c r="AE18" s="0" t="n">
        <f aca="false">$V$52*O$2</f>
        <v>317.178684</v>
      </c>
      <c r="AF18" s="0" t="n">
        <f aca="false">P$2+Q$2-AE18</f>
        <v>21.0695385139373</v>
      </c>
      <c r="AG18" s="0" t="n">
        <f aca="false">(P18+Q18-$V$53*$O18)/(P18+Q18)</f>
        <v>0.339938268346225</v>
      </c>
      <c r="AH18" s="1" t="n">
        <f aca="false">(P$2+Q$2)/(AE18/U18+AF18)</f>
        <v>6.78697161105405</v>
      </c>
      <c r="AI18" s="0" t="n">
        <f aca="false">ABS(X18-AH18)/X18*100</f>
        <v>2.50253314361115</v>
      </c>
    </row>
    <row r="19" customFormat="false" ht="12.8" hidden="false" customHeight="false" outlineLevel="0" collapsed="false">
      <c r="B19" s="0" t="n">
        <v>1628</v>
      </c>
      <c r="D19" s="0" t="n">
        <v>22031105135</v>
      </c>
      <c r="F19" s="0" t="n">
        <v>6004534579</v>
      </c>
      <c r="G19" s="0" t="n">
        <v>4000074220</v>
      </c>
      <c r="H19" s="0" t="n">
        <v>2008812177</v>
      </c>
      <c r="I19" s="0" t="n">
        <v>22557983398</v>
      </c>
      <c r="J19" s="0" t="n">
        <v>8193420410</v>
      </c>
      <c r="K19" s="0" t="n">
        <v>19429443359</v>
      </c>
      <c r="L19" s="0" t="n">
        <v>8365966796</v>
      </c>
      <c r="M19" s="0" t="n">
        <v>624882</v>
      </c>
      <c r="N19" s="0" t="n">
        <v>18</v>
      </c>
      <c r="O19" s="0" t="n">
        <f aca="false">M19/1000000</f>
        <v>0.624882</v>
      </c>
      <c r="P19" s="0" t="n">
        <f aca="false">(I19+K19)/1000000000</f>
        <v>41.987426757</v>
      </c>
      <c r="Q19" s="0" t="n">
        <f aca="false">(J19+L19)/1000000000*(15.3*10^-6)/(1/2^14)</f>
        <v>4.15102769974149</v>
      </c>
      <c r="R19" s="0" t="n">
        <f aca="false">P19/O19</f>
        <v>67.1925687681834</v>
      </c>
      <c r="S19" s="0" t="n">
        <f aca="false">Q19/O19</f>
        <v>6.64289849882296</v>
      </c>
      <c r="T19" s="0" t="n">
        <f aca="false">R19+S19</f>
        <v>73.8354672670064</v>
      </c>
      <c r="U19" s="0" t="n">
        <f aca="false">O$2/O19</f>
        <v>11.6685454213756</v>
      </c>
      <c r="V19" s="0" t="n">
        <f aca="false">P$2/P19</f>
        <v>7.10508313454252</v>
      </c>
      <c r="W19" s="0" t="n">
        <f aca="false">Q$2/Q19</f>
        <v>9.61787482228163</v>
      </c>
      <c r="X19" s="0" t="n">
        <f aca="false">(P$2+Q$2)/(P19+Q19)</f>
        <v>7.33115633145172</v>
      </c>
      <c r="Y19" s="0" t="n">
        <f aca="false">U19/N19</f>
        <v>0.648252523409753</v>
      </c>
      <c r="Z19" s="0" t="n">
        <f aca="false">$U$52*O$2</f>
        <v>280.721364</v>
      </c>
      <c r="AA19" s="0" t="n">
        <f aca="false">P$2-Z19</f>
        <v>17.602793714</v>
      </c>
      <c r="AB19" s="0" t="n">
        <f aca="false">(P19-$U$53*$O19)/P19</f>
        <v>0.356103647435666</v>
      </c>
      <c r="AC19" s="1" t="n">
        <f aca="false">P$2/(Z19/U19+AA19)</f>
        <v>7.16079649553095</v>
      </c>
      <c r="AD19" s="0" t="n">
        <f aca="false">ABS(V19-AC19)/V19*100</f>
        <v>0.784133836767825</v>
      </c>
      <c r="AE19" s="0" t="n">
        <f aca="false">$V$52*O$2</f>
        <v>317.178684</v>
      </c>
      <c r="AF19" s="0" t="n">
        <f aca="false">P$2+Q$2-AE19</f>
        <v>21.0695385139373</v>
      </c>
      <c r="AG19" s="0" t="n">
        <f aca="false">(P19+Q19-$V$53*$O19)/(P19+Q19)</f>
        <v>0.343179193593982</v>
      </c>
      <c r="AH19" s="1" t="n">
        <f aca="false">(P$2+Q$2)/(AE19/U19+AF19)</f>
        <v>7.01004901073256</v>
      </c>
      <c r="AI19" s="0" t="n">
        <f aca="false">ABS(X19-AH19)/X19*100</f>
        <v>4.38003646630151</v>
      </c>
    </row>
    <row r="20" customFormat="false" ht="12.8" hidden="false" customHeight="false" outlineLevel="0" collapsed="false">
      <c r="B20" s="0" t="n">
        <v>1301</v>
      </c>
      <c r="D20" s="0" t="n">
        <v>22030699492</v>
      </c>
      <c r="F20" s="0" t="n">
        <v>6004434335</v>
      </c>
      <c r="G20" s="0" t="n">
        <v>4000034007</v>
      </c>
      <c r="H20" s="0" t="n">
        <v>2008751639</v>
      </c>
      <c r="I20" s="0" t="n">
        <v>21529113769</v>
      </c>
      <c r="J20" s="0" t="n">
        <v>7768676757</v>
      </c>
      <c r="K20" s="0" t="n">
        <v>19258056640</v>
      </c>
      <c r="L20" s="0" t="n">
        <v>8146789550</v>
      </c>
      <c r="M20" s="0" t="n">
        <v>591852</v>
      </c>
      <c r="N20" s="0" t="n">
        <v>19</v>
      </c>
      <c r="O20" s="0" t="n">
        <f aca="false">M20/1000000</f>
        <v>0.591852</v>
      </c>
      <c r="P20" s="0" t="n">
        <f aca="false">(I20+K20)/1000000000</f>
        <v>40.787170409</v>
      </c>
      <c r="Q20" s="0" t="n">
        <f aca="false">(J20+L20)/1000000000*(15.3*10^-6)/(1/2^14)</f>
        <v>3.98961269960049</v>
      </c>
      <c r="R20" s="0" t="n">
        <f aca="false">P20/O20</f>
        <v>68.9144759314829</v>
      </c>
      <c r="S20" s="0" t="n">
        <f aca="false">Q20/O20</f>
        <v>6.74089586518333</v>
      </c>
      <c r="T20" s="0" t="n">
        <f aca="false">R20+S20</f>
        <v>75.6553717966662</v>
      </c>
      <c r="U20" s="0" t="n">
        <f aca="false">O$2/O20</f>
        <v>12.3197420976866</v>
      </c>
      <c r="V20" s="0" t="n">
        <f aca="false">P$2/P20</f>
        <v>7.31416655586808</v>
      </c>
      <c r="W20" s="0" t="n">
        <f aca="false">Q$2/Q20</f>
        <v>10.007002635603</v>
      </c>
      <c r="X20" s="0" t="n">
        <f aca="false">(P$2+Q$2)/(P20+Q20)</f>
        <v>7.55409833023419</v>
      </c>
      <c r="Y20" s="0" t="n">
        <f aca="false">U20/N20</f>
        <v>0.64840747882561</v>
      </c>
      <c r="Z20" s="0" t="n">
        <f aca="false">$U$52*O$2</f>
        <v>280.721364</v>
      </c>
      <c r="AA20" s="0" t="n">
        <f aca="false">P$2-Z20</f>
        <v>17.602793714</v>
      </c>
      <c r="AB20" s="0" t="n">
        <f aca="false">(P20-$U$53*$O20)/P20</f>
        <v>0.372192135767279</v>
      </c>
      <c r="AC20" s="1" t="n">
        <f aca="false">P$2/(Z20/U20+AA20)</f>
        <v>7.38625493936454</v>
      </c>
      <c r="AD20" s="0" t="n">
        <f aca="false">ABS(V20-AC20)/V20*100</f>
        <v>0.985599424703108</v>
      </c>
      <c r="AE20" s="0" t="n">
        <f aca="false">$V$52*O$2</f>
        <v>317.178684</v>
      </c>
      <c r="AF20" s="0" t="n">
        <f aca="false">P$2+Q$2-AE20</f>
        <v>21.0695385139373</v>
      </c>
      <c r="AG20" s="0" t="n">
        <f aca="false">(P20+Q20-$V$53*$O20)/(P20+Q20)</f>
        <v>0.358979144507789</v>
      </c>
      <c r="AH20" s="1" t="n">
        <f aca="false">(P$2+Q$2)/(AE20/U20+AF20)</f>
        <v>7.22519483672235</v>
      </c>
      <c r="AI20" s="0" t="n">
        <f aca="false">ABS(X20-AH20)/X20*100</f>
        <v>4.35397421549908</v>
      </c>
    </row>
    <row r="21" customFormat="false" ht="12.8" hidden="false" customHeight="false" outlineLevel="0" collapsed="false">
      <c r="B21" s="0" t="n">
        <v>1377</v>
      </c>
      <c r="D21" s="0" t="n">
        <v>22031837179</v>
      </c>
      <c r="F21" s="0" t="n">
        <v>6004656903</v>
      </c>
      <c r="G21" s="0" t="n">
        <v>4000087327</v>
      </c>
      <c r="H21" s="0" t="n">
        <v>2009000584</v>
      </c>
      <c r="I21" s="0" t="n">
        <v>20365905761</v>
      </c>
      <c r="J21" s="0" t="n">
        <v>7268249511</v>
      </c>
      <c r="K21" s="0" t="n">
        <v>18649475097</v>
      </c>
      <c r="L21" s="0" t="n">
        <v>7620849609</v>
      </c>
      <c r="M21" s="0" t="n">
        <v>562592</v>
      </c>
      <c r="N21" s="0" t="n">
        <v>20</v>
      </c>
      <c r="O21" s="0" t="n">
        <f aca="false">M21/1000000</f>
        <v>0.562592</v>
      </c>
      <c r="P21" s="0" t="n">
        <f aca="false">(I21+K21)/1000000000</f>
        <v>39.015380858</v>
      </c>
      <c r="Q21" s="0" t="n">
        <f aca="false">(J21+L21)/1000000000*(15.3*10^-6)/(1/2^14)</f>
        <v>3.73232789972582</v>
      </c>
      <c r="R21" s="0" t="n">
        <f aca="false">P21/O21</f>
        <v>69.349334611939</v>
      </c>
      <c r="S21" s="0" t="n">
        <f aca="false">Q21/O21</f>
        <v>6.63416454504476</v>
      </c>
      <c r="T21" s="0" t="n">
        <f aca="false">R21+S21</f>
        <v>75.9834991569838</v>
      </c>
      <c r="U21" s="0" t="n">
        <f aca="false">O$2/O21</f>
        <v>12.9604829076844</v>
      </c>
      <c r="V21" s="0" t="n">
        <f aca="false">P$2/P21</f>
        <v>7.64632181343501</v>
      </c>
      <c r="W21" s="0" t="n">
        <f aca="false">Q$2/Q21</f>
        <v>10.6968267184858</v>
      </c>
      <c r="X21" s="0" t="n">
        <f aca="false">(P$2+Q$2)/(P21+Q21)</f>
        <v>7.91266321268752</v>
      </c>
      <c r="Y21" s="0" t="n">
        <f aca="false">U21/N21</f>
        <v>0.648024145384222</v>
      </c>
      <c r="Z21" s="0" t="n">
        <f aca="false">$U$52*O$2</f>
        <v>280.721364</v>
      </c>
      <c r="AA21" s="0" t="n">
        <f aca="false">P$2-Z21</f>
        <v>17.602793714</v>
      </c>
      <c r="AB21" s="0" t="n">
        <f aca="false">(P21-$U$53*$O21)/P21</f>
        <v>0.376128838274202</v>
      </c>
      <c r="AC21" s="1" t="n">
        <f aca="false">P$2/(Z21/U21+AA21)</f>
        <v>7.59817908802744</v>
      </c>
      <c r="AD21" s="0" t="n">
        <f aca="false">ABS(V21-AC21)/V21*100</f>
        <v>0.629619398479597</v>
      </c>
      <c r="AE21" s="0" t="n">
        <f aca="false">$V$52*O$2</f>
        <v>317.178684</v>
      </c>
      <c r="AF21" s="0" t="n">
        <f aca="false">P$2+Q$2-AE21</f>
        <v>21.0695385139373</v>
      </c>
      <c r="AG21" s="0" t="n">
        <f aca="false">(P21+Q21-$V$53*$O21)/(P21+Q21)</f>
        <v>0.361747330805535</v>
      </c>
      <c r="AH21" s="1" t="n">
        <f aca="false">(P$2+Q$2)/(AE21/U21+AF21)</f>
        <v>7.427123640398</v>
      </c>
      <c r="AI21" s="0" t="n">
        <f aca="false">ABS(X21-AH21)/X21*100</f>
        <v>6.13623452987337</v>
      </c>
    </row>
    <row r="22" customFormat="false" ht="12.8" hidden="false" customHeight="false" outlineLevel="0" collapsed="false">
      <c r="B22" s="0" t="n">
        <v>1376</v>
      </c>
      <c r="D22" s="0" t="n">
        <v>22032135655</v>
      </c>
      <c r="F22" s="0" t="n">
        <v>6004703540</v>
      </c>
      <c r="G22" s="0" t="n">
        <v>4000090529</v>
      </c>
      <c r="H22" s="0" t="n">
        <v>2009076359</v>
      </c>
      <c r="I22" s="0" t="n">
        <v>19447570800</v>
      </c>
      <c r="J22" s="0" t="n">
        <v>7065490722</v>
      </c>
      <c r="K22" s="0" t="n">
        <v>18290039062</v>
      </c>
      <c r="L22" s="0" t="n">
        <v>7417785644</v>
      </c>
      <c r="M22" s="0" t="n">
        <v>535956</v>
      </c>
      <c r="N22" s="0" t="n">
        <v>21</v>
      </c>
      <c r="O22" s="0" t="n">
        <f aca="false">M22/1000000</f>
        <v>0.535956</v>
      </c>
      <c r="P22" s="0" t="n">
        <f aca="false">(I22+K22)/1000000000</f>
        <v>37.737609862</v>
      </c>
      <c r="Q22" s="0" t="n">
        <f aca="false">(J22+L22)/1000000000*(15.3*10^-6)/(1/2^14)</f>
        <v>3.63059819970232</v>
      </c>
      <c r="R22" s="0" t="n">
        <f aca="false">P22/O22</f>
        <v>70.4117686190657</v>
      </c>
      <c r="S22" s="0" t="n">
        <f aca="false">Q22/O22</f>
        <v>6.77406018348955</v>
      </c>
      <c r="T22" s="0" t="n">
        <f aca="false">R22+S22</f>
        <v>77.1858288025553</v>
      </c>
      <c r="U22" s="0" t="n">
        <f aca="false">O$2/O22</f>
        <v>13.6045944070036</v>
      </c>
      <c r="V22" s="0" t="n">
        <f aca="false">P$2/P22</f>
        <v>7.90522131117791</v>
      </c>
      <c r="W22" s="0" t="n">
        <f aca="false">Q$2/Q22</f>
        <v>10.9965528003652</v>
      </c>
      <c r="X22" s="0" t="n">
        <f aca="false">(P$2+Q$2)/(P22+Q22)</f>
        <v>8.17652584828975</v>
      </c>
      <c r="Y22" s="0" t="n">
        <f aca="false">U22/N22</f>
        <v>0.647837828904931</v>
      </c>
      <c r="Z22" s="0" t="n">
        <f aca="false">$U$52*O$2</f>
        <v>280.721364</v>
      </c>
      <c r="AA22" s="0" t="n">
        <f aca="false">P$2-Z22</f>
        <v>17.602793714</v>
      </c>
      <c r="AB22" s="0" t="n">
        <f aca="false">(P22-$U$53*$O22)/P22</f>
        <v>0.385542348988143</v>
      </c>
      <c r="AC22" s="1" t="n">
        <f aca="false">P$2/(Z22/U22+AA22)</f>
        <v>7.80195569081754</v>
      </c>
      <c r="AD22" s="0" t="n">
        <f aca="false">ABS(V22-AC22)/V22*100</f>
        <v>1.30629638684951</v>
      </c>
      <c r="AE22" s="0" t="n">
        <f aca="false">$V$52*O$2</f>
        <v>317.178684</v>
      </c>
      <c r="AF22" s="0" t="n">
        <f aca="false">P$2+Q$2-AE22</f>
        <v>21.0695385139373</v>
      </c>
      <c r="AG22" s="0" t="n">
        <f aca="false">(P22+Q22-$V$53*$O22)/(P22+Q22)</f>
        <v>0.371689442167721</v>
      </c>
      <c r="AH22" s="1" t="n">
        <f aca="false">(P$2+Q$2)/(AE22/U22+AF22)</f>
        <v>7.62101397121637</v>
      </c>
      <c r="AI22" s="0" t="n">
        <f aca="false">ABS(X22-AH22)/X22*100</f>
        <v>6.79398423463158</v>
      </c>
    </row>
    <row r="23" customFormat="false" ht="12.8" hidden="false" customHeight="false" outlineLevel="0" collapsed="false">
      <c r="B23" s="0" t="n">
        <v>1391</v>
      </c>
      <c r="D23" s="0" t="n">
        <v>22032560571</v>
      </c>
      <c r="F23" s="0" t="n">
        <v>6004733706</v>
      </c>
      <c r="G23" s="0" t="n">
        <v>4000062122</v>
      </c>
      <c r="H23" s="0" t="n">
        <v>2009252751</v>
      </c>
      <c r="I23" s="0" t="n">
        <v>18589355468</v>
      </c>
      <c r="J23" s="0" t="n">
        <v>6672119140</v>
      </c>
      <c r="K23" s="0" t="n">
        <v>17785339355</v>
      </c>
      <c r="L23" s="0" t="n">
        <v>6870544433</v>
      </c>
      <c r="M23" s="0" t="n">
        <v>511689</v>
      </c>
      <c r="N23" s="0" t="n">
        <v>22</v>
      </c>
      <c r="O23" s="0" t="n">
        <f aca="false">M23/1000000</f>
        <v>0.511689</v>
      </c>
      <c r="P23" s="0" t="n">
        <f aca="false">(I23+K23)/1000000000</f>
        <v>36.374694823</v>
      </c>
      <c r="Q23" s="0" t="n">
        <f aca="false">(J23+L23)/1000000000*(15.3*10^-6)/(1/2^14)</f>
        <v>3.39480989969449</v>
      </c>
      <c r="R23" s="0" t="n">
        <f aca="false">P23/O23</f>
        <v>71.0875059323144</v>
      </c>
      <c r="S23" s="0" t="n">
        <f aca="false">Q23/O23</f>
        <v>6.63451803672639</v>
      </c>
      <c r="T23" s="0" t="n">
        <f aca="false">R23+S23</f>
        <v>77.7220239690408</v>
      </c>
      <c r="U23" s="0" t="n">
        <f aca="false">O$2/O23</f>
        <v>14.2497962629644</v>
      </c>
      <c r="V23" s="0" t="n">
        <f aca="false">P$2/P23</f>
        <v>8.20142022264795</v>
      </c>
      <c r="W23" s="0" t="n">
        <f aca="false">Q$2/Q23</f>
        <v>11.7603241358316</v>
      </c>
      <c r="X23" s="0" t="n">
        <f aca="false">(P$2+Q$2)/(P23+Q23)</f>
        <v>8.50521586508257</v>
      </c>
      <c r="Y23" s="0" t="n">
        <f aca="false">U23/N23</f>
        <v>0.647718011952928</v>
      </c>
      <c r="Z23" s="0" t="n">
        <f aca="false">$U$52*O$2</f>
        <v>280.721364</v>
      </c>
      <c r="AA23" s="0" t="n">
        <f aca="false">P$2-Z23</f>
        <v>17.602793714</v>
      </c>
      <c r="AB23" s="0" t="n">
        <f aca="false">(P23-$U$53*$O23)/P23</f>
        <v>0.391383206066392</v>
      </c>
      <c r="AC23" s="1" t="n">
        <f aca="false">P$2/(Z23/U23+AA23)</f>
        <v>7.99736202256463</v>
      </c>
      <c r="AD23" s="0" t="n">
        <f aca="false">ABS(V23-AC23)/V23*100</f>
        <v>2.48808370432993</v>
      </c>
      <c r="AE23" s="0" t="n">
        <f aca="false">$V$52*O$2</f>
        <v>317.178684</v>
      </c>
      <c r="AF23" s="0" t="n">
        <f aca="false">P$2+Q$2-AE23</f>
        <v>21.0695385139373</v>
      </c>
      <c r="AG23" s="0" t="n">
        <f aca="false">(P23+Q23-$V$53*$O23)/(P23+Q23)</f>
        <v>0.376024083328065</v>
      </c>
      <c r="AH23" s="1" t="n">
        <f aca="false">(P$2+Q$2)/(AE23/U23+AF23)</f>
        <v>7.80668723084982</v>
      </c>
      <c r="AI23" s="0" t="n">
        <f aca="false">ABS(X23-AH23)/X23*100</f>
        <v>8.21294421345025</v>
      </c>
    </row>
    <row r="24" customFormat="false" ht="12.8" hidden="false" customHeight="false" outlineLevel="0" collapsed="false">
      <c r="B24" s="0" t="n">
        <v>1390</v>
      </c>
      <c r="D24" s="0" t="n">
        <v>22033168648</v>
      </c>
      <c r="F24" s="0" t="n">
        <v>6004847638</v>
      </c>
      <c r="G24" s="0" t="n">
        <v>4000087577</v>
      </c>
      <c r="H24" s="0" t="n">
        <v>2009376951</v>
      </c>
      <c r="I24" s="0" t="n">
        <v>17646179199</v>
      </c>
      <c r="J24" s="0" t="n">
        <v>6490905761</v>
      </c>
      <c r="K24" s="0" t="n">
        <v>17391418457</v>
      </c>
      <c r="L24" s="0" t="n">
        <v>6808288574</v>
      </c>
      <c r="M24" s="0" t="n">
        <v>489668</v>
      </c>
      <c r="N24" s="0" t="n">
        <v>23</v>
      </c>
      <c r="O24" s="0" t="n">
        <f aca="false">M24/1000000</f>
        <v>0.489668</v>
      </c>
      <c r="P24" s="0" t="n">
        <f aca="false">(I24+K24)/1000000000</f>
        <v>35.037597656</v>
      </c>
      <c r="Q24" s="0" t="n">
        <f aca="false">(J24+L24)/1000000000*(15.3*10^-6)/(1/2^14)</f>
        <v>3.33377819976499</v>
      </c>
      <c r="R24" s="0" t="n">
        <f aca="false">P24/O24</f>
        <v>71.5537826772426</v>
      </c>
      <c r="S24" s="0" t="n">
        <f aca="false">Q24/O24</f>
        <v>6.80824191036578</v>
      </c>
      <c r="T24" s="0" t="n">
        <f aca="false">R24+S24</f>
        <v>78.3620245876083</v>
      </c>
      <c r="U24" s="0" t="n">
        <f aca="false">O$2/O24</f>
        <v>14.8906279356625</v>
      </c>
      <c r="V24" s="0" t="n">
        <f aca="false">P$2/P24</f>
        <v>8.51440103408213</v>
      </c>
      <c r="W24" s="0" t="n">
        <f aca="false">Q$2/Q24</f>
        <v>11.9756211744236</v>
      </c>
      <c r="X24" s="0" t="n">
        <f aca="false">(P$2+Q$2)/(P24+Q24)</f>
        <v>8.81511843060791</v>
      </c>
      <c r="Y24" s="0" t="n">
        <f aca="false">U24/N24</f>
        <v>0.647418605898371</v>
      </c>
      <c r="Z24" s="0" t="n">
        <f aca="false">$U$52*O$2</f>
        <v>280.721364</v>
      </c>
      <c r="AA24" s="0" t="n">
        <f aca="false">P$2-Z24</f>
        <v>17.602793714</v>
      </c>
      <c r="AB24" s="0" t="n">
        <f aca="false">(P24-$U$53*$O24)/P24</f>
        <v>0.395349227805089</v>
      </c>
      <c r="AC24" s="1" t="n">
        <f aca="false">P$2/(Z24/U24+AA24)</f>
        <v>8.1833510315245</v>
      </c>
      <c r="AD24" s="0" t="n">
        <f aca="false">ABS(V24-AC24)/V24*100</f>
        <v>3.88811850924654</v>
      </c>
      <c r="AE24" s="0" t="n">
        <f aca="false">$V$52*O$2</f>
        <v>317.178684</v>
      </c>
      <c r="AF24" s="0" t="n">
        <f aca="false">P$2+Q$2-AE24</f>
        <v>21.0695385139373</v>
      </c>
      <c r="AG24" s="0" t="n">
        <f aca="false">(P24+Q24-$V$53*$O24)/(P24+Q24)</f>
        <v>0.381120237680163</v>
      </c>
      <c r="AH24" s="1" t="n">
        <f aca="false">(P$2+Q$2)/(AE24/U24+AF24)</f>
        <v>7.983182724228</v>
      </c>
      <c r="AI24" s="0" t="n">
        <f aca="false">ABS(X24-AH24)/X24*100</f>
        <v>9.43760101385879</v>
      </c>
    </row>
    <row r="25" customFormat="false" ht="12.8" hidden="false" customHeight="false" outlineLevel="0" collapsed="false">
      <c r="B25" s="0" t="n">
        <v>1504</v>
      </c>
      <c r="D25" s="0" t="n">
        <v>22033732392</v>
      </c>
      <c r="F25" s="0" t="n">
        <v>6004920427</v>
      </c>
      <c r="G25" s="0" t="n">
        <v>4000080316</v>
      </c>
      <c r="H25" s="0" t="n">
        <v>2009556584</v>
      </c>
      <c r="I25" s="0" t="n">
        <v>16918457031</v>
      </c>
      <c r="J25" s="0" t="n">
        <v>6099853515</v>
      </c>
      <c r="K25" s="0" t="n">
        <v>17305358886</v>
      </c>
      <c r="L25" s="0" t="n">
        <v>6375305175</v>
      </c>
      <c r="M25" s="0" t="n">
        <v>469327</v>
      </c>
      <c r="N25" s="0" t="n">
        <v>24</v>
      </c>
      <c r="O25" s="0" t="n">
        <f aca="false">M25/1000000</f>
        <v>0.469327</v>
      </c>
      <c r="P25" s="0" t="n">
        <f aca="false">(I25+K25)/1000000000</f>
        <v>34.223815917</v>
      </c>
      <c r="Q25" s="0" t="n">
        <f aca="false">(J25+L25)/1000000000*(15.3*10^-6)/(1/2^14)</f>
        <v>3.12721289964749</v>
      </c>
      <c r="R25" s="0" t="n">
        <f aca="false">P25/O25</f>
        <v>72.9210463429549</v>
      </c>
      <c r="S25" s="0" t="n">
        <f aca="false">Q25/O25</f>
        <v>6.66318558200889</v>
      </c>
      <c r="T25" s="0" t="n">
        <f aca="false">R25+S25</f>
        <v>79.5842319249638</v>
      </c>
      <c r="U25" s="0" t="n">
        <f aca="false">O$2/O25</f>
        <v>15.5359994204467</v>
      </c>
      <c r="V25" s="0" t="n">
        <f aca="false">P$2/P25</f>
        <v>8.71685841337796</v>
      </c>
      <c r="W25" s="0" t="n">
        <f aca="false">Q$2/Q25</f>
        <v>12.7666603077896</v>
      </c>
      <c r="X25" s="0" t="n">
        <f aca="false">(P$2+Q$2)/(P25+Q25)</f>
        <v>9.05592786143494</v>
      </c>
      <c r="Y25" s="0" t="n">
        <f aca="false">U25/N25</f>
        <v>0.64733330918528</v>
      </c>
      <c r="Z25" s="0" t="n">
        <f aca="false">$U$52*O$2</f>
        <v>280.721364</v>
      </c>
      <c r="AA25" s="0" t="n">
        <f aca="false">P$2-Z25</f>
        <v>17.602793714</v>
      </c>
      <c r="AB25" s="0" t="n">
        <f aca="false">(P25-$U$53*$O25)/P25</f>
        <v>0.406686380420521</v>
      </c>
      <c r="AC25" s="1" t="n">
        <f aca="false">P$2/(Z25/U25+AA25)</f>
        <v>8.36300556167211</v>
      </c>
      <c r="AD25" s="0" t="n">
        <f aca="false">ABS(V25-AC25)/V25*100</f>
        <v>4.05940804502214</v>
      </c>
      <c r="AE25" s="0" t="n">
        <f aca="false">$V$52*O$2</f>
        <v>317.178684</v>
      </c>
      <c r="AF25" s="0" t="n">
        <f aca="false">P$2+Q$2-AE25</f>
        <v>21.0695385139373</v>
      </c>
      <c r="AG25" s="0" t="n">
        <f aca="false">(P25+Q25-$V$53*$O25)/(P25+Q25)</f>
        <v>0.390624625272435</v>
      </c>
      <c r="AH25" s="1" t="n">
        <f aca="false">(P$2+Q$2)/(AE25/U25+AF25)</f>
        <v>8.15345493652289</v>
      </c>
      <c r="AI25" s="0" t="n">
        <f aca="false">ABS(X25-AH25)/X25*100</f>
        <v>9.96554896108738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136</v>
      </c>
      <c r="D26" s="0" t="s">
        <v>2</v>
      </c>
      <c r="E26" s="0" t="s">
        <v>137</v>
      </c>
      <c r="F26" s="0" t="s">
        <v>73</v>
      </c>
      <c r="G26" s="0" t="s">
        <v>74</v>
      </c>
      <c r="H26" s="0" t="s">
        <v>4</v>
      </c>
      <c r="I26" s="0" t="s">
        <v>5</v>
      </c>
      <c r="J26" s="0" t="s">
        <v>67</v>
      </c>
      <c r="K26" s="0" t="s">
        <v>75</v>
      </c>
      <c r="L26" s="0" t="s">
        <v>76</v>
      </c>
      <c r="M26" s="0" t="s">
        <v>7</v>
      </c>
      <c r="N26" s="0" t="s">
        <v>8</v>
      </c>
      <c r="O26" s="0" t="s">
        <v>9</v>
      </c>
      <c r="P26" s="0" t="s">
        <v>58</v>
      </c>
      <c r="Q26" s="0" t="s">
        <v>59</v>
      </c>
      <c r="R26" s="0" t="s">
        <v>60</v>
      </c>
      <c r="S26" s="0" t="s">
        <v>61</v>
      </c>
      <c r="T26" s="0" t="s">
        <v>62</v>
      </c>
      <c r="U26" s="0" t="s">
        <v>16</v>
      </c>
      <c r="V26" s="0" t="s">
        <v>77</v>
      </c>
      <c r="W26" s="0" t="s">
        <v>78</v>
      </c>
      <c r="X26" s="0" t="s">
        <v>79</v>
      </c>
      <c r="Y26" s="0" t="s">
        <v>80</v>
      </c>
      <c r="Z26" s="0" t="s">
        <v>131</v>
      </c>
      <c r="AA26" s="0" t="s">
        <v>132</v>
      </c>
      <c r="AB26" s="0" t="s">
        <v>81</v>
      </c>
      <c r="AC26" s="0" t="s">
        <v>23</v>
      </c>
      <c r="AD26" s="0" t="s">
        <v>24</v>
      </c>
      <c r="AE26" s="0" t="s">
        <v>133</v>
      </c>
      <c r="AF26" s="0" t="s">
        <v>134</v>
      </c>
      <c r="AG26" s="0" t="s">
        <v>135</v>
      </c>
      <c r="AH26" s="0" t="s">
        <v>93</v>
      </c>
      <c r="AI26" s="0" t="s">
        <v>94</v>
      </c>
    </row>
    <row r="27" customFormat="false" ht="12.8" hidden="false" customHeight="false" outlineLevel="0" collapsed="false">
      <c r="A27" s="0" t="s">
        <v>35</v>
      </c>
      <c r="B27" s="0" t="n">
        <v>11777429</v>
      </c>
      <c r="C27" s="0" t="n">
        <f aca="false">B27/B$27</f>
        <v>1</v>
      </c>
      <c r="D27" s="0" t="n">
        <v>9132634181</v>
      </c>
      <c r="E27" s="0" t="n">
        <f aca="false">D27/D$27</f>
        <v>1</v>
      </c>
      <c r="F27" s="0" t="n">
        <v>3586233006</v>
      </c>
      <c r="G27" s="0" t="n">
        <v>174237330</v>
      </c>
      <c r="H27" s="0" t="n">
        <v>1346407452</v>
      </c>
      <c r="I27" s="0" t="n">
        <v>54522094726</v>
      </c>
      <c r="J27" s="0" t="n">
        <v>47881652832</v>
      </c>
      <c r="K27" s="0" t="n">
        <v>55243713378</v>
      </c>
      <c r="L27" s="0" t="n">
        <v>38210632324</v>
      </c>
      <c r="M27" s="0" t="n">
        <v>2205283</v>
      </c>
      <c r="N27" s="0" t="n">
        <v>1</v>
      </c>
      <c r="O27" s="0" t="n">
        <f aca="false">M27/1000000</f>
        <v>2.205283</v>
      </c>
      <c r="P27" s="0" t="n">
        <f aca="false">(I27+K27)/1000000000</f>
        <v>109.765808104</v>
      </c>
      <c r="Q27" s="0" t="n">
        <f aca="false">(J27+L27)/1000000000*(15.3*10^-6)/(1/2^14)</f>
        <v>21.5812007999373</v>
      </c>
      <c r="R27" s="0" t="n">
        <f aca="false">P27/O27</f>
        <v>49.7740236078544</v>
      </c>
      <c r="S27" s="0" t="n">
        <f aca="false">Q27/O27</f>
        <v>9.78613665454154</v>
      </c>
      <c r="T27" s="0" t="n">
        <f aca="false">R27+S27</f>
        <v>59.560160262396</v>
      </c>
      <c r="U27" s="0" t="n">
        <f aca="false">O$27/O27</f>
        <v>1</v>
      </c>
      <c r="V27" s="0" t="n">
        <f aca="false">P$27/P27</f>
        <v>1</v>
      </c>
      <c r="W27" s="0" t="n">
        <f aca="false">Q$27/Q27</f>
        <v>1</v>
      </c>
      <c r="X27" s="0" t="n">
        <f aca="false">(P$27+Q$27)/(P27+Q27)</f>
        <v>1</v>
      </c>
      <c r="Y27" s="0" t="n">
        <f aca="false">U27/N27</f>
        <v>1</v>
      </c>
      <c r="Z27" s="0" t="n">
        <f aca="false">$U$52*O$27</f>
        <v>84.9033955</v>
      </c>
      <c r="AA27" s="0" t="n">
        <f aca="false">P$27-Z27</f>
        <v>24.862412604</v>
      </c>
      <c r="AB27" s="0" t="n">
        <f aca="false">(P27-$U$53*$O27)/P27</f>
        <v>0.130770494060797</v>
      </c>
      <c r="AC27" s="1" t="n">
        <f aca="false">P$27/(Z27/U27+AA27)</f>
        <v>1</v>
      </c>
      <c r="AD27" s="0" t="n">
        <f aca="false">ABS(V27-AC27)/V27*100</f>
        <v>0</v>
      </c>
      <c r="AE27" s="0" t="n">
        <f aca="false">$V$52*O$27</f>
        <v>95.9298105</v>
      </c>
      <c r="AF27" s="0" t="n">
        <f aca="false">P$27+Q$27-AE27</f>
        <v>35.4171984039373</v>
      </c>
      <c r="AG27" s="0" t="n">
        <f aca="false">(P27+Q27-$V$53*$O27)/(P27+Q27)</f>
        <v>0.185753179003797</v>
      </c>
      <c r="AH27" s="1" t="n">
        <f aca="false">(P$27+Q$27)/(AE27/U27+AF27)</f>
        <v>1</v>
      </c>
      <c r="AI27" s="0" t="n">
        <f aca="false">ABS(X27-AH27)/X27*100</f>
        <v>0</v>
      </c>
    </row>
    <row r="28" customFormat="false" ht="12.8" hidden="false" customHeight="false" outlineLevel="0" collapsed="false">
      <c r="B28" s="0" t="n">
        <v>13301466</v>
      </c>
      <c r="C28" s="0" t="n">
        <f aca="false">B28/B$27</f>
        <v>1.12940319996835</v>
      </c>
      <c r="D28" s="0" t="n">
        <v>9171266913</v>
      </c>
      <c r="E28" s="0" t="n">
        <f aca="false">D28/D$27</f>
        <v>1.00423018498654</v>
      </c>
      <c r="F28" s="0" t="n">
        <v>3591781383</v>
      </c>
      <c r="G28" s="0" t="n">
        <v>174273567</v>
      </c>
      <c r="H28" s="0" t="n">
        <v>1357447503</v>
      </c>
      <c r="I28" s="0" t="n">
        <v>34157470703</v>
      </c>
      <c r="J28" s="0" t="n">
        <v>31301208496</v>
      </c>
      <c r="K28" s="0" t="n">
        <v>29462890625</v>
      </c>
      <c r="L28" s="0" t="n">
        <v>20255920410</v>
      </c>
      <c r="M28" s="0" t="n">
        <v>1173016</v>
      </c>
      <c r="N28" s="0" t="n">
        <v>2</v>
      </c>
      <c r="O28" s="0" t="n">
        <f aca="false">M28/1000000</f>
        <v>1.173016</v>
      </c>
      <c r="P28" s="0" t="n">
        <f aca="false">(I28+K28)/1000000000</f>
        <v>63.620361328</v>
      </c>
      <c r="Q28" s="0" t="n">
        <f aca="false">(J28+L28)/1000000000*(15.3*10^-6)/(1/2^14)</f>
        <v>12.9240935999373</v>
      </c>
      <c r="R28" s="0" t="n">
        <f aca="false">P28/O28</f>
        <v>54.2365673852701</v>
      </c>
      <c r="S28" s="0" t="n">
        <f aca="false">Q28/O28</f>
        <v>11.0178323227793</v>
      </c>
      <c r="T28" s="0" t="n">
        <f aca="false">R28+S28</f>
        <v>65.2543997080494</v>
      </c>
      <c r="U28" s="0" t="n">
        <f aca="false">O$27/O28</f>
        <v>1.88001101434252</v>
      </c>
      <c r="V28" s="0" t="n">
        <f aca="false">P$27/P28</f>
        <v>1.72532512882304</v>
      </c>
      <c r="W28" s="0" t="n">
        <f aca="false">Q$27/Q28</f>
        <v>1.66984250253666</v>
      </c>
      <c r="X28" s="0" t="n">
        <f aca="false">(P$27+Q$27)/(P28+Q28)</f>
        <v>1.715957204576</v>
      </c>
      <c r="Y28" s="0" t="n">
        <f aca="false">U28/N28</f>
        <v>0.940005507171258</v>
      </c>
      <c r="Z28" s="0" t="n">
        <f aca="false">$U$52*O$27</f>
        <v>84.9033955</v>
      </c>
      <c r="AA28" s="0" t="n">
        <f aca="false">P$27-Z28</f>
        <v>24.862412604</v>
      </c>
      <c r="AB28" s="0" t="n">
        <f aca="false">(P28-$U$53*$O28)/P28</f>
        <v>0.202290040925199</v>
      </c>
      <c r="AC28" s="1" t="n">
        <f aca="false">P$27/(Z28/U28+AA28)</f>
        <v>1.5675560813959</v>
      </c>
      <c r="AD28" s="0" t="n">
        <f aca="false">ABS(V28-AC28)/V28*100</f>
        <v>9.14430821133203</v>
      </c>
      <c r="AE28" s="0" t="n">
        <f aca="false">$V$52*O$27</f>
        <v>95.9298105</v>
      </c>
      <c r="AF28" s="0" t="n">
        <f aca="false">P$27+Q$27-AE28</f>
        <v>35.4171984039373</v>
      </c>
      <c r="AG28" s="0" t="n">
        <f aca="false">(P28+Q28-$V$53*$O28)/(P28+Q28)</f>
        <v>0.256806110106657</v>
      </c>
      <c r="AH28" s="1" t="n">
        <f aca="false">(P$27+Q$27)/(AE28/U28+AF28)</f>
        <v>1.51945686318346</v>
      </c>
      <c r="AI28" s="0" t="n">
        <f aca="false">ABS(X28-AH28)/X28*100</f>
        <v>11.4513544317148</v>
      </c>
    </row>
    <row r="29" customFormat="false" ht="12.8" hidden="false" customHeight="false" outlineLevel="0" collapsed="false">
      <c r="B29" s="0" t="n">
        <v>14533242</v>
      </c>
      <c r="C29" s="0" t="n">
        <f aca="false">B29/B$27</f>
        <v>1.23399105186709</v>
      </c>
      <c r="D29" s="0" t="n">
        <v>9311874913</v>
      </c>
      <c r="E29" s="0" t="n">
        <f aca="false">D29/D$27</f>
        <v>1.01962640005585</v>
      </c>
      <c r="F29" s="0" t="n">
        <v>3612060003</v>
      </c>
      <c r="G29" s="0" t="n">
        <v>174526197</v>
      </c>
      <c r="H29" s="0" t="n">
        <v>1397488132</v>
      </c>
      <c r="I29" s="0" t="n">
        <v>30285888671</v>
      </c>
      <c r="J29" s="0" t="n">
        <v>26429199218</v>
      </c>
      <c r="K29" s="0" t="n">
        <v>23271301269</v>
      </c>
      <c r="L29" s="0" t="n">
        <v>15279479980</v>
      </c>
      <c r="M29" s="0" t="n">
        <v>886211</v>
      </c>
      <c r="N29" s="0" t="n">
        <v>3</v>
      </c>
      <c r="O29" s="0" t="n">
        <f aca="false">M29/1000000</f>
        <v>0.886211</v>
      </c>
      <c r="P29" s="0" t="n">
        <f aca="false">(I29+K29)/1000000000</f>
        <v>53.55718994</v>
      </c>
      <c r="Q29" s="0" t="n">
        <f aca="false">(J29+L29)/1000000000*(15.3*10^-6)/(1/2^14)</f>
        <v>10.4553314996945</v>
      </c>
      <c r="R29" s="0" t="n">
        <f aca="false">P29/O29</f>
        <v>60.433903370642</v>
      </c>
      <c r="S29" s="0" t="n">
        <f aca="false">Q29/O29</f>
        <v>11.7977902550233</v>
      </c>
      <c r="T29" s="0" t="n">
        <f aca="false">R29+S29</f>
        <v>72.2316936256653</v>
      </c>
      <c r="U29" s="0" t="n">
        <f aca="false">O$27/O29</f>
        <v>2.48844011189209</v>
      </c>
      <c r="V29" s="0" t="n">
        <f aca="false">P$27/P29</f>
        <v>2.04950648506709</v>
      </c>
      <c r="W29" s="0" t="n">
        <f aca="false">Q$27/Q29</f>
        <v>2.06413357630678</v>
      </c>
      <c r="X29" s="0" t="n">
        <f aca="false">(P$27+Q$27)/(P29+Q29)</f>
        <v>2.05189556589609</v>
      </c>
      <c r="Y29" s="0" t="n">
        <f aca="false">U29/N29</f>
        <v>0.829480037297363</v>
      </c>
      <c r="Z29" s="0" t="n">
        <f aca="false">$U$52*O$27</f>
        <v>84.9033955</v>
      </c>
      <c r="AA29" s="0" t="n">
        <f aca="false">P$27-Z29</f>
        <v>24.862412604</v>
      </c>
      <c r="AB29" s="0" t="n">
        <f aca="false">(P29-$U$53*$O29)/P29</f>
        <v>0.284093074645264</v>
      </c>
      <c r="AC29" s="1" t="n">
        <f aca="false">P$27/(Z29/U29+AA29)</f>
        <v>1.86101982678874</v>
      </c>
      <c r="AD29" s="0" t="n">
        <f aca="false">ABS(V29-AC29)/V29*100</f>
        <v>9.19668513623558</v>
      </c>
      <c r="AE29" s="0" t="n">
        <f aca="false">$V$52*O$27</f>
        <v>95.9298105</v>
      </c>
      <c r="AF29" s="0" t="n">
        <f aca="false">P$27+Q$27-AE29</f>
        <v>35.4171984039373</v>
      </c>
      <c r="AG29" s="0" t="n">
        <f aca="false">(P29+Q29-$V$53*$O29)/(P29+Q29)</f>
        <v>0.328595679854744</v>
      </c>
      <c r="AH29" s="1" t="n">
        <f aca="false">(P$27+Q$27)/(AE29/U29+AF29)</f>
        <v>1.77574242053385</v>
      </c>
      <c r="AI29" s="0" t="n">
        <f aca="false">ABS(X29-AH29)/X29*100</f>
        <v>13.4584405732967</v>
      </c>
    </row>
    <row r="30" customFormat="false" ht="12.8" hidden="false" customHeight="false" outlineLevel="0" collapsed="false">
      <c r="B30" s="0" t="n">
        <v>18810838</v>
      </c>
      <c r="C30" s="0" t="n">
        <f aca="false">B30/B$27</f>
        <v>1.59719392067658</v>
      </c>
      <c r="D30" s="0" t="n">
        <v>9205561956</v>
      </c>
      <c r="E30" s="0" t="n">
        <f aca="false">D30/D$27</f>
        <v>1.00798540416211</v>
      </c>
      <c r="F30" s="0" t="n">
        <v>3596744522</v>
      </c>
      <c r="G30" s="0" t="n">
        <v>174365567</v>
      </c>
      <c r="H30" s="0" t="n">
        <v>1367171751</v>
      </c>
      <c r="I30" s="0" t="n">
        <v>26586120605</v>
      </c>
      <c r="J30" s="0" t="n">
        <v>23765319824</v>
      </c>
      <c r="K30" s="0" t="n">
        <v>17946472167</v>
      </c>
      <c r="L30" s="0" t="n">
        <v>12284179687</v>
      </c>
      <c r="M30" s="0" t="n">
        <v>713240</v>
      </c>
      <c r="N30" s="0" t="n">
        <v>4</v>
      </c>
      <c r="O30" s="0" t="n">
        <f aca="false">M30/1000000</f>
        <v>0.71324</v>
      </c>
      <c r="P30" s="0" t="n">
        <f aca="false">(I30+K30)/1000000000</f>
        <v>44.532592772</v>
      </c>
      <c r="Q30" s="0" t="n">
        <f aca="false">(J30+L30)/1000000000*(15.3*10^-6)/(1/2^14)</f>
        <v>9.03671549981983</v>
      </c>
      <c r="R30" s="0" t="n">
        <f aca="false">P30/O30</f>
        <v>62.4370377039987</v>
      </c>
      <c r="S30" s="0" t="n">
        <f aca="false">Q30/O30</f>
        <v>12.6699505072904</v>
      </c>
      <c r="T30" s="0" t="n">
        <f aca="false">R30+S30</f>
        <v>75.1069882112891</v>
      </c>
      <c r="U30" s="0" t="n">
        <f aca="false">O$27/O30</f>
        <v>3.09192277494252</v>
      </c>
      <c r="V30" s="0" t="n">
        <f aca="false">P$27/P30</f>
        <v>2.4648420689535</v>
      </c>
      <c r="W30" s="0" t="n">
        <f aca="false">Q$27/Q30</f>
        <v>2.38816866596803</v>
      </c>
      <c r="X30" s="0" t="n">
        <f aca="false">(P$27+Q$27)/(P30+Q30)</f>
        <v>2.45190787675398</v>
      </c>
      <c r="Y30" s="0" t="n">
        <f aca="false">U30/N30</f>
        <v>0.772980693735629</v>
      </c>
      <c r="Z30" s="0" t="n">
        <f aca="false">$U$52*O$27</f>
        <v>84.9033955</v>
      </c>
      <c r="AA30" s="0" t="n">
        <f aca="false">P$27-Z30</f>
        <v>24.862412604</v>
      </c>
      <c r="AB30" s="0" t="n">
        <f aca="false">(P30-$U$53*$O30)/P30</f>
        <v>0.307061136462426</v>
      </c>
      <c r="AC30" s="1" t="n">
        <f aca="false">P$27/(Z30/U30+AA30)</f>
        <v>2.09788402504694</v>
      </c>
      <c r="AD30" s="0" t="n">
        <f aca="false">ABS(V30-AC30)/V30*100</f>
        <v>14.8876899063294</v>
      </c>
      <c r="AE30" s="0" t="n">
        <f aca="false">$V$52*O$27</f>
        <v>95.9298105</v>
      </c>
      <c r="AF30" s="0" t="n">
        <f aca="false">P$27+Q$27-AE30</f>
        <v>35.4171984039373</v>
      </c>
      <c r="AG30" s="0" t="n">
        <f aca="false">(P30+Q30-$V$53*$O30)/(P30+Q30)</f>
        <v>0.354298816839111</v>
      </c>
      <c r="AH30" s="1" t="n">
        <f aca="false">(P$27+Q$27)/(AE30/U30+AF30)</f>
        <v>1.97683330527557</v>
      </c>
      <c r="AI30" s="0" t="n">
        <f aca="false">ABS(X30-AH30)/X30*100</f>
        <v>19.3757104817231</v>
      </c>
    </row>
    <row r="31" customFormat="false" ht="12.8" hidden="false" customHeight="false" outlineLevel="0" collapsed="false">
      <c r="B31" s="0" t="n">
        <v>16643459</v>
      </c>
      <c r="C31" s="0" t="n">
        <f aca="false">B31/B$27</f>
        <v>1.41316572572843</v>
      </c>
      <c r="D31" s="0" t="n">
        <v>9257093515</v>
      </c>
      <c r="E31" s="0" t="n">
        <f aca="false">D31/D$27</f>
        <v>1.01362797759478</v>
      </c>
      <c r="F31" s="0" t="n">
        <v>3604082267</v>
      </c>
      <c r="G31" s="0" t="n">
        <v>174359194</v>
      </c>
      <c r="H31" s="0" t="n">
        <v>1381948721</v>
      </c>
      <c r="I31" s="0" t="n">
        <v>26604858398</v>
      </c>
      <c r="J31" s="0" t="n">
        <v>23787231445</v>
      </c>
      <c r="K31" s="0" t="n">
        <v>14363098144</v>
      </c>
      <c r="L31" s="0" t="n">
        <v>11965026855</v>
      </c>
      <c r="M31" s="0" t="n">
        <v>697956</v>
      </c>
      <c r="N31" s="0" t="n">
        <v>5</v>
      </c>
      <c r="O31" s="0" t="n">
        <f aca="false">M31/1000000</f>
        <v>0.697956</v>
      </c>
      <c r="P31" s="0" t="n">
        <f aca="false">(I31+K31)/1000000000</f>
        <v>40.967956542</v>
      </c>
      <c r="Q31" s="0" t="n">
        <f aca="false">(J31+L31)/1000000000*(15.3*10^-6)/(1/2^14)</f>
        <v>8.96220449980416</v>
      </c>
      <c r="R31" s="0" t="n">
        <f aca="false">P31/O31</f>
        <v>58.697047581796</v>
      </c>
      <c r="S31" s="0" t="n">
        <f aca="false">Q31/O31</f>
        <v>12.8406439658147</v>
      </c>
      <c r="T31" s="0" t="n">
        <f aca="false">R31+S31</f>
        <v>71.5376915476107</v>
      </c>
      <c r="U31" s="0" t="n">
        <f aca="false">O$27/O31</f>
        <v>3.15963040650127</v>
      </c>
      <c r="V31" s="0" t="n">
        <f aca="false">P$27/P31</f>
        <v>2.67930883961637</v>
      </c>
      <c r="W31" s="0" t="n">
        <f aca="false">Q$27/Q31</f>
        <v>2.40802369555492</v>
      </c>
      <c r="X31" s="0" t="n">
        <f aca="false">(P$27+Q$27)/(P31+Q31)</f>
        <v>2.6306145656924</v>
      </c>
      <c r="Y31" s="0" t="n">
        <f aca="false">U31/N31</f>
        <v>0.631926081300254</v>
      </c>
      <c r="Z31" s="0" t="n">
        <f aca="false">$U$52*O$27</f>
        <v>84.9033955</v>
      </c>
      <c r="AA31" s="0" t="n">
        <f aca="false">P$27-Z31</f>
        <v>24.862412604</v>
      </c>
      <c r="AB31" s="0" t="n">
        <f aca="false">(P31-$U$53*$O31)/P31</f>
        <v>0.262909264917108</v>
      </c>
      <c r="AC31" s="1" t="n">
        <f aca="false">P$27/(Z31/U31+AA31)</f>
        <v>2.12174595343148</v>
      </c>
      <c r="AD31" s="0" t="n">
        <f aca="false">ABS(V31-AC31)/V31*100</f>
        <v>20.8099521018533</v>
      </c>
      <c r="AE31" s="0" t="n">
        <f aca="false">$V$52*O$27</f>
        <v>95.9298105</v>
      </c>
      <c r="AF31" s="0" t="n">
        <f aca="false">P$27+Q$27-AE31</f>
        <v>35.4171984039373</v>
      </c>
      <c r="AG31" s="0" t="n">
        <f aca="false">(P31+Q31-$V$53*$O31)/(P31+Q31)</f>
        <v>0.322082246400079</v>
      </c>
      <c r="AH31" s="1" t="n">
        <f aca="false">(P$27+Q$27)/(AE31/U31+AF31)</f>
        <v>1.99681414761975</v>
      </c>
      <c r="AI31" s="0" t="n">
        <f aca="false">ABS(X31-AH31)/X31*100</f>
        <v>24.0932452187588</v>
      </c>
    </row>
    <row r="32" customFormat="false" ht="12.8" hidden="false" customHeight="false" outlineLevel="0" collapsed="false">
      <c r="B32" s="0" t="n">
        <v>21904394</v>
      </c>
      <c r="C32" s="0" t="n">
        <f aca="false">B32/B$27</f>
        <v>1.85986211421865</v>
      </c>
      <c r="D32" s="0" t="n">
        <v>9315154225</v>
      </c>
      <c r="E32" s="0" t="n">
        <f aca="false">D32/D$27</f>
        <v>1.01998547630209</v>
      </c>
      <c r="F32" s="0" t="n">
        <v>3612444990</v>
      </c>
      <c r="G32" s="0" t="n">
        <v>174427421</v>
      </c>
      <c r="H32" s="0" t="n">
        <v>1398454098</v>
      </c>
      <c r="I32" s="0" t="n">
        <v>28113830566</v>
      </c>
      <c r="J32" s="0" t="n">
        <v>23625671386</v>
      </c>
      <c r="K32" s="0" t="n">
        <v>18136535644</v>
      </c>
      <c r="L32" s="0" t="n">
        <v>11941223144</v>
      </c>
      <c r="M32" s="0" t="n">
        <v>687663</v>
      </c>
      <c r="N32" s="0" t="n">
        <v>6</v>
      </c>
      <c r="O32" s="0" t="n">
        <f aca="false">M32/1000000</f>
        <v>0.687663</v>
      </c>
      <c r="P32" s="0" t="n">
        <f aca="false">(I32+K32)/1000000000</f>
        <v>46.25036621</v>
      </c>
      <c r="Q32" s="0" t="n">
        <f aca="false">(J32+L32)/1000000000*(15.3*10^-6)/(1/2^14)</f>
        <v>8.91573839968665</v>
      </c>
      <c r="R32" s="0" t="n">
        <f aca="false">P32/O32</f>
        <v>67.2573138441359</v>
      </c>
      <c r="S32" s="0" t="n">
        <f aca="false">Q32/O32</f>
        <v>12.9652728148623</v>
      </c>
      <c r="T32" s="0" t="n">
        <f aca="false">R32+S32</f>
        <v>80.2225866589982</v>
      </c>
      <c r="U32" s="0" t="n">
        <f aca="false">O$27/O32</f>
        <v>3.20692403110244</v>
      </c>
      <c r="V32" s="0" t="n">
        <f aca="false">P$27/P32</f>
        <v>2.37329597793038</v>
      </c>
      <c r="W32" s="0" t="n">
        <f aca="false">Q$27/Q32</f>
        <v>2.42057357814534</v>
      </c>
      <c r="X32" s="0" t="n">
        <f aca="false">(P$27+Q$27)/(P32+Q32)</f>
        <v>2.38093680591096</v>
      </c>
      <c r="Y32" s="0" t="n">
        <f aca="false">U32/N32</f>
        <v>0.534487338517074</v>
      </c>
      <c r="Z32" s="0" t="n">
        <f aca="false">$U$52*O$27</f>
        <v>84.9033955</v>
      </c>
      <c r="AA32" s="0" t="n">
        <f aca="false">P$27-Z32</f>
        <v>24.862412604</v>
      </c>
      <c r="AB32" s="0" t="n">
        <f aca="false">(P32-$U$53*$O32)/P32</f>
        <v>0.356723492562827</v>
      </c>
      <c r="AC32" s="1" t="n">
        <f aca="false">P$27/(Z32/U32+AA32)</f>
        <v>2.13812399211731</v>
      </c>
      <c r="AD32" s="0" t="n">
        <f aca="false">ABS(V32-AC32)/V32*100</f>
        <v>9.90908795194365</v>
      </c>
      <c r="AE32" s="0" t="n">
        <f aca="false">$V$52*O$27</f>
        <v>95.9298105</v>
      </c>
      <c r="AF32" s="0" t="n">
        <f aca="false">P$27+Q$27-AE32</f>
        <v>35.4171984039373</v>
      </c>
      <c r="AG32" s="0" t="n">
        <f aca="false">(P32+Q32-$V$53*$O32)/(P32+Q32)</f>
        <v>0.395473604487164</v>
      </c>
      <c r="AH32" s="1" t="n">
        <f aca="false">(P$27+Q$27)/(AE32/U32+AF32)</f>
        <v>2.01049939442672</v>
      </c>
      <c r="AI32" s="0" t="n">
        <f aca="false">ABS(X32-AH32)/X32*100</f>
        <v>15.5584730583603</v>
      </c>
    </row>
    <row r="33" customFormat="false" ht="12.8" hidden="false" customHeight="false" outlineLevel="0" collapsed="false">
      <c r="B33" s="0" t="n">
        <v>18798352</v>
      </c>
      <c r="C33" s="0" t="n">
        <f aca="false">B33/B$27</f>
        <v>1.59613375720626</v>
      </c>
      <c r="D33" s="0" t="n">
        <v>9712278148</v>
      </c>
      <c r="E33" s="0" t="n">
        <f aca="false">D33/D$27</f>
        <v>1.06346952648185</v>
      </c>
      <c r="F33" s="0" t="n">
        <v>3669218047</v>
      </c>
      <c r="G33" s="0" t="n">
        <v>174475716</v>
      </c>
      <c r="H33" s="0" t="n">
        <v>1511886176</v>
      </c>
      <c r="I33" s="0" t="n">
        <v>25244445800</v>
      </c>
      <c r="J33" s="0" t="n">
        <v>20846313476</v>
      </c>
      <c r="K33" s="0" t="n">
        <v>16999084472</v>
      </c>
      <c r="L33" s="0" t="n">
        <v>10701232910</v>
      </c>
      <c r="M33" s="0" t="n">
        <v>627080</v>
      </c>
      <c r="N33" s="0" t="n">
        <v>7</v>
      </c>
      <c r="O33" s="0" t="n">
        <f aca="false">M33/1000000</f>
        <v>0.62708</v>
      </c>
      <c r="P33" s="0" t="n">
        <f aca="false">(I33+K33)/1000000000</f>
        <v>42.243530272</v>
      </c>
      <c r="Q33" s="0" t="n">
        <f aca="false">(J33+L33)/1000000000*(15.3*10^-6)/(1/2^14)</f>
        <v>7.90818749981983</v>
      </c>
      <c r="R33" s="0" t="n">
        <f aca="false">P33/O33</f>
        <v>67.3654561969765</v>
      </c>
      <c r="S33" s="0" t="n">
        <f aca="false">Q33/O33</f>
        <v>12.6111301585441</v>
      </c>
      <c r="T33" s="0" t="n">
        <f aca="false">R33+S33</f>
        <v>79.9765863555206</v>
      </c>
      <c r="U33" s="0" t="n">
        <f aca="false">O$27/O33</f>
        <v>3.51674905913121</v>
      </c>
      <c r="V33" s="0" t="n">
        <f aca="false">P$27/P33</f>
        <v>2.59840518529663</v>
      </c>
      <c r="W33" s="0" t="n">
        <f aca="false">Q$27/Q33</f>
        <v>2.72896928663224</v>
      </c>
      <c r="X33" s="0" t="n">
        <f aca="false">(P$27+Q$27)/(P33+Q33)</f>
        <v>2.61899322175842</v>
      </c>
      <c r="Y33" s="0" t="n">
        <f aca="false">U33/N33</f>
        <v>0.50239272273303</v>
      </c>
      <c r="Z33" s="0" t="n">
        <f aca="false">$U$52*O$27</f>
        <v>84.9033955</v>
      </c>
      <c r="AA33" s="0" t="n">
        <f aca="false">P$27-Z33</f>
        <v>24.862412604</v>
      </c>
      <c r="AB33" s="0" t="n">
        <f aca="false">(P33-$U$53*$O33)/P33</f>
        <v>0.357756149936036</v>
      </c>
      <c r="AC33" s="1" t="n">
        <f aca="false">P$27/(Z33/U33+AA33)</f>
        <v>2.23989031058522</v>
      </c>
      <c r="AD33" s="0" t="n">
        <f aca="false">ABS(V33-AC33)/V33*100</f>
        <v>13.7974968930984</v>
      </c>
      <c r="AE33" s="0" t="n">
        <f aca="false">$V$52*O$27</f>
        <v>95.9298105</v>
      </c>
      <c r="AF33" s="0" t="n">
        <f aca="false">P$27+Q$27-AE33</f>
        <v>35.4171984039373</v>
      </c>
      <c r="AG33" s="0" t="n">
        <f aca="false">(P33+Q33-$V$53*$O33)/(P33+Q33)</f>
        <v>0.393614139317004</v>
      </c>
      <c r="AH33" s="1" t="n">
        <f aca="false">(P$27+Q$27)/(AE33/U33+AF33)</f>
        <v>2.09500973197149</v>
      </c>
      <c r="AI33" s="0" t="n">
        <f aca="false">ABS(X33-AH33)/X33*100</f>
        <v>20.0070578813917</v>
      </c>
    </row>
    <row r="34" customFormat="false" ht="12.8" hidden="false" customHeight="false" outlineLevel="0" collapsed="false">
      <c r="B34" s="0" t="n">
        <v>20845622</v>
      </c>
      <c r="C34" s="0" t="n">
        <f aca="false">B34/B$27</f>
        <v>1.76996371618967</v>
      </c>
      <c r="D34" s="0" t="n">
        <v>11211411831</v>
      </c>
      <c r="E34" s="0" t="n">
        <f aca="false">D34/D$27</f>
        <v>1.22762081660128</v>
      </c>
      <c r="F34" s="0" t="n">
        <v>3883384090</v>
      </c>
      <c r="G34" s="0" t="n">
        <v>174489403</v>
      </c>
      <c r="H34" s="0" t="n">
        <v>1940236703</v>
      </c>
      <c r="I34" s="0" t="n">
        <v>34116516113</v>
      </c>
      <c r="J34" s="0" t="n">
        <v>26516357421</v>
      </c>
      <c r="K34" s="0" t="n">
        <v>26067138671</v>
      </c>
      <c r="L34" s="0" t="n">
        <v>16989929199</v>
      </c>
      <c r="M34" s="0" t="n">
        <v>934766</v>
      </c>
      <c r="N34" s="0" t="n">
        <v>8</v>
      </c>
      <c r="O34" s="0" t="n">
        <f aca="false">M34/1000000</f>
        <v>0.934766</v>
      </c>
      <c r="P34" s="0" t="n">
        <f aca="false">(I34+K34)/1000000000</f>
        <v>60.183654784</v>
      </c>
      <c r="Q34" s="0" t="n">
        <f aca="false">(J34+L34)/1000000000*(15.3*10^-6)/(1/2^14)</f>
        <v>10.9059470997258</v>
      </c>
      <c r="R34" s="0" t="n">
        <f aca="false">P34/O34</f>
        <v>64.3836583529996</v>
      </c>
      <c r="S34" s="0" t="n">
        <f aca="false">Q34/O34</f>
        <v>11.6670344232951</v>
      </c>
      <c r="T34" s="0" t="n">
        <f aca="false">R34+S34</f>
        <v>76.0506927762946</v>
      </c>
      <c r="U34" s="0" t="n">
        <f aca="false">O$27/O34</f>
        <v>2.35918187011509</v>
      </c>
      <c r="V34" s="0" t="n">
        <f aca="false">P$27/P34</f>
        <v>1.82384749643323</v>
      </c>
      <c r="W34" s="0" t="n">
        <f aca="false">Q$27/Q34</f>
        <v>1.9788470091222</v>
      </c>
      <c r="X34" s="0" t="n">
        <f aca="false">(P$27+Q$27)/(P34+Q34)</f>
        <v>1.84762617068483</v>
      </c>
      <c r="Y34" s="0" t="n">
        <f aca="false">U34/N34</f>
        <v>0.294897733764386</v>
      </c>
      <c r="Z34" s="0" t="n">
        <f aca="false">$U$52*O$27</f>
        <v>84.9033955</v>
      </c>
      <c r="AA34" s="0" t="n">
        <f aca="false">P$27-Z34</f>
        <v>24.862412604</v>
      </c>
      <c r="AB34" s="0" t="n">
        <f aca="false">(P34-$U$53*$O34)/P34</f>
        <v>0.328011935698807</v>
      </c>
      <c r="AC34" s="1" t="n">
        <f aca="false">P$27/(Z34/U34+AA34)</f>
        <v>1.80384844929048</v>
      </c>
      <c r="AD34" s="0" t="n">
        <f aca="false">ABS(V34-AC34)/V34*100</f>
        <v>1.09653066837308</v>
      </c>
      <c r="AE34" s="0" t="n">
        <f aca="false">$V$52*O$27</f>
        <v>95.9298105</v>
      </c>
      <c r="AF34" s="0" t="n">
        <f aca="false">P$27+Q$27-AE34</f>
        <v>35.4171984039373</v>
      </c>
      <c r="AG34" s="0" t="n">
        <f aca="false">(P34+Q34-$V$53*$O34)/(P34+Q34)</f>
        <v>0.362311250808265</v>
      </c>
      <c r="AH34" s="1" t="n">
        <f aca="false">(P$27+Q$27)/(AE34/U34+AF34)</f>
        <v>1.72644372536796</v>
      </c>
      <c r="AI34" s="0" t="n">
        <f aca="false">ABS(X34-AH34)/X34*100</f>
        <v>6.55881840383085</v>
      </c>
    </row>
    <row r="35" customFormat="false" ht="12.8" hidden="false" customHeight="false" outlineLevel="0" collapsed="false">
      <c r="B35" s="0" t="n">
        <v>20528845</v>
      </c>
      <c r="C35" s="0" t="n">
        <f aca="false">B35/B$27</f>
        <v>1.74306675930715</v>
      </c>
      <c r="D35" s="0" t="n">
        <v>11140142114</v>
      </c>
      <c r="E35" s="0" t="n">
        <f aca="false">D35/D$27</f>
        <v>1.21981696553405</v>
      </c>
      <c r="F35" s="0" t="n">
        <v>3873344771</v>
      </c>
      <c r="G35" s="0" t="n">
        <v>174599797</v>
      </c>
      <c r="H35" s="0" t="n">
        <v>1919728696</v>
      </c>
      <c r="I35" s="0" t="n">
        <v>36472412109</v>
      </c>
      <c r="J35" s="0" t="n">
        <v>29694030761</v>
      </c>
      <c r="K35" s="0" t="n">
        <v>33263977050</v>
      </c>
      <c r="L35" s="0" t="n">
        <v>20486816406</v>
      </c>
      <c r="M35" s="0" t="n">
        <v>1119160</v>
      </c>
      <c r="N35" s="0" t="n">
        <v>9</v>
      </c>
      <c r="O35" s="0" t="n">
        <f aca="false">M35/1000000</f>
        <v>1.11916</v>
      </c>
      <c r="P35" s="0" t="n">
        <f aca="false">(I35+K35)/1000000000</f>
        <v>69.736389159</v>
      </c>
      <c r="Q35" s="0" t="n">
        <f aca="false">(J35+L35)/1000000000*(15.3*10^-6)/(1/2^14)</f>
        <v>12.5790938997572</v>
      </c>
      <c r="R35" s="0" t="n">
        <f aca="false">P35/O35</f>
        <v>62.3113667027056</v>
      </c>
      <c r="S35" s="0" t="n">
        <f aca="false">Q35/O35</f>
        <v>11.2397636618153</v>
      </c>
      <c r="T35" s="0" t="n">
        <f aca="false">R35+S35</f>
        <v>73.5511303645209</v>
      </c>
      <c r="U35" s="0" t="n">
        <f aca="false">O$27/O35</f>
        <v>1.97048053897566</v>
      </c>
      <c r="V35" s="0" t="n">
        <f aca="false">P$27/P35</f>
        <v>1.57401049047338</v>
      </c>
      <c r="W35" s="0" t="n">
        <f aca="false">Q$27/Q35</f>
        <v>1.71564032925726</v>
      </c>
      <c r="X35" s="0" t="n">
        <f aca="false">(P$27+Q$27)/(P35+Q35)</f>
        <v>1.59565374609029</v>
      </c>
      <c r="Y35" s="0" t="n">
        <f aca="false">U35/N35</f>
        <v>0.218942282108407</v>
      </c>
      <c r="Z35" s="0" t="n">
        <f aca="false">$U$52*O$27</f>
        <v>84.9033955</v>
      </c>
      <c r="AA35" s="0" t="n">
        <f aca="false">P$27-Z35</f>
        <v>24.862412604</v>
      </c>
      <c r="AB35" s="0" t="n">
        <f aca="false">(P35-$U$53*$O35)/P35</f>
        <v>0.305663601382973</v>
      </c>
      <c r="AC35" s="1" t="n">
        <f aca="false">P$27/(Z35/U35+AA35)</f>
        <v>1.61538912171138</v>
      </c>
      <c r="AD35" s="0" t="n">
        <f aca="false">ABS(V35-AC35)/V35*100</f>
        <v>2.62886629335972</v>
      </c>
      <c r="AE35" s="0" t="n">
        <f aca="false">$V$52*O$27</f>
        <v>95.9298105</v>
      </c>
      <c r="AF35" s="0" t="n">
        <f aca="false">P$27+Q$27-AE35</f>
        <v>35.4171984039373</v>
      </c>
      <c r="AG35" s="0" t="n">
        <f aca="false">(P35+Q35-$V$53*$O35)/(P35+Q35)</f>
        <v>0.340640029441698</v>
      </c>
      <c r="AH35" s="1" t="n">
        <f aca="false">(P$27+Q$27)/(AE35/U35+AF35)</f>
        <v>1.56178336051871</v>
      </c>
      <c r="AI35" s="0" t="n">
        <f aca="false">ABS(X35-AH35)/X35*100</f>
        <v>2.12266512422049</v>
      </c>
    </row>
    <row r="36" customFormat="false" ht="12.8" hidden="false" customHeight="false" outlineLevel="0" collapsed="false">
      <c r="B36" s="0" t="n">
        <v>22163597</v>
      </c>
      <c r="C36" s="0" t="n">
        <f aca="false">B36/B$27</f>
        <v>1.88187056784634</v>
      </c>
      <c r="D36" s="0" t="n">
        <v>11045409759</v>
      </c>
      <c r="E36" s="0" t="n">
        <f aca="false">D36/D$27</f>
        <v>1.20944401583274</v>
      </c>
      <c r="F36" s="0" t="n">
        <v>3859819693</v>
      </c>
      <c r="G36" s="0" t="n">
        <v>174622642</v>
      </c>
      <c r="H36" s="0" t="n">
        <v>1892676425</v>
      </c>
      <c r="I36" s="0" t="n">
        <v>37195068359</v>
      </c>
      <c r="J36" s="0" t="n">
        <v>29872680664</v>
      </c>
      <c r="K36" s="0" t="n">
        <v>36668640136</v>
      </c>
      <c r="L36" s="0" t="n">
        <v>21410278320</v>
      </c>
      <c r="M36" s="0" t="n">
        <v>1153472</v>
      </c>
      <c r="N36" s="0" t="n">
        <v>10</v>
      </c>
      <c r="O36" s="0" t="n">
        <f aca="false">M36/1000000</f>
        <v>1.153472</v>
      </c>
      <c r="P36" s="0" t="n">
        <f aca="false">(I36+K36)/1000000000</f>
        <v>73.863708495</v>
      </c>
      <c r="Q36" s="0" t="n">
        <f aca="false">(J36+L36)/1000000000*(15.3*10^-6)/(1/2^14)</f>
        <v>12.855365999906</v>
      </c>
      <c r="R36" s="0" t="n">
        <f aca="false">P36/O36</f>
        <v>64.03597876238</v>
      </c>
      <c r="S36" s="0" t="n">
        <f aca="false">Q36/O36</f>
        <v>11.1449311295861</v>
      </c>
      <c r="T36" s="0" t="n">
        <f aca="false">R36+S36</f>
        <v>75.1809098919662</v>
      </c>
      <c r="U36" s="0" t="n">
        <f aca="false">O$27/O36</f>
        <v>1.91186522082894</v>
      </c>
      <c r="V36" s="0" t="n">
        <f aca="false">P$27/P36</f>
        <v>1.48605872004694</v>
      </c>
      <c r="W36" s="0" t="n">
        <f aca="false">Q$27/Q36</f>
        <v>1.67876984600012</v>
      </c>
      <c r="X36" s="0" t="n">
        <f aca="false">(P$27+Q$27)/(P36+Q36)</f>
        <v>1.51462650713198</v>
      </c>
      <c r="Y36" s="0" t="n">
        <f aca="false">U36/N36</f>
        <v>0.191186522082894</v>
      </c>
      <c r="Z36" s="0" t="n">
        <f aca="false">$U$52*O$27</f>
        <v>84.9033955</v>
      </c>
      <c r="AA36" s="0" t="n">
        <f aca="false">P$27-Z36</f>
        <v>24.862412604</v>
      </c>
      <c r="AB36" s="0" t="n">
        <f aca="false">(P36-$U$53*$O36)/P36</f>
        <v>0.324363415919568</v>
      </c>
      <c r="AC36" s="1" t="n">
        <f aca="false">P$27/(Z36/U36+AA36)</f>
        <v>1.58458336160744</v>
      </c>
      <c r="AD36" s="0" t="n">
        <f aca="false">ABS(V36-AC36)/V36*100</f>
        <v>6.62992923707562</v>
      </c>
      <c r="AE36" s="0" t="n">
        <f aca="false">$V$52*O$27</f>
        <v>95.9298105</v>
      </c>
      <c r="AF36" s="0" t="n">
        <f aca="false">P$27+Q$27-AE36</f>
        <v>35.4171984039373</v>
      </c>
      <c r="AG36" s="0" t="n">
        <f aca="false">(P36+Q36-$V$53*$O36)/(P36+Q36)</f>
        <v>0.354933702965696</v>
      </c>
      <c r="AH36" s="1" t="n">
        <f aca="false">(P$27+Q$27)/(AE36/U36+AF36)</f>
        <v>1.53454903248862</v>
      </c>
      <c r="AI36" s="0" t="n">
        <f aca="false">ABS(X36-AH36)/X36*100</f>
        <v>1.31534244665788</v>
      </c>
    </row>
    <row r="37" customFormat="false" ht="12.8" hidden="false" customHeight="false" outlineLevel="0" collapsed="false">
      <c r="B37" s="0" t="n">
        <v>20155306</v>
      </c>
      <c r="C37" s="0" t="n">
        <f aca="false">B37/B$27</f>
        <v>1.71135024460772</v>
      </c>
      <c r="D37" s="0" t="n">
        <v>10942119547</v>
      </c>
      <c r="E37" s="0" t="n">
        <f aca="false">D37/D$27</f>
        <v>1.19813400275734</v>
      </c>
      <c r="F37" s="0" t="n">
        <v>3845123280</v>
      </c>
      <c r="G37" s="0" t="n">
        <v>174676218</v>
      </c>
      <c r="H37" s="0" t="n">
        <v>1863128530</v>
      </c>
      <c r="I37" s="0" t="n">
        <v>34554382324</v>
      </c>
      <c r="J37" s="0" t="n">
        <v>29162597656</v>
      </c>
      <c r="K37" s="0" t="n">
        <v>38047851562</v>
      </c>
      <c r="L37" s="0" t="n">
        <v>22509094238</v>
      </c>
      <c r="M37" s="0" t="n">
        <v>1168444</v>
      </c>
      <c r="N37" s="0" t="n">
        <v>11</v>
      </c>
      <c r="O37" s="0" t="n">
        <f aca="false">M37/1000000</f>
        <v>1.168444</v>
      </c>
      <c r="P37" s="0" t="n">
        <f aca="false">(I37+K37)/1000000000</f>
        <v>72.602233886</v>
      </c>
      <c r="Q37" s="0" t="n">
        <f aca="false">(J37+L37)/1000000000*(15.3*10^-6)/(1/2^14)</f>
        <v>12.9528116998668</v>
      </c>
      <c r="R37" s="0" t="n">
        <f aca="false">P37/O37</f>
        <v>62.1358266943046</v>
      </c>
      <c r="S37" s="0" t="n">
        <f aca="false">Q37/O37</f>
        <v>11.0855220274714</v>
      </c>
      <c r="T37" s="0" t="n">
        <f aca="false">R37+S37</f>
        <v>73.221348721776</v>
      </c>
      <c r="U37" s="0" t="n">
        <f aca="false">O$27/O37</f>
        <v>1.88736730215569</v>
      </c>
      <c r="V37" s="0" t="n">
        <f aca="false">P$27/P37</f>
        <v>1.51187921126992</v>
      </c>
      <c r="W37" s="0" t="n">
        <f aca="false">Q$27/Q37</f>
        <v>1.66614024043592</v>
      </c>
      <c r="X37" s="0" t="n">
        <f aca="false">(P$27+Q$27)/(P37+Q37)</f>
        <v>1.53523393044203</v>
      </c>
      <c r="Y37" s="0" t="n">
        <f aca="false">U37/N37</f>
        <v>0.171578845650517</v>
      </c>
      <c r="Z37" s="0" t="n">
        <f aca="false">$U$52*O$27</f>
        <v>84.9033955</v>
      </c>
      <c r="AA37" s="0" t="n">
        <f aca="false">P$27-Z37</f>
        <v>24.862412604</v>
      </c>
      <c r="AB37" s="0" t="n">
        <f aca="false">(P37-$U$53*$O37)/P37</f>
        <v>0.303702030680035</v>
      </c>
      <c r="AC37" s="1" t="n">
        <f aca="false">P$27/(Z37/U37+AA37)</f>
        <v>1.57150646373559</v>
      </c>
      <c r="AD37" s="0" t="n">
        <f aca="false">ABS(V37-AC37)/V37*100</f>
        <v>3.94391642012062</v>
      </c>
      <c r="AE37" s="0" t="n">
        <f aca="false">$V$52*O$27</f>
        <v>95.9298105</v>
      </c>
      <c r="AF37" s="0" t="n">
        <f aca="false">P$27+Q$27-AE37</f>
        <v>35.4171984039373</v>
      </c>
      <c r="AG37" s="0" t="n">
        <f aca="false">(P37+Q37-$V$53*$O37)/(P37+Q37)</f>
        <v>0.337670337978118</v>
      </c>
      <c r="AH37" s="1" t="n">
        <f aca="false">(P$27+Q$27)/(AE37/U37+AF37)</f>
        <v>1.52296076866615</v>
      </c>
      <c r="AI37" s="0" t="n">
        <f aca="false">ABS(X37-AH37)/X37*100</f>
        <v>0.799432681399262</v>
      </c>
    </row>
    <row r="38" customFormat="false" ht="12.8" hidden="false" customHeight="false" outlineLevel="0" collapsed="false">
      <c r="B38" s="0" t="n">
        <v>20873238</v>
      </c>
      <c r="C38" s="0" t="n">
        <f aca="false">B38/B$27</f>
        <v>1.77230854034442</v>
      </c>
      <c r="D38" s="0" t="n">
        <v>10947892448</v>
      </c>
      <c r="E38" s="0" t="n">
        <f aca="false">D38/D$27</f>
        <v>1.19876612059821</v>
      </c>
      <c r="F38" s="0" t="n">
        <v>3845991487</v>
      </c>
      <c r="G38" s="0" t="n">
        <v>174722185</v>
      </c>
      <c r="H38" s="0" t="n">
        <v>1864753511</v>
      </c>
      <c r="I38" s="0" t="n">
        <v>34104370117</v>
      </c>
      <c r="J38" s="0" t="n">
        <v>28727478027</v>
      </c>
      <c r="K38" s="0" t="n">
        <v>40223510742</v>
      </c>
      <c r="L38" s="0" t="n">
        <v>23604003906</v>
      </c>
      <c r="M38" s="0" t="n">
        <v>1186509</v>
      </c>
      <c r="N38" s="0" t="n">
        <v>12</v>
      </c>
      <c r="O38" s="0" t="n">
        <f aca="false">M38/1000000</f>
        <v>1.186509</v>
      </c>
      <c r="P38" s="0" t="n">
        <f aca="false">(I38+K38)/1000000000</f>
        <v>74.327880859</v>
      </c>
      <c r="Q38" s="0" t="n">
        <f aca="false">(J38+L38)/1000000000*(15.3*10^-6)/(1/2^14)</f>
        <v>13.1182046998512</v>
      </c>
      <c r="R38" s="0" t="n">
        <f aca="false">P38/O38</f>
        <v>62.6441778857135</v>
      </c>
      <c r="S38" s="0" t="n">
        <f aca="false">Q38/O38</f>
        <v>11.0561358572511</v>
      </c>
      <c r="T38" s="0" t="n">
        <f aca="false">R38+S38</f>
        <v>73.7003137429646</v>
      </c>
      <c r="U38" s="0" t="n">
        <f aca="false">O$27/O38</f>
        <v>1.85863149794903</v>
      </c>
      <c r="V38" s="0" t="n">
        <f aca="false">P$27/P38</f>
        <v>1.47677838834428</v>
      </c>
      <c r="W38" s="0" t="n">
        <f aca="false">Q$27/Q38</f>
        <v>1.64513371255612</v>
      </c>
      <c r="X38" s="0" t="n">
        <f aca="false">(P$27+Q$27)/(P38+Q38)</f>
        <v>1.5020341741374</v>
      </c>
      <c r="Y38" s="0" t="n">
        <f aca="false">U38/N38</f>
        <v>0.154885958162419</v>
      </c>
      <c r="Z38" s="0" t="n">
        <f aca="false">$U$52*O$27</f>
        <v>84.9033955</v>
      </c>
      <c r="AA38" s="0" t="n">
        <f aca="false">P$27-Z38</f>
        <v>24.862412604</v>
      </c>
      <c r="AB38" s="0" t="n">
        <f aca="false">(P38-$U$53*$O38)/P38</f>
        <v>0.309352418540902</v>
      </c>
      <c r="AC38" s="1" t="n">
        <f aca="false">P$27/(Z38/U38+AA38)</f>
        <v>1.55601255883733</v>
      </c>
      <c r="AD38" s="0" t="n">
        <f aca="false">ABS(V38-AC38)/V38*100</f>
        <v>5.3653392491665</v>
      </c>
      <c r="AE38" s="0" t="n">
        <f aca="false">$V$52*O$27</f>
        <v>95.9298105</v>
      </c>
      <c r="AF38" s="0" t="n">
        <f aca="false">P$27+Q$27-AE38</f>
        <v>35.4171984039373</v>
      </c>
      <c r="AG38" s="0" t="n">
        <f aca="false">(P38+Q38-$V$53*$O38)/(P38+Q38)</f>
        <v>0.341974698767008</v>
      </c>
      <c r="AH38" s="1" t="n">
        <f aca="false">(P$27+Q$27)/(AE38/U38+AF38)</f>
        <v>1.50920942109287</v>
      </c>
      <c r="AI38" s="0" t="n">
        <f aca="false">ABS(X38-AH38)/X38*100</f>
        <v>0.477701977692766</v>
      </c>
    </row>
    <row r="39" customFormat="false" ht="12.8" hidden="false" customHeight="false" outlineLevel="0" collapsed="false">
      <c r="B39" s="0" t="n">
        <v>22201045</v>
      </c>
      <c r="C39" s="0" t="n">
        <f aca="false">B39/B$27</f>
        <v>1.88505020917553</v>
      </c>
      <c r="D39" s="0" t="n">
        <v>11562805090</v>
      </c>
      <c r="E39" s="0" t="n">
        <f aca="false">D39/D$27</f>
        <v>1.26609747646039</v>
      </c>
      <c r="F39" s="0" t="n">
        <v>3933854003</v>
      </c>
      <c r="G39" s="0" t="n">
        <v>174761221</v>
      </c>
      <c r="H39" s="0" t="n">
        <v>2040409756</v>
      </c>
      <c r="I39" s="0" t="n">
        <v>36556152343</v>
      </c>
      <c r="J39" s="0" t="n">
        <v>30243591308</v>
      </c>
      <c r="K39" s="0" t="n">
        <v>40764038085</v>
      </c>
      <c r="L39" s="0" t="n">
        <v>23404602050</v>
      </c>
      <c r="M39" s="0" t="n">
        <v>1201775</v>
      </c>
      <c r="N39" s="0" t="n">
        <v>13</v>
      </c>
      <c r="O39" s="0" t="n">
        <f aca="false">M39/1000000</f>
        <v>1.201775</v>
      </c>
      <c r="P39" s="0" t="n">
        <f aca="false">(I39+K39)/1000000000</f>
        <v>77.320190428</v>
      </c>
      <c r="Q39" s="0" t="n">
        <f aca="false">(J39+L39)/1000000000*(15.3*10^-6)/(1/2^14)</f>
        <v>13.4482715996553</v>
      </c>
      <c r="R39" s="0" t="n">
        <f aca="false">P39/O39</f>
        <v>64.3383249177259</v>
      </c>
      <c r="S39" s="0" t="n">
        <f aca="false">Q39/O39</f>
        <v>11.1903406208777</v>
      </c>
      <c r="T39" s="0" t="n">
        <f aca="false">R39+S39</f>
        <v>75.5286655386036</v>
      </c>
      <c r="U39" s="0" t="n">
        <f aca="false">O$27/O39</f>
        <v>1.83502153065258</v>
      </c>
      <c r="V39" s="0" t="n">
        <f aca="false">P$27/P39</f>
        <v>1.41962671711489</v>
      </c>
      <c r="W39" s="0" t="n">
        <f aca="false">Q$27/Q39</f>
        <v>1.6047564655439</v>
      </c>
      <c r="X39" s="0" t="n">
        <f aca="false">(P$27+Q$27)/(P39+Q39)</f>
        <v>1.44705557381724</v>
      </c>
      <c r="Y39" s="0" t="n">
        <f aca="false">U39/N39</f>
        <v>0.14115550235789</v>
      </c>
      <c r="Z39" s="0" t="n">
        <f aca="false">$U$52*O$27</f>
        <v>84.9033955</v>
      </c>
      <c r="AA39" s="0" t="n">
        <f aca="false">P$27-Z39</f>
        <v>24.862412604</v>
      </c>
      <c r="AB39" s="0" t="n">
        <f aca="false">(P39-$U$53*$O39)/P39</f>
        <v>0.32753844610366</v>
      </c>
      <c r="AC39" s="1" t="n">
        <f aca="false">P$27/(Z39/U39+AA39)</f>
        <v>1.54315549805832</v>
      </c>
      <c r="AD39" s="0" t="n">
        <f aca="false">ABS(V39-AC39)/V39*100</f>
        <v>8.701497334065</v>
      </c>
      <c r="AE39" s="0" t="n">
        <f aca="false">$V$52*O$27</f>
        <v>95.9298105</v>
      </c>
      <c r="AF39" s="0" t="n">
        <f aca="false">P$27+Q$27-AE39</f>
        <v>35.4171984039373</v>
      </c>
      <c r="AG39" s="0" t="n">
        <f aca="false">(P39+Q39-$V$53*$O39)/(P39+Q39)</f>
        <v>0.357903773278067</v>
      </c>
      <c r="AH39" s="1" t="n">
        <f aca="false">(P$27+Q$27)/(AE39/U39+AF39)</f>
        <v>1.49778084543858</v>
      </c>
      <c r="AI39" s="0" t="n">
        <f aca="false">ABS(X39-AH39)/X39*100</f>
        <v>3.50541282167385</v>
      </c>
    </row>
    <row r="40" customFormat="false" ht="12.8" hidden="false" customHeight="false" outlineLevel="0" collapsed="false">
      <c r="B40" s="0" t="n">
        <v>21557511</v>
      </c>
      <c r="C40" s="0" t="n">
        <f aca="false">B40/B$27</f>
        <v>1.83040891182617</v>
      </c>
      <c r="D40" s="0" t="n">
        <v>11692264332</v>
      </c>
      <c r="E40" s="0" t="n">
        <f aca="false">D40/D$27</f>
        <v>1.28027293114676</v>
      </c>
      <c r="F40" s="0" t="n">
        <v>3952535533</v>
      </c>
      <c r="G40" s="0" t="n">
        <v>174996133</v>
      </c>
      <c r="H40" s="0" t="n">
        <v>2077302016</v>
      </c>
      <c r="I40" s="0" t="n">
        <v>35541931152</v>
      </c>
      <c r="J40" s="0" t="n">
        <v>29409301757</v>
      </c>
      <c r="K40" s="0" t="n">
        <v>39639709472</v>
      </c>
      <c r="L40" s="0" t="n">
        <v>22378356933</v>
      </c>
      <c r="M40" s="0" t="n">
        <v>1172172</v>
      </c>
      <c r="N40" s="0" t="n">
        <v>14</v>
      </c>
      <c r="O40" s="0" t="n">
        <f aca="false">M40/1000000</f>
        <v>1.172172</v>
      </c>
      <c r="P40" s="0" t="n">
        <f aca="false">(I40+K40)/1000000000</f>
        <v>75.181640624</v>
      </c>
      <c r="Q40" s="0" t="n">
        <f aca="false">(J40+L40)/1000000000*(15.3*10^-6)/(1/2^14)</f>
        <v>12.9818816996475</v>
      </c>
      <c r="R40" s="0" t="n">
        <f aca="false">P40/O40</f>
        <v>64.1387446756961</v>
      </c>
      <c r="S40" s="0" t="n">
        <f aca="false">Q40/O40</f>
        <v>11.075065519094</v>
      </c>
      <c r="T40" s="0" t="n">
        <f aca="false">R40+S40</f>
        <v>75.2138101947901</v>
      </c>
      <c r="U40" s="0" t="n">
        <f aca="false">O$27/O40</f>
        <v>1.88136468026877</v>
      </c>
      <c r="V40" s="0" t="n">
        <f aca="false">P$27/P40</f>
        <v>1.4600081508325</v>
      </c>
      <c r="W40" s="0" t="n">
        <f aca="false">Q$27/Q40</f>
        <v>1.66240929468055</v>
      </c>
      <c r="X40" s="0" t="n">
        <f aca="false">(P$27+Q$27)/(P40+Q40)</f>
        <v>1.48981126708803</v>
      </c>
      <c r="Y40" s="0" t="n">
        <f aca="false">U40/N40</f>
        <v>0.134383191447769</v>
      </c>
      <c r="Z40" s="0" t="n">
        <f aca="false">$U$52*O$27</f>
        <v>84.9033955</v>
      </c>
      <c r="AA40" s="0" t="n">
        <f aca="false">P$27-Z40</f>
        <v>24.862412604</v>
      </c>
      <c r="AB40" s="0" t="n">
        <f aca="false">(P40-$U$53*$O40)/P40</f>
        <v>0.325445950524569</v>
      </c>
      <c r="AC40" s="1" t="n">
        <f aca="false">P$27/(Z40/U40+AA40)</f>
        <v>1.56828383413734</v>
      </c>
      <c r="AD40" s="0" t="n">
        <f aca="false">ABS(V40-AC40)/V40*100</f>
        <v>7.41610128978343</v>
      </c>
      <c r="AE40" s="0" t="n">
        <f aca="false">$V$52*O$27</f>
        <v>95.9298105</v>
      </c>
      <c r="AF40" s="0" t="n">
        <f aca="false">P$27+Q$27-AE40</f>
        <v>35.4171984039373</v>
      </c>
      <c r="AG40" s="0" t="n">
        <f aca="false">(P40+Q40-$V$53*$O40)/(P40+Q40)</f>
        <v>0.355215870249324</v>
      </c>
      <c r="AH40" s="1" t="n">
        <f aca="false">(P$27+Q$27)/(AE40/U40+AF40)</f>
        <v>1.52010247691395</v>
      </c>
      <c r="AI40" s="0" t="n">
        <f aca="false">ABS(X40-AH40)/X40*100</f>
        <v>2.03322464362383</v>
      </c>
    </row>
    <row r="41" customFormat="false" ht="12.8" hidden="false" customHeight="false" outlineLevel="0" collapsed="false">
      <c r="B41" s="0" t="n">
        <v>21732416</v>
      </c>
      <c r="C41" s="0" t="n">
        <f aca="false">B41/B$27</f>
        <v>1.8452597761362</v>
      </c>
      <c r="D41" s="0" t="n">
        <v>12048095599</v>
      </c>
      <c r="E41" s="0" t="n">
        <f aca="false">D41/D$27</f>
        <v>1.31923554148982</v>
      </c>
      <c r="F41" s="0" t="n">
        <v>4003212969</v>
      </c>
      <c r="G41" s="0" t="n">
        <v>174815058</v>
      </c>
      <c r="H41" s="0" t="n">
        <v>2179067396</v>
      </c>
      <c r="I41" s="0" t="n">
        <v>36952514648</v>
      </c>
      <c r="J41" s="0" t="n">
        <v>30321472167</v>
      </c>
      <c r="K41" s="0" t="n">
        <v>38835815429</v>
      </c>
      <c r="L41" s="0" t="n">
        <v>21595886230</v>
      </c>
      <c r="M41" s="0" t="n">
        <v>1155708</v>
      </c>
      <c r="N41" s="0" t="n">
        <v>15</v>
      </c>
      <c r="O41" s="0" t="n">
        <f aca="false">M41/1000000</f>
        <v>1.155708</v>
      </c>
      <c r="P41" s="0" t="n">
        <f aca="false">(I41+K41)/1000000000</f>
        <v>75.788330077</v>
      </c>
      <c r="Q41" s="0" t="n">
        <f aca="false">(J41+L41)/1000000000*(15.3*10^-6)/(1/2^14)</f>
        <v>13.0143941996397</v>
      </c>
      <c r="R41" s="0" t="n">
        <f aca="false">P41/O41</f>
        <v>65.577403701454</v>
      </c>
      <c r="S41" s="0" t="n">
        <f aca="false">Q41/O41</f>
        <v>11.2609709369838</v>
      </c>
      <c r="T41" s="0" t="n">
        <f aca="false">R41+S41</f>
        <v>76.8383746384378</v>
      </c>
      <c r="U41" s="0" t="n">
        <f aca="false">O$27/O41</f>
        <v>1.9081662496063</v>
      </c>
      <c r="V41" s="0" t="n">
        <f aca="false">P$27/P41</f>
        <v>1.44832071101816</v>
      </c>
      <c r="W41" s="0" t="n">
        <f aca="false">Q$27/Q41</f>
        <v>1.65825627139332</v>
      </c>
      <c r="X41" s="0" t="n">
        <f aca="false">(P$27+Q$27)/(P41+Q41)</f>
        <v>1.47908760653292</v>
      </c>
      <c r="Y41" s="0" t="n">
        <f aca="false">U41/N41</f>
        <v>0.127211083307087</v>
      </c>
      <c r="Z41" s="0" t="n">
        <f aca="false">$U$52*O$27</f>
        <v>84.9033955</v>
      </c>
      <c r="AA41" s="0" t="n">
        <f aca="false">P$27-Z41</f>
        <v>24.862412604</v>
      </c>
      <c r="AB41" s="0" t="n">
        <f aca="false">(P41-$U$53*$O41)/P41</f>
        <v>0.340244542979639</v>
      </c>
      <c r="AC41" s="1" t="n">
        <f aca="false">P$27/(Z41/U41+AA41)</f>
        <v>1.58261657948413</v>
      </c>
      <c r="AD41" s="0" t="n">
        <f aca="false">ABS(V41-AC41)/V41*100</f>
        <v>9.27252282207298</v>
      </c>
      <c r="AE41" s="0" t="n">
        <f aca="false">$V$52*O$27</f>
        <v>95.9298105</v>
      </c>
      <c r="AF41" s="0" t="n">
        <f aca="false">P$27+Q$27-AE41</f>
        <v>35.4171984039373</v>
      </c>
      <c r="AG41" s="0" t="n">
        <f aca="false">(P41+Q41-$V$53*$O41)/(P41+Q41)</f>
        <v>0.368848295140535</v>
      </c>
      <c r="AH41" s="1" t="n">
        <f aca="false">(P$27+Q$27)/(AE41/U41+AF41)</f>
        <v>1.53280718884833</v>
      </c>
      <c r="AI41" s="0" t="n">
        <f aca="false">ABS(X41-AH41)/X41*100</f>
        <v>3.63194053402557</v>
      </c>
    </row>
    <row r="42" customFormat="false" ht="12.8" hidden="false" customHeight="false" outlineLevel="0" collapsed="false">
      <c r="B42" s="0" t="n">
        <v>21446205</v>
      </c>
      <c r="C42" s="0" t="n">
        <f aca="false">B42/B$27</f>
        <v>1.82095812252402</v>
      </c>
      <c r="D42" s="0" t="n">
        <v>12414619593</v>
      </c>
      <c r="E42" s="0" t="n">
        <f aca="false">D42/D$27</f>
        <v>1.35936897799192</v>
      </c>
      <c r="F42" s="0" t="n">
        <v>4055650449</v>
      </c>
      <c r="G42" s="0" t="n">
        <v>174882885</v>
      </c>
      <c r="H42" s="0" t="n">
        <v>2283721816</v>
      </c>
      <c r="I42" s="0" t="n">
        <v>36936462402</v>
      </c>
      <c r="J42" s="0" t="n">
        <v>30099304199</v>
      </c>
      <c r="K42" s="0" t="n">
        <v>38376831054</v>
      </c>
      <c r="L42" s="0" t="n">
        <v>21409179687</v>
      </c>
      <c r="M42" s="0" t="n">
        <v>1145730</v>
      </c>
      <c r="N42" s="0" t="n">
        <v>16</v>
      </c>
      <c r="O42" s="0" t="n">
        <f aca="false">M42/1000000</f>
        <v>1.14573</v>
      </c>
      <c r="P42" s="0" t="n">
        <f aca="false">(I42+K42)/1000000000</f>
        <v>75.313293456</v>
      </c>
      <c r="Q42" s="0" t="n">
        <f aca="false">(J42+L42)/1000000000*(15.3*10^-6)/(1/2^14)</f>
        <v>12.9118994998198</v>
      </c>
      <c r="R42" s="0" t="n">
        <f aca="false">P42/O42</f>
        <v>65.7338931999686</v>
      </c>
      <c r="S42" s="0" t="n">
        <f aca="false">Q42/O42</f>
        <v>11.2695831477048</v>
      </c>
      <c r="T42" s="0" t="n">
        <f aca="false">R42+S42</f>
        <v>77.0034763476734</v>
      </c>
      <c r="U42" s="0" t="n">
        <f aca="false">O$27/O42</f>
        <v>1.92478419872047</v>
      </c>
      <c r="V42" s="0" t="n">
        <f aca="false">P$27/P42</f>
        <v>1.45745595587488</v>
      </c>
      <c r="W42" s="0" t="n">
        <f aca="false">Q$27/Q42</f>
        <v>1.67141951501702</v>
      </c>
      <c r="X42" s="0" t="n">
        <f aca="false">(P$27+Q$27)/(P42+Q42)</f>
        <v>1.48876986837208</v>
      </c>
      <c r="Y42" s="0" t="n">
        <f aca="false">U42/N42</f>
        <v>0.120299012420029</v>
      </c>
      <c r="Z42" s="0" t="n">
        <f aca="false">$U$52*O$27</f>
        <v>84.9033955</v>
      </c>
      <c r="AA42" s="0" t="n">
        <f aca="false">P$27-Z42</f>
        <v>24.862412604</v>
      </c>
      <c r="AB42" s="0" t="n">
        <f aca="false">(P42-$U$53*$O42)/P42</f>
        <v>0.34181519086896</v>
      </c>
      <c r="AC42" s="1" t="n">
        <f aca="false">P$27/(Z42/U42+AA42)</f>
        <v>1.59143114100367</v>
      </c>
      <c r="AD42" s="0" t="n">
        <f aca="false">ABS(V42-AC42)/V42*100</f>
        <v>9.19240026353769</v>
      </c>
      <c r="AE42" s="0" t="n">
        <f aca="false">$V$52*O$27</f>
        <v>95.9298105</v>
      </c>
      <c r="AF42" s="0" t="n">
        <f aca="false">P$27+Q$27-AE42</f>
        <v>35.4171984039373</v>
      </c>
      <c r="AG42" s="0" t="n">
        <f aca="false">(P42+Q42-$V$53*$O42)/(P42+Q42)</f>
        <v>0.370201535672025</v>
      </c>
      <c r="AH42" s="1" t="n">
        <f aca="false">(P$27+Q$27)/(AE42/U42+AF42)</f>
        <v>1.5406107533189</v>
      </c>
      <c r="AI42" s="0" t="n">
        <f aca="false">ABS(X42-AH42)/X42*100</f>
        <v>3.48212883993294</v>
      </c>
    </row>
    <row r="43" customFormat="false" ht="12.8" hidden="false" customHeight="false" outlineLevel="0" collapsed="false">
      <c r="B43" s="0" t="n">
        <v>22060053</v>
      </c>
      <c r="C43" s="0" t="n">
        <f aca="false">B43/B$27</f>
        <v>1.87307883579684</v>
      </c>
      <c r="D43" s="0" t="n">
        <v>12758653785</v>
      </c>
      <c r="E43" s="0" t="n">
        <f aca="false">D43/D$27</f>
        <v>1.39703983890472</v>
      </c>
      <c r="F43" s="0" t="n">
        <v>4104832314</v>
      </c>
      <c r="G43" s="0" t="n">
        <v>174926010</v>
      </c>
      <c r="H43" s="0" t="n">
        <v>2381995879</v>
      </c>
      <c r="I43" s="0" t="n">
        <v>37579772949</v>
      </c>
      <c r="J43" s="0" t="n">
        <v>30376159667</v>
      </c>
      <c r="K43" s="0" t="n">
        <v>37709838867</v>
      </c>
      <c r="L43" s="0" t="n">
        <v>20713134765</v>
      </c>
      <c r="M43" s="0" t="n">
        <v>1132568</v>
      </c>
      <c r="N43" s="0" t="n">
        <v>17</v>
      </c>
      <c r="O43" s="0" t="n">
        <f aca="false">M43/1000000</f>
        <v>1.132568</v>
      </c>
      <c r="P43" s="0" t="n">
        <f aca="false">(I43+K43)/1000000000</f>
        <v>75.289611816</v>
      </c>
      <c r="Q43" s="0" t="n">
        <f aca="false">(J43+L43)/1000000000*(15.3*10^-6)/(1/2^14)</f>
        <v>12.8068190996005</v>
      </c>
      <c r="R43" s="0" t="n">
        <f aca="false">P43/O43</f>
        <v>66.4769018866858</v>
      </c>
      <c r="S43" s="0" t="n">
        <f aca="false">Q43/O43</f>
        <v>11.3077705705975</v>
      </c>
      <c r="T43" s="0" t="n">
        <f aca="false">R43+S43</f>
        <v>77.7846724572833</v>
      </c>
      <c r="U43" s="0" t="n">
        <f aca="false">O$27/O43</f>
        <v>1.94715284203686</v>
      </c>
      <c r="V43" s="0" t="n">
        <f aca="false">P$27/P43</f>
        <v>1.45791438495202</v>
      </c>
      <c r="W43" s="0" t="n">
        <f aca="false">Q$27/Q43</f>
        <v>1.68513357080296</v>
      </c>
      <c r="X43" s="0" t="n">
        <f aca="false">(P$27+Q$27)/(P43+Q43)</f>
        <v>1.4909458594273</v>
      </c>
      <c r="Y43" s="0" t="n">
        <f aca="false">U43/N43</f>
        <v>0.114538402472756</v>
      </c>
      <c r="Z43" s="0" t="n">
        <f aca="false">$U$52*O$27</f>
        <v>84.9033955</v>
      </c>
      <c r="AA43" s="0" t="n">
        <f aca="false">P$27-Z43</f>
        <v>24.862412604</v>
      </c>
      <c r="AB43" s="0" t="n">
        <f aca="false">(P43-$U$53*$O43)/P43</f>
        <v>0.349171686385001</v>
      </c>
      <c r="AC43" s="1" t="n">
        <f aca="false">P$27/(Z43/U43+AA43)</f>
        <v>1.60320974260119</v>
      </c>
      <c r="AD43" s="0" t="n">
        <f aca="false">ABS(V43-AC43)/V43*100</f>
        <v>9.96597325253474</v>
      </c>
      <c r="AE43" s="0" t="n">
        <f aca="false">$V$52*O$27</f>
        <v>95.9298105</v>
      </c>
      <c r="AF43" s="0" t="n">
        <f aca="false">P$27+Q$27-AE43</f>
        <v>35.4171984039373</v>
      </c>
      <c r="AG43" s="0" t="n">
        <f aca="false">(P43+Q43-$V$53*$O43)/(P43+Q43)</f>
        <v>0.376526639251287</v>
      </c>
      <c r="AH43" s="1" t="n">
        <f aca="false">(P$27+Q$27)/(AE43/U43+AF43)</f>
        <v>1.551026806409</v>
      </c>
      <c r="AI43" s="0" t="n">
        <f aca="false">ABS(X43-AH43)/X43*100</f>
        <v>4.02972023442756</v>
      </c>
    </row>
    <row r="44" customFormat="false" ht="12.8" hidden="false" customHeight="false" outlineLevel="0" collapsed="false">
      <c r="B44" s="0" t="n">
        <v>22510194</v>
      </c>
      <c r="C44" s="0" t="n">
        <f aca="false">B44/B$27</f>
        <v>1.91129948650083</v>
      </c>
      <c r="D44" s="0" t="n">
        <v>13136014153</v>
      </c>
      <c r="E44" s="0" t="n">
        <f aca="false">D44/D$27</f>
        <v>1.43835983054362</v>
      </c>
      <c r="F44" s="0" t="n">
        <v>4158677510</v>
      </c>
      <c r="G44" s="0" t="n">
        <v>174879922</v>
      </c>
      <c r="H44" s="0" t="n">
        <v>2489911820</v>
      </c>
      <c r="I44" s="0" t="n">
        <v>38151489257</v>
      </c>
      <c r="J44" s="0" t="n">
        <v>30583251953</v>
      </c>
      <c r="K44" s="0" t="n">
        <v>37283508300</v>
      </c>
      <c r="L44" s="0" t="n">
        <v>20447692871</v>
      </c>
      <c r="M44" s="0" t="n">
        <v>1118149</v>
      </c>
      <c r="N44" s="0" t="n">
        <v>18</v>
      </c>
      <c r="O44" s="0" t="n">
        <f aca="false">M44/1000000</f>
        <v>1.118149</v>
      </c>
      <c r="P44" s="0" t="n">
        <f aca="false">(I44+K44)/1000000000</f>
        <v>75.434997557</v>
      </c>
      <c r="Q44" s="0" t="n">
        <f aca="false">(J44+L44)/1000000000*(15.3*10^-6)/(1/2^14)</f>
        <v>12.7921922999452</v>
      </c>
      <c r="R44" s="0" t="n">
        <f aca="false">P44/O44</f>
        <v>67.4641729832071</v>
      </c>
      <c r="S44" s="0" t="n">
        <f aca="false">Q44/O44</f>
        <v>11.4405077498126</v>
      </c>
      <c r="T44" s="0" t="n">
        <f aca="false">R44+S44</f>
        <v>78.9046807330196</v>
      </c>
      <c r="U44" s="0" t="n">
        <f aca="false">O$27/O44</f>
        <v>1.97226219403675</v>
      </c>
      <c r="V44" s="0" t="n">
        <f aca="false">P$27/P44</f>
        <v>1.45510454906635</v>
      </c>
      <c r="W44" s="0" t="n">
        <f aca="false">Q$27/Q44</f>
        <v>1.68706037979353</v>
      </c>
      <c r="X44" s="0" t="n">
        <f aca="false">(P$27+Q$27)/(P44+Q44)</f>
        <v>1.48873617211325</v>
      </c>
      <c r="Y44" s="0" t="n">
        <f aca="false">U44/N44</f>
        <v>0.109570121890931</v>
      </c>
      <c r="Z44" s="0" t="n">
        <f aca="false">$U$52*O$27</f>
        <v>84.9033955</v>
      </c>
      <c r="AA44" s="0" t="n">
        <f aca="false">P$27-Z44</f>
        <v>24.862412604</v>
      </c>
      <c r="AB44" s="0" t="n">
        <f aca="false">(P44-$U$53*$O44)/P44</f>
        <v>0.358695911679954</v>
      </c>
      <c r="AC44" s="1" t="n">
        <f aca="false">P$27/(Z44/U44+AA44)</f>
        <v>1.61631498733593</v>
      </c>
      <c r="AD44" s="0" t="n">
        <f aca="false">ABS(V44-AC44)/V44*100</f>
        <v>11.0789591286077</v>
      </c>
      <c r="AE44" s="0" t="n">
        <f aca="false">$V$52*O$27</f>
        <v>95.9298105</v>
      </c>
      <c r="AF44" s="0" t="n">
        <f aca="false">P$27+Q$27-AE44</f>
        <v>35.4171984039373</v>
      </c>
      <c r="AG44" s="0" t="n">
        <f aca="false">(P44+Q44-$V$53*$O44)/(P44+Q44)</f>
        <v>0.385376498565748</v>
      </c>
      <c r="AH44" s="1" t="n">
        <f aca="false">(P$27+Q$27)/(AE44/U44+AF44)</f>
        <v>1.56260048641042</v>
      </c>
      <c r="AI44" s="0" t="n">
        <f aca="false">ABS(X44-AH44)/X44*100</f>
        <v>4.96154494535594</v>
      </c>
    </row>
    <row r="45" customFormat="false" ht="12.8" hidden="false" customHeight="false" outlineLevel="0" collapsed="false">
      <c r="B45" s="0" t="n">
        <v>22213721</v>
      </c>
      <c r="C45" s="0" t="n">
        <f aca="false">B45/B$27</f>
        <v>1.88612650519906</v>
      </c>
      <c r="D45" s="0" t="n">
        <v>13067104410</v>
      </c>
      <c r="E45" s="0" t="n">
        <f aca="false">D45/D$27</f>
        <v>1.4308143905715</v>
      </c>
      <c r="F45" s="0" t="n">
        <v>4148968194</v>
      </c>
      <c r="G45" s="0" t="n">
        <v>175000045</v>
      </c>
      <c r="H45" s="0" t="n">
        <v>2470087082</v>
      </c>
      <c r="I45" s="0" t="n">
        <v>37884643554</v>
      </c>
      <c r="J45" s="0" t="n">
        <v>30560058593</v>
      </c>
      <c r="K45" s="0" t="n">
        <v>38351684570</v>
      </c>
      <c r="L45" s="0" t="n">
        <v>21235290527</v>
      </c>
      <c r="M45" s="0" t="n">
        <v>1141782</v>
      </c>
      <c r="N45" s="0" t="n">
        <v>19</v>
      </c>
      <c r="O45" s="0" t="n">
        <f aca="false">M45/1000000</f>
        <v>1.141782</v>
      </c>
      <c r="P45" s="0" t="n">
        <f aca="false">(I45+K45)/1000000000</f>
        <v>76.236328124</v>
      </c>
      <c r="Q45" s="0" t="n">
        <f aca="false">(J45+L45)/1000000000*(15.3*10^-6)/(1/2^14)</f>
        <v>12.9838094997258</v>
      </c>
      <c r="R45" s="0" t="n">
        <f aca="false">P45/O45</f>
        <v>66.7696006102741</v>
      </c>
      <c r="S45" s="0" t="n">
        <f aca="false">Q45/O45</f>
        <v>11.3715310801237</v>
      </c>
      <c r="T45" s="0" t="n">
        <f aca="false">R45+S45</f>
        <v>78.1411316903978</v>
      </c>
      <c r="U45" s="0" t="n">
        <f aca="false">O$27/O45</f>
        <v>1.93143962682894</v>
      </c>
      <c r="V45" s="0" t="n">
        <f aca="false">P$27/P45</f>
        <v>1.43980974431853</v>
      </c>
      <c r="W45" s="0" t="n">
        <f aca="false">Q$27/Q45</f>
        <v>1.6621624647522</v>
      </c>
      <c r="X45" s="0" t="n">
        <f aca="false">(P$27+Q$27)/(P45+Q45)</f>
        <v>1.4721677460068</v>
      </c>
      <c r="Y45" s="0" t="n">
        <f aca="false">U45/N45</f>
        <v>0.101654717201523</v>
      </c>
      <c r="Z45" s="0" t="n">
        <f aca="false">$U$52*O$27</f>
        <v>84.9033955</v>
      </c>
      <c r="AA45" s="0" t="n">
        <f aca="false">P$27-Z45</f>
        <v>24.862412604</v>
      </c>
      <c r="AB45" s="0" t="n">
        <f aca="false">(P45-$U$53*$O45)/P45</f>
        <v>0.35202473050881</v>
      </c>
      <c r="AC45" s="1" t="n">
        <f aca="false">P$27/(Z45/U45+AA45)</f>
        <v>1.59494597341915</v>
      </c>
      <c r="AD45" s="0" t="n">
        <f aca="false">ABS(V45-AC45)/V45*100</f>
        <v>10.774772827645</v>
      </c>
      <c r="AE45" s="0" t="n">
        <f aca="false">$V$52*O$27</f>
        <v>95.9298105</v>
      </c>
      <c r="AF45" s="0" t="n">
        <f aca="false">P$27+Q$27-AE45</f>
        <v>35.4171984039373</v>
      </c>
      <c r="AG45" s="0" t="n">
        <f aca="false">(P45+Q45-$V$53*$O45)/(P45+Q45)</f>
        <v>0.379370760282454</v>
      </c>
      <c r="AH45" s="1" t="n">
        <f aca="false">(P$27+Q$27)/(AE45/U45+AF45)</f>
        <v>1.54372037657258</v>
      </c>
      <c r="AI45" s="0" t="n">
        <f aca="false">ABS(X45-AH45)/X45*100</f>
        <v>4.86035852638829</v>
      </c>
    </row>
    <row r="46" customFormat="false" ht="12.8" hidden="false" customHeight="false" outlineLevel="0" collapsed="false">
      <c r="B46" s="0" t="n">
        <v>21954436</v>
      </c>
      <c r="C46" s="0" t="n">
        <f aca="false">B46/B$27</f>
        <v>1.86411108910103</v>
      </c>
      <c r="D46" s="0" t="n">
        <v>13127728861</v>
      </c>
      <c r="E46" s="0" t="n">
        <f aca="false">D46/D$27</f>
        <v>1.43745261233737</v>
      </c>
      <c r="F46" s="0" t="n">
        <v>4157891359</v>
      </c>
      <c r="G46" s="0" t="n">
        <v>175354733</v>
      </c>
      <c r="H46" s="0" t="n">
        <v>2487304299</v>
      </c>
      <c r="I46" s="0" t="n">
        <v>37668029785</v>
      </c>
      <c r="J46" s="0" t="n">
        <v>30397460937</v>
      </c>
      <c r="K46" s="0" t="n">
        <v>39299011230</v>
      </c>
      <c r="L46" s="0" t="n">
        <v>22188415527</v>
      </c>
      <c r="M46" s="0" t="n">
        <v>1168912</v>
      </c>
      <c r="N46" s="0" t="n">
        <v>20</v>
      </c>
      <c r="O46" s="0" t="n">
        <f aca="false">M46/1000000</f>
        <v>1.168912</v>
      </c>
      <c r="P46" s="0" t="n">
        <f aca="false">(I46+K46)/1000000000</f>
        <v>76.967041015</v>
      </c>
      <c r="Q46" s="0" t="n">
        <f aca="false">(J46+L46)/1000000000*(15.3*10^-6)/(1/2^14)</f>
        <v>13.1819750997885</v>
      </c>
      <c r="R46" s="0" t="n">
        <f aca="false">P46/O46</f>
        <v>65.8450259857029</v>
      </c>
      <c r="S46" s="0" t="n">
        <f aca="false">Q46/O46</f>
        <v>11.2771321534799</v>
      </c>
      <c r="T46" s="0" t="n">
        <f aca="false">R46+S46</f>
        <v>77.1221581391828</v>
      </c>
      <c r="U46" s="0" t="n">
        <f aca="false">O$27/O46</f>
        <v>1.88661165254527</v>
      </c>
      <c r="V46" s="0" t="n">
        <f aca="false">P$27/P46</f>
        <v>1.42614041876195</v>
      </c>
      <c r="W46" s="0" t="n">
        <f aca="false">Q$27/Q46</f>
        <v>1.63717505431213</v>
      </c>
      <c r="X46" s="0" t="n">
        <f aca="false">(P$27+Q$27)/(P46+Q46)</f>
        <v>1.45699880669458</v>
      </c>
      <c r="Y46" s="0" t="n">
        <f aca="false">U46/N46</f>
        <v>0.0943305826272637</v>
      </c>
      <c r="Z46" s="0" t="n">
        <f aca="false">$U$52*O$27</f>
        <v>84.9033955</v>
      </c>
      <c r="AA46" s="0" t="n">
        <f aca="false">P$27-Z46</f>
        <v>24.862412604</v>
      </c>
      <c r="AB46" s="0" t="n">
        <f aca="false">(P46-$U$53*$O46)/P46</f>
        <v>0.342926070700379</v>
      </c>
      <c r="AC46" s="1" t="n">
        <f aca="false">P$27/(Z46/U46+AA46)</f>
        <v>1.57110117938935</v>
      </c>
      <c r="AD46" s="0" t="n">
        <f aca="false">ABS(V46-AC46)/V46*100</f>
        <v>10.1645503290094</v>
      </c>
      <c r="AE46" s="0" t="n">
        <f aca="false">$V$52*O$27</f>
        <v>95.9298105</v>
      </c>
      <c r="AF46" s="0" t="n">
        <f aca="false">P$27+Q$27-AE46</f>
        <v>35.4171984039373</v>
      </c>
      <c r="AG46" s="0" t="n">
        <f aca="false">(P46+Q46-$V$53*$O46)/(P46+Q46)</f>
        <v>0.371170720298594</v>
      </c>
      <c r="AH46" s="1" t="n">
        <f aca="false">(P$27+Q$27)/(AE46/U46+AF46)</f>
        <v>1.5226013589182</v>
      </c>
      <c r="AI46" s="0" t="n">
        <f aca="false">ABS(X46-AH46)/X46*100</f>
        <v>4.50258105375173</v>
      </c>
    </row>
    <row r="47" customFormat="false" ht="12.8" hidden="false" customHeight="false" outlineLevel="0" collapsed="false">
      <c r="B47" s="0" t="n">
        <v>21325687</v>
      </c>
      <c r="C47" s="0" t="n">
        <f aca="false">B47/B$27</f>
        <v>1.8107251591158</v>
      </c>
      <c r="D47" s="0" t="n">
        <v>13103196580</v>
      </c>
      <c r="E47" s="0" t="n">
        <f aca="false">D47/D$27</f>
        <v>1.43476639054048</v>
      </c>
      <c r="F47" s="0" t="n">
        <v>4154170717</v>
      </c>
      <c r="G47" s="0" t="n">
        <v>175084295</v>
      </c>
      <c r="H47" s="0" t="n">
        <v>2480346999</v>
      </c>
      <c r="I47" s="0" t="n">
        <v>37330017089</v>
      </c>
      <c r="J47" s="0" t="n">
        <v>30441467285</v>
      </c>
      <c r="K47" s="0" t="n">
        <v>39802368164</v>
      </c>
      <c r="L47" s="0" t="n">
        <v>22473876953</v>
      </c>
      <c r="M47" s="0" t="n">
        <v>1183727</v>
      </c>
      <c r="N47" s="0" t="n">
        <v>21</v>
      </c>
      <c r="O47" s="0" t="n">
        <f aca="false">M47/1000000</f>
        <v>1.183727</v>
      </c>
      <c r="P47" s="0" t="n">
        <f aca="false">(I47+K47)/1000000000</f>
        <v>77.132385253</v>
      </c>
      <c r="Q47" s="0" t="n">
        <f aca="false">(J47+L47)/1000000000*(15.3*10^-6)/(1/2^14)</f>
        <v>13.2645644999295</v>
      </c>
      <c r="R47" s="0" t="n">
        <f aca="false">P47/O47</f>
        <v>65.160620018805</v>
      </c>
      <c r="S47" s="0" t="n">
        <f aca="false">Q47/O47</f>
        <v>11.2057632375788</v>
      </c>
      <c r="T47" s="0" t="n">
        <f aca="false">R47+S47</f>
        <v>76.3663832563839</v>
      </c>
      <c r="U47" s="0" t="n">
        <f aca="false">O$27/O47</f>
        <v>1.86299966123946</v>
      </c>
      <c r="V47" s="0" t="n">
        <f aca="false">P$27/P47</f>
        <v>1.42308328394046</v>
      </c>
      <c r="W47" s="0" t="n">
        <f aca="false">Q$27/Q47</f>
        <v>1.6269814813786</v>
      </c>
      <c r="X47" s="0" t="n">
        <f aca="false">(P$27+Q$27)/(P47+Q47)</f>
        <v>1.45300266505597</v>
      </c>
      <c r="Y47" s="0" t="n">
        <f aca="false">U47/N47</f>
        <v>0.0887142695828313</v>
      </c>
      <c r="Z47" s="0" t="n">
        <f aca="false">$U$52*O$27</f>
        <v>84.9033955</v>
      </c>
      <c r="AA47" s="0" t="n">
        <f aca="false">P$27-Z47</f>
        <v>24.862412604</v>
      </c>
      <c r="AB47" s="0" t="n">
        <f aca="false">(P47-$U$53*$O47)/P47</f>
        <v>0.336024581460774</v>
      </c>
      <c r="AC47" s="1" t="n">
        <f aca="false">P$27/(Z47/U47+AA47)</f>
        <v>1.55837867941165</v>
      </c>
      <c r="AD47" s="0" t="n">
        <f aca="false">ABS(V47-AC47)/V47*100</f>
        <v>9.5072015108325</v>
      </c>
      <c r="AE47" s="0" t="n">
        <f aca="false">$V$52*O$27</f>
        <v>95.9298105</v>
      </c>
      <c r="AF47" s="0" t="n">
        <f aca="false">P$27+Q$27-AE47</f>
        <v>35.4171984039373</v>
      </c>
      <c r="AG47" s="0" t="n">
        <f aca="false">(P47+Q47-$V$53*$O47)/(P47+Q47)</f>
        <v>0.364947388056037</v>
      </c>
      <c r="AH47" s="1" t="n">
        <f aca="false">(P$27+Q$27)/(AE47/U47+AF47)</f>
        <v>1.51131092171916</v>
      </c>
      <c r="AI47" s="0" t="n">
        <f aca="false">ABS(X47-AH47)/X47*100</f>
        <v>4.01294905133146</v>
      </c>
    </row>
    <row r="48" customFormat="false" ht="12.8" hidden="false" customHeight="false" outlineLevel="0" collapsed="false">
      <c r="B48" s="0" t="n">
        <v>21402307</v>
      </c>
      <c r="C48" s="0" t="n">
        <f aca="false">B48/B$27</f>
        <v>1.8172308234675</v>
      </c>
      <c r="D48" s="0" t="n">
        <v>13039188795</v>
      </c>
      <c r="E48" s="0" t="n">
        <f aca="false">D48/D$27</f>
        <v>1.42775770238639</v>
      </c>
      <c r="F48" s="0" t="n">
        <v>4145182410</v>
      </c>
      <c r="G48" s="0" t="n">
        <v>175311178</v>
      </c>
      <c r="H48" s="0" t="n">
        <v>2461949076</v>
      </c>
      <c r="I48" s="0" t="n">
        <v>37204162597</v>
      </c>
      <c r="J48" s="0" t="n">
        <v>30795166015</v>
      </c>
      <c r="K48" s="0" t="n">
        <v>40841308593</v>
      </c>
      <c r="L48" s="0" t="n">
        <v>23042114257</v>
      </c>
      <c r="M48" s="0" t="n">
        <v>1197258</v>
      </c>
      <c r="N48" s="0" t="n">
        <v>22</v>
      </c>
      <c r="O48" s="0" t="n">
        <f aca="false">M48/1000000</f>
        <v>1.197258</v>
      </c>
      <c r="P48" s="0" t="n">
        <f aca="false">(I48+K48)/1000000000</f>
        <v>78.04547119</v>
      </c>
      <c r="Q48" s="0" t="n">
        <f aca="false">(J48+L48)/1000000000*(15.3*10^-6)/(1/2^14)</f>
        <v>13.4956709996397</v>
      </c>
      <c r="R48" s="0" t="n">
        <f aca="false">P48/O48</f>
        <v>65.1868445982403</v>
      </c>
      <c r="S48" s="0" t="n">
        <f aca="false">Q48/O48</f>
        <v>11.2721493609896</v>
      </c>
      <c r="T48" s="0" t="n">
        <f aca="false">R48+S48</f>
        <v>76.4589939592299</v>
      </c>
      <c r="U48" s="0" t="n">
        <f aca="false">O$27/O48</f>
        <v>1.8419446769201</v>
      </c>
      <c r="V48" s="0" t="n">
        <f aca="false">P$27/P48</f>
        <v>1.40643404966801</v>
      </c>
      <c r="W48" s="0" t="n">
        <f aca="false">Q$27/Q48</f>
        <v>1.59912025126528</v>
      </c>
      <c r="X48" s="0" t="n">
        <f aca="false">(P$27+Q$27)/(P48+Q48)</f>
        <v>1.43484127204612</v>
      </c>
      <c r="Y48" s="0" t="n">
        <f aca="false">U48/N48</f>
        <v>0.0837247580418226</v>
      </c>
      <c r="Z48" s="0" t="n">
        <f aca="false">$U$52*O$27</f>
        <v>84.9033955</v>
      </c>
      <c r="AA48" s="0" t="n">
        <f aca="false">P$27-Z48</f>
        <v>24.862412604</v>
      </c>
      <c r="AB48" s="0" t="n">
        <f aca="false">(P48-$U$53*$O48)/P48</f>
        <v>0.336291697873816</v>
      </c>
      <c r="AC48" s="1" t="n">
        <f aca="false">P$27/(Z48/U48+AA48)</f>
        <v>1.54693753886112</v>
      </c>
      <c r="AD48" s="0" t="n">
        <f aca="false">ABS(V48-AC48)/V48*100</f>
        <v>9.99005173589678</v>
      </c>
      <c r="AE48" s="0" t="n">
        <f aca="false">$V$52*O$27</f>
        <v>95.9298105</v>
      </c>
      <c r="AF48" s="0" t="n">
        <f aca="false">P$27+Q$27-AE48</f>
        <v>35.4171984039373</v>
      </c>
      <c r="AG48" s="0" t="n">
        <f aca="false">(P48+Q48-$V$53*$O48)/(P48+Q48)</f>
        <v>0.365716593426013</v>
      </c>
      <c r="AH48" s="1" t="n">
        <f aca="false">(P$27+Q$27)/(AE48/U48+AF48)</f>
        <v>1.5011443334473</v>
      </c>
      <c r="AI48" s="0" t="n">
        <f aca="false">ABS(X48-AH48)/X48*100</f>
        <v>4.62093352713678</v>
      </c>
    </row>
    <row r="49" customFormat="false" ht="12.8" hidden="false" customHeight="false" outlineLevel="0" collapsed="false">
      <c r="B49" s="0" t="n">
        <v>21165511</v>
      </c>
      <c r="C49" s="0" t="n">
        <f aca="false">B49/B$27</f>
        <v>1.79712490731211</v>
      </c>
      <c r="D49" s="0" t="n">
        <v>13210523802</v>
      </c>
      <c r="E49" s="0" t="n">
        <f aca="false">D49/D$27</f>
        <v>1.44651844584817</v>
      </c>
      <c r="F49" s="0" t="n">
        <v>4169512712</v>
      </c>
      <c r="G49" s="0" t="n">
        <v>175139460</v>
      </c>
      <c r="H49" s="0" t="n">
        <v>2510993788</v>
      </c>
      <c r="I49" s="0" t="n">
        <v>37334228515</v>
      </c>
      <c r="J49" s="0" t="n">
        <v>30870361328</v>
      </c>
      <c r="K49" s="0" t="n">
        <v>41817016601</v>
      </c>
      <c r="L49" s="0" t="n">
        <v>23718200683</v>
      </c>
      <c r="M49" s="0" t="n">
        <v>1219206</v>
      </c>
      <c r="N49" s="0" t="n">
        <v>23</v>
      </c>
      <c r="O49" s="0" t="n">
        <f aca="false">M49/1000000</f>
        <v>1.219206</v>
      </c>
      <c r="P49" s="0" t="n">
        <f aca="false">(I49+K49)/1000000000</f>
        <v>79.151245116</v>
      </c>
      <c r="Q49" s="0" t="n">
        <f aca="false">(J49+L49)/1000000000*(15.3*10^-6)/(1/2^14)</f>
        <v>13.6839986998198</v>
      </c>
      <c r="R49" s="0" t="n">
        <f aca="false">P49/O49</f>
        <v>64.9203211893642</v>
      </c>
      <c r="S49" s="0" t="n">
        <f aca="false">Q49/O49</f>
        <v>11.2236969796899</v>
      </c>
      <c r="T49" s="0" t="n">
        <f aca="false">R49+S49</f>
        <v>76.1440181690542</v>
      </c>
      <c r="U49" s="0" t="n">
        <f aca="false">O$27/O49</f>
        <v>1.80878621004162</v>
      </c>
      <c r="V49" s="0" t="n">
        <f aca="false">P$27/P49</f>
        <v>1.38678561459309</v>
      </c>
      <c r="W49" s="0" t="n">
        <f aca="false">Q$27/Q49</f>
        <v>1.57711216387513</v>
      </c>
      <c r="X49" s="0" t="n">
        <f aca="false">(P$27+Q$27)/(P49+Q49)</f>
        <v>1.41483991968097</v>
      </c>
      <c r="Y49" s="0" t="n">
        <f aca="false">U49/N49</f>
        <v>0.0786428786974616</v>
      </c>
      <c r="Z49" s="0" t="n">
        <f aca="false">$U$52*O$27</f>
        <v>84.9033955</v>
      </c>
      <c r="AA49" s="0" t="n">
        <f aca="false">P$27-Z49</f>
        <v>24.862412604</v>
      </c>
      <c r="AB49" s="0" t="n">
        <f aca="false">(P49-$U$53*$O49)/P49</f>
        <v>0.333566914694354</v>
      </c>
      <c r="AC49" s="1" t="n">
        <f aca="false">P$27/(Z49/U49+AA49)</f>
        <v>1.5287324474477</v>
      </c>
      <c r="AD49" s="0" t="n">
        <f aca="false">ABS(V49-AC49)/V49*100</f>
        <v>10.2356724327766</v>
      </c>
      <c r="AE49" s="0" t="n">
        <f aca="false">$V$52*O$27</f>
        <v>95.9298105</v>
      </c>
      <c r="AF49" s="0" t="n">
        <f aca="false">P$27+Q$27-AE49</f>
        <v>35.4171984039373</v>
      </c>
      <c r="AG49" s="0" t="n">
        <f aca="false">(P49+Q49-$V$53*$O49)/(P49+Q49)</f>
        <v>0.36309282964279</v>
      </c>
      <c r="AH49" s="1" t="n">
        <f aca="false">(P$27+Q$27)/(AE49/U49+AF49)</f>
        <v>1.48494132103043</v>
      </c>
      <c r="AI49" s="0" t="n">
        <f aca="false">ABS(X49-AH49)/X49*100</f>
        <v>4.95472317216435</v>
      </c>
    </row>
    <row r="50" customFormat="false" ht="12.8" hidden="false" customHeight="false" outlineLevel="0" collapsed="false">
      <c r="B50" s="0" t="n">
        <v>20937942</v>
      </c>
      <c r="C50" s="0" t="n">
        <f aca="false">B50/B$27</f>
        <v>1.77780243888543</v>
      </c>
      <c r="D50" s="0" t="n">
        <v>13970968921</v>
      </c>
      <c r="E50" s="0" t="n">
        <f aca="false">D50/D$27</f>
        <v>1.52978523437038</v>
      </c>
      <c r="F50" s="0" t="n">
        <v>4278221355</v>
      </c>
      <c r="G50" s="0" t="n">
        <v>175207488</v>
      </c>
      <c r="H50" s="0" t="n">
        <v>2728203008</v>
      </c>
      <c r="I50" s="0" t="n">
        <v>39307983398</v>
      </c>
      <c r="J50" s="0" t="n">
        <v>32256530761</v>
      </c>
      <c r="K50" s="0" t="n">
        <v>44561157226</v>
      </c>
      <c r="L50" s="0" t="n">
        <v>24980163574</v>
      </c>
      <c r="M50" s="0" t="n">
        <v>1297786</v>
      </c>
      <c r="N50" s="0" t="n">
        <v>24</v>
      </c>
      <c r="O50" s="0" t="n">
        <f aca="false">M50/1000000</f>
        <v>1.297786</v>
      </c>
      <c r="P50" s="0" t="n">
        <f aca="false">(I50+K50)/1000000000</f>
        <v>83.869140624</v>
      </c>
      <c r="Q50" s="0" t="n">
        <f aca="false">(J50+L50)/1000000000*(15.3*10^-6)/(1/2^14)</f>
        <v>14.347819799765</v>
      </c>
      <c r="R50" s="0" t="n">
        <f aca="false">P50/O50</f>
        <v>64.6247845361254</v>
      </c>
      <c r="S50" s="0" t="n">
        <f aca="false">Q50/O50</f>
        <v>11.0556130207638</v>
      </c>
      <c r="T50" s="0" t="n">
        <f aca="false">R50+S50</f>
        <v>75.6803975568892</v>
      </c>
      <c r="U50" s="0" t="n">
        <f aca="false">O$27/O50</f>
        <v>1.69926551835202</v>
      </c>
      <c r="V50" s="0" t="n">
        <f aca="false">P$27/P50</f>
        <v>1.30877468503104</v>
      </c>
      <c r="W50" s="0" t="n">
        <f aca="false">Q$27/Q50</f>
        <v>1.50414495729106</v>
      </c>
      <c r="X50" s="0" t="n">
        <f aca="false">(P$27+Q$27)/(P50+Q50)</f>
        <v>1.33731494374526</v>
      </c>
      <c r="Y50" s="0" t="n">
        <f aca="false">U50/N50</f>
        <v>0.0708027299313343</v>
      </c>
      <c r="Z50" s="0" t="n">
        <f aca="false">$U$52*O$27</f>
        <v>84.9033955</v>
      </c>
      <c r="AA50" s="0" t="n">
        <f aca="false">P$27-Z50</f>
        <v>24.862412604</v>
      </c>
      <c r="AB50" s="0" t="n">
        <f aca="false">(P50-$U$53*$O50)/P50</f>
        <v>0.330519238712877</v>
      </c>
      <c r="AC50" s="1" t="n">
        <f aca="false">P$27/(Z50/U50+AA50)</f>
        <v>1.46692441819201</v>
      </c>
      <c r="AD50" s="0" t="n">
        <f aca="false">ABS(V50-AC50)/V50*100</f>
        <v>12.0838013578488</v>
      </c>
      <c r="AE50" s="0" t="n">
        <f aca="false">$V$52*O$27</f>
        <v>95.9298105</v>
      </c>
      <c r="AF50" s="0" t="n">
        <f aca="false">P$27+Q$27-AE50</f>
        <v>35.4171984039373</v>
      </c>
      <c r="AG50" s="0" t="n">
        <f aca="false">(P50+Q50-$V$53*$O50)/(P50+Q50)</f>
        <v>0.359191115305318</v>
      </c>
      <c r="AH50" s="1" t="n">
        <f aca="false">(P$27+Q$27)/(AE50/U50+AF50)</f>
        <v>1.42969127387492</v>
      </c>
      <c r="AI50" s="0" t="n">
        <f aca="false">ABS(X50-AH50)/X50*100</f>
        <v>6.90759723890915</v>
      </c>
    </row>
    <row r="51" customFormat="false" ht="12.8" hidden="false" customHeight="false" outlineLevel="0" collapsed="false">
      <c r="A51" s="0" t="s">
        <v>0</v>
      </c>
      <c r="B51" s="0" t="s">
        <v>1</v>
      </c>
      <c r="D51" s="0" t="s">
        <v>2</v>
      </c>
      <c r="F51" s="0" t="s">
        <v>73</v>
      </c>
      <c r="G51" s="0" t="s">
        <v>74</v>
      </c>
      <c r="H51" s="0" t="s">
        <v>4</v>
      </c>
      <c r="I51" s="0" t="s">
        <v>5</v>
      </c>
      <c r="J51" s="0" t="s">
        <v>67</v>
      </c>
      <c r="K51" s="0" t="s">
        <v>75</v>
      </c>
      <c r="L51" s="0" t="s">
        <v>76</v>
      </c>
      <c r="M51" s="0" t="s">
        <v>7</v>
      </c>
      <c r="N51" s="0" t="s">
        <v>8</v>
      </c>
      <c r="O51" s="0" t="s">
        <v>9</v>
      </c>
      <c r="P51" s="0" t="s">
        <v>58</v>
      </c>
      <c r="Q51" s="0" t="s">
        <v>59</v>
      </c>
      <c r="R51" s="0" t="s">
        <v>60</v>
      </c>
      <c r="S51" s="0" t="s">
        <v>61</v>
      </c>
      <c r="T51" s="0" t="s">
        <v>62</v>
      </c>
      <c r="U51" s="0" t="s">
        <v>138</v>
      </c>
      <c r="V51" s="0" t="s">
        <v>139</v>
      </c>
    </row>
    <row r="52" customFormat="false" ht="12.8" hidden="false" customHeight="false" outlineLevel="0" collapsed="false">
      <c r="A52" s="0" t="s">
        <v>51</v>
      </c>
      <c r="B52" s="0" t="n">
        <v>5850</v>
      </c>
      <c r="D52" s="0" t="n">
        <v>1226055</v>
      </c>
      <c r="F52" s="0" t="n">
        <v>296309</v>
      </c>
      <c r="G52" s="0" t="n">
        <v>110690</v>
      </c>
      <c r="H52" s="0" t="n">
        <v>210109</v>
      </c>
      <c r="I52" s="0" t="n">
        <v>42958312988</v>
      </c>
      <c r="J52" s="0" t="n">
        <v>19646789550</v>
      </c>
      <c r="K52" s="0" t="n">
        <v>48091064453</v>
      </c>
      <c r="L52" s="0" t="n">
        <v>24157104492</v>
      </c>
      <c r="M52" s="0" t="n">
        <v>2001496</v>
      </c>
      <c r="N52" s="0" t="n">
        <v>1</v>
      </c>
      <c r="O52" s="0" t="n">
        <f aca="false">M52/1000000</f>
        <v>2.001496</v>
      </c>
      <c r="P52" s="0" t="n">
        <f aca="false">(I52+K52)/1000000000</f>
        <v>91.049377441</v>
      </c>
      <c r="Q52" s="0" t="n">
        <f aca="false">(J52+L52)/1000000000*(15.3*10^-6)/(1/2^14)</f>
        <v>10.9805498997572</v>
      </c>
      <c r="R52" s="0" t="n">
        <f aca="false">P52/O52</f>
        <v>45.4906617055443</v>
      </c>
      <c r="S52" s="0" t="n">
        <f aca="false">Q52/O52</f>
        <v>5.48617129375085</v>
      </c>
      <c r="T52" s="0" t="n">
        <f aca="false">R52+S52</f>
        <v>50.9768329992951</v>
      </c>
      <c r="U52" s="0" t="n">
        <v>38.5</v>
      </c>
      <c r="V52" s="0" t="n">
        <v>43.5</v>
      </c>
    </row>
    <row r="53" customFormat="false" ht="12.8" hidden="false" customHeight="false" outlineLevel="0" collapsed="false">
      <c r="B53" s="0" t="n">
        <v>1173</v>
      </c>
      <c r="D53" s="0" t="n">
        <v>544819</v>
      </c>
      <c r="F53" s="0" t="n">
        <v>136410</v>
      </c>
      <c r="G53" s="0" t="n">
        <v>54920</v>
      </c>
      <c r="H53" s="0" t="n">
        <v>98448</v>
      </c>
      <c r="I53" s="0" t="n">
        <v>40518554687</v>
      </c>
      <c r="J53" s="0" t="n">
        <v>16860961914</v>
      </c>
      <c r="K53" s="0" t="n">
        <v>44763977050</v>
      </c>
      <c r="L53" s="0" t="n">
        <v>24097900390</v>
      </c>
      <c r="M53" s="0" t="n">
        <v>2001591</v>
      </c>
      <c r="N53" s="0" t="n">
        <v>2</v>
      </c>
      <c r="O53" s="0" t="n">
        <f aca="false">M53/1000000</f>
        <v>2.001591</v>
      </c>
      <c r="P53" s="0" t="n">
        <f aca="false">(I53+K53)/1000000000</f>
        <v>85.282531737</v>
      </c>
      <c r="Q53" s="0" t="n">
        <f aca="false">(J53+L53)/1000000000*(15.3*10^-6)/(1/2^14)</f>
        <v>10.2673709998277</v>
      </c>
      <c r="R53" s="0" t="n">
        <f aca="false">P53/O53</f>
        <v>42.6073717043092</v>
      </c>
      <c r="S53" s="0" t="n">
        <f aca="false">Q53/O53</f>
        <v>5.1296048992165</v>
      </c>
      <c r="T53" s="0" t="n">
        <f aca="false">R53+S53</f>
        <v>47.7369766035257</v>
      </c>
      <c r="U53" s="2" t="n">
        <f aca="false">AVERAGE(R52:R75)</f>
        <v>43.2650499492615</v>
      </c>
      <c r="V53" s="2" t="n">
        <f aca="false">AVERAGE(T52:T75)</f>
        <v>48.4966711516803</v>
      </c>
    </row>
    <row r="54" customFormat="false" ht="12.8" hidden="false" customHeight="false" outlineLevel="0" collapsed="false">
      <c r="B54" s="0" t="n">
        <v>1083</v>
      </c>
      <c r="D54" s="0" t="n">
        <v>992815</v>
      </c>
      <c r="F54" s="0" t="n">
        <v>238439</v>
      </c>
      <c r="G54" s="0" t="n">
        <v>89444</v>
      </c>
      <c r="H54" s="0" t="n">
        <v>170027</v>
      </c>
      <c r="I54" s="0" t="n">
        <v>42488342285</v>
      </c>
      <c r="J54" s="0" t="n">
        <v>19455993652</v>
      </c>
      <c r="K54" s="0" t="n">
        <v>43803161621</v>
      </c>
      <c r="L54" s="0" t="n">
        <v>24175170898</v>
      </c>
      <c r="M54" s="0" t="n">
        <v>2001498</v>
      </c>
      <c r="N54" s="0" t="n">
        <v>3</v>
      </c>
      <c r="O54" s="0" t="n">
        <f aca="false">M54/1000000</f>
        <v>2.001498</v>
      </c>
      <c r="P54" s="0" t="n">
        <f aca="false">(I54+K54)/1000000000</f>
        <v>86.291503906</v>
      </c>
      <c r="Q54" s="0" t="n">
        <f aca="false">(J54+L54)/1000000000*(15.3*10^-6)/(1/2^14)</f>
        <v>10.9372508998042</v>
      </c>
      <c r="R54" s="0" t="n">
        <f aca="false">P54/O54</f>
        <v>43.1134599714814</v>
      </c>
      <c r="S54" s="0" t="n">
        <f aca="false">Q54/O54</f>
        <v>5.46453251504831</v>
      </c>
      <c r="T54" s="0" t="n">
        <f aca="false">R54+S54</f>
        <v>48.5779924865297</v>
      </c>
    </row>
    <row r="55" customFormat="false" ht="12.8" hidden="false" customHeight="false" outlineLevel="0" collapsed="false">
      <c r="B55" s="0" t="n">
        <v>5602</v>
      </c>
      <c r="D55" s="0" t="n">
        <v>1684993</v>
      </c>
      <c r="F55" s="0" t="n">
        <v>404169</v>
      </c>
      <c r="G55" s="0" t="n">
        <v>209356</v>
      </c>
      <c r="H55" s="0" t="n">
        <v>396170</v>
      </c>
      <c r="I55" s="0" t="n">
        <v>42841857910</v>
      </c>
      <c r="J55" s="0" t="n">
        <v>21593627929</v>
      </c>
      <c r="K55" s="0" t="n">
        <v>48261901855</v>
      </c>
      <c r="L55" s="0" t="n">
        <v>24049377441</v>
      </c>
      <c r="M55" s="0" t="n">
        <v>2001183</v>
      </c>
      <c r="N55" s="0" t="n">
        <v>4</v>
      </c>
      <c r="O55" s="0" t="n">
        <f aca="false">M55/1000000</f>
        <v>2.001183</v>
      </c>
      <c r="P55" s="0" t="n">
        <f aca="false">(I55+K55)/1000000000</f>
        <v>91.103759765</v>
      </c>
      <c r="Q55" s="0" t="n">
        <f aca="false">(J55+L55)/1000000000*(15.3*10^-6)/(1/2^14)</f>
        <v>11.4415694997258</v>
      </c>
      <c r="R55" s="0" t="n">
        <f aca="false">P55/O55</f>
        <v>45.5249518734668</v>
      </c>
      <c r="S55" s="0" t="n">
        <f aca="false">Q55/O55</f>
        <v>5.71740290604399</v>
      </c>
      <c r="T55" s="0" t="n">
        <f aca="false">R55+S55</f>
        <v>51.2423547795108</v>
      </c>
    </row>
    <row r="56" customFormat="false" ht="12.8" hidden="false" customHeight="false" outlineLevel="0" collapsed="false">
      <c r="B56" s="0" t="n">
        <v>1634</v>
      </c>
      <c r="D56" s="0" t="n">
        <v>970258</v>
      </c>
      <c r="F56" s="0" t="n">
        <v>232126</v>
      </c>
      <c r="G56" s="0" t="n">
        <v>88259</v>
      </c>
      <c r="H56" s="0" t="n">
        <v>169096</v>
      </c>
      <c r="I56" s="0" t="n">
        <v>43560729980</v>
      </c>
      <c r="J56" s="0" t="n">
        <v>19090942382</v>
      </c>
      <c r="K56" s="0" t="n">
        <v>39711608886</v>
      </c>
      <c r="L56" s="0" t="n">
        <v>24032287597</v>
      </c>
      <c r="M56" s="0" t="n">
        <v>2001435</v>
      </c>
      <c r="N56" s="0" t="n">
        <v>5</v>
      </c>
      <c r="O56" s="0" t="n">
        <f aca="false">M56/1000000</f>
        <v>2.001435</v>
      </c>
      <c r="P56" s="0" t="n">
        <f aca="false">(I56+K56)/1000000000</f>
        <v>83.272338866</v>
      </c>
      <c r="Q56" s="0" t="n">
        <f aca="false">(J56+L56)/1000000000*(15.3*10^-6)/(1/2^14)</f>
        <v>10.8099242996318</v>
      </c>
      <c r="R56" s="0" t="n">
        <f aca="false">P56/O56</f>
        <v>41.6063169006238</v>
      </c>
      <c r="S56" s="0" t="n">
        <f aca="false">Q56/O56</f>
        <v>5.4010868699867</v>
      </c>
      <c r="T56" s="0" t="n">
        <f aca="false">R56+S56</f>
        <v>47.0074037706105</v>
      </c>
    </row>
    <row r="57" customFormat="false" ht="12.8" hidden="false" customHeight="false" outlineLevel="0" collapsed="false">
      <c r="B57" s="0" t="n">
        <v>415</v>
      </c>
      <c r="D57" s="0" t="n">
        <v>270722</v>
      </c>
      <c r="F57" s="0" t="n">
        <v>73542</v>
      </c>
      <c r="G57" s="0" t="n">
        <v>32766</v>
      </c>
      <c r="H57" s="0" t="n">
        <v>54413</v>
      </c>
      <c r="I57" s="0" t="n">
        <v>37528259277</v>
      </c>
      <c r="J57" s="0" t="n">
        <v>16338256835</v>
      </c>
      <c r="K57" s="0" t="n">
        <v>44265380859</v>
      </c>
      <c r="L57" s="0" t="n">
        <v>24023437500</v>
      </c>
      <c r="M57" s="0" t="n">
        <v>2001349</v>
      </c>
      <c r="N57" s="0" t="n">
        <v>6</v>
      </c>
      <c r="O57" s="0" t="n">
        <f aca="false">M57/1000000</f>
        <v>2.001349</v>
      </c>
      <c r="P57" s="0" t="n">
        <f aca="false">(I57+K57)/1000000000</f>
        <v>81.793640136</v>
      </c>
      <c r="Q57" s="0" t="n">
        <f aca="false">(J57+L57)/1000000000*(15.3*10^-6)/(1/2^14)</f>
        <v>10.117675799765</v>
      </c>
      <c r="R57" s="0" t="n">
        <f aca="false">P57/O57</f>
        <v>40.8692537563414</v>
      </c>
      <c r="S57" s="0" t="n">
        <f aca="false">Q57/O57</f>
        <v>5.05542801368727</v>
      </c>
      <c r="T57" s="0" t="n">
        <f aca="false">R57+S57</f>
        <v>45.9246817700286</v>
      </c>
    </row>
    <row r="58" customFormat="false" ht="12.8" hidden="false" customHeight="false" outlineLevel="0" collapsed="false">
      <c r="B58" s="0" t="n">
        <v>625</v>
      </c>
      <c r="D58" s="0" t="n">
        <v>986747</v>
      </c>
      <c r="F58" s="0" t="n">
        <v>236986</v>
      </c>
      <c r="G58" s="0" t="n">
        <v>88915</v>
      </c>
      <c r="H58" s="0" t="n">
        <v>169023</v>
      </c>
      <c r="I58" s="0" t="n">
        <v>43371215820</v>
      </c>
      <c r="J58" s="0" t="n">
        <v>18974670410</v>
      </c>
      <c r="K58" s="0" t="n">
        <v>44936035156</v>
      </c>
      <c r="L58" s="0" t="n">
        <v>24146301269</v>
      </c>
      <c r="M58" s="0" t="n">
        <v>2001466</v>
      </c>
      <c r="N58" s="0" t="n">
        <v>7</v>
      </c>
      <c r="O58" s="0" t="n">
        <f aca="false">M58/1000000</f>
        <v>2.001466</v>
      </c>
      <c r="P58" s="0" t="n">
        <f aca="false">(I58+K58)/1000000000</f>
        <v>88.307250976</v>
      </c>
      <c r="Q58" s="0" t="n">
        <f aca="false">(J58+L58)/1000000000*(15.3*10^-6)/(1/2^14)</f>
        <v>10.8093581998277</v>
      </c>
      <c r="R58" s="0" t="n">
        <f aca="false">P58/O58</f>
        <v>44.1212845863982</v>
      </c>
      <c r="S58" s="0" t="n">
        <f aca="false">Q58/O58</f>
        <v>5.40072037188124</v>
      </c>
      <c r="T58" s="0" t="n">
        <f aca="false">R58+S58</f>
        <v>49.5220049582794</v>
      </c>
    </row>
    <row r="59" customFormat="false" ht="12.8" hidden="false" customHeight="false" outlineLevel="0" collapsed="false">
      <c r="B59" s="0" t="n">
        <v>914</v>
      </c>
      <c r="D59" s="0" t="n">
        <v>446144</v>
      </c>
      <c r="F59" s="0" t="n">
        <v>115013</v>
      </c>
      <c r="G59" s="0" t="n">
        <v>49123</v>
      </c>
      <c r="H59" s="0" t="n">
        <v>85744</v>
      </c>
      <c r="I59" s="0" t="n">
        <v>41076538085</v>
      </c>
      <c r="J59" s="0" t="n">
        <v>18887817382</v>
      </c>
      <c r="K59" s="0" t="n">
        <v>48073913574</v>
      </c>
      <c r="L59" s="0" t="n">
        <v>24056579589</v>
      </c>
      <c r="M59" s="0" t="n">
        <v>2001463</v>
      </c>
      <c r="N59" s="0" t="n">
        <v>8</v>
      </c>
      <c r="O59" s="0" t="n">
        <f aca="false">M59/1000000</f>
        <v>2.001463</v>
      </c>
      <c r="P59" s="0" t="n">
        <f aca="false">(I59+K59)/1000000000</f>
        <v>89.150451659</v>
      </c>
      <c r="Q59" s="0" t="n">
        <f aca="false">(J59+L59)/1000000000*(15.3*10^-6)/(1/2^14)</f>
        <v>10.7650952995848</v>
      </c>
      <c r="R59" s="0" t="n">
        <f aca="false">P59/O59</f>
        <v>44.5426428862287</v>
      </c>
      <c r="S59" s="0" t="n">
        <f aca="false">Q59/O59</f>
        <v>5.37861319424082</v>
      </c>
      <c r="T59" s="0" t="n">
        <f aca="false">R59+S59</f>
        <v>49.9212560804695</v>
      </c>
    </row>
    <row r="60" customFormat="false" ht="12.8" hidden="false" customHeight="false" outlineLevel="0" collapsed="false">
      <c r="B60" s="0" t="n">
        <v>3370</v>
      </c>
      <c r="D60" s="0" t="n">
        <v>2877291</v>
      </c>
      <c r="F60" s="0" t="n">
        <v>686049</v>
      </c>
      <c r="G60" s="0" t="n">
        <v>314549</v>
      </c>
      <c r="H60" s="0" t="n">
        <v>601786</v>
      </c>
      <c r="I60" s="0" t="n">
        <v>41882751464</v>
      </c>
      <c r="J60" s="0" t="n">
        <v>18799743652</v>
      </c>
      <c r="K60" s="0" t="n">
        <v>49169067382</v>
      </c>
      <c r="L60" s="0" t="n">
        <v>24218078613</v>
      </c>
      <c r="M60" s="0" t="n">
        <v>2001469</v>
      </c>
      <c r="N60" s="0" t="n">
        <v>9</v>
      </c>
      <c r="O60" s="0" t="n">
        <f aca="false">M60/1000000</f>
        <v>2.001469</v>
      </c>
      <c r="P60" s="0" t="n">
        <f aca="false">(I60+K60)/1000000000</f>
        <v>91.051818846</v>
      </c>
      <c r="Q60" s="0" t="n">
        <f aca="false">(J60+L60)/1000000000*(15.3*10^-6)/(1/2^14)</f>
        <v>10.7835011998433</v>
      </c>
      <c r="R60" s="0" t="n">
        <f aca="false">P60/O60</f>
        <v>45.4924951852864</v>
      </c>
      <c r="S60" s="0" t="n">
        <f aca="false">Q60/O60</f>
        <v>5.38779326576796</v>
      </c>
      <c r="T60" s="0" t="n">
        <f aca="false">R60+S60</f>
        <v>50.8802884510544</v>
      </c>
    </row>
    <row r="61" customFormat="false" ht="12.8" hidden="false" customHeight="false" outlineLevel="0" collapsed="false">
      <c r="B61" s="0" t="n">
        <v>5628</v>
      </c>
      <c r="D61" s="0" t="n">
        <v>174584</v>
      </c>
      <c r="F61" s="0" t="n">
        <v>48550</v>
      </c>
      <c r="G61" s="0" t="n">
        <v>25345</v>
      </c>
      <c r="H61" s="0" t="n">
        <v>40481</v>
      </c>
      <c r="I61" s="0" t="n">
        <v>39180236816</v>
      </c>
      <c r="J61" s="0" t="n">
        <v>18595153808</v>
      </c>
      <c r="K61" s="0" t="n">
        <v>48443115234</v>
      </c>
      <c r="L61" s="0" t="n">
        <v>24177673339</v>
      </c>
      <c r="M61" s="0" t="n">
        <v>2001247</v>
      </c>
      <c r="N61" s="0" t="n">
        <v>10</v>
      </c>
      <c r="O61" s="0" t="n">
        <f aca="false">M61/1000000</f>
        <v>2.001247</v>
      </c>
      <c r="P61" s="0" t="n">
        <f aca="false">(I61+K61)/1000000000</f>
        <v>87.62335205</v>
      </c>
      <c r="Q61" s="0" t="n">
        <f aca="false">(J61+L61)/1000000000*(15.3*10^-6)/(1/2^14)</f>
        <v>10.7220869996397</v>
      </c>
      <c r="R61" s="0" t="n">
        <f aca="false">P61/O61</f>
        <v>43.7843764662733</v>
      </c>
      <c r="S61" s="0" t="n">
        <f aca="false">Q61/O61</f>
        <v>5.35770297201677</v>
      </c>
      <c r="T61" s="0" t="n">
        <f aca="false">R61+S61</f>
        <v>49.14207943829</v>
      </c>
    </row>
    <row r="62" customFormat="false" ht="12.8" hidden="false" customHeight="false" outlineLevel="0" collapsed="false">
      <c r="B62" s="0" t="n">
        <v>595</v>
      </c>
      <c r="D62" s="0" t="n">
        <v>914120</v>
      </c>
      <c r="F62" s="0" t="n">
        <v>219129</v>
      </c>
      <c r="G62" s="0" t="n">
        <v>82472</v>
      </c>
      <c r="H62" s="0" t="n">
        <v>156689</v>
      </c>
      <c r="I62" s="0" t="n">
        <v>39435058593</v>
      </c>
      <c r="J62" s="0" t="n">
        <v>15965698242</v>
      </c>
      <c r="K62" s="0" t="n">
        <v>45110107421</v>
      </c>
      <c r="L62" s="0" t="n">
        <v>24037780761</v>
      </c>
      <c r="M62" s="0" t="n">
        <v>2001385</v>
      </c>
      <c r="N62" s="0" t="n">
        <v>11</v>
      </c>
      <c r="O62" s="0" t="n">
        <f aca="false">M62/1000000</f>
        <v>2.001385</v>
      </c>
      <c r="P62" s="0" t="n">
        <f aca="false">(I62+K62)/1000000000</f>
        <v>84.545166014</v>
      </c>
      <c r="Q62" s="0" t="n">
        <f aca="false">(J62+L62)/1000000000*(15.3*10^-6)/(1/2^14)</f>
        <v>10.0278800997728</v>
      </c>
      <c r="R62" s="0" t="n">
        <f aca="false">P62/O62</f>
        <v>42.2433295013203</v>
      </c>
      <c r="S62" s="0" t="n">
        <f aca="false">Q62/O62</f>
        <v>5.01047029920421</v>
      </c>
      <c r="T62" s="0" t="n">
        <f aca="false">R62+S62</f>
        <v>47.2537998005246</v>
      </c>
    </row>
    <row r="63" customFormat="false" ht="12.8" hidden="false" customHeight="false" outlineLevel="0" collapsed="false">
      <c r="B63" s="0" t="n">
        <v>504</v>
      </c>
      <c r="D63" s="0" t="n">
        <v>476315</v>
      </c>
      <c r="F63" s="0" t="n">
        <v>121350</v>
      </c>
      <c r="G63" s="0" t="n">
        <v>49902</v>
      </c>
      <c r="H63" s="0" t="n">
        <v>87639</v>
      </c>
      <c r="I63" s="0" t="n">
        <v>41897521972</v>
      </c>
      <c r="J63" s="0" t="n">
        <v>18289184570</v>
      </c>
      <c r="K63" s="0" t="n">
        <v>47699829101</v>
      </c>
      <c r="L63" s="0" t="n">
        <v>24001281738</v>
      </c>
      <c r="M63" s="0" t="n">
        <v>2001413</v>
      </c>
      <c r="N63" s="0" t="n">
        <v>12</v>
      </c>
      <c r="O63" s="0" t="n">
        <f aca="false">M63/1000000</f>
        <v>2.001413</v>
      </c>
      <c r="P63" s="0" t="n">
        <f aca="false">(I63+K63)/1000000000</f>
        <v>89.597351073</v>
      </c>
      <c r="Q63" s="0" t="n">
        <f aca="false">(J63+L63)/1000000000*(15.3*10^-6)/(1/2^14)</f>
        <v>10.6011710998512</v>
      </c>
      <c r="R63" s="0" t="n">
        <f aca="false">P63/O63</f>
        <v>44.7670476173583</v>
      </c>
      <c r="S63" s="0" t="n">
        <f aca="false">Q63/O63</f>
        <v>5.29684333011286</v>
      </c>
      <c r="T63" s="0" t="n">
        <f aca="false">R63+S63</f>
        <v>50.0638909474712</v>
      </c>
    </row>
    <row r="64" customFormat="false" ht="12.8" hidden="false" customHeight="false" outlineLevel="0" collapsed="false">
      <c r="B64" s="0" t="n">
        <v>4048</v>
      </c>
      <c r="D64" s="0" t="n">
        <v>1287443</v>
      </c>
      <c r="F64" s="0" t="n">
        <v>310774</v>
      </c>
      <c r="G64" s="0" t="n">
        <v>125425</v>
      </c>
      <c r="H64" s="0" t="n">
        <v>237757</v>
      </c>
      <c r="I64" s="0" t="n">
        <v>40828979492</v>
      </c>
      <c r="J64" s="0" t="n">
        <v>18324096679</v>
      </c>
      <c r="K64" s="0" t="n">
        <v>45320068359</v>
      </c>
      <c r="L64" s="0" t="n">
        <v>24015319824</v>
      </c>
      <c r="M64" s="0" t="n">
        <v>2001368</v>
      </c>
      <c r="N64" s="0" t="n">
        <v>13</v>
      </c>
      <c r="O64" s="0" t="n">
        <f aca="false">M64/1000000</f>
        <v>2.001368</v>
      </c>
      <c r="P64" s="0" t="n">
        <f aca="false">(I64+K64)/1000000000</f>
        <v>86.149047851</v>
      </c>
      <c r="Q64" s="0" t="n">
        <f aca="false">(J64+L64)/1000000000*(15.3*10^-6)/(1/2^14)</f>
        <v>10.6134416997728</v>
      </c>
      <c r="R64" s="0" t="n">
        <f aca="false">P64/O64</f>
        <v>43.0450810900344</v>
      </c>
      <c r="S64" s="0" t="n">
        <f aca="false">Q64/O64</f>
        <v>5.30309353390922</v>
      </c>
      <c r="T64" s="0" t="n">
        <f aca="false">R64+S64</f>
        <v>48.3481746239436</v>
      </c>
    </row>
    <row r="65" customFormat="false" ht="12.8" hidden="false" customHeight="false" outlineLevel="0" collapsed="false">
      <c r="B65" s="0" t="n">
        <v>3589</v>
      </c>
      <c r="D65" s="0" t="n">
        <v>1823425</v>
      </c>
      <c r="F65" s="0" t="n">
        <v>439731</v>
      </c>
      <c r="G65" s="0" t="n">
        <v>224715</v>
      </c>
      <c r="H65" s="0" t="n">
        <v>425174</v>
      </c>
      <c r="I65" s="0" t="n">
        <v>37942687988</v>
      </c>
      <c r="J65" s="0" t="n">
        <v>15568420410</v>
      </c>
      <c r="K65" s="0" t="n">
        <v>46850219726</v>
      </c>
      <c r="L65" s="0" t="n">
        <v>23878723144</v>
      </c>
      <c r="M65" s="0" t="n">
        <v>2001426</v>
      </c>
      <c r="N65" s="0" t="n">
        <v>14</v>
      </c>
      <c r="O65" s="0" t="n">
        <f aca="false">M65/1000000</f>
        <v>2.001426</v>
      </c>
      <c r="P65" s="0" t="n">
        <f aca="false">(I65+K65)/1000000000</f>
        <v>84.792907714</v>
      </c>
      <c r="Q65" s="0" t="n">
        <f aca="false">(J65+L65)/1000000000*(15.3*10^-6)/(1/2^14)</f>
        <v>9.88842059982766</v>
      </c>
      <c r="R65" s="0" t="n">
        <f aca="false">P65/O65</f>
        <v>42.3662467230864</v>
      </c>
      <c r="S65" s="0" t="n">
        <f aca="false">Q65/O65</f>
        <v>4.9406875896624</v>
      </c>
      <c r="T65" s="0" t="n">
        <f aca="false">R65+S65</f>
        <v>47.3069343127489</v>
      </c>
    </row>
    <row r="66" customFormat="false" ht="12.8" hidden="false" customHeight="false" outlineLevel="0" collapsed="false">
      <c r="B66" s="0" t="n">
        <v>499</v>
      </c>
      <c r="D66" s="0" t="n">
        <v>932428</v>
      </c>
      <c r="F66" s="0" t="n">
        <v>223522</v>
      </c>
      <c r="G66" s="0" t="n">
        <v>83939</v>
      </c>
      <c r="H66" s="0" t="n">
        <v>159776</v>
      </c>
      <c r="I66" s="0" t="n">
        <v>39322204589</v>
      </c>
      <c r="J66" s="0" t="n">
        <v>17903808593</v>
      </c>
      <c r="K66" s="0" t="n">
        <v>43884643554</v>
      </c>
      <c r="L66" s="0" t="n">
        <v>24117736816</v>
      </c>
      <c r="M66" s="0" t="n">
        <v>2001456</v>
      </c>
      <c r="N66" s="0" t="n">
        <v>15</v>
      </c>
      <c r="O66" s="0" t="n">
        <f aca="false">M66/1000000</f>
        <v>2.001456</v>
      </c>
      <c r="P66" s="0" t="n">
        <f aca="false">(I66+K66)/1000000000</f>
        <v>83.206848143</v>
      </c>
      <c r="Q66" s="0" t="n">
        <f aca="false">(J66+L66)/1000000000*(15.3*10^-6)/(1/2^14)</f>
        <v>10.5337592997102</v>
      </c>
      <c r="R66" s="0" t="n">
        <f aca="false">P66/O66</f>
        <v>41.5731588118849</v>
      </c>
      <c r="S66" s="0" t="n">
        <f aca="false">Q66/O66</f>
        <v>5.26304815080129</v>
      </c>
      <c r="T66" s="0" t="n">
        <f aca="false">R66+S66</f>
        <v>46.8362069626862</v>
      </c>
    </row>
    <row r="67" customFormat="false" ht="12.8" hidden="false" customHeight="false" outlineLevel="0" collapsed="false">
      <c r="B67" s="0" t="n">
        <v>488</v>
      </c>
      <c r="D67" s="0" t="n">
        <v>97583</v>
      </c>
      <c r="F67" s="0" t="n">
        <v>28982</v>
      </c>
      <c r="G67" s="0" t="n">
        <v>14151</v>
      </c>
      <c r="H67" s="0" t="n">
        <v>21286</v>
      </c>
      <c r="I67" s="0" t="n">
        <v>40548645019</v>
      </c>
      <c r="J67" s="0" t="n">
        <v>17920349121</v>
      </c>
      <c r="K67" s="0" t="n">
        <v>49724060058</v>
      </c>
      <c r="L67" s="0" t="n">
        <v>23928894042</v>
      </c>
      <c r="M67" s="0" t="n">
        <v>2001074</v>
      </c>
      <c r="N67" s="0" t="n">
        <v>16</v>
      </c>
      <c r="O67" s="0" t="n">
        <f aca="false">M67/1000000</f>
        <v>2.001074</v>
      </c>
      <c r="P67" s="0" t="n">
        <f aca="false">(I67+K67)/1000000000</f>
        <v>90.272705077</v>
      </c>
      <c r="Q67" s="0" t="n">
        <f aca="false">(J67+L67)/1000000000*(15.3*10^-6)/(1/2^14)</f>
        <v>10.4905673997337</v>
      </c>
      <c r="R67" s="0" t="n">
        <f aca="false">P67/O67</f>
        <v>45.1121273261259</v>
      </c>
      <c r="S67" s="0" t="n">
        <f aca="false">Q67/O67</f>
        <v>5.2424684942854</v>
      </c>
      <c r="T67" s="0" t="n">
        <f aca="false">R67+S67</f>
        <v>50.3545958204113</v>
      </c>
    </row>
    <row r="68" customFormat="false" ht="12.8" hidden="false" customHeight="false" outlineLevel="0" collapsed="false">
      <c r="B68" s="0" t="n">
        <v>520</v>
      </c>
      <c r="D68" s="0" t="n">
        <v>873816</v>
      </c>
      <c r="F68" s="0" t="n">
        <v>209248</v>
      </c>
      <c r="G68" s="0" t="n">
        <v>78875</v>
      </c>
      <c r="H68" s="0" t="n">
        <v>149880</v>
      </c>
      <c r="I68" s="0" t="n">
        <v>41077636718</v>
      </c>
      <c r="J68" s="0" t="n">
        <v>17867309570</v>
      </c>
      <c r="K68" s="0" t="n">
        <v>49410278320</v>
      </c>
      <c r="L68" s="0" t="n">
        <v>24066833496</v>
      </c>
      <c r="M68" s="0" t="n">
        <v>2001206</v>
      </c>
      <c r="N68" s="0" t="n">
        <v>17</v>
      </c>
      <c r="O68" s="0" t="n">
        <f aca="false">M68/1000000</f>
        <v>2.001206</v>
      </c>
      <c r="P68" s="0" t="n">
        <f aca="false">(I68+K68)/1000000000</f>
        <v>90.487915038</v>
      </c>
      <c r="Q68" s="0" t="n">
        <f aca="false">(J68+L68)/1000000000*(15.3*10^-6)/(1/2^14)</f>
        <v>10.5118496998982</v>
      </c>
      <c r="R68" s="0" t="n">
        <f aca="false">P68/O68</f>
        <v>45.2166918538122</v>
      </c>
      <c r="S68" s="0" t="n">
        <f aca="false">Q68/O68</f>
        <v>5.25275743721444</v>
      </c>
      <c r="T68" s="0" t="n">
        <f aca="false">R68+S68</f>
        <v>50.4694492910266</v>
      </c>
    </row>
    <row r="69" customFormat="false" ht="12.8" hidden="false" customHeight="false" outlineLevel="0" collapsed="false">
      <c r="B69" s="0" t="n">
        <v>514</v>
      </c>
      <c r="D69" s="0" t="n">
        <v>405044</v>
      </c>
      <c r="F69" s="0" t="n">
        <v>105514</v>
      </c>
      <c r="G69" s="0" t="n">
        <v>44610</v>
      </c>
      <c r="H69" s="0" t="n">
        <v>76351</v>
      </c>
      <c r="I69" s="0" t="n">
        <v>39580749511</v>
      </c>
      <c r="J69" s="0" t="n">
        <v>17739318847</v>
      </c>
      <c r="K69" s="0" t="n">
        <v>48342773437</v>
      </c>
      <c r="L69" s="0" t="n">
        <v>24071105957</v>
      </c>
      <c r="M69" s="0" t="n">
        <v>2001410</v>
      </c>
      <c r="N69" s="0" t="n">
        <v>18</v>
      </c>
      <c r="O69" s="0" t="n">
        <f aca="false">M69/1000000</f>
        <v>2.00141</v>
      </c>
      <c r="P69" s="0" t="n">
        <f aca="false">(I69+K69)/1000000000</f>
        <v>87.923522948</v>
      </c>
      <c r="Q69" s="0" t="n">
        <f aca="false">(J69+L69)/1000000000*(15.3*10^-6)/(1/2^14)</f>
        <v>10.4808365998277</v>
      </c>
      <c r="R69" s="0" t="n">
        <f aca="false">P69/O69</f>
        <v>43.9307902668619</v>
      </c>
      <c r="S69" s="0" t="n">
        <f aca="false">Q69/O69</f>
        <v>5.23672640779633</v>
      </c>
      <c r="T69" s="0" t="n">
        <f aca="false">R69+S69</f>
        <v>49.1675166746582</v>
      </c>
    </row>
    <row r="70" customFormat="false" ht="12.8" hidden="false" customHeight="false" outlineLevel="0" collapsed="false">
      <c r="B70" s="0" t="n">
        <v>3124</v>
      </c>
      <c r="D70" s="0" t="n">
        <v>2574335</v>
      </c>
      <c r="F70" s="0" t="n">
        <v>611399</v>
      </c>
      <c r="G70" s="0" t="n">
        <v>287684</v>
      </c>
      <c r="H70" s="0" t="n">
        <v>551535</v>
      </c>
      <c r="I70" s="0" t="n">
        <v>37436157226</v>
      </c>
      <c r="J70" s="0" t="n">
        <v>15132873535</v>
      </c>
      <c r="K70" s="0" t="n">
        <v>41556396484</v>
      </c>
      <c r="L70" s="0" t="n">
        <v>24161071777</v>
      </c>
      <c r="M70" s="0" t="n">
        <v>2001354</v>
      </c>
      <c r="N70" s="0" t="n">
        <v>19</v>
      </c>
      <c r="O70" s="0" t="n">
        <f aca="false">M70/1000000</f>
        <v>2.001354</v>
      </c>
      <c r="P70" s="0" t="n">
        <f aca="false">(I70+K70)/1000000000</f>
        <v>78.99255371</v>
      </c>
      <c r="Q70" s="0" t="n">
        <f aca="false">(J70+L70)/1000000000*(15.3*10^-6)/(1/2^14)</f>
        <v>9.85001759987466</v>
      </c>
      <c r="R70" s="0" t="n">
        <f aca="false">P70/O70</f>
        <v>39.4695559656113</v>
      </c>
      <c r="S70" s="0" t="n">
        <f aca="false">Q70/O70</f>
        <v>4.92167682472699</v>
      </c>
      <c r="T70" s="0" t="n">
        <f aca="false">R70+S70</f>
        <v>44.3912327903383</v>
      </c>
    </row>
    <row r="71" customFormat="false" ht="12.8" hidden="false" customHeight="false" outlineLevel="0" collapsed="false">
      <c r="B71" s="0" t="n">
        <v>580</v>
      </c>
      <c r="D71" s="0" t="n">
        <v>159544</v>
      </c>
      <c r="F71" s="0" t="n">
        <v>44330</v>
      </c>
      <c r="G71" s="0" t="n">
        <v>21871</v>
      </c>
      <c r="H71" s="0" t="n">
        <v>34255</v>
      </c>
      <c r="I71" s="0" t="n">
        <v>39702453613</v>
      </c>
      <c r="J71" s="0" t="n">
        <v>17465148925</v>
      </c>
      <c r="K71" s="0" t="n">
        <v>49629821777</v>
      </c>
      <c r="L71" s="0" t="n">
        <v>23963623046</v>
      </c>
      <c r="M71" s="0" t="n">
        <v>2001200</v>
      </c>
      <c r="N71" s="0" t="n">
        <v>20</v>
      </c>
      <c r="O71" s="0" t="n">
        <f aca="false">M71/1000000</f>
        <v>2.0012</v>
      </c>
      <c r="P71" s="0" t="n">
        <f aca="false">(I71+K71)/1000000000</f>
        <v>89.33227539</v>
      </c>
      <c r="Q71" s="0" t="n">
        <f aca="false">(J71+L71)/1000000000*(15.3*10^-6)/(1/2^14)</f>
        <v>10.3851656995848</v>
      </c>
      <c r="R71" s="0" t="n">
        <f aca="false">P71/O71</f>
        <v>44.6393540825505</v>
      </c>
      <c r="S71" s="0" t="n">
        <f aca="false">Q71/O71</f>
        <v>5.18946916829144</v>
      </c>
      <c r="T71" s="0" t="n">
        <f aca="false">R71+S71</f>
        <v>49.8288232508419</v>
      </c>
    </row>
    <row r="72" customFormat="false" ht="12.8" hidden="false" customHeight="false" outlineLevel="0" collapsed="false">
      <c r="B72" s="0" t="n">
        <v>882</v>
      </c>
      <c r="D72" s="0" t="n">
        <v>1300829</v>
      </c>
      <c r="F72" s="0" t="n">
        <v>308068</v>
      </c>
      <c r="G72" s="0" t="n">
        <v>110133</v>
      </c>
      <c r="H72" s="0" t="n">
        <v>216077</v>
      </c>
      <c r="I72" s="0" t="n">
        <v>39682006835</v>
      </c>
      <c r="J72" s="0" t="n">
        <v>17473632812</v>
      </c>
      <c r="K72" s="0" t="n">
        <v>45437805175</v>
      </c>
      <c r="L72" s="0" t="n">
        <v>24057739257</v>
      </c>
      <c r="M72" s="0" t="n">
        <v>2001427</v>
      </c>
      <c r="N72" s="0" t="n">
        <v>21</v>
      </c>
      <c r="O72" s="0" t="n">
        <f aca="false">M72/1000000</f>
        <v>2.001427</v>
      </c>
      <c r="P72" s="0" t="n">
        <f aca="false">(I72+K72)/1000000000</f>
        <v>85.11981201</v>
      </c>
      <c r="Q72" s="0" t="n">
        <f aca="false">(J72+L72)/1000000000*(15.3*10^-6)/(1/2^14)</f>
        <v>10.410884999671</v>
      </c>
      <c r="R72" s="0" t="n">
        <f aca="false">P72/O72</f>
        <v>42.5295611631101</v>
      </c>
      <c r="S72" s="0" t="n">
        <f aca="false">Q72/O72</f>
        <v>5.20173106472082</v>
      </c>
      <c r="T72" s="0" t="n">
        <f aca="false">R72+S72</f>
        <v>47.7312922278309</v>
      </c>
    </row>
    <row r="73" customFormat="false" ht="12.8" hidden="false" customHeight="false" outlineLevel="0" collapsed="false">
      <c r="B73" s="0" t="n">
        <v>597</v>
      </c>
      <c r="D73" s="0" t="n">
        <v>490400</v>
      </c>
      <c r="F73" s="0" t="n">
        <v>125170</v>
      </c>
      <c r="G73" s="0" t="n">
        <v>52174</v>
      </c>
      <c r="H73" s="0" t="n">
        <v>91965</v>
      </c>
      <c r="I73" s="0" t="n">
        <v>38386901855</v>
      </c>
      <c r="J73" s="0" t="n">
        <v>16384216308</v>
      </c>
      <c r="K73" s="0" t="n">
        <v>47812011718</v>
      </c>
      <c r="L73" s="0" t="n">
        <v>24064697265</v>
      </c>
      <c r="M73" s="0" t="n">
        <v>2001443</v>
      </c>
      <c r="N73" s="0" t="n">
        <v>22</v>
      </c>
      <c r="O73" s="0" t="n">
        <f aca="false">M73/1000000</f>
        <v>2.001443</v>
      </c>
      <c r="P73" s="0" t="n">
        <f aca="false">(I73+K73)/1000000000</f>
        <v>86.198913573</v>
      </c>
      <c r="Q73" s="0" t="n">
        <f aca="false">(J73+L73)/1000000000*(15.3*10^-6)/(1/2^14)</f>
        <v>10.1395394996945</v>
      </c>
      <c r="R73" s="0" t="n">
        <f aca="false">P73/O73</f>
        <v>43.0683829482029</v>
      </c>
      <c r="S73" s="0" t="n">
        <f aca="false">Q73/O73</f>
        <v>5.06611454820072</v>
      </c>
      <c r="T73" s="0" t="n">
        <f aca="false">R73+S73</f>
        <v>48.1344974964036</v>
      </c>
    </row>
    <row r="74" customFormat="false" ht="12.8" hidden="false" customHeight="false" outlineLevel="0" collapsed="false">
      <c r="B74" s="0" t="n">
        <v>550</v>
      </c>
      <c r="D74" s="0" t="n">
        <v>806857</v>
      </c>
      <c r="F74" s="0" t="n">
        <v>193453</v>
      </c>
      <c r="G74" s="0" t="n">
        <v>73474</v>
      </c>
      <c r="H74" s="0" t="n">
        <v>138802</v>
      </c>
      <c r="I74" s="0" t="n">
        <v>37568542480</v>
      </c>
      <c r="J74" s="0" t="n">
        <v>15827575683</v>
      </c>
      <c r="K74" s="0" t="n">
        <v>47720031738</v>
      </c>
      <c r="L74" s="0" t="n">
        <v>24166015625</v>
      </c>
      <c r="M74" s="0" t="n">
        <v>2001326</v>
      </c>
      <c r="N74" s="0" t="n">
        <v>23</v>
      </c>
      <c r="O74" s="0" t="n">
        <f aca="false">M74/1000000</f>
        <v>2.001326</v>
      </c>
      <c r="P74" s="0" t="n">
        <f aca="false">(I74+K74)/1000000000</f>
        <v>85.288574218</v>
      </c>
      <c r="Q74" s="0" t="n">
        <f aca="false">(J74+L74)/1000000000*(15.3*10^-6)/(1/2^14)</f>
        <v>10.0254014998512</v>
      </c>
      <c r="R74" s="0" t="n">
        <f aca="false">P74/O74</f>
        <v>42.6160326793336</v>
      </c>
      <c r="S74" s="0" t="n">
        <f aca="false">Q74/O74</f>
        <v>5.00937953129633</v>
      </c>
      <c r="T74" s="0" t="n">
        <f aca="false">R74+S74</f>
        <v>47.6254122106299</v>
      </c>
    </row>
    <row r="75" customFormat="false" ht="12.8" hidden="false" customHeight="false" outlineLevel="0" collapsed="false">
      <c r="B75" s="0" t="n">
        <v>3456</v>
      </c>
      <c r="D75" s="0" t="n">
        <v>1998858</v>
      </c>
      <c r="F75" s="0" t="n">
        <v>481118</v>
      </c>
      <c r="G75" s="0" t="n">
        <v>238345</v>
      </c>
      <c r="H75" s="0" t="n">
        <v>450763</v>
      </c>
      <c r="I75" s="0" t="n">
        <v>36681701660</v>
      </c>
      <c r="J75" s="0" t="n">
        <v>14629699707</v>
      </c>
      <c r="K75" s="0" t="n">
        <v>44638488769</v>
      </c>
      <c r="L75" s="0" t="n">
        <v>24056640625</v>
      </c>
      <c r="M75" s="0" t="n">
        <v>2001431</v>
      </c>
      <c r="N75" s="0" t="n">
        <v>24</v>
      </c>
      <c r="O75" s="0" t="n">
        <f aca="false">M75/1000000</f>
        <v>2.001431</v>
      </c>
      <c r="P75" s="0" t="n">
        <f aca="false">(I75+K75)/1000000000</f>
        <v>81.320190429</v>
      </c>
      <c r="Q75" s="0" t="n">
        <f aca="false">(J75+L75)/1000000000*(15.3*10^-6)/(1/2^14)</f>
        <v>9.69770609999217</v>
      </c>
      <c r="R75" s="0" t="n">
        <f aca="false">P75/O75</f>
        <v>40.6310237170305</v>
      </c>
      <c r="S75" s="0" t="n">
        <f aca="false">Q75/O75</f>
        <v>4.84538617618702</v>
      </c>
      <c r="T75" s="0" t="n">
        <f aca="false">R75+S75</f>
        <v>45.4764098932175</v>
      </c>
    </row>
    <row r="80" customFormat="false" ht="12.8" hidden="false" customHeight="false" outlineLevel="0" collapsed="false">
      <c r="A80" s="0" t="s">
        <v>0</v>
      </c>
      <c r="B80" s="0" t="s">
        <v>1</v>
      </c>
      <c r="D80" s="0" t="s">
        <v>2</v>
      </c>
      <c r="F80" s="0" t="s">
        <v>73</v>
      </c>
      <c r="G80" s="0" t="s">
        <v>74</v>
      </c>
      <c r="H80" s="0" t="s">
        <v>4</v>
      </c>
      <c r="I80" s="0" t="s">
        <v>5</v>
      </c>
      <c r="J80" s="0" t="s">
        <v>67</v>
      </c>
      <c r="K80" s="0" t="s">
        <v>75</v>
      </c>
      <c r="L80" s="0" t="s">
        <v>76</v>
      </c>
      <c r="M80" s="0" t="s">
        <v>7</v>
      </c>
      <c r="N80" s="0" t="s">
        <v>8</v>
      </c>
      <c r="O80" s="0" t="s">
        <v>9</v>
      </c>
      <c r="P80" s="0" t="s">
        <v>58</v>
      </c>
      <c r="Q80" s="0" t="s">
        <v>59</v>
      </c>
      <c r="R80" s="0" t="s">
        <v>60</v>
      </c>
      <c r="S80" s="0" t="s">
        <v>61</v>
      </c>
      <c r="T80" s="0" t="s">
        <v>62</v>
      </c>
      <c r="U80" s="0" t="s">
        <v>138</v>
      </c>
      <c r="V80" s="0" t="s">
        <v>139</v>
      </c>
    </row>
    <row r="81" customFormat="false" ht="12.8" hidden="false" customHeight="false" outlineLevel="0" collapsed="false">
      <c r="A81" s="0" t="s">
        <v>140</v>
      </c>
      <c r="B81" s="0" t="n">
        <v>3338</v>
      </c>
      <c r="D81" s="0" t="n">
        <v>1200701</v>
      </c>
      <c r="F81" s="0" t="n">
        <v>289997</v>
      </c>
      <c r="G81" s="0" t="n">
        <v>108937</v>
      </c>
      <c r="H81" s="0" t="n">
        <v>205421</v>
      </c>
      <c r="I81" s="0" t="n">
        <v>65722167968</v>
      </c>
      <c r="J81" s="0" t="n">
        <v>23533203125</v>
      </c>
      <c r="K81" s="0" t="n">
        <v>65342163085</v>
      </c>
      <c r="L81" s="0" t="n">
        <v>23878906250</v>
      </c>
      <c r="M81" s="0" t="n">
        <v>2001133</v>
      </c>
      <c r="N81" s="0" t="n">
        <v>24</v>
      </c>
      <c r="O81" s="0" t="n">
        <f aca="false">M81/1000000</f>
        <v>2.001133</v>
      </c>
      <c r="P81" s="0" t="n">
        <f aca="false">(I81+K81)/1000000000</f>
        <v>131.064331053</v>
      </c>
      <c r="Q81" s="0" t="n">
        <f aca="false">(J81+L81)/1000000000*(15.3*10^-6)/(1/2^14)</f>
        <v>11.88504</v>
      </c>
      <c r="R81" s="0" t="n">
        <f aca="false">P81/O81</f>
        <v>65.4950625735521</v>
      </c>
      <c r="S81" s="0" t="n">
        <f aca="false">Q81/O81</f>
        <v>5.93915546842714</v>
      </c>
      <c r="T81" s="0" t="n">
        <f aca="false">R81+S81</f>
        <v>71.4342180419792</v>
      </c>
      <c r="U81" s="2" t="n">
        <f aca="false">AVERAGE(R81:R90)</f>
        <v>65.498000023838</v>
      </c>
      <c r="V81" s="2" t="n">
        <f aca="false">AVERAGE(T81:T90)</f>
        <v>71.4440308299849</v>
      </c>
    </row>
    <row r="82" customFormat="false" ht="12.8" hidden="false" customHeight="false" outlineLevel="0" collapsed="false">
      <c r="B82" s="0" t="n">
        <v>1066</v>
      </c>
      <c r="D82" s="0" t="n">
        <v>689301</v>
      </c>
      <c r="F82" s="0" t="n">
        <v>168286</v>
      </c>
      <c r="G82" s="0" t="n">
        <v>65542</v>
      </c>
      <c r="H82" s="0" t="n">
        <v>121113</v>
      </c>
      <c r="I82" s="0" t="n">
        <v>65589660644</v>
      </c>
      <c r="J82" s="0" t="n">
        <v>23670898437</v>
      </c>
      <c r="K82" s="0" t="n">
        <v>65371704101</v>
      </c>
      <c r="L82" s="0" t="n">
        <v>23866821289</v>
      </c>
      <c r="M82" s="0" t="n">
        <v>2001075</v>
      </c>
      <c r="N82" s="0" t="n">
        <v>24</v>
      </c>
      <c r="O82" s="0" t="n">
        <f aca="false">M82/1000000</f>
        <v>2.001075</v>
      </c>
      <c r="P82" s="0" t="n">
        <f aca="false">(I82+K82)/1000000000</f>
        <v>130.961364745</v>
      </c>
      <c r="Q82" s="0" t="n">
        <f aca="false">(J82+L82)/1000000000*(15.3*10^-6)/(1/2^14)</f>
        <v>11.916527399859</v>
      </c>
      <c r="R82" s="0" t="n">
        <f aca="false">P82/O82</f>
        <v>65.4455054133403</v>
      </c>
      <c r="S82" s="0" t="n">
        <f aca="false">Q82/O82</f>
        <v>5.95506285364566</v>
      </c>
      <c r="T82" s="0" t="n">
        <f aca="false">R82+S82</f>
        <v>71.400568266986</v>
      </c>
    </row>
    <row r="83" customFormat="false" ht="12.8" hidden="false" customHeight="false" outlineLevel="0" collapsed="false">
      <c r="B83" s="0" t="n">
        <v>4141</v>
      </c>
      <c r="D83" s="0" t="n">
        <v>2788154</v>
      </c>
      <c r="F83" s="0" t="n">
        <v>663404</v>
      </c>
      <c r="G83" s="0" t="n">
        <v>304623</v>
      </c>
      <c r="H83" s="0" t="n">
        <v>584104</v>
      </c>
      <c r="I83" s="0" t="n">
        <v>65559753417</v>
      </c>
      <c r="J83" s="0" t="n">
        <v>23706909179</v>
      </c>
      <c r="K83" s="0" t="n">
        <v>65739440917</v>
      </c>
      <c r="L83" s="0" t="n">
        <v>23774291992</v>
      </c>
      <c r="M83" s="0" t="n">
        <v>2001012</v>
      </c>
      <c r="N83" s="0" t="n">
        <v>24</v>
      </c>
      <c r="O83" s="0" t="n">
        <f aca="false">M83/1000000</f>
        <v>2.001012</v>
      </c>
      <c r="P83" s="0" t="n">
        <f aca="false">(I83+K83)/1000000000</f>
        <v>131.299194334</v>
      </c>
      <c r="Q83" s="0" t="n">
        <f aca="false">(J83+L83)/1000000000*(15.3*10^-6)/(1/2^14)</f>
        <v>11.9023595997807</v>
      </c>
      <c r="R83" s="0" t="n">
        <f aca="false">P83/O83</f>
        <v>65.6163952709929</v>
      </c>
      <c r="S83" s="0" t="n">
        <f aca="false">Q83/O83</f>
        <v>5.94817002585725</v>
      </c>
      <c r="T83" s="0" t="n">
        <f aca="false">R83+S83</f>
        <v>71.5645652968501</v>
      </c>
    </row>
    <row r="84" customFormat="false" ht="12.8" hidden="false" customHeight="false" outlineLevel="0" collapsed="false">
      <c r="B84" s="0" t="n">
        <v>592</v>
      </c>
      <c r="D84" s="0" t="n">
        <v>455722</v>
      </c>
      <c r="F84" s="0" t="n">
        <v>117244</v>
      </c>
      <c r="G84" s="0" t="n">
        <v>50019</v>
      </c>
      <c r="H84" s="0" t="n">
        <v>87380</v>
      </c>
      <c r="I84" s="0" t="n">
        <v>65719970703</v>
      </c>
      <c r="J84" s="0" t="n">
        <v>23561828613</v>
      </c>
      <c r="K84" s="0" t="n">
        <v>65518005371</v>
      </c>
      <c r="L84" s="0" t="n">
        <v>23871948242</v>
      </c>
      <c r="M84" s="0" t="n">
        <v>2001038</v>
      </c>
      <c r="N84" s="0" t="n">
        <v>24</v>
      </c>
      <c r="O84" s="0" t="n">
        <f aca="false">M84/1000000</f>
        <v>2.001038</v>
      </c>
      <c r="P84" s="0" t="n">
        <f aca="false">(I84+K84)/1000000000</f>
        <v>131.237976074</v>
      </c>
      <c r="Q84" s="0" t="n">
        <f aca="false">(J84+L84)/1000000000*(15.3*10^-6)/(1/2^14)</f>
        <v>11.8904714998825</v>
      </c>
      <c r="R84" s="0" t="n">
        <f aca="false">P84/O84</f>
        <v>65.5849494482364</v>
      </c>
      <c r="S84" s="0" t="n">
        <f aca="false">Q84/O84</f>
        <v>5.94215177317097</v>
      </c>
      <c r="T84" s="0" t="n">
        <f aca="false">R84+S84</f>
        <v>71.5271012214073</v>
      </c>
    </row>
    <row r="85" customFormat="false" ht="12.8" hidden="false" customHeight="false" outlineLevel="0" collapsed="false">
      <c r="B85" s="0" t="n">
        <v>488</v>
      </c>
      <c r="D85" s="0" t="n">
        <v>1092866</v>
      </c>
      <c r="F85" s="0" t="n">
        <v>261891</v>
      </c>
      <c r="G85" s="0" t="n">
        <v>97752</v>
      </c>
      <c r="H85" s="0" t="n">
        <v>186392</v>
      </c>
      <c r="I85" s="0" t="n">
        <v>65873168945</v>
      </c>
      <c r="J85" s="0" t="n">
        <v>23562805175</v>
      </c>
      <c r="K85" s="0" t="n">
        <v>65342163085</v>
      </c>
      <c r="L85" s="0" t="n">
        <v>23780395507</v>
      </c>
      <c r="M85" s="0" t="n">
        <v>2000991</v>
      </c>
      <c r="N85" s="0" t="n">
        <v>24</v>
      </c>
      <c r="O85" s="0" t="n">
        <f aca="false">M85/1000000</f>
        <v>2.000991</v>
      </c>
      <c r="P85" s="0" t="n">
        <f aca="false">(I85+K85)/1000000000</f>
        <v>131.21533203</v>
      </c>
      <c r="Q85" s="0" t="n">
        <f aca="false">(J85+L85)/1000000000*(15.3*10^-6)/(1/2^14)</f>
        <v>11.8677662996005</v>
      </c>
      <c r="R85" s="0" t="n">
        <f aca="false">P85/O85</f>
        <v>65.5751735165226</v>
      </c>
      <c r="S85" s="0" t="n">
        <f aca="false">Q85/O85</f>
        <v>5.93094436686646</v>
      </c>
      <c r="T85" s="0" t="n">
        <f aca="false">R85+S85</f>
        <v>71.506117883389</v>
      </c>
    </row>
    <row r="86" customFormat="false" ht="12.8" hidden="false" customHeight="false" outlineLevel="0" collapsed="false">
      <c r="B86" s="0" t="n">
        <v>468</v>
      </c>
      <c r="D86" s="0" t="n">
        <v>409166</v>
      </c>
      <c r="F86" s="0" t="n">
        <v>106551</v>
      </c>
      <c r="G86" s="0" t="n">
        <v>45013</v>
      </c>
      <c r="H86" s="0" t="n">
        <v>77055</v>
      </c>
      <c r="I86" s="0" t="n">
        <v>65546508789</v>
      </c>
      <c r="J86" s="0" t="n">
        <v>23680664062</v>
      </c>
      <c r="K86" s="0" t="n">
        <v>65231872558</v>
      </c>
      <c r="L86" s="0" t="n">
        <v>23831726074</v>
      </c>
      <c r="M86" s="0" t="n">
        <v>2001026</v>
      </c>
      <c r="N86" s="0" t="n">
        <v>24</v>
      </c>
      <c r="O86" s="0" t="n">
        <f aca="false">M86/1000000</f>
        <v>2.001026</v>
      </c>
      <c r="P86" s="0" t="n">
        <f aca="false">(I86+K86)/1000000000</f>
        <v>130.778381347</v>
      </c>
      <c r="Q86" s="0" t="n">
        <f aca="false">(J86+L86)/1000000000*(15.3*10^-6)/(1/2^14)</f>
        <v>11.9101778998198</v>
      </c>
      <c r="R86" s="0" t="n">
        <f aca="false">P86/O86</f>
        <v>65.355663218269</v>
      </c>
      <c r="S86" s="0" t="n">
        <f aca="false">Q86/O86</f>
        <v>5.95203555566985</v>
      </c>
      <c r="T86" s="0" t="n">
        <f aca="false">R86+S86</f>
        <v>71.3076987739389</v>
      </c>
    </row>
    <row r="87" customFormat="false" ht="12.8" hidden="false" customHeight="false" outlineLevel="0" collapsed="false">
      <c r="B87" s="0" t="n">
        <v>2674</v>
      </c>
      <c r="D87" s="0" t="n">
        <v>2602985</v>
      </c>
      <c r="F87" s="0" t="n">
        <v>618680</v>
      </c>
      <c r="G87" s="0" t="n">
        <v>285686</v>
      </c>
      <c r="H87" s="0" t="n">
        <v>547663</v>
      </c>
      <c r="I87" s="0" t="n">
        <v>65758728027</v>
      </c>
      <c r="J87" s="0" t="n">
        <v>23569335937</v>
      </c>
      <c r="K87" s="0" t="n">
        <v>65593505859</v>
      </c>
      <c r="L87" s="0" t="n">
        <v>23836791992</v>
      </c>
      <c r="M87" s="0" t="n">
        <v>2001005</v>
      </c>
      <c r="N87" s="0" t="n">
        <v>24</v>
      </c>
      <c r="O87" s="0" t="n">
        <f aca="false">M87/1000000</f>
        <v>2.001005</v>
      </c>
      <c r="P87" s="0" t="n">
        <f aca="false">(I87+K87)/1000000000</f>
        <v>131.352233886</v>
      </c>
      <c r="Q87" s="0" t="n">
        <f aca="false">(J87+L87)/1000000000*(15.3*10^-6)/(1/2^14)</f>
        <v>11.8835405998277</v>
      </c>
      <c r="R87" s="0" t="n">
        <f aca="false">P87/O87</f>
        <v>65.6431312695371</v>
      </c>
      <c r="S87" s="0" t="n">
        <f aca="false">Q87/O87</f>
        <v>5.93878605991872</v>
      </c>
      <c r="T87" s="0" t="n">
        <f aca="false">R87+S87</f>
        <v>71.5819173294558</v>
      </c>
    </row>
    <row r="88" customFormat="false" ht="12.8" hidden="false" customHeight="false" outlineLevel="0" collapsed="false">
      <c r="B88" s="0" t="n">
        <v>2827</v>
      </c>
      <c r="D88" s="0" t="n">
        <v>655858</v>
      </c>
      <c r="F88" s="0" t="n">
        <v>164054</v>
      </c>
      <c r="G88" s="0" t="n">
        <v>75719</v>
      </c>
      <c r="H88" s="0" t="n">
        <v>137974</v>
      </c>
      <c r="I88" s="0" t="n">
        <v>65612487792</v>
      </c>
      <c r="J88" s="0" t="n">
        <v>23627197265</v>
      </c>
      <c r="K88" s="0" t="n">
        <v>65261718750</v>
      </c>
      <c r="L88" s="0" t="n">
        <v>23860595703</v>
      </c>
      <c r="M88" s="0" t="n">
        <v>2000951</v>
      </c>
      <c r="N88" s="0" t="n">
        <v>24</v>
      </c>
      <c r="O88" s="0" t="n">
        <f aca="false">M88/1000000</f>
        <v>2.000951</v>
      </c>
      <c r="P88" s="0" t="n">
        <f aca="false">(I88+K88)/1000000000</f>
        <v>130.874206542</v>
      </c>
      <c r="Q88" s="0" t="n">
        <f aca="false">(J88+L88)/1000000000*(15.3*10^-6)/(1/2^14)</f>
        <v>11.904011999812</v>
      </c>
      <c r="R88" s="0" t="n">
        <f aca="false">P88/O88</f>
        <v>65.4060027167082</v>
      </c>
      <c r="S88" s="0" t="n">
        <f aca="false">Q88/O88</f>
        <v>5.94917716616349</v>
      </c>
      <c r="T88" s="0" t="n">
        <f aca="false">R88+S88</f>
        <v>71.3551798828717</v>
      </c>
    </row>
    <row r="89" customFormat="false" ht="12.8" hidden="false" customHeight="false" outlineLevel="0" collapsed="false">
      <c r="B89" s="0" t="n">
        <v>3079</v>
      </c>
      <c r="D89" s="0" t="n">
        <v>1157014</v>
      </c>
      <c r="F89" s="0" t="n">
        <v>281995</v>
      </c>
      <c r="G89" s="0" t="n">
        <v>111875</v>
      </c>
      <c r="H89" s="0" t="n">
        <v>208569</v>
      </c>
      <c r="I89" s="0" t="n">
        <v>65773742675</v>
      </c>
      <c r="J89" s="0" t="n">
        <v>23615600585</v>
      </c>
      <c r="K89" s="0" t="n">
        <v>65306823730</v>
      </c>
      <c r="L89" s="0" t="n">
        <v>23921386718</v>
      </c>
      <c r="M89" s="0" t="n">
        <v>2000979</v>
      </c>
      <c r="N89" s="0" t="n">
        <v>24</v>
      </c>
      <c r="O89" s="0" t="n">
        <f aca="false">M89/1000000</f>
        <v>2.000979</v>
      </c>
      <c r="P89" s="0" t="n">
        <f aca="false">(I89+K89)/1000000000</f>
        <v>131.080566405</v>
      </c>
      <c r="Q89" s="0" t="n">
        <f aca="false">(J89+L89)/1000000000*(15.3*10^-6)/(1/2^14)</f>
        <v>11.916343799577</v>
      </c>
      <c r="R89" s="0" t="n">
        <f aca="false">P89/O89</f>
        <v>65.5082169303126</v>
      </c>
      <c r="S89" s="0" t="n">
        <f aca="false">Q89/O89</f>
        <v>5.95525680158412</v>
      </c>
      <c r="T89" s="0" t="n">
        <f aca="false">R89+S89</f>
        <v>71.4634737318967</v>
      </c>
    </row>
    <row r="90" customFormat="false" ht="12.8" hidden="false" customHeight="false" outlineLevel="0" collapsed="false">
      <c r="B90" s="0" t="n">
        <v>1557</v>
      </c>
      <c r="D90" s="0" t="n">
        <v>410675</v>
      </c>
      <c r="F90" s="0" t="n">
        <v>107556</v>
      </c>
      <c r="G90" s="0" t="n">
        <v>46006</v>
      </c>
      <c r="H90" s="0" t="n">
        <v>77750</v>
      </c>
      <c r="I90" s="0" t="n">
        <v>65687744140</v>
      </c>
      <c r="J90" s="0" t="n">
        <v>23548767089</v>
      </c>
      <c r="K90" s="0" t="n">
        <v>65077209472</v>
      </c>
      <c r="L90" s="0" t="n">
        <v>23943237304</v>
      </c>
      <c r="M90" s="0" t="n">
        <v>2000997</v>
      </c>
      <c r="N90" s="0" t="n">
        <v>24</v>
      </c>
      <c r="O90" s="0" t="n">
        <f aca="false">M90/1000000</f>
        <v>2.000997</v>
      </c>
      <c r="P90" s="0" t="n">
        <f aca="false">(I90+K90)/1000000000</f>
        <v>130.764953612</v>
      </c>
      <c r="Q90" s="0" t="n">
        <f aca="false">(J90+L90)/1000000000*(15.3*10^-6)/(1/2^14)</f>
        <v>11.9050676996162</v>
      </c>
      <c r="R90" s="0" t="n">
        <f aca="false">P90/O90</f>
        <v>65.3498998809094</v>
      </c>
      <c r="S90" s="0" t="n">
        <f aca="false">Q90/O90</f>
        <v>5.94956799016498</v>
      </c>
      <c r="T90" s="0" t="n">
        <f aca="false">R90+S90</f>
        <v>71.2994678710743</v>
      </c>
    </row>
    <row r="91" customFormat="false" ht="12.8" hidden="false" customHeight="false" outlineLevel="0" collapsed="false">
      <c r="A91" s="0" t="s">
        <v>0</v>
      </c>
      <c r="B91" s="0" t="s">
        <v>1</v>
      </c>
      <c r="D91" s="0" t="s">
        <v>2</v>
      </c>
      <c r="F91" s="0" t="s">
        <v>73</v>
      </c>
      <c r="G91" s="0" t="s">
        <v>74</v>
      </c>
      <c r="H91" s="0" t="s">
        <v>4</v>
      </c>
      <c r="I91" s="0" t="s">
        <v>5</v>
      </c>
      <c r="J91" s="0" t="s">
        <v>67</v>
      </c>
      <c r="K91" s="0" t="s">
        <v>75</v>
      </c>
      <c r="L91" s="0" t="s">
        <v>76</v>
      </c>
      <c r="M91" s="0" t="s">
        <v>7</v>
      </c>
      <c r="N91" s="0" t="s">
        <v>8</v>
      </c>
      <c r="O91" s="0" t="s">
        <v>9</v>
      </c>
      <c r="P91" s="0" t="s">
        <v>58</v>
      </c>
      <c r="Q91" s="0" t="s">
        <v>59</v>
      </c>
      <c r="R91" s="0" t="s">
        <v>60</v>
      </c>
      <c r="S91" s="0" t="s">
        <v>61</v>
      </c>
      <c r="T91" s="0" t="s">
        <v>62</v>
      </c>
      <c r="U91" s="0" t="s">
        <v>138</v>
      </c>
      <c r="V91" s="0" t="s">
        <v>139</v>
      </c>
    </row>
    <row r="92" customFormat="false" ht="12.8" hidden="false" customHeight="false" outlineLevel="0" collapsed="false">
      <c r="A92" s="0" t="s">
        <v>141</v>
      </c>
      <c r="B92" s="0" t="n">
        <v>27195</v>
      </c>
      <c r="D92" s="0" t="n">
        <v>2362574</v>
      </c>
      <c r="F92" s="0" t="n">
        <v>604414</v>
      </c>
      <c r="G92" s="0" t="n">
        <v>344530</v>
      </c>
      <c r="H92" s="0" t="n">
        <v>579396</v>
      </c>
      <c r="I92" s="0" t="n">
        <v>61674255371</v>
      </c>
      <c r="J92" s="0" t="n">
        <v>23757385253</v>
      </c>
      <c r="K92" s="0" t="n">
        <v>54145874023</v>
      </c>
      <c r="L92" s="0" t="n">
        <v>23888244628</v>
      </c>
      <c r="M92" s="0" t="n">
        <v>2000740</v>
      </c>
      <c r="N92" s="0" t="n">
        <v>24</v>
      </c>
      <c r="O92" s="0" t="n">
        <f aca="false">M92/1000000</f>
        <v>2.00074</v>
      </c>
      <c r="P92" s="0" t="n">
        <f aca="false">(I92+K92)/1000000000</f>
        <v>115.820129394</v>
      </c>
      <c r="Q92" s="0" t="n">
        <f aca="false">(J92+L92)/1000000000*(15.3*10^-6)/(1/2^14)</f>
        <v>11.9435777995457</v>
      </c>
      <c r="R92" s="0" t="n">
        <f aca="false">P92/O92</f>
        <v>57.8886458980177</v>
      </c>
      <c r="S92" s="0" t="n">
        <f aca="false">Q92/O92</f>
        <v>5.96958015511543</v>
      </c>
      <c r="T92" s="0" t="n">
        <f aca="false">R92+S92</f>
        <v>63.8582260531332</v>
      </c>
      <c r="U92" s="2" t="n">
        <f aca="false">AVERAGE(R92:R101)</f>
        <v>52.5248274563249</v>
      </c>
      <c r="V92" s="2" t="n">
        <f aca="false">AVERAGE(T92:T101)</f>
        <v>58.4738244570976</v>
      </c>
    </row>
    <row r="93" customFormat="false" ht="12.8" hidden="false" customHeight="false" outlineLevel="0" collapsed="false">
      <c r="B93" s="0" t="n">
        <v>3943</v>
      </c>
      <c r="D93" s="0" t="n">
        <v>2402710</v>
      </c>
      <c r="F93" s="0" t="n">
        <v>569709</v>
      </c>
      <c r="G93" s="0" t="n">
        <v>267637</v>
      </c>
      <c r="H93" s="0" t="n">
        <v>513617</v>
      </c>
      <c r="I93" s="0" t="n">
        <v>58263427734</v>
      </c>
      <c r="J93" s="0" t="n">
        <v>23694702148</v>
      </c>
      <c r="K93" s="0" t="n">
        <v>53269165039</v>
      </c>
      <c r="L93" s="0" t="n">
        <v>23870483398</v>
      </c>
      <c r="M93" s="0" t="n">
        <v>2000966</v>
      </c>
      <c r="N93" s="0" t="n">
        <v>24</v>
      </c>
      <c r="O93" s="0" t="n">
        <f aca="false">M93/1000000</f>
        <v>2.000966</v>
      </c>
      <c r="P93" s="0" t="n">
        <f aca="false">(I93+K93)/1000000000</f>
        <v>111.532592773</v>
      </c>
      <c r="Q93" s="0" t="n">
        <f aca="false">(J93+L93)/1000000000*(15.3*10^-6)/(1/2^14)</f>
        <v>11.9234123997807</v>
      </c>
      <c r="R93" s="0" t="n">
        <f aca="false">P93/O93</f>
        <v>55.7393742687282</v>
      </c>
      <c r="S93" s="0" t="n">
        <f aca="false">Q93/O93</f>
        <v>5.95882808592483</v>
      </c>
      <c r="T93" s="0" t="n">
        <f aca="false">R93+S93</f>
        <v>61.698202354653</v>
      </c>
    </row>
    <row r="94" customFormat="false" ht="12.8" hidden="false" customHeight="false" outlineLevel="0" collapsed="false">
      <c r="B94" s="0" t="n">
        <v>732</v>
      </c>
      <c r="D94" s="0" t="n">
        <v>201656</v>
      </c>
      <c r="F94" s="0" t="n">
        <v>56731</v>
      </c>
      <c r="G94" s="0" t="n">
        <v>27190</v>
      </c>
      <c r="H94" s="0" t="n">
        <v>42534</v>
      </c>
      <c r="I94" s="0" t="n">
        <v>53337890625</v>
      </c>
      <c r="J94" s="0" t="n">
        <v>23676269531</v>
      </c>
      <c r="K94" s="0" t="n">
        <v>53266418457</v>
      </c>
      <c r="L94" s="0" t="n">
        <v>23916381835</v>
      </c>
      <c r="M94" s="0" t="n">
        <v>2000959</v>
      </c>
      <c r="N94" s="0" t="n">
        <v>24</v>
      </c>
      <c r="O94" s="0" t="n">
        <f aca="false">M94/1000000</f>
        <v>2.000959</v>
      </c>
      <c r="P94" s="0" t="n">
        <f aca="false">(I94+K94)/1000000000</f>
        <v>106.604309082</v>
      </c>
      <c r="Q94" s="0" t="n">
        <f aca="false">(J94+L94)/1000000000*(15.3*10^-6)/(1/2^14)</f>
        <v>11.9302973997023</v>
      </c>
      <c r="R94" s="0" t="n">
        <f aca="false">P94/O94</f>
        <v>53.2766084072687</v>
      </c>
      <c r="S94" s="0" t="n">
        <f aca="false">Q94/O94</f>
        <v>5.96228978190074</v>
      </c>
      <c r="T94" s="0" t="n">
        <f aca="false">R94+S94</f>
        <v>59.2388981891695</v>
      </c>
    </row>
    <row r="95" customFormat="false" ht="12.8" hidden="false" customHeight="false" outlineLevel="0" collapsed="false">
      <c r="B95" s="0" t="n">
        <v>511</v>
      </c>
      <c r="D95" s="0" t="n">
        <v>862388</v>
      </c>
      <c r="F95" s="0" t="n">
        <v>206754</v>
      </c>
      <c r="G95" s="0" t="n">
        <v>78067</v>
      </c>
      <c r="H95" s="0" t="n">
        <v>148073</v>
      </c>
      <c r="I95" s="0" t="n">
        <v>50972473144</v>
      </c>
      <c r="J95" s="0" t="n">
        <v>23461791992</v>
      </c>
      <c r="K95" s="0" t="n">
        <v>52820556640</v>
      </c>
      <c r="L95" s="0" t="n">
        <v>23667907714</v>
      </c>
      <c r="M95" s="0" t="n">
        <v>2000955</v>
      </c>
      <c r="N95" s="0" t="n">
        <v>24</v>
      </c>
      <c r="O95" s="0" t="n">
        <f aca="false">M95/1000000</f>
        <v>2.000955</v>
      </c>
      <c r="P95" s="0" t="n">
        <f aca="false">(I95+K95)/1000000000</f>
        <v>103.793029784</v>
      </c>
      <c r="Q95" s="0" t="n">
        <f aca="false">(J95+L95)/1000000000*(15.3*10^-6)/(1/2^14)</f>
        <v>11.8142468997415</v>
      </c>
      <c r="R95" s="0" t="n">
        <f aca="false">P95/O95</f>
        <v>51.8717461332214</v>
      </c>
      <c r="S95" s="0" t="n">
        <f aca="false">Q95/O95</f>
        <v>5.90430414464168</v>
      </c>
      <c r="T95" s="0" t="n">
        <f aca="false">R95+S95</f>
        <v>57.7760502778631</v>
      </c>
    </row>
    <row r="96" customFormat="false" ht="12.8" hidden="false" customHeight="false" outlineLevel="0" collapsed="false">
      <c r="B96" s="0" t="n">
        <v>549</v>
      </c>
      <c r="D96" s="0" t="n">
        <v>189061</v>
      </c>
      <c r="F96" s="0" t="n">
        <v>53369</v>
      </c>
      <c r="G96" s="0" t="n">
        <v>25436</v>
      </c>
      <c r="H96" s="0" t="n">
        <v>39472</v>
      </c>
      <c r="I96" s="0" t="n">
        <v>50920410156</v>
      </c>
      <c r="J96" s="0" t="n">
        <v>23698791503</v>
      </c>
      <c r="K96" s="0" t="n">
        <v>51184875488</v>
      </c>
      <c r="L96" s="0" t="n">
        <v>24025573730</v>
      </c>
      <c r="M96" s="0" t="n">
        <v>2000894</v>
      </c>
      <c r="N96" s="0" t="n">
        <v>24</v>
      </c>
      <c r="O96" s="0" t="n">
        <f aca="false">M96/1000000</f>
        <v>2.000894</v>
      </c>
      <c r="P96" s="0" t="n">
        <f aca="false">(I96+K96)/1000000000</f>
        <v>102.105285644</v>
      </c>
      <c r="Q96" s="0" t="n">
        <f aca="false">(J96+L96)/1000000000*(15.3*10^-6)/(1/2^14)</f>
        <v>11.9633147996553</v>
      </c>
      <c r="R96" s="0" t="n">
        <f aca="false">P96/O96</f>
        <v>51.0298324868784</v>
      </c>
      <c r="S96" s="0" t="n">
        <f aca="false">Q96/O96</f>
        <v>5.97898479362491</v>
      </c>
      <c r="T96" s="0" t="n">
        <f aca="false">R96+S96</f>
        <v>57.0088172805033</v>
      </c>
    </row>
    <row r="97" customFormat="false" ht="12.8" hidden="false" customHeight="false" outlineLevel="0" collapsed="false">
      <c r="B97" s="0" t="n">
        <v>428</v>
      </c>
      <c r="D97" s="0" t="n">
        <v>862615</v>
      </c>
      <c r="F97" s="0" t="n">
        <v>206811</v>
      </c>
      <c r="G97" s="0" t="n">
        <v>78092</v>
      </c>
      <c r="H97" s="0" t="n">
        <v>148110</v>
      </c>
      <c r="I97" s="0" t="n">
        <v>50932983398</v>
      </c>
      <c r="J97" s="0" t="n">
        <v>23532226562</v>
      </c>
      <c r="K97" s="0" t="n">
        <v>51249877929</v>
      </c>
      <c r="L97" s="0" t="n">
        <v>23729858398</v>
      </c>
      <c r="M97" s="0" t="n">
        <v>2000919</v>
      </c>
      <c r="N97" s="0" t="n">
        <v>24</v>
      </c>
      <c r="O97" s="0" t="n">
        <f aca="false">M97/1000000</f>
        <v>2.000919</v>
      </c>
      <c r="P97" s="0" t="n">
        <f aca="false">(I97+K97)/1000000000</f>
        <v>102.182861327</v>
      </c>
      <c r="Q97" s="0" t="n">
        <f aca="false">(J97+L97)/1000000000*(15.3*10^-6)/(1/2^14)</f>
        <v>11.847432599765</v>
      </c>
      <c r="R97" s="0" t="n">
        <f aca="false">P97/O97</f>
        <v>51.067964933613</v>
      </c>
      <c r="S97" s="0" t="n">
        <f aca="false">Q97/O97</f>
        <v>5.92099560240319</v>
      </c>
      <c r="T97" s="0" t="n">
        <f aca="false">R97+S97</f>
        <v>56.9889605360162</v>
      </c>
    </row>
    <row r="98" customFormat="false" ht="12.8" hidden="false" customHeight="false" outlineLevel="0" collapsed="false">
      <c r="B98" s="0" t="n">
        <v>3139</v>
      </c>
      <c r="D98" s="0" t="n">
        <v>1759187</v>
      </c>
      <c r="F98" s="0" t="n">
        <v>423566</v>
      </c>
      <c r="G98" s="0" t="n">
        <v>217665</v>
      </c>
      <c r="H98" s="0" t="n">
        <v>410071</v>
      </c>
      <c r="I98" s="0" t="n">
        <v>50983642578</v>
      </c>
      <c r="J98" s="0" t="n">
        <v>23576782226</v>
      </c>
      <c r="K98" s="0" t="n">
        <v>51274169921</v>
      </c>
      <c r="L98" s="0" t="n">
        <v>23972961425</v>
      </c>
      <c r="M98" s="0" t="n">
        <v>2000896</v>
      </c>
      <c r="N98" s="0" t="n">
        <v>24</v>
      </c>
      <c r="O98" s="0" t="n">
        <f aca="false">M98/1000000</f>
        <v>2.000896</v>
      </c>
      <c r="P98" s="0" t="n">
        <f aca="false">(I98+K98)/1000000000</f>
        <v>102.257812499</v>
      </c>
      <c r="Q98" s="0" t="n">
        <f aca="false">(J98+L98)/1000000000*(15.3*10^-6)/(1/2^14)</f>
        <v>11.9195414996632</v>
      </c>
      <c r="R98" s="0" t="n">
        <f aca="false">P98/O98</f>
        <v>51.106010756681</v>
      </c>
      <c r="S98" s="0" t="n">
        <f aca="false">Q98/O98</f>
        <v>5.95710196814985</v>
      </c>
      <c r="T98" s="0" t="n">
        <f aca="false">R98+S98</f>
        <v>57.0631127248308</v>
      </c>
    </row>
    <row r="99" customFormat="false" ht="12.8" hidden="false" customHeight="false" outlineLevel="0" collapsed="false">
      <c r="B99" s="0" t="n">
        <v>598</v>
      </c>
      <c r="D99" s="0" t="n">
        <v>829040</v>
      </c>
      <c r="F99" s="0" t="n">
        <v>199178</v>
      </c>
      <c r="G99" s="0" t="n">
        <v>75921</v>
      </c>
      <c r="H99" s="0" t="n">
        <v>142961</v>
      </c>
      <c r="I99" s="0" t="n">
        <v>50994567871</v>
      </c>
      <c r="J99" s="0" t="n">
        <v>23652099609</v>
      </c>
      <c r="K99" s="0" t="n">
        <v>51274780273</v>
      </c>
      <c r="L99" s="0" t="n">
        <v>23831604003</v>
      </c>
      <c r="M99" s="0" t="n">
        <v>2000926</v>
      </c>
      <c r="N99" s="0" t="n">
        <v>24</v>
      </c>
      <c r="O99" s="0" t="n">
        <f aca="false">M99/1000000</f>
        <v>2.000926</v>
      </c>
      <c r="P99" s="0" t="n">
        <f aca="false">(I99+K99)/1000000000</f>
        <v>102.269348144</v>
      </c>
      <c r="Q99" s="0" t="n">
        <f aca="false">(J99+L99)/1000000000*(15.3*10^-6)/(1/2^14)</f>
        <v>11.9029868996788</v>
      </c>
      <c r="R99" s="0" t="n">
        <f aca="false">P99/O99</f>
        <v>51.1110096745207</v>
      </c>
      <c r="S99" s="0" t="n">
        <f aca="false">Q99/O99</f>
        <v>5.9487391835974</v>
      </c>
      <c r="T99" s="0" t="n">
        <f aca="false">R99+S99</f>
        <v>57.0597488581181</v>
      </c>
    </row>
    <row r="100" customFormat="false" ht="12.8" hidden="false" customHeight="false" outlineLevel="0" collapsed="false">
      <c r="B100" s="0" t="n">
        <v>544</v>
      </c>
      <c r="D100" s="0" t="n">
        <v>187625</v>
      </c>
      <c r="F100" s="0" t="n">
        <v>52980</v>
      </c>
      <c r="G100" s="0" t="n">
        <v>25268</v>
      </c>
      <c r="H100" s="0" t="n">
        <v>39233</v>
      </c>
      <c r="I100" s="0" t="n">
        <v>51002868652</v>
      </c>
      <c r="J100" s="0" t="n">
        <v>23565246582</v>
      </c>
      <c r="K100" s="0" t="n">
        <v>51205993652</v>
      </c>
      <c r="L100" s="0" t="n">
        <v>23754028320</v>
      </c>
      <c r="M100" s="0" t="n">
        <v>2000913</v>
      </c>
      <c r="N100" s="0" t="n">
        <v>24</v>
      </c>
      <c r="O100" s="0" t="n">
        <f aca="false">M100/1000000</f>
        <v>2.000913</v>
      </c>
      <c r="P100" s="0" t="n">
        <f aca="false">(I100+K100)/1000000000</f>
        <v>102.208862304</v>
      </c>
      <c r="Q100" s="0" t="n">
        <f aca="false">(J100+L100)/1000000000*(15.3*10^-6)/(1/2^14)</f>
        <v>11.8617686999138</v>
      </c>
      <c r="R100" s="0" t="n">
        <f aca="false">P100/O100</f>
        <v>51.0811126240871</v>
      </c>
      <c r="S100" s="0" t="n">
        <f aca="false">Q100/O100</f>
        <v>5.92817813663754</v>
      </c>
      <c r="T100" s="0" t="n">
        <f aca="false">R100+S100</f>
        <v>57.0092907607246</v>
      </c>
    </row>
    <row r="101" customFormat="false" ht="12.8" hidden="false" customHeight="false" outlineLevel="0" collapsed="false">
      <c r="B101" s="0" t="n">
        <v>467</v>
      </c>
      <c r="D101" s="0" t="n">
        <v>780421</v>
      </c>
      <c r="F101" s="0" t="n">
        <v>187191</v>
      </c>
      <c r="G101" s="0" t="n">
        <v>71224</v>
      </c>
      <c r="H101" s="0" t="n">
        <v>134503</v>
      </c>
      <c r="I101" s="0" t="n">
        <v>51029907226</v>
      </c>
      <c r="J101" s="0" t="n">
        <v>23604797363</v>
      </c>
      <c r="K101" s="0" t="n">
        <v>51167846679</v>
      </c>
      <c r="L101" s="0" t="n">
        <v>23975830078</v>
      </c>
      <c r="M101" s="0" t="n">
        <v>2000897</v>
      </c>
      <c r="N101" s="0" t="n">
        <v>24</v>
      </c>
      <c r="O101" s="0" t="n">
        <f aca="false">M101/1000000</f>
        <v>2.000897</v>
      </c>
      <c r="P101" s="0" t="n">
        <f aca="false">(I101+K101)/1000000000</f>
        <v>102.197753905</v>
      </c>
      <c r="Q101" s="0" t="n">
        <f aca="false">(J101+L101)/1000000000*(15.3*10^-6)/(1/2^14)</f>
        <v>11.9272832998982</v>
      </c>
      <c r="R101" s="0" t="n">
        <f aca="false">P101/O101</f>
        <v>51.075969380233</v>
      </c>
      <c r="S101" s="0" t="n">
        <f aca="false">Q101/O101</f>
        <v>5.96096815573124</v>
      </c>
      <c r="T101" s="0" t="n">
        <f aca="false">R101+S101</f>
        <v>57.0369375359642</v>
      </c>
    </row>
    <row r="102" customFormat="false" ht="12.8" hidden="false" customHeight="false" outlineLevel="0" collapsed="false">
      <c r="A102" s="0" t="s">
        <v>0</v>
      </c>
      <c r="B102" s="0" t="s">
        <v>1</v>
      </c>
      <c r="D102" s="0" t="s">
        <v>2</v>
      </c>
      <c r="F102" s="0" t="s">
        <v>73</v>
      </c>
      <c r="G102" s="0" t="s">
        <v>74</v>
      </c>
      <c r="H102" s="0" t="s">
        <v>4</v>
      </c>
      <c r="I102" s="0" t="s">
        <v>5</v>
      </c>
      <c r="J102" s="0" t="s">
        <v>67</v>
      </c>
      <c r="K102" s="0" t="s">
        <v>75</v>
      </c>
      <c r="L102" s="0" t="s">
        <v>76</v>
      </c>
      <c r="M102" s="0" t="s">
        <v>7</v>
      </c>
      <c r="N102" s="0" t="s">
        <v>8</v>
      </c>
      <c r="O102" s="0" t="s">
        <v>9</v>
      </c>
      <c r="P102" s="0" t="s">
        <v>58</v>
      </c>
      <c r="Q102" s="0" t="s">
        <v>59</v>
      </c>
      <c r="R102" s="0" t="s">
        <v>60</v>
      </c>
      <c r="S102" s="0" t="s">
        <v>61</v>
      </c>
      <c r="T102" s="0" t="s">
        <v>62</v>
      </c>
      <c r="U102" s="0" t="s">
        <v>138</v>
      </c>
      <c r="V102" s="0" t="s">
        <v>139</v>
      </c>
    </row>
    <row r="103" customFormat="false" ht="12.8" hidden="false" customHeight="false" outlineLevel="0" collapsed="false">
      <c r="A103" s="0" t="s">
        <v>142</v>
      </c>
      <c r="B103" s="0" t="n">
        <v>992</v>
      </c>
      <c r="D103" s="0" t="n">
        <v>201033</v>
      </c>
      <c r="F103" s="0" t="n">
        <v>48258</v>
      </c>
      <c r="G103" s="0" t="n">
        <v>16037</v>
      </c>
      <c r="H103" s="0" t="n">
        <v>32758</v>
      </c>
      <c r="I103" s="0" t="n">
        <v>44751037597</v>
      </c>
      <c r="J103" s="0" t="n">
        <v>23597473144</v>
      </c>
      <c r="K103" s="0" t="n">
        <v>51287231445</v>
      </c>
      <c r="L103" s="0" t="n">
        <v>23853027343</v>
      </c>
      <c r="M103" s="0" t="n">
        <v>2000826</v>
      </c>
      <c r="N103" s="0" t="n">
        <v>24</v>
      </c>
      <c r="O103" s="0" t="n">
        <f aca="false">M103/1000000</f>
        <v>2.000826</v>
      </c>
      <c r="P103" s="0" t="n">
        <f aca="false">(I103+K103)/1000000000</f>
        <v>96.038269042</v>
      </c>
      <c r="Q103" s="0" t="n">
        <f aca="false">(J103+L103)/1000000000*(15.3*10^-6)/(1/2^14)</f>
        <v>11.8946636996788</v>
      </c>
      <c r="R103" s="0" t="n">
        <f aca="false">P103/O103</f>
        <v>47.9993108056373</v>
      </c>
      <c r="S103" s="0" t="n">
        <f aca="false">Q103/O103</f>
        <v>5.94487661579709</v>
      </c>
      <c r="T103" s="0" t="n">
        <f aca="false">R103+S103</f>
        <v>53.9441874214344</v>
      </c>
      <c r="U103" s="2" t="n">
        <f aca="false">AVERAGE(R103:R112)</f>
        <v>47.9872272063038</v>
      </c>
      <c r="V103" s="2" t="n">
        <f aca="false">AVERAGE(T103:T112)</f>
        <v>53.9484864103019</v>
      </c>
    </row>
    <row r="104" customFormat="false" ht="12.8" hidden="false" customHeight="false" outlineLevel="0" collapsed="false">
      <c r="B104" s="0" t="n">
        <v>2607</v>
      </c>
      <c r="D104" s="0" t="n">
        <v>2623967</v>
      </c>
      <c r="F104" s="0" t="n">
        <v>622314</v>
      </c>
      <c r="G104" s="0" t="n">
        <v>289017</v>
      </c>
      <c r="H104" s="0" t="n">
        <v>555859</v>
      </c>
      <c r="I104" s="0" t="n">
        <v>44576721191</v>
      </c>
      <c r="J104" s="0" t="n">
        <v>23622192382</v>
      </c>
      <c r="K104" s="0" t="n">
        <v>51162963867</v>
      </c>
      <c r="L104" s="0" t="n">
        <v>23867248535</v>
      </c>
      <c r="M104" s="0" t="n">
        <v>2001018</v>
      </c>
      <c r="N104" s="0" t="n">
        <v>24</v>
      </c>
      <c r="O104" s="0" t="n">
        <f aca="false">M104/1000000</f>
        <v>2.001018</v>
      </c>
      <c r="P104" s="0" t="n">
        <f aca="false">(I104+K104)/1000000000</f>
        <v>95.739685058</v>
      </c>
      <c r="Q104" s="0" t="n">
        <f aca="false">(J104+L104)/1000000000*(15.3*10^-6)/(1/2^14)</f>
        <v>11.9044250997572</v>
      </c>
      <c r="R104" s="0" t="n">
        <f aca="false">P104/O104</f>
        <v>47.8454891750099</v>
      </c>
      <c r="S104" s="0" t="n">
        <f aca="false">Q104/O104</f>
        <v>5.94918441501134</v>
      </c>
      <c r="T104" s="0" t="n">
        <f aca="false">R104+S104</f>
        <v>53.7946735900213</v>
      </c>
    </row>
    <row r="105" customFormat="false" ht="12.8" hidden="false" customHeight="false" outlineLevel="0" collapsed="false">
      <c r="B105" s="0" t="n">
        <v>4384</v>
      </c>
      <c r="D105" s="0" t="n">
        <v>264221</v>
      </c>
      <c r="F105" s="0" t="n">
        <v>71998</v>
      </c>
      <c r="G105" s="0" t="n">
        <v>36056</v>
      </c>
      <c r="H105" s="0" t="n">
        <v>58565</v>
      </c>
      <c r="I105" s="0" t="n">
        <v>45310791015</v>
      </c>
      <c r="J105" s="0" t="n">
        <v>23708679199</v>
      </c>
      <c r="K105" s="0" t="n">
        <v>51119323730</v>
      </c>
      <c r="L105" s="0" t="n">
        <v>23952819824</v>
      </c>
      <c r="M105" s="0" t="n">
        <v>2000958</v>
      </c>
      <c r="N105" s="0" t="n">
        <v>24</v>
      </c>
      <c r="O105" s="0" t="n">
        <f aca="false">M105/1000000</f>
        <v>2.000958</v>
      </c>
      <c r="P105" s="0" t="n">
        <f aca="false">(I105+K105)/1000000000</f>
        <v>96.430114745</v>
      </c>
      <c r="Q105" s="0" t="n">
        <f aca="false">(J105+L105)/1000000000*(15.3*10^-6)/(1/2^14)</f>
        <v>11.9475557998903</v>
      </c>
      <c r="R105" s="0" t="n">
        <f aca="false">P105/O105</f>
        <v>48.1919734172332</v>
      </c>
      <c r="S105" s="0" t="n">
        <f aca="false">Q105/O105</f>
        <v>5.97091783030445</v>
      </c>
      <c r="T105" s="0" t="n">
        <f aca="false">R105+S105</f>
        <v>54.1628912475376</v>
      </c>
    </row>
    <row r="106" customFormat="false" ht="12.8" hidden="false" customHeight="false" outlineLevel="0" collapsed="false">
      <c r="B106" s="0" t="n">
        <v>1909</v>
      </c>
      <c r="D106" s="0" t="n">
        <v>1227629</v>
      </c>
      <c r="F106" s="0" t="n">
        <v>297024</v>
      </c>
      <c r="G106" s="0" t="n">
        <v>111522</v>
      </c>
      <c r="H106" s="0" t="n">
        <v>210570</v>
      </c>
      <c r="I106" s="0" t="n">
        <v>44415161132</v>
      </c>
      <c r="J106" s="0" t="n">
        <v>23658142089</v>
      </c>
      <c r="K106" s="0" t="n">
        <v>51125488281</v>
      </c>
      <c r="L106" s="0" t="n">
        <v>23867675781</v>
      </c>
      <c r="M106" s="0" t="n">
        <v>2001093</v>
      </c>
      <c r="N106" s="0" t="n">
        <v>24</v>
      </c>
      <c r="O106" s="0" t="n">
        <f aca="false">M106/1000000</f>
        <v>2.001093</v>
      </c>
      <c r="P106" s="0" t="n">
        <f aca="false">(I106+K106)/1000000000</f>
        <v>95.540649413</v>
      </c>
      <c r="Q106" s="0" t="n">
        <f aca="false">(J106+L106)/1000000000*(15.3*10^-6)/(1/2^14)</f>
        <v>11.9135438997258</v>
      </c>
      <c r="R106" s="0" t="n">
        <f aca="false">P106/O106</f>
        <v>47.7442324834478</v>
      </c>
      <c r="S106" s="0" t="n">
        <f aca="false">Q106/O106</f>
        <v>5.9535183520835</v>
      </c>
      <c r="T106" s="0" t="n">
        <f aca="false">R106+S106</f>
        <v>53.6977508355313</v>
      </c>
    </row>
    <row r="107" customFormat="false" ht="12.8" hidden="false" customHeight="false" outlineLevel="0" collapsed="false">
      <c r="B107" s="0" t="n">
        <v>567</v>
      </c>
      <c r="D107" s="0" t="n">
        <v>397129</v>
      </c>
      <c r="F107" s="0" t="n">
        <v>103528</v>
      </c>
      <c r="G107" s="0" t="n">
        <v>43877</v>
      </c>
      <c r="H107" s="0" t="n">
        <v>75006</v>
      </c>
      <c r="I107" s="0" t="n">
        <v>44124511718</v>
      </c>
      <c r="J107" s="0" t="n">
        <v>23612426757</v>
      </c>
      <c r="K107" s="0" t="n">
        <v>51092407226</v>
      </c>
      <c r="L107" s="0" t="n">
        <v>23901977539</v>
      </c>
      <c r="M107" s="0" t="n">
        <v>2001030</v>
      </c>
      <c r="N107" s="0" t="n">
        <v>24</v>
      </c>
      <c r="O107" s="0" t="n">
        <f aca="false">M107/1000000</f>
        <v>2.00103</v>
      </c>
      <c r="P107" s="0" t="n">
        <f aca="false">(I107+K107)/1000000000</f>
        <v>95.216918944</v>
      </c>
      <c r="Q107" s="0" t="n">
        <f aca="false">(J107+L107)/1000000000*(15.3*10^-6)/(1/2^14)</f>
        <v>11.9106827997807</v>
      </c>
      <c r="R107" s="0" t="n">
        <f aca="false">P107/O107</f>
        <v>47.5839537358261</v>
      </c>
      <c r="S107" s="0" t="n">
        <f aca="false">Q107/O107</f>
        <v>5.95227597776178</v>
      </c>
      <c r="T107" s="0" t="n">
        <f aca="false">R107+S107</f>
        <v>53.5362297135878</v>
      </c>
    </row>
    <row r="108" customFormat="false" ht="12.8" hidden="false" customHeight="false" outlineLevel="0" collapsed="false">
      <c r="B108" s="0" t="n">
        <v>3599</v>
      </c>
      <c r="D108" s="0" t="n">
        <v>1048285</v>
      </c>
      <c r="F108" s="0" t="n">
        <v>254367</v>
      </c>
      <c r="G108" s="0" t="n">
        <v>100301</v>
      </c>
      <c r="H108" s="0" t="n">
        <v>187692</v>
      </c>
      <c r="I108" s="0" t="n">
        <v>49486755371</v>
      </c>
      <c r="J108" s="0" t="n">
        <v>23654785156</v>
      </c>
      <c r="K108" s="0" t="n">
        <v>51088378906</v>
      </c>
      <c r="L108" s="0" t="n">
        <v>23983032226</v>
      </c>
      <c r="M108" s="0" t="n">
        <v>2000964</v>
      </c>
      <c r="N108" s="0" t="n">
        <v>24</v>
      </c>
      <c r="O108" s="0" t="n">
        <f aca="false">M108/1000000</f>
        <v>2.000964</v>
      </c>
      <c r="P108" s="0" t="n">
        <f aca="false">(I108+K108)/1000000000</f>
        <v>100.575134277</v>
      </c>
      <c r="Q108" s="0" t="n">
        <f aca="false">(J108+L108)/1000000000*(15.3*10^-6)/(1/2^14)</f>
        <v>11.9416193997963</v>
      </c>
      <c r="R108" s="0" t="n">
        <f aca="false">P108/O108</f>
        <v>50.2633402085195</v>
      </c>
      <c r="S108" s="0" t="n">
        <f aca="false">Q108/O108</f>
        <v>5.96793315611691</v>
      </c>
      <c r="T108" s="0" t="n">
        <f aca="false">R108+S108</f>
        <v>56.2312733646364</v>
      </c>
    </row>
    <row r="109" customFormat="false" ht="12.8" hidden="false" customHeight="false" outlineLevel="0" collapsed="false">
      <c r="B109" s="0" t="n">
        <v>6651</v>
      </c>
      <c r="D109" s="0" t="n">
        <v>2047153</v>
      </c>
      <c r="F109" s="0" t="n">
        <v>498612</v>
      </c>
      <c r="G109" s="0" t="n">
        <v>254094</v>
      </c>
      <c r="H109" s="0" t="n">
        <v>474841</v>
      </c>
      <c r="I109" s="0" t="n">
        <v>44287902832</v>
      </c>
      <c r="J109" s="0" t="n">
        <v>23742492675</v>
      </c>
      <c r="K109" s="0" t="n">
        <v>51104003906</v>
      </c>
      <c r="L109" s="0" t="n">
        <v>23924072265</v>
      </c>
      <c r="M109" s="0" t="n">
        <v>2001064</v>
      </c>
      <c r="N109" s="0" t="n">
        <v>24</v>
      </c>
      <c r="O109" s="0" t="n">
        <f aca="false">M109/1000000</f>
        <v>2.001064</v>
      </c>
      <c r="P109" s="0" t="n">
        <f aca="false">(I109+K109)/1000000000</f>
        <v>95.391906738</v>
      </c>
      <c r="Q109" s="0" t="n">
        <f aca="false">(J109+L109)/1000000000*(15.3*10^-6)/(1/2^14)</f>
        <v>11.9488256996475</v>
      </c>
      <c r="R109" s="0" t="n">
        <f aca="false">P109/O109</f>
        <v>47.6705926137295</v>
      </c>
      <c r="S109" s="0" t="n">
        <f aca="false">Q109/O109</f>
        <v>5.97123615219078</v>
      </c>
      <c r="T109" s="0" t="n">
        <f aca="false">R109+S109</f>
        <v>53.6418287659203</v>
      </c>
    </row>
    <row r="110" customFormat="false" ht="12.8" hidden="false" customHeight="false" outlineLevel="0" collapsed="false">
      <c r="B110" s="0" t="n">
        <v>492</v>
      </c>
      <c r="D110" s="0" t="n">
        <v>1061294</v>
      </c>
      <c r="F110" s="0" t="n">
        <v>255312</v>
      </c>
      <c r="G110" s="0" t="n">
        <v>95813</v>
      </c>
      <c r="H110" s="0" t="n">
        <v>181989</v>
      </c>
      <c r="I110" s="0" t="n">
        <v>44094482421</v>
      </c>
      <c r="J110" s="0" t="n">
        <v>23700744628</v>
      </c>
      <c r="K110" s="0" t="n">
        <v>51089050292</v>
      </c>
      <c r="L110" s="0" t="n">
        <v>23962463378</v>
      </c>
      <c r="M110" s="0" t="n">
        <v>2001063</v>
      </c>
      <c r="N110" s="0" t="n">
        <v>24</v>
      </c>
      <c r="O110" s="0" t="n">
        <f aca="false">M110/1000000</f>
        <v>2.001063</v>
      </c>
      <c r="P110" s="0" t="n">
        <f aca="false">(I110+K110)/1000000000</f>
        <v>95.183532713</v>
      </c>
      <c r="Q110" s="0" t="n">
        <f aca="false">(J110+L110)/1000000000*(15.3*10^-6)/(1/2^14)</f>
        <v>11.9479841995457</v>
      </c>
      <c r="R110" s="0" t="n">
        <f aca="false">P110/O110</f>
        <v>47.5664847698448</v>
      </c>
      <c r="S110" s="0" t="n">
        <f aca="false">Q110/O110</f>
        <v>5.97081860968178</v>
      </c>
      <c r="T110" s="0" t="n">
        <f aca="false">R110+S110</f>
        <v>53.5373033795266</v>
      </c>
    </row>
    <row r="111" customFormat="false" ht="12.8" hidden="false" customHeight="false" outlineLevel="0" collapsed="false">
      <c r="B111" s="0" t="n">
        <v>29388</v>
      </c>
      <c r="D111" s="0" t="n">
        <v>12927526</v>
      </c>
      <c r="F111" s="0" t="n">
        <v>3040714</v>
      </c>
      <c r="G111" s="0" t="n">
        <v>1950228</v>
      </c>
      <c r="H111" s="0" t="n">
        <v>1765342</v>
      </c>
      <c r="I111" s="0" t="n">
        <v>43906066894</v>
      </c>
      <c r="J111" s="0" t="n">
        <v>23689514160</v>
      </c>
      <c r="K111" s="0" t="n">
        <v>51111816406</v>
      </c>
      <c r="L111" s="0" t="n">
        <v>23991577148</v>
      </c>
      <c r="M111" s="0" t="n">
        <v>2000953</v>
      </c>
      <c r="N111" s="0" t="n">
        <v>24</v>
      </c>
      <c r="O111" s="0" t="n">
        <f aca="false">M111/1000000</f>
        <v>2.000953</v>
      </c>
      <c r="P111" s="0" t="n">
        <f aca="false">(I111+K111)/1000000000</f>
        <v>95.0178833</v>
      </c>
      <c r="Q111" s="0" t="n">
        <f aca="false">(J111+L111)/1000000000*(15.3*10^-6)/(1/2^14)</f>
        <v>11.9524670998512</v>
      </c>
      <c r="R111" s="0" t="n">
        <f aca="false">P111/O111</f>
        <v>47.4863144211783</v>
      </c>
      <c r="S111" s="0" t="n">
        <f aca="false">Q111/O111</f>
        <v>5.97338723091005</v>
      </c>
      <c r="T111" s="0" t="n">
        <f aca="false">R111+S111</f>
        <v>53.4597016520884</v>
      </c>
    </row>
    <row r="112" customFormat="false" ht="12.8" hidden="false" customHeight="false" outlineLevel="0" collapsed="false">
      <c r="B112" s="0" t="n">
        <v>2014</v>
      </c>
      <c r="D112" s="0" t="n">
        <v>1094741</v>
      </c>
      <c r="F112" s="0" t="n">
        <v>267045</v>
      </c>
      <c r="G112" s="0" t="n">
        <v>106697</v>
      </c>
      <c r="H112" s="0" t="n">
        <v>198709</v>
      </c>
      <c r="I112" s="0" t="n">
        <v>43983581542</v>
      </c>
      <c r="J112" s="0" t="n">
        <v>23702087402</v>
      </c>
      <c r="K112" s="0" t="n">
        <v>51107666015</v>
      </c>
      <c r="L112" s="0" t="n">
        <v>23862121582</v>
      </c>
      <c r="M112" s="0" t="n">
        <v>2001054</v>
      </c>
      <c r="N112" s="0" t="n">
        <v>24</v>
      </c>
      <c r="O112" s="0" t="n">
        <f aca="false">M112/1000000</f>
        <v>2.001054</v>
      </c>
      <c r="P112" s="0" t="n">
        <f aca="false">(I112+K112)/1000000000</f>
        <v>95.091247557</v>
      </c>
      <c r="Q112" s="0" t="n">
        <f aca="false">(J112+L112)/1000000000*(15.3*10^-6)/(1/2^14)</f>
        <v>11.923167599906</v>
      </c>
      <c r="R112" s="0" t="n">
        <f aca="false">P112/O112</f>
        <v>47.520580432612</v>
      </c>
      <c r="S112" s="0" t="n">
        <f aca="false">Q112/O112</f>
        <v>5.95844370012303</v>
      </c>
      <c r="T112" s="0" t="n">
        <f aca="false">R112+S112</f>
        <v>53.4790241327351</v>
      </c>
    </row>
    <row r="113" customFormat="false" ht="12.8" hidden="false" customHeight="false" outlineLevel="0" collapsed="false">
      <c r="A113" s="0" t="s">
        <v>0</v>
      </c>
      <c r="B113" s="0" t="s">
        <v>1</v>
      </c>
      <c r="D113" s="0" t="s">
        <v>2</v>
      </c>
      <c r="F113" s="0" t="s">
        <v>73</v>
      </c>
      <c r="G113" s="0" t="s">
        <v>74</v>
      </c>
      <c r="H113" s="0" t="s">
        <v>4</v>
      </c>
      <c r="I113" s="0" t="s">
        <v>5</v>
      </c>
      <c r="J113" s="0" t="s">
        <v>67</v>
      </c>
      <c r="K113" s="0" t="s">
        <v>75</v>
      </c>
      <c r="L113" s="0" t="s">
        <v>76</v>
      </c>
      <c r="M113" s="0" t="s">
        <v>7</v>
      </c>
      <c r="N113" s="0" t="s">
        <v>8</v>
      </c>
      <c r="O113" s="0" t="s">
        <v>9</v>
      </c>
      <c r="P113" s="0" t="s">
        <v>58</v>
      </c>
      <c r="Q113" s="0" t="s">
        <v>59</v>
      </c>
      <c r="R113" s="0" t="s">
        <v>60</v>
      </c>
      <c r="S113" s="0" t="s">
        <v>61</v>
      </c>
      <c r="T113" s="0" t="s">
        <v>62</v>
      </c>
      <c r="U113" s="0" t="s">
        <v>138</v>
      </c>
      <c r="V113" s="0" t="s">
        <v>139</v>
      </c>
    </row>
    <row r="114" customFormat="false" ht="12.8" hidden="false" customHeight="false" outlineLevel="0" collapsed="false">
      <c r="A114" s="0" t="s">
        <v>143</v>
      </c>
      <c r="B114" s="0" t="n">
        <v>365</v>
      </c>
      <c r="D114" s="0" t="n">
        <v>90165</v>
      </c>
      <c r="F114" s="0" t="n">
        <v>27373</v>
      </c>
      <c r="G114" s="0" t="n">
        <v>13533</v>
      </c>
      <c r="H114" s="0" t="n">
        <v>19851</v>
      </c>
      <c r="I114" s="0" t="n">
        <v>39881835937</v>
      </c>
      <c r="J114" s="0" t="n">
        <v>16367492675</v>
      </c>
      <c r="K114" s="0" t="n">
        <v>50598327636</v>
      </c>
      <c r="L114" s="0" t="n">
        <v>23781372070</v>
      </c>
      <c r="M114" s="0" t="n">
        <v>2000773</v>
      </c>
      <c r="N114" s="0" t="n">
        <v>24</v>
      </c>
      <c r="O114" s="0" t="n">
        <f aca="false">M114/1000000</f>
        <v>2.000773</v>
      </c>
      <c r="P114" s="0" t="n">
        <f aca="false">(I114+K114)/1000000000</f>
        <v>90.480163573</v>
      </c>
      <c r="Q114" s="0" t="n">
        <f aca="false">(J114+L114)/1000000000*(15.3*10^-6)/(1/2^14)</f>
        <v>10.0643246997258</v>
      </c>
      <c r="R114" s="0" t="n">
        <f aca="false">P114/O114</f>
        <v>45.2226032503437</v>
      </c>
      <c r="S114" s="0" t="n">
        <f aca="false">Q114/O114</f>
        <v>5.03021817054</v>
      </c>
      <c r="T114" s="0" t="n">
        <f aca="false">R114+S114</f>
        <v>50.2528214208837</v>
      </c>
      <c r="U114" s="2" t="n">
        <f aca="false">AVERAGE(R114:R123)</f>
        <v>46.5361114398125</v>
      </c>
      <c r="V114" s="2" t="n">
        <f aca="false">AVERAGE(T114:T123)</f>
        <v>52.1060218199609</v>
      </c>
    </row>
    <row r="115" customFormat="false" ht="12.8" hidden="false" customHeight="false" outlineLevel="0" collapsed="false">
      <c r="B115" s="0" t="n">
        <v>3847</v>
      </c>
      <c r="D115" s="0" t="n">
        <v>2230454</v>
      </c>
      <c r="F115" s="0" t="n">
        <v>530637</v>
      </c>
      <c r="G115" s="0" t="n">
        <v>255098</v>
      </c>
      <c r="H115" s="0" t="n">
        <v>488286</v>
      </c>
      <c r="I115" s="0" t="n">
        <v>42307617187</v>
      </c>
      <c r="J115" s="0" t="n">
        <v>23656494140</v>
      </c>
      <c r="K115" s="0" t="n">
        <v>48935363769</v>
      </c>
      <c r="L115" s="0" t="n">
        <v>24072509765</v>
      </c>
      <c r="M115" s="0" t="n">
        <v>2001060</v>
      </c>
      <c r="N115" s="0" t="n">
        <v>24</v>
      </c>
      <c r="O115" s="0" t="n">
        <f aca="false">M115/1000000</f>
        <v>2.00106</v>
      </c>
      <c r="P115" s="0" t="n">
        <f aca="false">(I115+K115)/1000000000</f>
        <v>91.242980956</v>
      </c>
      <c r="Q115" s="0" t="n">
        <f aca="false">(J115+L115)/1000000000*(15.3*10^-6)/(1/2^14)</f>
        <v>11.9644775996867</v>
      </c>
      <c r="R115" s="0" t="n">
        <f aca="false">P115/O115</f>
        <v>45.5973238963349</v>
      </c>
      <c r="S115" s="0" t="n">
        <f aca="false">Q115/O115</f>
        <v>5.97906989280014</v>
      </c>
      <c r="T115" s="0" t="n">
        <f aca="false">R115+S115</f>
        <v>51.5763937891351</v>
      </c>
    </row>
    <row r="116" customFormat="false" ht="12.8" hidden="false" customHeight="false" outlineLevel="0" collapsed="false">
      <c r="B116" s="0" t="n">
        <v>692</v>
      </c>
      <c r="D116" s="0" t="n">
        <v>130231</v>
      </c>
      <c r="F116" s="0" t="n">
        <v>36640</v>
      </c>
      <c r="G116" s="0" t="n">
        <v>18337</v>
      </c>
      <c r="H116" s="0" t="n">
        <v>29749</v>
      </c>
      <c r="I116" s="0" t="n">
        <v>45956604003</v>
      </c>
      <c r="J116" s="0" t="n">
        <v>21067077636</v>
      </c>
      <c r="K116" s="0" t="n">
        <v>46923278808</v>
      </c>
      <c r="L116" s="0" t="n">
        <v>23911132812</v>
      </c>
      <c r="M116" s="0" t="n">
        <v>2001071</v>
      </c>
      <c r="N116" s="0" t="n">
        <v>24</v>
      </c>
      <c r="O116" s="0" t="n">
        <f aca="false">M116/1000000</f>
        <v>2.001071</v>
      </c>
      <c r="P116" s="0" t="n">
        <f aca="false">(I116+K116)/1000000000</f>
        <v>92.879882811</v>
      </c>
      <c r="Q116" s="0" t="n">
        <f aca="false">(J116+L116)/1000000000*(15.3*10^-6)/(1/2^14)</f>
        <v>11.2749218996945</v>
      </c>
      <c r="R116" s="0" t="n">
        <f aca="false">P116/O116</f>
        <v>46.4150861268791</v>
      </c>
      <c r="S116" s="0" t="n">
        <f aca="false">Q116/O116</f>
        <v>5.63444370524309</v>
      </c>
      <c r="T116" s="0" t="n">
        <f aca="false">R116+S116</f>
        <v>52.0495298321221</v>
      </c>
    </row>
    <row r="117" customFormat="false" ht="12.8" hidden="false" customHeight="false" outlineLevel="0" collapsed="false">
      <c r="B117" s="0" t="n">
        <v>647</v>
      </c>
      <c r="D117" s="0" t="n">
        <v>703925</v>
      </c>
      <c r="F117" s="0" t="n">
        <v>170940</v>
      </c>
      <c r="G117" s="0" t="n">
        <v>67451</v>
      </c>
      <c r="H117" s="0" t="n">
        <v>125440</v>
      </c>
      <c r="I117" s="0" t="n">
        <v>45199768066</v>
      </c>
      <c r="J117" s="0" t="n">
        <v>20956848144</v>
      </c>
      <c r="K117" s="0" t="n">
        <v>49864013671</v>
      </c>
      <c r="L117" s="0" t="n">
        <v>23970642089</v>
      </c>
      <c r="M117" s="0" t="n">
        <v>2001092</v>
      </c>
      <c r="N117" s="0" t="n">
        <v>24</v>
      </c>
      <c r="O117" s="0" t="n">
        <f aca="false">M117/1000000</f>
        <v>2.001092</v>
      </c>
      <c r="P117" s="0" t="n">
        <f aca="false">(I117+K117)/1000000000</f>
        <v>95.063781737</v>
      </c>
      <c r="Q117" s="0" t="n">
        <f aca="false">(J117+L117)/1000000000*(15.3*10^-6)/(1/2^14)</f>
        <v>11.2622075996553</v>
      </c>
      <c r="R117" s="0" t="n">
        <f aca="false">P117/O117</f>
        <v>47.5059526183704</v>
      </c>
      <c r="S117" s="0" t="n">
        <f aca="false">Q117/O117</f>
        <v>5.62803089495901</v>
      </c>
      <c r="T117" s="0" t="n">
        <f aca="false">R117+S117</f>
        <v>53.1339835133294</v>
      </c>
    </row>
    <row r="118" customFormat="false" ht="12.8" hidden="false" customHeight="false" outlineLevel="0" collapsed="false">
      <c r="B118" s="0" t="n">
        <v>449</v>
      </c>
      <c r="D118" s="0" t="n">
        <v>97135</v>
      </c>
      <c r="F118" s="0" t="n">
        <v>28864</v>
      </c>
      <c r="G118" s="0" t="n">
        <v>14090</v>
      </c>
      <c r="H118" s="0" t="n">
        <v>21174</v>
      </c>
      <c r="I118" s="0" t="n">
        <v>47428039550</v>
      </c>
      <c r="J118" s="0" t="n">
        <v>20752807617</v>
      </c>
      <c r="K118" s="0" t="n">
        <v>46388793945</v>
      </c>
      <c r="L118" s="0" t="n">
        <v>23973388671</v>
      </c>
      <c r="M118" s="0" t="n">
        <v>2001167</v>
      </c>
      <c r="N118" s="0" t="n">
        <v>24</v>
      </c>
      <c r="O118" s="0" t="n">
        <f aca="false">M118/1000000</f>
        <v>2.001167</v>
      </c>
      <c r="P118" s="0" t="n">
        <f aca="false">(I118+K118)/1000000000</f>
        <v>93.816833495</v>
      </c>
      <c r="Q118" s="0" t="n">
        <f aca="false">(J118+L118)/1000000000*(15.3*10^-6)/(1/2^14)</f>
        <v>11.2117481997337</v>
      </c>
      <c r="R118" s="0" t="n">
        <f aca="false">P118/O118</f>
        <v>46.8810616480284</v>
      </c>
      <c r="S118" s="0" t="n">
        <f aca="false">Q118/O118</f>
        <v>5.60260497986108</v>
      </c>
      <c r="T118" s="0" t="n">
        <f aca="false">R118+S118</f>
        <v>52.4836666278894</v>
      </c>
    </row>
    <row r="119" customFormat="false" ht="12.8" hidden="false" customHeight="false" outlineLevel="0" collapsed="false">
      <c r="B119" s="0" t="n">
        <v>601</v>
      </c>
      <c r="D119" s="0" t="n">
        <v>617446</v>
      </c>
      <c r="F119" s="0" t="n">
        <v>151859</v>
      </c>
      <c r="G119" s="0" t="n">
        <v>60487</v>
      </c>
      <c r="H119" s="0" t="n">
        <v>110430</v>
      </c>
      <c r="I119" s="0" t="n">
        <v>46321960449</v>
      </c>
      <c r="J119" s="0" t="n">
        <v>20495117187</v>
      </c>
      <c r="K119" s="0" t="n">
        <v>48298767089</v>
      </c>
      <c r="L119" s="0" t="n">
        <v>24031616210</v>
      </c>
      <c r="M119" s="0" t="n">
        <v>2001066</v>
      </c>
      <c r="N119" s="0" t="n">
        <v>24</v>
      </c>
      <c r="O119" s="0" t="n">
        <f aca="false">M119/1000000</f>
        <v>2.001066</v>
      </c>
      <c r="P119" s="0" t="n">
        <f aca="false">(I119+K119)/1000000000</f>
        <v>94.620727538</v>
      </c>
      <c r="Q119" s="0" t="n">
        <f aca="false">(J119+L119)/1000000000*(15.3*10^-6)/(1/2^14)</f>
        <v>11.1617477996397</v>
      </c>
      <c r="R119" s="0" t="n">
        <f aca="false">P119/O119</f>
        <v>47.2851607783052</v>
      </c>
      <c r="S119" s="0" t="n">
        <f aca="false">Q119/O119</f>
        <v>5.57790087865151</v>
      </c>
      <c r="T119" s="0" t="n">
        <f aca="false">R119+S119</f>
        <v>52.8630616569567</v>
      </c>
    </row>
    <row r="120" customFormat="false" ht="12.8" hidden="false" customHeight="false" outlineLevel="0" collapsed="false">
      <c r="B120" s="0" t="n">
        <v>3736</v>
      </c>
      <c r="D120" s="0" t="n">
        <v>1631226</v>
      </c>
      <c r="F120" s="0" t="n">
        <v>389161</v>
      </c>
      <c r="G120" s="0" t="n">
        <v>200170</v>
      </c>
      <c r="H120" s="0" t="n">
        <v>383239</v>
      </c>
      <c r="I120" s="0" t="n">
        <v>41825866699</v>
      </c>
      <c r="J120" s="0" t="n">
        <v>20531799316</v>
      </c>
      <c r="K120" s="0" t="n">
        <v>47492919921</v>
      </c>
      <c r="L120" s="0" t="n">
        <v>24079895019</v>
      </c>
      <c r="M120" s="0" t="n">
        <v>2000985</v>
      </c>
      <c r="N120" s="0" t="n">
        <v>24</v>
      </c>
      <c r="O120" s="0" t="n">
        <f aca="false">M120/1000000</f>
        <v>2.000985</v>
      </c>
      <c r="P120" s="0" t="n">
        <f aca="false">(I120+K120)/1000000000</f>
        <v>89.31878662</v>
      </c>
      <c r="Q120" s="0" t="n">
        <f aca="false">(J120+L120)/1000000000*(15.3*10^-6)/(1/2^14)</f>
        <v>11.183045399765</v>
      </c>
      <c r="R120" s="0" t="n">
        <f aca="false">P120/O120</f>
        <v>44.6374093858775</v>
      </c>
      <c r="S120" s="0" t="n">
        <f aca="false">Q120/O120</f>
        <v>5.58877023054395</v>
      </c>
      <c r="T120" s="0" t="n">
        <f aca="false">R120+S120</f>
        <v>50.2261796164214</v>
      </c>
    </row>
    <row r="121" customFormat="false" ht="12.8" hidden="false" customHeight="false" outlineLevel="0" collapsed="false">
      <c r="B121" s="0" t="n">
        <v>2354</v>
      </c>
      <c r="D121" s="0" t="n">
        <v>685254</v>
      </c>
      <c r="F121" s="0" t="n">
        <v>167724</v>
      </c>
      <c r="G121" s="0" t="n">
        <v>67101</v>
      </c>
      <c r="H121" s="0" t="n">
        <v>122835</v>
      </c>
      <c r="I121" s="0" t="n">
        <v>45991394042</v>
      </c>
      <c r="J121" s="0" t="n">
        <v>20462036132</v>
      </c>
      <c r="K121" s="0" t="n">
        <v>46761230468</v>
      </c>
      <c r="L121" s="0" t="n">
        <v>24045043945</v>
      </c>
      <c r="M121" s="0" t="n">
        <v>2001225</v>
      </c>
      <c r="N121" s="0" t="n">
        <v>24</v>
      </c>
      <c r="O121" s="0" t="n">
        <f aca="false">M121/1000000</f>
        <v>2.001225</v>
      </c>
      <c r="P121" s="0" t="n">
        <f aca="false">(I121+K121)/1000000000</f>
        <v>92.75262451</v>
      </c>
      <c r="Q121" s="0" t="n">
        <f aca="false">(J121+L121)/1000000000*(15.3*10^-6)/(1/2^14)</f>
        <v>11.156821199718</v>
      </c>
      <c r="R121" s="0" t="n">
        <f aca="false">P121/O121</f>
        <v>46.3479241514572</v>
      </c>
      <c r="S121" s="0" t="n">
        <f aca="false">Q121/O121</f>
        <v>5.57499591486114</v>
      </c>
      <c r="T121" s="0" t="n">
        <f aca="false">R121+S121</f>
        <v>51.9229200663184</v>
      </c>
    </row>
    <row r="122" customFormat="false" ht="12.8" hidden="false" customHeight="false" outlineLevel="0" collapsed="false">
      <c r="B122" s="0" t="n">
        <v>1726</v>
      </c>
      <c r="D122" s="0" t="n">
        <v>191732</v>
      </c>
      <c r="F122" s="0" t="n">
        <v>54447</v>
      </c>
      <c r="G122" s="0" t="n">
        <v>26203</v>
      </c>
      <c r="H122" s="0" t="n">
        <v>40238</v>
      </c>
      <c r="I122" s="0" t="n">
        <v>45647216796</v>
      </c>
      <c r="J122" s="0" t="n">
        <v>20381958007</v>
      </c>
      <c r="K122" s="0" t="n">
        <v>50692565917</v>
      </c>
      <c r="L122" s="0" t="n">
        <v>23972229003</v>
      </c>
      <c r="M122" s="0" t="n">
        <v>2001216</v>
      </c>
      <c r="N122" s="0" t="n">
        <v>24</v>
      </c>
      <c r="O122" s="0" t="n">
        <f aca="false">M122/1000000</f>
        <v>2.001216</v>
      </c>
      <c r="P122" s="0" t="n">
        <f aca="false">(I122+K122)/1000000000</f>
        <v>96.339782713</v>
      </c>
      <c r="Q122" s="0" t="n">
        <f aca="false">(J122+L122)/1000000000*(15.3*10^-6)/(1/2^14)</f>
        <v>11.1184946995692</v>
      </c>
      <c r="R122" s="0" t="n">
        <f aca="false">P122/O122</f>
        <v>48.1406218584101</v>
      </c>
      <c r="S122" s="0" t="n">
        <f aca="false">Q122/O122</f>
        <v>5.55586938120081</v>
      </c>
      <c r="T122" s="0" t="n">
        <f aca="false">R122+S122</f>
        <v>53.6964912396109</v>
      </c>
    </row>
    <row r="123" customFormat="false" ht="12.8" hidden="false" customHeight="false" outlineLevel="0" collapsed="false">
      <c r="B123" s="0" t="n">
        <v>1093</v>
      </c>
      <c r="D123" s="0" t="n">
        <v>581905</v>
      </c>
      <c r="F123" s="0" t="n">
        <v>145306</v>
      </c>
      <c r="G123" s="0" t="n">
        <v>66809</v>
      </c>
      <c r="H123" s="0" t="n">
        <v>121960</v>
      </c>
      <c r="I123" s="0" t="n">
        <v>45146911621</v>
      </c>
      <c r="J123" s="0" t="n">
        <v>20184448242</v>
      </c>
      <c r="K123" s="0" t="n">
        <v>49565917968</v>
      </c>
      <c r="L123" s="0" t="n">
        <v>23940551757</v>
      </c>
      <c r="M123" s="0" t="n">
        <v>2001202</v>
      </c>
      <c r="N123" s="0" t="n">
        <v>24</v>
      </c>
      <c r="O123" s="0" t="n">
        <f aca="false">M123/1000000</f>
        <v>2.001202</v>
      </c>
      <c r="P123" s="0" t="n">
        <f aca="false">(I123+K123)/1000000000</f>
        <v>94.712829589</v>
      </c>
      <c r="Q123" s="0" t="n">
        <f aca="false">(J123+L123)/1000000000*(15.3*10^-6)/(1/2^14)</f>
        <v>11.0610431997493</v>
      </c>
      <c r="R123" s="0" t="n">
        <f aca="false">P123/O123</f>
        <v>47.3279706841188</v>
      </c>
      <c r="S123" s="0" t="n">
        <f aca="false">Q123/O123</f>
        <v>5.52719975282322</v>
      </c>
      <c r="T123" s="0" t="n">
        <f aca="false">R123+S123</f>
        <v>52.8551704369421</v>
      </c>
    </row>
    <row r="124" customFormat="false" ht="12.8" hidden="false" customHeight="false" outlineLevel="0" collapsed="false">
      <c r="A124" s="0" t="s">
        <v>0</v>
      </c>
      <c r="B124" s="0" t="s">
        <v>1</v>
      </c>
      <c r="D124" s="0" t="s">
        <v>2</v>
      </c>
      <c r="F124" s="0" t="s">
        <v>73</v>
      </c>
      <c r="G124" s="0" t="s">
        <v>74</v>
      </c>
      <c r="H124" s="0" t="s">
        <v>4</v>
      </c>
      <c r="I124" s="0" t="s">
        <v>5</v>
      </c>
      <c r="J124" s="0" t="s">
        <v>67</v>
      </c>
      <c r="K124" s="0" t="s">
        <v>75</v>
      </c>
      <c r="L124" s="0" t="s">
        <v>76</v>
      </c>
      <c r="M124" s="0" t="s">
        <v>7</v>
      </c>
      <c r="N124" s="0" t="s">
        <v>8</v>
      </c>
      <c r="O124" s="0" t="s">
        <v>9</v>
      </c>
      <c r="P124" s="0" t="s">
        <v>58</v>
      </c>
      <c r="Q124" s="0" t="s">
        <v>59</v>
      </c>
      <c r="R124" s="0" t="s">
        <v>60</v>
      </c>
      <c r="S124" s="0" t="s">
        <v>61</v>
      </c>
      <c r="T124" s="0" t="s">
        <v>62</v>
      </c>
      <c r="U124" s="0" t="s">
        <v>138</v>
      </c>
      <c r="V124" s="0" t="s">
        <v>139</v>
      </c>
    </row>
    <row r="125" customFormat="false" ht="12.8" hidden="false" customHeight="false" outlineLevel="0" collapsed="false">
      <c r="A125" s="0" t="s">
        <v>144</v>
      </c>
      <c r="B125" s="0" t="n">
        <v>28236</v>
      </c>
      <c r="D125" s="0" t="n">
        <v>2325772</v>
      </c>
      <c r="F125" s="0" t="n">
        <v>594993</v>
      </c>
      <c r="G125" s="0" t="n">
        <v>338430</v>
      </c>
      <c r="H125" s="0" t="n">
        <v>567476</v>
      </c>
      <c r="I125" s="0" t="n">
        <v>47828979492</v>
      </c>
      <c r="J125" s="0" t="n">
        <v>22548828125</v>
      </c>
      <c r="K125" s="0" t="n">
        <v>48593994140</v>
      </c>
      <c r="L125" s="0" t="n">
        <v>24094909667</v>
      </c>
      <c r="M125" s="0" t="n">
        <v>2001176</v>
      </c>
      <c r="N125" s="0" t="n">
        <v>24</v>
      </c>
      <c r="O125" s="0" t="n">
        <f aca="false">M125/1000000</f>
        <v>2.001176</v>
      </c>
      <c r="P125" s="0" t="n">
        <f aca="false">(I125+K125)/1000000000</f>
        <v>96.422973632</v>
      </c>
      <c r="Q125" s="0" t="n">
        <f aca="false">(J125+L125)/1000000000*(15.3*10^-6)/(1/2^14)</f>
        <v>11.6924282997572</v>
      </c>
      <c r="R125" s="0" t="n">
        <f aca="false">P125/O125</f>
        <v>48.183155120789</v>
      </c>
      <c r="S125" s="0" t="n">
        <f aca="false">Q125/O125</f>
        <v>5.84277859606409</v>
      </c>
      <c r="T125" s="0" t="n">
        <f aca="false">R125+S125</f>
        <v>54.0259337168531</v>
      </c>
      <c r="U125" s="2" t="n">
        <f aca="false">AVERAGE(R125:R134)</f>
        <v>47.1547965159598</v>
      </c>
      <c r="V125" s="2" t="n">
        <f aca="false">AVERAGE(T125:T134)</f>
        <v>52.8819839406875</v>
      </c>
    </row>
    <row r="126" customFormat="false" ht="12.8" hidden="false" customHeight="false" outlineLevel="0" collapsed="false">
      <c r="B126" s="0" t="n">
        <v>1815</v>
      </c>
      <c r="D126" s="0" t="n">
        <v>1862459</v>
      </c>
      <c r="F126" s="0" t="n">
        <v>446251</v>
      </c>
      <c r="G126" s="0" t="n">
        <v>225305</v>
      </c>
      <c r="H126" s="0" t="n">
        <v>429634</v>
      </c>
      <c r="I126" s="0" t="n">
        <v>44654479980</v>
      </c>
      <c r="J126" s="0" t="n">
        <v>22491394042</v>
      </c>
      <c r="K126" s="0" t="n">
        <v>49298156738</v>
      </c>
      <c r="L126" s="0" t="n">
        <v>24095153808</v>
      </c>
      <c r="M126" s="0" t="n">
        <v>2001042</v>
      </c>
      <c r="N126" s="0" t="n">
        <v>24</v>
      </c>
      <c r="O126" s="0" t="n">
        <f aca="false">M126/1000000</f>
        <v>2.001042</v>
      </c>
      <c r="P126" s="0" t="n">
        <f aca="false">(I126+K126)/1000000000</f>
        <v>93.952636718</v>
      </c>
      <c r="Q126" s="0" t="n">
        <f aca="false">(J126+L126)/1000000000*(15.3*10^-6)/(1/2^14)</f>
        <v>11.6780921996083</v>
      </c>
      <c r="R126" s="0" t="n">
        <f aca="false">P126/O126</f>
        <v>46.9518564417938</v>
      </c>
      <c r="S126" s="0" t="n">
        <f aca="false">Q126/O126</f>
        <v>5.83600554091734</v>
      </c>
      <c r="T126" s="0" t="n">
        <f aca="false">R126+S126</f>
        <v>52.7878619827112</v>
      </c>
    </row>
    <row r="127" customFormat="false" ht="12.8" hidden="false" customHeight="false" outlineLevel="0" collapsed="false">
      <c r="B127" s="0" t="n">
        <v>545</v>
      </c>
      <c r="D127" s="0" t="n">
        <v>102199</v>
      </c>
      <c r="F127" s="0" t="n">
        <v>30335</v>
      </c>
      <c r="G127" s="0" t="n">
        <v>14907</v>
      </c>
      <c r="H127" s="0" t="n">
        <v>22495</v>
      </c>
      <c r="I127" s="0" t="n">
        <v>47734313964</v>
      </c>
      <c r="J127" s="0" t="n">
        <v>22373107910</v>
      </c>
      <c r="K127" s="0" t="n">
        <v>43934509277</v>
      </c>
      <c r="L127" s="0" t="n">
        <v>23869750976</v>
      </c>
      <c r="M127" s="0" t="n">
        <v>2001218</v>
      </c>
      <c r="N127" s="0" t="n">
        <v>24</v>
      </c>
      <c r="O127" s="0" t="n">
        <f aca="false">M127/1000000</f>
        <v>2.001218</v>
      </c>
      <c r="P127" s="0" t="n">
        <f aca="false">(I127+K127)/1000000000</f>
        <v>91.668823241</v>
      </c>
      <c r="Q127" s="0" t="n">
        <f aca="false">(J127+L127)/1000000000*(15.3*10^-6)/(1/2^14)</f>
        <v>11.5919378998198</v>
      </c>
      <c r="R127" s="0" t="n">
        <f aca="false">P127/O127</f>
        <v>45.8065154525894</v>
      </c>
      <c r="S127" s="0" t="n">
        <f aca="false">Q127/O127</f>
        <v>5.79244135312586</v>
      </c>
      <c r="T127" s="0" t="n">
        <f aca="false">R127+S127</f>
        <v>51.5989568057152</v>
      </c>
    </row>
    <row r="128" customFormat="false" ht="12.8" hidden="false" customHeight="false" outlineLevel="0" collapsed="false">
      <c r="B128" s="0" t="n">
        <v>586</v>
      </c>
      <c r="D128" s="0" t="n">
        <v>1011586</v>
      </c>
      <c r="F128" s="0" t="n">
        <v>243085</v>
      </c>
      <c r="G128" s="0" t="n">
        <v>91244</v>
      </c>
      <c r="H128" s="0" t="n">
        <v>173162</v>
      </c>
      <c r="I128" s="0" t="n">
        <v>47930908203</v>
      </c>
      <c r="J128" s="0" t="n">
        <v>22127563476</v>
      </c>
      <c r="K128" s="0" t="n">
        <v>48215942382</v>
      </c>
      <c r="L128" s="0" t="n">
        <v>24078613281</v>
      </c>
      <c r="M128" s="0" t="n">
        <v>2001410</v>
      </c>
      <c r="N128" s="0" t="n">
        <v>24</v>
      </c>
      <c r="O128" s="0" t="n">
        <f aca="false">M128/1000000</f>
        <v>2.00141</v>
      </c>
      <c r="P128" s="0" t="n">
        <f aca="false">(I128+K128)/1000000000</f>
        <v>96.146850585</v>
      </c>
      <c r="Q128" s="0" t="n">
        <f aca="false">(J128+L128)/1000000000*(15.3*10^-6)/(1/2^14)</f>
        <v>11.5827425997963</v>
      </c>
      <c r="R128" s="0" t="n">
        <f aca="false">P128/O128</f>
        <v>48.0395574045298</v>
      </c>
      <c r="S128" s="0" t="n">
        <f aca="false">Q128/O128</f>
        <v>5.78729125956017</v>
      </c>
      <c r="T128" s="0" t="n">
        <f aca="false">R128+S128</f>
        <v>53.82684866409</v>
      </c>
    </row>
    <row r="129" customFormat="false" ht="12.8" hidden="false" customHeight="false" outlineLevel="0" collapsed="false">
      <c r="B129" s="0" t="n">
        <v>540</v>
      </c>
      <c r="D129" s="0" t="n">
        <v>278720</v>
      </c>
      <c r="F129" s="0" t="n">
        <v>75465</v>
      </c>
      <c r="G129" s="0" t="n">
        <v>33524</v>
      </c>
      <c r="H129" s="0" t="n">
        <v>55765</v>
      </c>
      <c r="I129" s="0" t="n">
        <v>44208129882</v>
      </c>
      <c r="J129" s="0" t="n">
        <v>22143554687</v>
      </c>
      <c r="K129" s="0" t="n">
        <v>47066650390</v>
      </c>
      <c r="L129" s="0" t="n">
        <v>24112060546</v>
      </c>
      <c r="M129" s="0" t="n">
        <v>2001385</v>
      </c>
      <c r="N129" s="0" t="n">
        <v>24</v>
      </c>
      <c r="O129" s="0" t="n">
        <f aca="false">M129/1000000</f>
        <v>2.001385</v>
      </c>
      <c r="P129" s="0" t="n">
        <f aca="false">(I129+K129)/1000000000</f>
        <v>91.274780272</v>
      </c>
      <c r="Q129" s="0" t="n">
        <f aca="false">(J129+L129)/1000000000*(15.3*10^-6)/(1/2^14)</f>
        <v>11.5951355996553</v>
      </c>
      <c r="R129" s="0" t="n">
        <f aca="false">P129/O129</f>
        <v>45.6058081138811</v>
      </c>
      <c r="S129" s="0" t="n">
        <f aca="false">Q129/O129</f>
        <v>5.79355576246216</v>
      </c>
      <c r="T129" s="0" t="n">
        <f aca="false">R129+S129</f>
        <v>51.3993638763433</v>
      </c>
    </row>
    <row r="130" customFormat="false" ht="12.8" hidden="false" customHeight="false" outlineLevel="0" collapsed="false">
      <c r="B130" s="0" t="n">
        <v>716</v>
      </c>
      <c r="D130" s="0" t="n">
        <v>428703</v>
      </c>
      <c r="F130" s="0" t="n">
        <v>110172</v>
      </c>
      <c r="G130" s="0" t="n">
        <v>46825</v>
      </c>
      <c r="H130" s="0" t="n">
        <v>81652</v>
      </c>
      <c r="I130" s="0" t="n">
        <v>47099365234</v>
      </c>
      <c r="J130" s="0" t="n">
        <v>21896057128</v>
      </c>
      <c r="K130" s="0" t="n">
        <v>49121154785</v>
      </c>
      <c r="L130" s="0" t="n">
        <v>24023925781</v>
      </c>
      <c r="M130" s="0" t="n">
        <v>2001279</v>
      </c>
      <c r="N130" s="0" t="n">
        <v>24</v>
      </c>
      <c r="O130" s="0" t="n">
        <f aca="false">M130/1000000</f>
        <v>2.001279</v>
      </c>
      <c r="P130" s="0" t="n">
        <f aca="false">(I130+K130)/1000000000</f>
        <v>96.220520019</v>
      </c>
      <c r="Q130" s="0" t="n">
        <f aca="false">(J130+L130)/1000000000*(15.3*10^-6)/(1/2^14)</f>
        <v>11.5110008997102</v>
      </c>
      <c r="R130" s="0" t="n">
        <f aca="false">P130/O130</f>
        <v>48.0795131608337</v>
      </c>
      <c r="S130" s="0" t="n">
        <f aca="false">Q130/O130</f>
        <v>5.75182215958403</v>
      </c>
      <c r="T130" s="0" t="n">
        <f aca="false">R130+S130</f>
        <v>53.8313353204177</v>
      </c>
    </row>
    <row r="131" customFormat="false" ht="12.8" hidden="false" customHeight="false" outlineLevel="0" collapsed="false">
      <c r="B131" s="0" t="n">
        <v>3614</v>
      </c>
      <c r="D131" s="0" t="n">
        <v>1860287</v>
      </c>
      <c r="F131" s="0" t="n">
        <v>444576</v>
      </c>
      <c r="G131" s="0" t="n">
        <v>218092</v>
      </c>
      <c r="H131" s="0" t="n">
        <v>419840</v>
      </c>
      <c r="I131" s="0" t="n">
        <v>46733642578</v>
      </c>
      <c r="J131" s="0" t="n">
        <v>21707702636</v>
      </c>
      <c r="K131" s="0" t="n">
        <v>50383178710</v>
      </c>
      <c r="L131" s="0" t="n">
        <v>24022644042</v>
      </c>
      <c r="M131" s="0" t="n">
        <v>2001384</v>
      </c>
      <c r="N131" s="0" t="n">
        <v>24</v>
      </c>
      <c r="O131" s="0" t="n">
        <f aca="false">M131/1000000</f>
        <v>2.001384</v>
      </c>
      <c r="P131" s="0" t="n">
        <f aca="false">(I131+K131)/1000000000</f>
        <v>97.116821288</v>
      </c>
      <c r="Q131" s="0" t="n">
        <f aca="false">(J131+L131)/1000000000*(15.3*10^-6)/(1/2^14)</f>
        <v>11.463463799577</v>
      </c>
      <c r="R131" s="0" t="n">
        <f aca="false">P131/O131</f>
        <v>48.5248314606293</v>
      </c>
      <c r="S131" s="0" t="n">
        <f aca="false">Q131/O131</f>
        <v>5.72776828413587</v>
      </c>
      <c r="T131" s="0" t="n">
        <f aca="false">R131+S131</f>
        <v>54.2525997447651</v>
      </c>
    </row>
    <row r="132" customFormat="false" ht="12.8" hidden="false" customHeight="false" outlineLevel="0" collapsed="false">
      <c r="B132" s="0" t="n">
        <v>622</v>
      </c>
      <c r="D132" s="0" t="n">
        <v>1025021</v>
      </c>
      <c r="F132" s="0" t="n">
        <v>245967</v>
      </c>
      <c r="G132" s="0" t="n">
        <v>93651</v>
      </c>
      <c r="H132" s="0" t="n">
        <v>178441</v>
      </c>
      <c r="I132" s="0" t="n">
        <v>45560424804</v>
      </c>
      <c r="J132" s="0" t="n">
        <v>21547973632</v>
      </c>
      <c r="K132" s="0" t="n">
        <v>51109985351</v>
      </c>
      <c r="L132" s="0" t="n">
        <v>24077636718</v>
      </c>
      <c r="M132" s="0" t="n">
        <v>2001234</v>
      </c>
      <c r="N132" s="0" t="n">
        <v>24</v>
      </c>
      <c r="O132" s="0" t="n">
        <f aca="false">M132/1000000</f>
        <v>2.001234</v>
      </c>
      <c r="P132" s="0" t="n">
        <f aca="false">(I132+K132)/1000000000</f>
        <v>96.670410155</v>
      </c>
      <c r="Q132" s="0" t="n">
        <f aca="false">(J132+L132)/1000000000*(15.3*10^-6)/(1/2^14)</f>
        <v>11.4372089996083</v>
      </c>
      <c r="R132" s="0" t="n">
        <f aca="false">P132/O132</f>
        <v>48.3054006453019</v>
      </c>
      <c r="S132" s="0" t="n">
        <f aca="false">Q132/O132</f>
        <v>5.71507829649522</v>
      </c>
      <c r="T132" s="0" t="n">
        <f aca="false">R132+S132</f>
        <v>54.0204789417971</v>
      </c>
    </row>
    <row r="133" customFormat="false" ht="12.8" hidden="false" customHeight="false" outlineLevel="0" collapsed="false">
      <c r="B133" s="0" t="n">
        <v>452</v>
      </c>
      <c r="D133" s="0" t="n">
        <v>123180</v>
      </c>
      <c r="F133" s="0" t="n">
        <v>35758</v>
      </c>
      <c r="G133" s="0" t="n">
        <v>17601</v>
      </c>
      <c r="H133" s="0" t="n">
        <v>25562</v>
      </c>
      <c r="I133" s="0" t="n">
        <v>43371704101</v>
      </c>
      <c r="J133" s="0" t="n">
        <v>21436340332</v>
      </c>
      <c r="K133" s="0" t="n">
        <v>51120483398</v>
      </c>
      <c r="L133" s="0" t="n">
        <v>23978881835</v>
      </c>
      <c r="M133" s="0" t="n">
        <v>2001193</v>
      </c>
      <c r="N133" s="0" t="n">
        <v>24</v>
      </c>
      <c r="O133" s="0" t="n">
        <f aca="false">M133/1000000</f>
        <v>2.001193</v>
      </c>
      <c r="P133" s="0" t="n">
        <f aca="false">(I133+K133)/1000000000</f>
        <v>94.492187499</v>
      </c>
      <c r="Q133" s="0" t="n">
        <f aca="false">(J133+L133)/1000000000*(15.3*10^-6)/(1/2^14)</f>
        <v>11.3844698997572</v>
      </c>
      <c r="R133" s="0" t="n">
        <f aca="false">P133/O133</f>
        <v>47.2179282552957</v>
      </c>
      <c r="S133" s="0" t="n">
        <f aca="false">Q133/O133</f>
        <v>5.68884155589049</v>
      </c>
      <c r="T133" s="0" t="n">
        <f aca="false">R133+S133</f>
        <v>52.9067698111862</v>
      </c>
    </row>
    <row r="134" customFormat="false" ht="12.8" hidden="false" customHeight="false" outlineLevel="0" collapsed="false">
      <c r="B134" s="0" t="n">
        <v>498</v>
      </c>
      <c r="D134" s="0" t="n">
        <v>948399</v>
      </c>
      <c r="F134" s="0" t="n">
        <v>227618</v>
      </c>
      <c r="G134" s="0" t="n">
        <v>85424</v>
      </c>
      <c r="H134" s="0" t="n">
        <v>162596</v>
      </c>
      <c r="I134" s="0" t="n">
        <v>43806884765</v>
      </c>
      <c r="J134" s="0" t="n">
        <v>18716491699</v>
      </c>
      <c r="K134" s="0" t="n">
        <v>45925415039</v>
      </c>
      <c r="L134" s="0" t="n">
        <v>23889953613</v>
      </c>
      <c r="M134" s="0" t="n">
        <v>2001461</v>
      </c>
      <c r="N134" s="0" t="n">
        <v>24</v>
      </c>
      <c r="O134" s="0" t="n">
        <f aca="false">M134/1000000</f>
        <v>2.001461</v>
      </c>
      <c r="P134" s="0" t="n">
        <f aca="false">(I134+K134)/1000000000</f>
        <v>89.732299804</v>
      </c>
      <c r="Q134" s="0" t="n">
        <f aca="false">(J134+L134)/1000000000*(15.3*10^-6)/(1/2^14)</f>
        <v>10.6803791998747</v>
      </c>
      <c r="R134" s="0" t="n">
        <f aca="false">P134/O134</f>
        <v>44.8333991039546</v>
      </c>
      <c r="S134" s="0" t="n">
        <f aca="false">Q134/O134</f>
        <v>5.33629143904111</v>
      </c>
      <c r="T134" s="0" t="n">
        <f aca="false">R134+S134</f>
        <v>50.1696905429957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146</v>
      </c>
      <c r="F1" s="0" t="s">
        <v>147</v>
      </c>
    </row>
    <row r="2" customFormat="false" ht="12.8" hidden="false" customHeight="false" outlineLevel="0" collapsed="false">
      <c r="A2" s="0" t="s">
        <v>0</v>
      </c>
      <c r="B2" s="0" t="s">
        <v>8</v>
      </c>
      <c r="C2" s="1" t="s">
        <v>9</v>
      </c>
      <c r="D2" s="1" t="s">
        <v>13</v>
      </c>
      <c r="F2" s="0" t="s">
        <v>13</v>
      </c>
    </row>
    <row r="3" customFormat="false" ht="12.8" hidden="false" customHeight="false" outlineLevel="0" collapsed="false">
      <c r="A3" s="0" t="s">
        <v>34</v>
      </c>
      <c r="B3" s="0" t="n">
        <v>1</v>
      </c>
      <c r="C3" s="0" t="n">
        <v>2.11601</v>
      </c>
      <c r="D3" s="0" t="n">
        <v>16.5934941285722</v>
      </c>
      <c r="F3" s="0" t="n">
        <v>17.1526974598398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  <c r="F4" s="0" t="n">
        <v>22.8589467585014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  <c r="F5" s="0" t="n">
        <v>30.0726209120883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  <c r="F6" s="0" t="n">
        <v>36.4231706771518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  <c r="F7" s="0" t="n">
        <v>33.9414372926101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  <c r="F8" s="0" t="n">
        <v>33.9573196139921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  <c r="F9" s="0" t="n">
        <v>36.1077530508334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  <c r="F10" s="0" t="n">
        <v>39.4341980407361</v>
      </c>
    </row>
    <row r="12" customFormat="false" ht="12.8" hidden="false" customHeight="false" outlineLevel="0" collapsed="false">
      <c r="A12" s="0" t="s">
        <v>148</v>
      </c>
    </row>
    <row r="37" customFormat="false" ht="12.8" hidden="false" customHeight="false" outlineLevel="0" collapsed="false">
      <c r="A37" s="0" t="s">
        <v>149</v>
      </c>
    </row>
    <row r="59" customFormat="false" ht="12.8" hidden="false" customHeight="false" outlineLevel="0" collapsed="false">
      <c r="A59" s="0" t="s">
        <v>150</v>
      </c>
    </row>
    <row r="93" customFormat="false" ht="12.8" hidden="false" customHeight="false" outlineLevel="0" collapsed="false">
      <c r="A93" s="0" t="s">
        <v>151</v>
      </c>
    </row>
    <row r="131" customFormat="false" ht="12.8" hidden="false" customHeight="false" outlineLevel="0" collapsed="false">
      <c r="A131" s="0" t="s">
        <v>147</v>
      </c>
    </row>
    <row r="132" customFormat="false" ht="12.8" hidden="false" customHeight="false" outlineLevel="0" collapsed="false">
      <c r="A132" s="0" t="s">
        <v>34</v>
      </c>
      <c r="B132" s="0" t="s">
        <v>149</v>
      </c>
      <c r="C132" s="0" t="s">
        <v>152</v>
      </c>
      <c r="D132" s="0" t="s">
        <v>36</v>
      </c>
      <c r="E132" s="0" t="s">
        <v>38</v>
      </c>
    </row>
    <row r="133" customFormat="false" ht="12.8" hidden="false" customHeight="false" outlineLevel="0" collapsed="false">
      <c r="A133" s="0" t="e">
        <f aca="false"/>
        <v>#N/A</v>
      </c>
      <c r="B133" s="0" t="e">
        <f aca="false"/>
        <v>#N/A</v>
      </c>
      <c r="C133" s="0" t="e">
        <f aca="false"/>
        <v>#N/A</v>
      </c>
      <c r="D133" s="0" t="e">
        <f aca="false"/>
        <v>#N/A</v>
      </c>
      <c r="E133" s="0" t="e">
        <f aca="false"/>
        <v>#N/A</v>
      </c>
    </row>
    <row r="134" customFormat="false" ht="12.8" hidden="false" customHeight="false" outlineLevel="0" collapsed="false">
      <c r="A134" s="0" t="n">
        <v>0.146803247534732</v>
      </c>
      <c r="B134" s="0" t="n">
        <v>-0.242867839413445</v>
      </c>
      <c r="C134" s="0" t="n">
        <v>-0.307352392797782</v>
      </c>
      <c r="D134" s="0" t="n">
        <v>-0.0897529971830862</v>
      </c>
      <c r="E134" s="0" t="n">
        <v>-0.160195294731009</v>
      </c>
    </row>
    <row r="135" customFormat="false" ht="12.8" hidden="false" customHeight="false" outlineLevel="0" collapsed="false">
      <c r="A135" s="0" t="n">
        <v>0.0780645708517313</v>
      </c>
      <c r="B135" s="0" t="n">
        <v>-0.434993085261201</v>
      </c>
      <c r="C135" s="0" t="n">
        <v>-0.549473290174497</v>
      </c>
      <c r="D135" s="0" t="n">
        <v>-0.0652947141126194</v>
      </c>
      <c r="E135" s="0" t="n">
        <v>-0.0852417398299561</v>
      </c>
    </row>
    <row r="136" customFormat="false" ht="12.8" hidden="false" customHeight="false" outlineLevel="0" collapsed="false">
      <c r="A136" s="0" t="n">
        <v>0.0619148167313816</v>
      </c>
      <c r="B136" s="0" t="n">
        <v>-0.558661831829412</v>
      </c>
      <c r="C136" s="0" t="n">
        <v>-0.535223647654966</v>
      </c>
      <c r="D136" s="0" t="n">
        <v>-0.0792387145089535</v>
      </c>
      <c r="E136" s="0" t="n">
        <v>-0.0640988620636378</v>
      </c>
    </row>
    <row r="137" customFormat="false" ht="12.8" hidden="false" customHeight="false" outlineLevel="0" collapsed="false">
      <c r="A137" s="0" t="n">
        <v>0.100658657108139</v>
      </c>
      <c r="B137" s="0" t="n">
        <v>-0.627752488166439</v>
      </c>
      <c r="C137" s="0" t="n">
        <v>-0.677665398051417</v>
      </c>
      <c r="D137" s="0" t="n">
        <v>-0.298683419413109</v>
      </c>
      <c r="E137" s="0" t="n">
        <v>-0.00970254912047699</v>
      </c>
    </row>
    <row r="138" customFormat="false" ht="12.8" hidden="false" customHeight="false" outlineLevel="0" collapsed="false">
      <c r="A138" s="0" t="n">
        <v>0.102653830193526</v>
      </c>
      <c r="B138" s="0" t="n">
        <v>-0.614791027320014</v>
      </c>
      <c r="C138" s="0" t="n">
        <v>-0.601981901431908</v>
      </c>
      <c r="D138" s="0" t="n">
        <v>-0.203216458737043</v>
      </c>
      <c r="E138" s="0" t="n">
        <v>0.0109896500262208</v>
      </c>
    </row>
    <row r="139" customFormat="false" ht="12.8" hidden="false" customHeight="false" outlineLevel="0" collapsed="false">
      <c r="A139" s="0" t="n">
        <v>0.103568579618574</v>
      </c>
      <c r="B139" s="0" t="n">
        <v>-0.698308991039351</v>
      </c>
      <c r="C139" s="0" t="n">
        <v>-0.548342796814577</v>
      </c>
      <c r="D139" s="0" t="n">
        <v>-0.140009908540101</v>
      </c>
      <c r="E139" s="0" t="n">
        <v>0.0284440111647917</v>
      </c>
    </row>
    <row r="140" customFormat="false" ht="12.8" hidden="false" customHeight="false" outlineLevel="0" collapsed="false">
      <c r="A140" s="0" t="n">
        <v>0.0966189575518675</v>
      </c>
      <c r="B140" s="0" t="n">
        <v>-0.626855403175048</v>
      </c>
      <c r="C140" s="0" t="n">
        <v>-0.540483115555438</v>
      </c>
      <c r="D140" s="0" t="n">
        <v>-0.119175715642004</v>
      </c>
      <c r="E140" s="0" t="n">
        <v>0.0352587809365756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U25" activeCellId="0" sqref="U25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2.9591836734694"/>
    <col collapsed="false" hidden="false" max="6" min="5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4" min="13" style="0" width="18.3775510204082"/>
    <col collapsed="false" hidden="false" max="15" min="15" style="0" width="15.6071428571429"/>
    <col collapsed="false" hidden="false" max="16" min="16" style="0" width="13.7959183673469"/>
    <col collapsed="false" hidden="false" max="17" min="17" style="0" width="12.8265306122449"/>
    <col collapsed="false" hidden="false" max="18" min="18" style="0" width="21.7142857142857"/>
    <col collapsed="false" hidden="false" max="19" min="19" style="0" width="18.3775510204082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73</v>
      </c>
      <c r="E1" s="0" t="s">
        <v>74</v>
      </c>
      <c r="F1" s="0" t="s">
        <v>4</v>
      </c>
      <c r="G1" s="0" t="s">
        <v>5</v>
      </c>
      <c r="H1" s="0" t="s">
        <v>67</v>
      </c>
      <c r="I1" s="0" t="s">
        <v>75</v>
      </c>
      <c r="J1" s="0" t="s">
        <v>76</v>
      </c>
      <c r="K1" s="0" t="s">
        <v>7</v>
      </c>
      <c r="L1" s="0" t="s">
        <v>8</v>
      </c>
      <c r="M1" s="0" t="s">
        <v>153</v>
      </c>
      <c r="N1" s="0" t="s">
        <v>154</v>
      </c>
      <c r="O1" s="0" t="s">
        <v>155</v>
      </c>
      <c r="P1" s="0" t="s">
        <v>156</v>
      </c>
      <c r="Q1" s="0" t="s">
        <v>16</v>
      </c>
      <c r="R1" s="0" t="s">
        <v>17</v>
      </c>
      <c r="S1" s="0" t="s">
        <v>79</v>
      </c>
    </row>
    <row r="2" customFormat="false" ht="12.8" hidden="false" customHeight="false" outlineLevel="0" collapsed="false">
      <c r="A2" s="0" t="s">
        <v>34</v>
      </c>
      <c r="B2" s="0" t="n">
        <v>2115</v>
      </c>
      <c r="C2" s="0" t="n">
        <v>1102036883</v>
      </c>
      <c r="D2" s="0" t="n">
        <v>300363747</v>
      </c>
      <c r="E2" s="0" t="n">
        <v>200030401</v>
      </c>
      <c r="F2" s="0" t="n">
        <v>100564426</v>
      </c>
      <c r="G2" s="0" t="n">
        <v>1358276367</v>
      </c>
      <c r="H2" s="0" t="n">
        <v>206787109</v>
      </c>
      <c r="I2" s="0" t="n">
        <v>1316345214</v>
      </c>
      <c r="J2" s="0" t="n">
        <v>142562866</v>
      </c>
      <c r="K2" s="0" t="n">
        <v>33728</v>
      </c>
      <c r="L2" s="0" t="n">
        <v>12</v>
      </c>
      <c r="M2" s="0" t="n">
        <f aca="false">K2/1000000</f>
        <v>0.033728</v>
      </c>
      <c r="N2" s="0" t="n">
        <f aca="false">(G2+I2)/1000000000</f>
        <v>2.674621581</v>
      </c>
      <c r="O2" s="0" t="n">
        <f aca="false">(H2+J2)/1000000000</f>
        <v>0.349349975</v>
      </c>
      <c r="P2" s="0" t="n">
        <f aca="false">N2+O2</f>
        <v>3.023971556</v>
      </c>
      <c r="Q2" s="0" t="n">
        <f aca="false">M$2/M2</f>
        <v>1</v>
      </c>
      <c r="R2" s="0" t="n">
        <f aca="false">N$2/N2</f>
        <v>1</v>
      </c>
      <c r="S2" s="0" t="n">
        <f aca="false">P$2/P2</f>
        <v>1</v>
      </c>
    </row>
    <row r="3" customFormat="false" ht="12.8" hidden="false" customHeight="false" outlineLevel="0" collapsed="false">
      <c r="B3" s="0" t="n">
        <v>1604</v>
      </c>
      <c r="C3" s="0" t="n">
        <v>2202254559</v>
      </c>
      <c r="D3" s="0" t="n">
        <v>600402935</v>
      </c>
      <c r="E3" s="0" t="n">
        <v>400029985</v>
      </c>
      <c r="F3" s="0" t="n">
        <v>200627027</v>
      </c>
      <c r="G3" s="0" t="n">
        <v>2653335571</v>
      </c>
      <c r="H3" s="0" t="n">
        <v>409942626</v>
      </c>
      <c r="I3" s="0" t="n">
        <v>2581283569</v>
      </c>
      <c r="J3" s="0" t="n">
        <v>275741577</v>
      </c>
      <c r="K3" s="0" t="n">
        <v>66140</v>
      </c>
      <c r="L3" s="0" t="n">
        <v>12</v>
      </c>
      <c r="M3" s="0" t="n">
        <f aca="false">K3/1000000</f>
        <v>0.06614</v>
      </c>
      <c r="N3" s="0" t="n">
        <f aca="false">(G3+I3)/1000000000</f>
        <v>5.23461914</v>
      </c>
      <c r="O3" s="0" t="n">
        <f aca="false">(H3+J3)/1000000000</f>
        <v>0.685684203</v>
      </c>
      <c r="P3" s="0" t="n">
        <f aca="false">N3+O3</f>
        <v>5.920303343</v>
      </c>
      <c r="Q3" s="0" t="n">
        <f aca="false">M$2/M3</f>
        <v>0.509948593891745</v>
      </c>
      <c r="R3" s="0" t="n">
        <f aca="false">N$2/N3</f>
        <v>0.510948649647126</v>
      </c>
      <c r="S3" s="0" t="n">
        <f aca="false">P$2/P3</f>
        <v>0.510779833532594</v>
      </c>
    </row>
    <row r="4" customFormat="false" ht="12.8" hidden="false" customHeight="false" outlineLevel="0" collapsed="false">
      <c r="B4" s="0" t="n">
        <v>1662</v>
      </c>
      <c r="C4" s="0" t="n">
        <v>4402887446</v>
      </c>
      <c r="D4" s="0" t="n">
        <v>1200509250</v>
      </c>
      <c r="E4" s="0" t="n">
        <v>800029985</v>
      </c>
      <c r="F4" s="0" t="n">
        <v>400807986</v>
      </c>
      <c r="G4" s="0" t="n">
        <v>5232345581</v>
      </c>
      <c r="H4" s="0" t="n">
        <v>768890380</v>
      </c>
      <c r="I4" s="0" t="n">
        <v>5113998413</v>
      </c>
      <c r="J4" s="0" t="n">
        <v>544921875</v>
      </c>
      <c r="K4" s="0" t="n">
        <v>130684</v>
      </c>
      <c r="L4" s="0" t="n">
        <v>12</v>
      </c>
      <c r="M4" s="0" t="n">
        <f aca="false">K4/1000000</f>
        <v>0.130684</v>
      </c>
      <c r="N4" s="0" t="n">
        <f aca="false">(G4+I4)/1000000000</f>
        <v>10.346343994</v>
      </c>
      <c r="O4" s="0" t="n">
        <f aca="false">(H4+J4)/1000000000</f>
        <v>1.313812255</v>
      </c>
      <c r="P4" s="0" t="n">
        <f aca="false">N4+O4</f>
        <v>11.660156249</v>
      </c>
      <c r="Q4" s="0" t="n">
        <f aca="false">M$2/M4</f>
        <v>0.2580882127881</v>
      </c>
      <c r="R4" s="0" t="n">
        <f aca="false">N$2/N4</f>
        <v>0.258508859027986</v>
      </c>
      <c r="S4" s="0" t="n">
        <f aca="false">P$2/P4</f>
        <v>0.259342284221907</v>
      </c>
    </row>
    <row r="5" customFormat="false" ht="12.8" hidden="false" customHeight="false" outlineLevel="0" collapsed="false">
      <c r="B5" s="0" t="n">
        <v>1803</v>
      </c>
      <c r="C5" s="0" t="n">
        <v>8811996004</v>
      </c>
      <c r="D5" s="0" t="n">
        <v>2401834785</v>
      </c>
      <c r="E5" s="0" t="n">
        <v>1600029985</v>
      </c>
      <c r="F5" s="0" t="n">
        <v>803410712</v>
      </c>
      <c r="G5" s="0" t="n">
        <v>10500259399</v>
      </c>
      <c r="H5" s="0" t="n">
        <v>1487579345</v>
      </c>
      <c r="I5" s="0" t="n">
        <v>10259307861</v>
      </c>
      <c r="J5" s="0" t="n">
        <v>1083984375</v>
      </c>
      <c r="K5" s="0" t="n">
        <v>261254</v>
      </c>
      <c r="L5" s="0" t="n">
        <v>12</v>
      </c>
      <c r="M5" s="0" t="n">
        <f aca="false">K5/1000000</f>
        <v>0.261254</v>
      </c>
      <c r="N5" s="0" t="n">
        <f aca="false">(G5+I5)/1000000000</f>
        <v>20.75956726</v>
      </c>
      <c r="O5" s="0" t="n">
        <f aca="false">(H5+J5)/1000000000</f>
        <v>2.57156372</v>
      </c>
      <c r="P5" s="0" t="n">
        <f aca="false">N5+O5</f>
        <v>23.33113098</v>
      </c>
      <c r="Q5" s="0" t="n">
        <f aca="false">M$2/M5</f>
        <v>0.129100415687415</v>
      </c>
      <c r="R5" s="0" t="n">
        <f aca="false">N$2/N5</f>
        <v>0.128838021886589</v>
      </c>
      <c r="S5" s="0" t="n">
        <f aca="false">P$2/P5</f>
        <v>0.129611014510708</v>
      </c>
    </row>
    <row r="6" customFormat="false" ht="12.8" hidden="false" customHeight="false" outlineLevel="0" collapsed="false">
      <c r="B6" s="0" t="n">
        <v>2008</v>
      </c>
      <c r="C6" s="0" t="n">
        <v>17606245988</v>
      </c>
      <c r="D6" s="0" t="n">
        <v>4801051323</v>
      </c>
      <c r="E6" s="0" t="n">
        <v>3200031259</v>
      </c>
      <c r="F6" s="0" t="n">
        <v>1601768006</v>
      </c>
      <c r="G6" s="0" t="n">
        <v>20874542236</v>
      </c>
      <c r="H6" s="0" t="n">
        <v>2953872680</v>
      </c>
      <c r="I6" s="0" t="n">
        <v>20405487060</v>
      </c>
      <c r="J6" s="0" t="n">
        <v>2167495727</v>
      </c>
      <c r="K6" s="0" t="n">
        <v>519115</v>
      </c>
      <c r="L6" s="0" t="n">
        <v>12</v>
      </c>
      <c r="M6" s="0" t="n">
        <f aca="false">K6/1000000</f>
        <v>0.519115</v>
      </c>
      <c r="N6" s="0" t="n">
        <f aca="false">(G6+I6)/1000000000</f>
        <v>41.280029296</v>
      </c>
      <c r="O6" s="0" t="n">
        <f aca="false">(H6+J6)/1000000000</f>
        <v>5.121368407</v>
      </c>
      <c r="P6" s="0" t="n">
        <f aca="false">N6+O6</f>
        <v>46.401397703</v>
      </c>
      <c r="Q6" s="0" t="n">
        <f aca="false">M$2/M6</f>
        <v>0.0649721160051241</v>
      </c>
      <c r="R6" s="0" t="n">
        <f aca="false">N$2/N6</f>
        <v>0.064792143479878</v>
      </c>
      <c r="S6" s="0" t="n">
        <f aca="false">P$2/P6</f>
        <v>0.0651698376707409</v>
      </c>
    </row>
    <row r="7" customFormat="false" ht="12.8" hidden="false" customHeight="false" outlineLevel="0" collapsed="false">
      <c r="B7" s="0" t="n">
        <v>2228</v>
      </c>
      <c r="C7" s="0" t="n">
        <v>35211575663</v>
      </c>
      <c r="D7" s="0" t="n">
        <v>9601906248</v>
      </c>
      <c r="E7" s="0" t="n">
        <v>6400029337</v>
      </c>
      <c r="F7" s="0" t="n">
        <v>3203292855</v>
      </c>
      <c r="G7" s="0" t="n">
        <v>41712142944</v>
      </c>
      <c r="H7" s="0" t="n">
        <v>5785186767</v>
      </c>
      <c r="I7" s="0" t="n">
        <v>40814819335</v>
      </c>
      <c r="J7" s="0" t="n">
        <v>4315093994</v>
      </c>
      <c r="K7" s="0" t="n">
        <v>1037562</v>
      </c>
      <c r="L7" s="0" t="n">
        <v>12</v>
      </c>
      <c r="M7" s="0" t="n">
        <f aca="false">K7/1000000</f>
        <v>1.037562</v>
      </c>
      <c r="N7" s="0" t="n">
        <f aca="false">(G7+I7)/1000000000</f>
        <v>82.526962279</v>
      </c>
      <c r="O7" s="0" t="n">
        <f aca="false">(H7+J7)/1000000000</f>
        <v>10.100280761</v>
      </c>
      <c r="P7" s="0" t="n">
        <f aca="false">N7+O7</f>
        <v>92.62724304</v>
      </c>
      <c r="Q7" s="0" t="n">
        <f aca="false">M$2/M7</f>
        <v>0.0325069730772715</v>
      </c>
      <c r="R7" s="0" t="n">
        <f aca="false">N$2/N7</f>
        <v>0.0324090637428029</v>
      </c>
      <c r="S7" s="0" t="n">
        <f aca="false">P$2/P7</f>
        <v>0.0326466756081052</v>
      </c>
    </row>
    <row r="8" customFormat="false" ht="12.8" hidden="false" customHeight="false" outlineLevel="0" collapsed="false">
      <c r="B8" s="0" t="n">
        <v>1670</v>
      </c>
      <c r="C8" s="0" t="n">
        <v>70417290500</v>
      </c>
      <c r="D8" s="0" t="n">
        <v>19202874503</v>
      </c>
      <c r="E8" s="0" t="n">
        <v>12800035275</v>
      </c>
      <c r="F8" s="0" t="n">
        <v>6404922407</v>
      </c>
      <c r="G8" s="0" t="n">
        <v>83456909179</v>
      </c>
      <c r="H8" s="0" t="n">
        <v>11651275634</v>
      </c>
      <c r="I8" s="0" t="n">
        <v>81596267700</v>
      </c>
      <c r="J8" s="0" t="n">
        <v>8634704589</v>
      </c>
      <c r="K8" s="0" t="n">
        <v>2072881</v>
      </c>
      <c r="L8" s="0" t="n">
        <v>12</v>
      </c>
      <c r="M8" s="0" t="n">
        <f aca="false">K8/1000000</f>
        <v>2.072881</v>
      </c>
      <c r="N8" s="0" t="n">
        <f aca="false">(G8+I8)/1000000000</f>
        <v>165.053176879</v>
      </c>
      <c r="O8" s="0" t="n">
        <f aca="false">(H8+J8)/1000000000</f>
        <v>20.285980223</v>
      </c>
      <c r="P8" s="0" t="n">
        <f aca="false">N8+O8</f>
        <v>185.339157102</v>
      </c>
      <c r="Q8" s="0" t="n">
        <f aca="false">M$2/M8</f>
        <v>0.0162710739304379</v>
      </c>
      <c r="R8" s="0" t="n">
        <f aca="false">N$2/N8</f>
        <v>0.0162046052767634</v>
      </c>
      <c r="S8" s="0" t="n">
        <f aca="false">P$2/P8</f>
        <v>0.0163158805903913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1:S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RowHeight="12.8"/>
  <cols>
    <col collapsed="false" hidden="false" max="1025" min="1" style="0" width="11.5204081632653"/>
  </cols>
  <sheetData>
    <row r="11" customFormat="false" ht="12.8" hidden="false" customHeight="false" outlineLevel="0" collapsed="false">
      <c r="S11" s="0" t="s">
        <v>157</v>
      </c>
    </row>
    <row r="12" customFormat="false" ht="12.8" hidden="false" customHeight="false" outlineLevel="0" collapsed="false">
      <c r="S12" s="0" t="s">
        <v>158</v>
      </c>
    </row>
    <row r="13" customFormat="false" ht="12.8" hidden="false" customHeight="false" outlineLevel="0" collapsed="false">
      <c r="S13" s="0" t="s">
        <v>159</v>
      </c>
    </row>
    <row r="14" customFormat="false" ht="12.8" hidden="false" customHeight="false" outlineLevel="0" collapsed="false">
      <c r="S14" s="0" t="s">
        <v>160</v>
      </c>
    </row>
    <row r="21" customFormat="false" ht="12.8" hidden="false" customHeight="false" outlineLevel="0" collapsed="false">
      <c r="K21" s="0" t="s">
        <v>161</v>
      </c>
    </row>
    <row r="22" customFormat="false" ht="12.8" hidden="false" customHeight="false" outlineLevel="0" collapsed="false">
      <c r="K22" s="0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2015-08-04T10:12:16Z</cp:lastPrinted>
  <cp:revision>0</cp:revision>
</cp:coreProperties>
</file>