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workbookAlgorithmName="SHA-512" workbookHashValue="Z8VBfF4VZqQ/6G3KSrAsF/+dk+oC8D3hR5Dn0XxGbL5p0fbjL3CzaUqO72pPoLdHK7WCbZnmbimaXreUVUAAaA==" workbookSaltValue="6fWsB7UzOvDfQ0o8XaDllw==" workbookSpinCount="100000" lockStructure="1"/>
  <bookViews>
    <workbookView xWindow="0" yWindow="0" windowWidth="20490" windowHeight="702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4" i="2"/>
  <c r="I30" i="2"/>
  <c r="I31" i="2"/>
  <c r="I32" i="2"/>
  <c r="I33" i="2"/>
  <c r="I34" i="2"/>
  <c r="I35" i="2"/>
  <c r="I36" i="2"/>
  <c r="I37" i="2"/>
  <c r="I38" i="2"/>
  <c r="I39" i="2"/>
  <c r="I40" i="2"/>
  <c r="K20" i="2"/>
  <c r="K21" i="2"/>
  <c r="K22" i="2"/>
  <c r="K23" i="2"/>
  <c r="K24" i="2"/>
  <c r="K25" i="2"/>
  <c r="K26" i="2"/>
  <c r="K27" i="2"/>
  <c r="K28" i="2"/>
  <c r="K19" i="2"/>
  <c r="I20" i="2"/>
  <c r="I21" i="2"/>
  <c r="I22" i="2"/>
  <c r="I23" i="2"/>
  <c r="I24" i="2"/>
  <c r="I25" i="2"/>
  <c r="I26" i="2"/>
  <c r="I27" i="2"/>
  <c r="I28" i="2"/>
  <c r="I19" i="2"/>
  <c r="K15" i="2"/>
  <c r="K16" i="2"/>
  <c r="K17" i="2"/>
  <c r="K18" i="2"/>
  <c r="K14" i="2"/>
  <c r="I15" i="2"/>
  <c r="I16" i="2"/>
  <c r="I17" i="2"/>
  <c r="I18" i="2"/>
  <c r="I14" i="2"/>
  <c r="K9" i="2"/>
  <c r="K10" i="2"/>
  <c r="K11" i="2"/>
  <c r="K12" i="2"/>
  <c r="K13" i="2"/>
  <c r="K8" i="2"/>
  <c r="I9" i="2"/>
  <c r="I10" i="2"/>
  <c r="I11" i="2"/>
  <c r="I12" i="2"/>
  <c r="I13" i="2"/>
  <c r="I8" i="2"/>
  <c r="J8" i="2" s="1"/>
  <c r="K53" i="2"/>
  <c r="K46" i="2"/>
  <c r="K47" i="2"/>
  <c r="K48" i="2"/>
  <c r="K49" i="2"/>
  <c r="K50" i="2"/>
  <c r="K51" i="2"/>
  <c r="K52" i="2"/>
  <c r="K45" i="2"/>
  <c r="K42" i="2"/>
  <c r="K43" i="2"/>
  <c r="K44" i="2"/>
  <c r="K41" i="2"/>
  <c r="K30" i="2"/>
  <c r="K31" i="2"/>
  <c r="K32" i="2"/>
  <c r="K33" i="2"/>
  <c r="K34" i="2"/>
  <c r="K35" i="2"/>
  <c r="K36" i="2"/>
  <c r="K37" i="2"/>
  <c r="K38" i="2"/>
  <c r="K39" i="2"/>
  <c r="K40" i="2"/>
  <c r="K29" i="2"/>
  <c r="K5" i="2"/>
  <c r="K6" i="2"/>
  <c r="K7" i="2"/>
  <c r="K4" i="2"/>
  <c r="I53" i="2"/>
  <c r="I46" i="2"/>
  <c r="I47" i="2"/>
  <c r="I48" i="2"/>
  <c r="I49" i="2"/>
  <c r="I50" i="2"/>
  <c r="I51" i="2"/>
  <c r="I52" i="2"/>
  <c r="I45" i="2"/>
  <c r="I42" i="2"/>
  <c r="I43" i="2"/>
  <c r="I44" i="2"/>
  <c r="I41" i="2"/>
  <c r="I29" i="2"/>
  <c r="I5" i="2"/>
  <c r="J5" i="2" s="1"/>
  <c r="I6" i="2"/>
  <c r="J6" i="2" s="1"/>
  <c r="I7" i="2"/>
  <c r="J7" i="2" s="1"/>
  <c r="I4" i="2"/>
  <c r="E69" i="1" l="1"/>
  <c r="E67" i="1"/>
  <c r="E66" i="1"/>
  <c r="E65" i="1"/>
  <c r="E64" i="1"/>
  <c r="E63" i="1"/>
  <c r="E62" i="1"/>
  <c r="E61" i="1"/>
  <c r="E60" i="1"/>
  <c r="E58" i="1"/>
  <c r="E57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3" i="1"/>
  <c r="E22" i="1"/>
  <c r="E21" i="1"/>
  <c r="E20" i="1"/>
  <c r="E19" i="1"/>
  <c r="E18" i="1"/>
  <c r="E14" i="1"/>
  <c r="E15" i="1"/>
  <c r="E16" i="1"/>
  <c r="E13" i="1"/>
  <c r="L11" i="1"/>
  <c r="M11" i="1"/>
  <c r="F13" i="1" l="1"/>
  <c r="F14" i="1"/>
  <c r="F15" i="1"/>
  <c r="F11" i="1" s="1"/>
  <c r="K11" i="1" s="1"/>
  <c r="F16" i="1"/>
  <c r="F18" i="1"/>
  <c r="F19" i="1"/>
  <c r="F20" i="1"/>
  <c r="F21" i="1"/>
  <c r="F22" i="1"/>
  <c r="F23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60" i="1"/>
  <c r="F61" i="1"/>
  <c r="F62" i="1"/>
  <c r="F63" i="1"/>
  <c r="F64" i="1"/>
  <c r="F65" i="1"/>
  <c r="F66" i="1"/>
  <c r="F67" i="1"/>
  <c r="F69" i="1"/>
  <c r="N69" i="1"/>
  <c r="N61" i="1"/>
  <c r="N62" i="1"/>
  <c r="N63" i="1"/>
  <c r="N64" i="1"/>
  <c r="N65" i="1"/>
  <c r="N66" i="1"/>
  <c r="N67" i="1"/>
  <c r="N60" i="1"/>
  <c r="N56" i="1"/>
  <c r="N57" i="1"/>
  <c r="N58" i="1"/>
  <c r="N55" i="1"/>
  <c r="N43" i="1"/>
  <c r="N44" i="1"/>
  <c r="N45" i="1"/>
  <c r="N46" i="1"/>
  <c r="N47" i="1"/>
  <c r="N48" i="1"/>
  <c r="N49" i="1"/>
  <c r="N50" i="1"/>
  <c r="N51" i="1"/>
  <c r="N52" i="1"/>
  <c r="N53" i="1"/>
  <c r="N42" i="1"/>
  <c r="N32" i="1"/>
  <c r="N33" i="1"/>
  <c r="N34" i="1"/>
  <c r="N35" i="1"/>
  <c r="N36" i="1"/>
  <c r="N37" i="1"/>
  <c r="N38" i="1"/>
  <c r="N39" i="1"/>
  <c r="N40" i="1"/>
  <c r="N31" i="1"/>
  <c r="N26" i="1"/>
  <c r="N27" i="1"/>
  <c r="N28" i="1"/>
  <c r="N29" i="1"/>
  <c r="N25" i="1"/>
  <c r="N19" i="1"/>
  <c r="N20" i="1"/>
  <c r="N21" i="1"/>
  <c r="N22" i="1"/>
  <c r="N23" i="1"/>
  <c r="N18" i="1"/>
  <c r="N14" i="1"/>
  <c r="N15" i="1"/>
  <c r="N16" i="1"/>
  <c r="N13" i="1"/>
  <c r="K19" i="1"/>
  <c r="K18" i="1"/>
  <c r="K16" i="1"/>
  <c r="H7" i="2" s="1"/>
  <c r="K15" i="1"/>
  <c r="H6" i="2" s="1"/>
  <c r="K14" i="1"/>
  <c r="H5" i="2" s="1"/>
  <c r="K13" i="1"/>
  <c r="H4" i="2" s="1"/>
  <c r="N11" i="1"/>
  <c r="J11" i="1"/>
  <c r="H11" i="1"/>
  <c r="G11" i="1"/>
  <c r="G13" i="1" s="1"/>
  <c r="I13" i="1" s="1"/>
  <c r="G14" i="1" s="1"/>
  <c r="I14" i="1" s="1"/>
  <c r="G15" i="1" s="1"/>
  <c r="I15" i="1" s="1"/>
  <c r="G16" i="1" s="1"/>
  <c r="I16" i="1" s="1"/>
  <c r="G18" i="1" s="1"/>
  <c r="H9" i="2" l="1"/>
  <c r="H8" i="2"/>
  <c r="I18" i="1"/>
  <c r="G19" i="1" s="1"/>
  <c r="E11" i="1"/>
  <c r="I19" i="1" l="1"/>
  <c r="G20" i="1" s="1"/>
  <c r="K20" i="1" l="1"/>
  <c r="I20" i="1"/>
  <c r="G21" i="1" s="1"/>
  <c r="H10" i="2" l="1"/>
  <c r="I21" i="1"/>
  <c r="G22" i="1" s="1"/>
  <c r="K21" i="1"/>
  <c r="H11" i="2" l="1"/>
  <c r="K22" i="1"/>
  <c r="I22" i="1"/>
  <c r="G23" i="1" s="1"/>
  <c r="H12" i="2" l="1"/>
  <c r="K23" i="1"/>
  <c r="I23" i="1"/>
  <c r="G25" i="1" s="1"/>
  <c r="H13" i="2" l="1"/>
  <c r="K25" i="1"/>
  <c r="I25" i="1"/>
  <c r="G26" i="1" s="1"/>
  <c r="H14" i="2" l="1"/>
  <c r="K26" i="1"/>
  <c r="H15" i="2" s="1"/>
  <c r="I26" i="1"/>
  <c r="G27" i="1" s="1"/>
  <c r="K27" i="1" l="1"/>
  <c r="H16" i="2" s="1"/>
  <c r="I27" i="1"/>
  <c r="G28" i="1" s="1"/>
  <c r="K28" i="1" l="1"/>
  <c r="H17" i="2" s="1"/>
  <c r="I28" i="1"/>
  <c r="G29" i="1" s="1"/>
  <c r="K29" i="1" l="1"/>
  <c r="H18" i="2" s="1"/>
  <c r="I29" i="1"/>
  <c r="G31" i="1" s="1"/>
  <c r="K31" i="1" l="1"/>
  <c r="H19" i="2" s="1"/>
  <c r="I31" i="1"/>
  <c r="G32" i="1" s="1"/>
  <c r="K32" i="1" l="1"/>
  <c r="H20" i="2" s="1"/>
  <c r="I32" i="1"/>
  <c r="G33" i="1" s="1"/>
  <c r="I33" i="1" l="1"/>
  <c r="G34" i="1" s="1"/>
  <c r="K33" i="1"/>
  <c r="H21" i="2" s="1"/>
  <c r="K34" i="1" l="1"/>
  <c r="H22" i="2" s="1"/>
  <c r="I34" i="1"/>
  <c r="G35" i="1" s="1"/>
  <c r="K35" i="1" l="1"/>
  <c r="H23" i="2" s="1"/>
  <c r="I35" i="1"/>
  <c r="G36" i="1" s="1"/>
  <c r="K36" i="1" l="1"/>
  <c r="H24" i="2" s="1"/>
  <c r="I36" i="1"/>
  <c r="G37" i="1" s="1"/>
  <c r="K37" i="1" l="1"/>
  <c r="H25" i="2" s="1"/>
  <c r="I37" i="1"/>
  <c r="G38" i="1" s="1"/>
  <c r="K38" i="1" l="1"/>
  <c r="H26" i="2" s="1"/>
  <c r="I38" i="1"/>
  <c r="G39" i="1" s="1"/>
  <c r="K39" i="1" l="1"/>
  <c r="H27" i="2" s="1"/>
  <c r="I39" i="1"/>
  <c r="G40" i="1" s="1"/>
  <c r="I40" i="1" l="1"/>
  <c r="G42" i="1" s="1"/>
  <c r="K40" i="1"/>
  <c r="H28" i="2" s="1"/>
  <c r="K42" i="1" l="1"/>
  <c r="H29" i="2" s="1"/>
  <c r="I42" i="1"/>
  <c r="G43" i="1" s="1"/>
  <c r="K43" i="1" l="1"/>
  <c r="H30" i="2" s="1"/>
  <c r="I43" i="1"/>
  <c r="G44" i="1" s="1"/>
  <c r="K44" i="1" l="1"/>
  <c r="H31" i="2" s="1"/>
  <c r="I44" i="1"/>
  <c r="G45" i="1" s="1"/>
  <c r="K45" i="1" l="1"/>
  <c r="H32" i="2" s="1"/>
  <c r="I45" i="1"/>
  <c r="G46" i="1" s="1"/>
  <c r="K46" i="1" l="1"/>
  <c r="H33" i="2" s="1"/>
  <c r="I46" i="1"/>
  <c r="G47" i="1" s="1"/>
  <c r="K47" i="1" l="1"/>
  <c r="H34" i="2" s="1"/>
  <c r="I47" i="1"/>
  <c r="G48" i="1" s="1"/>
  <c r="K48" i="1" l="1"/>
  <c r="H35" i="2" s="1"/>
  <c r="I48" i="1"/>
  <c r="G49" i="1" s="1"/>
  <c r="K49" i="1" l="1"/>
  <c r="H36" i="2" s="1"/>
  <c r="I49" i="1"/>
  <c r="G50" i="1" s="1"/>
  <c r="K50" i="1" l="1"/>
  <c r="H37" i="2" s="1"/>
  <c r="I50" i="1"/>
  <c r="G51" i="1" s="1"/>
  <c r="K51" i="1" l="1"/>
  <c r="H38" i="2" s="1"/>
  <c r="I51" i="1"/>
  <c r="G52" i="1" s="1"/>
  <c r="I52" i="1" l="1"/>
  <c r="G53" i="1" s="1"/>
  <c r="K52" i="1"/>
  <c r="H39" i="2" s="1"/>
  <c r="I53" i="1" l="1"/>
  <c r="G55" i="1" s="1"/>
  <c r="K53" i="1"/>
  <c r="H40" i="2" s="1"/>
  <c r="I55" i="1" l="1"/>
  <c r="G56" i="1" s="1"/>
  <c r="K55" i="1"/>
  <c r="H41" i="2" s="1"/>
  <c r="I56" i="1" l="1"/>
  <c r="G57" i="1" s="1"/>
  <c r="K56" i="1"/>
  <c r="H42" i="2" s="1"/>
  <c r="I57" i="1" l="1"/>
  <c r="G58" i="1" s="1"/>
  <c r="K57" i="1"/>
  <c r="H43" i="2" s="1"/>
  <c r="K58" i="1" l="1"/>
  <c r="H44" i="2" s="1"/>
  <c r="I58" i="1"/>
  <c r="G60" i="1" s="1"/>
  <c r="K60" i="1" l="1"/>
  <c r="H45" i="2" s="1"/>
  <c r="I60" i="1"/>
  <c r="G61" i="1" s="1"/>
  <c r="I61" i="1" l="1"/>
  <c r="G62" i="1" s="1"/>
  <c r="K61" i="1"/>
  <c r="H46" i="2" s="1"/>
  <c r="K62" i="1" l="1"/>
  <c r="H47" i="2" s="1"/>
  <c r="I62" i="1"/>
  <c r="G63" i="1" s="1"/>
  <c r="K63" i="1" l="1"/>
  <c r="H48" i="2" s="1"/>
  <c r="I63" i="1"/>
  <c r="G64" i="1" s="1"/>
  <c r="K64" i="1" l="1"/>
  <c r="H49" i="2" s="1"/>
  <c r="I64" i="1"/>
  <c r="G65" i="1" s="1"/>
  <c r="I65" i="1" l="1"/>
  <c r="G66" i="1" s="1"/>
  <c r="K65" i="1"/>
  <c r="H50" i="2" s="1"/>
  <c r="K66" i="1" l="1"/>
  <c r="H51" i="2" s="1"/>
  <c r="I66" i="1"/>
  <c r="G67" i="1" s="1"/>
  <c r="K67" i="1" l="1"/>
  <c r="I67" i="1"/>
  <c r="G69" i="1" s="1"/>
  <c r="H52" i="2" l="1"/>
  <c r="K69" i="1"/>
  <c r="H53" i="2" s="1"/>
  <c r="I69" i="1"/>
  <c r="I11" i="1" s="1"/>
  <c r="D11" i="1" s="1"/>
  <c r="A4" i="2" l="1"/>
  <c r="A5" i="2"/>
  <c r="A3" i="2"/>
  <c r="A6" i="2" l="1"/>
</calcChain>
</file>

<file path=xl/sharedStrings.xml><?xml version="1.0" encoding="utf-8"?>
<sst xmlns="http://schemas.openxmlformats.org/spreadsheetml/2006/main" count="240" uniqueCount="141">
  <si>
    <t>Data início do Gráfico:</t>
  </si>
  <si>
    <t>EAP</t>
  </si>
  <si>
    <t>NOME DA ATIVIDADE</t>
  </si>
  <si>
    <t>DURAÇÃO ESTIMADA</t>
  </si>
  <si>
    <t>REAL DURAÇÃO</t>
  </si>
  <si>
    <t>PORCENTAGEM CONCLUÍDO</t>
  </si>
  <si>
    <t>DATA ESTIMADA INÍCIO</t>
  </si>
  <si>
    <t>REAL DATA INÍCIO</t>
  </si>
  <si>
    <t>DATA ESTIMADA TÉRMINO</t>
  </si>
  <si>
    <t>REAL DATA TÉRMINO</t>
  </si>
  <si>
    <t>STATUS</t>
  </si>
  <si>
    <t>CUSTO PREVISTO</t>
  </si>
  <si>
    <t>CUSTO REAL</t>
  </si>
  <si>
    <t>DIFERENÇA</t>
  </si>
  <si>
    <t>(ESCREVA AQUI O NOME DO LOTEAMENTO)</t>
  </si>
  <si>
    <t>Contato Inicial</t>
  </si>
  <si>
    <t>1.1</t>
  </si>
  <si>
    <t>Contato com Cliente</t>
  </si>
  <si>
    <t>1.2</t>
  </si>
  <si>
    <t>Informações Iniciais da Gleba</t>
  </si>
  <si>
    <t>1.3</t>
  </si>
  <si>
    <t>Visita Técnica</t>
  </si>
  <si>
    <t>1.4</t>
  </si>
  <si>
    <t>Verificação de Viabilidade Econômica</t>
  </si>
  <si>
    <t>Proposta Comercial</t>
  </si>
  <si>
    <t>2.1</t>
  </si>
  <si>
    <t>Elaboração Proposta Comercial/Parceira</t>
  </si>
  <si>
    <t>Apresentação da Proposta</t>
  </si>
  <si>
    <t>2.3</t>
  </si>
  <si>
    <t>Negociação</t>
  </si>
  <si>
    <t>2.4</t>
  </si>
  <si>
    <t>Aprovação da Proposta</t>
  </si>
  <si>
    <t>2.5</t>
  </si>
  <si>
    <t>Elaboração do Contrato</t>
  </si>
  <si>
    <t>2.6</t>
  </si>
  <si>
    <t>Assinatura do Contrato</t>
  </si>
  <si>
    <t>Projeto</t>
  </si>
  <si>
    <t>3.1</t>
  </si>
  <si>
    <t>Levantamento e Diretrizes</t>
  </si>
  <si>
    <t>3.2</t>
  </si>
  <si>
    <t>Levantamento Planialtimétrio</t>
  </si>
  <si>
    <t>3.3</t>
  </si>
  <si>
    <t>Levantamento Cadastral</t>
  </si>
  <si>
    <t>3.4</t>
  </si>
  <si>
    <t>Matrícula da Gleba</t>
  </si>
  <si>
    <t>3.5</t>
  </si>
  <si>
    <t>Solicitação de Diretriz</t>
  </si>
  <si>
    <t>Estudos e Anteprojeto</t>
  </si>
  <si>
    <t>4.1</t>
  </si>
  <si>
    <t>Estudo Urbanístico</t>
  </si>
  <si>
    <t>4.2</t>
  </si>
  <si>
    <t>Apresentação do Projeto</t>
  </si>
  <si>
    <t>4.3</t>
  </si>
  <si>
    <t>Aprovação pelos Parceiros</t>
  </si>
  <si>
    <t>4.4</t>
  </si>
  <si>
    <t>Estudo e Concepção da Terraplenagem</t>
  </si>
  <si>
    <t>4.5</t>
  </si>
  <si>
    <t>Estudo e Concepção da Drenagem</t>
  </si>
  <si>
    <t>4.6</t>
  </si>
  <si>
    <t>Viabilidade Concessionárias (Água/Esgoto/Iluminação)</t>
  </si>
  <si>
    <t>4.7</t>
  </si>
  <si>
    <t>Emissão e Recolhimento ARTs</t>
  </si>
  <si>
    <t>4.8</t>
  </si>
  <si>
    <t>Protocolo e Analíse Órgão Público</t>
  </si>
  <si>
    <t>4.9</t>
  </si>
  <si>
    <t>Pré-Aprovação Órgão Público</t>
  </si>
  <si>
    <t>Projeto de Divisão de Lotes Cliente/Stelita</t>
  </si>
  <si>
    <t>Projetos Complementares</t>
  </si>
  <si>
    <t>5.1</t>
  </si>
  <si>
    <t>Memorial Descritivo Loteamento</t>
  </si>
  <si>
    <t>5.2</t>
  </si>
  <si>
    <t>Memorial Lote a Lote</t>
  </si>
  <si>
    <t>5.3</t>
  </si>
  <si>
    <t>Perimétricos e Memoriais - Áreas Públicas</t>
  </si>
  <si>
    <t>5.4</t>
  </si>
  <si>
    <t>Projeto de Paisagismo</t>
  </si>
  <si>
    <t>5.5</t>
  </si>
  <si>
    <t>Projeto de Terraplenagem</t>
  </si>
  <si>
    <t>5.6</t>
  </si>
  <si>
    <t>Projeto de Drenagem</t>
  </si>
  <si>
    <t>5.7</t>
  </si>
  <si>
    <t>Projeto de Abastecimento de Água</t>
  </si>
  <si>
    <t>5.8</t>
  </si>
  <si>
    <t>Projeto de Esgoto</t>
  </si>
  <si>
    <t>5.9</t>
  </si>
  <si>
    <t>Projeto Pavimentação</t>
  </si>
  <si>
    <t>5.10</t>
  </si>
  <si>
    <t>Projeto Sinalização Viária</t>
  </si>
  <si>
    <t>5.11</t>
  </si>
  <si>
    <t>Cronograma Físico-Financeiro</t>
  </si>
  <si>
    <t>5.12</t>
  </si>
  <si>
    <t>Termo de Caução e Responsabilidade</t>
  </si>
  <si>
    <t>Tramitação e Aprovação Final</t>
  </si>
  <si>
    <t>6.1</t>
  </si>
  <si>
    <t>Aprovação dos Projetos no Órgão Público</t>
  </si>
  <si>
    <t>6.2</t>
  </si>
  <si>
    <t>Emissão e Pagamento do Alvará</t>
  </si>
  <si>
    <t>6.3</t>
  </si>
  <si>
    <t>Emissão e Assinatura do Decreto</t>
  </si>
  <si>
    <t>6.4</t>
  </si>
  <si>
    <t>Registro Cartório</t>
  </si>
  <si>
    <t>Execução da Obra</t>
  </si>
  <si>
    <t>7.1</t>
  </si>
  <si>
    <t>Terraplenagem</t>
  </si>
  <si>
    <t>7.2</t>
  </si>
  <si>
    <t>Rede de Drenagem Pluvial</t>
  </si>
  <si>
    <t>7.3</t>
  </si>
  <si>
    <t>Sistema de Esgoto Sanitário</t>
  </si>
  <si>
    <t>7.4</t>
  </si>
  <si>
    <t>Rede de Distribuição - Água Potável</t>
  </si>
  <si>
    <t>7.5</t>
  </si>
  <si>
    <t>Pavimentação</t>
  </si>
  <si>
    <t>7.6</t>
  </si>
  <si>
    <t>Finalização do Sistema de Esgoto/Água</t>
  </si>
  <si>
    <t>7.7</t>
  </si>
  <si>
    <t>Energia/Iluminação</t>
  </si>
  <si>
    <t>7.8</t>
  </si>
  <si>
    <t>Paisagismo</t>
  </si>
  <si>
    <t>Entrega da Obra</t>
  </si>
  <si>
    <t>8.1</t>
  </si>
  <si>
    <t>Vistoria dos Órgãos Competentes</t>
  </si>
  <si>
    <t>Cronograma Construção de Loteamentos - CCL</t>
  </si>
  <si>
    <t xml:space="preserve">Instruções: </t>
  </si>
  <si>
    <t>EEC</t>
  </si>
  <si>
    <t>de cada EEC, não esquecendo de colocar também os custos previstos e reais.</t>
  </si>
  <si>
    <t>5º: No botão DashBoards você pode acompanhar o avanço do cronograma</t>
  </si>
  <si>
    <t>Etapas do Projeto</t>
  </si>
  <si>
    <t>Descrição</t>
  </si>
  <si>
    <t>Status</t>
  </si>
  <si>
    <t>Data ìnicio</t>
  </si>
  <si>
    <t>Duração</t>
  </si>
  <si>
    <t>Data de Término</t>
  </si>
  <si>
    <t>4.10</t>
  </si>
  <si>
    <t>2.2</t>
  </si>
  <si>
    <t>Em Atraso</t>
  </si>
  <si>
    <t>Em Andamento</t>
  </si>
  <si>
    <t>Concluído</t>
  </si>
  <si>
    <t>4º: À medida que o cronograma for avançando, informar as datas reais de inicio e término</t>
  </si>
  <si>
    <t>1º: Digitar nome do Lotemento no campo "ESCREVA AQUI O NOME DO LOTEAMANETO"</t>
  </si>
  <si>
    <t>2º: Digitar a data de início do cronograma ao lado do campo "Data início do Gráfico"</t>
  </si>
  <si>
    <t>3º: Identificar o campo EEC (Etapa de Execução do Cronograma)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</si>
</sst>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sz val="10"/>
      <color rgb="FF002060"/>
      <name val="Calibri"/>
      <family val="2"/>
    </font>
    <font>
      <sz val="10"/>
      <color theme="1" tint="0.24994659260841701"/>
      <name val="Calibri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color theme="4"/>
      <name val="Calibri"/>
      <family val="2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b/>
      <sz val="10"/>
      <color rgb="FF004080"/>
      <name val="Calibri"/>
      <family val="2"/>
    </font>
    <font>
      <b/>
      <i/>
      <sz val="10"/>
      <color theme="0"/>
      <name val="Calibri"/>
      <family val="2"/>
    </font>
    <font>
      <b/>
      <sz val="10"/>
      <color theme="1" tint="0.2499465926084170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00407E"/>
      <name val="Calibri Light"/>
      <family val="2"/>
      <scheme val="major"/>
    </font>
    <font>
      <u/>
      <sz val="10"/>
      <color theme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6"/>
      <color theme="4" tint="-0.249977111117893"/>
      <name val="Calibri Light"/>
      <family val="2"/>
      <scheme val="major"/>
    </font>
    <font>
      <b/>
      <sz val="10"/>
      <color rgb="FF0070C0"/>
      <name val="Calibri"/>
      <family val="2"/>
    </font>
    <font>
      <sz val="10"/>
      <color rgb="FF0070C0"/>
      <name val="Calibri"/>
      <family val="2"/>
    </font>
    <font>
      <sz val="10"/>
      <name val="Calibri Light"/>
      <family val="2"/>
      <scheme val="maj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2" applyNumberFormat="0" applyProtection="0">
      <alignment horizontal="left" vertical="center"/>
    </xf>
    <xf numFmtId="0" fontId="4" fillId="0" borderId="0" applyNumberFormat="0" applyFill="0" applyBorder="0" applyAlignment="0" applyProtection="0">
      <alignment vertical="center"/>
    </xf>
    <xf numFmtId="3" fontId="5" fillId="0" borderId="12" applyFill="0" applyProtection="0">
      <alignment horizontal="center"/>
    </xf>
    <xf numFmtId="0" fontId="6" fillId="0" borderId="0" applyFill="0" applyBorder="0" applyProtection="0">
      <alignment horizontal="left"/>
    </xf>
    <xf numFmtId="9" fontId="7" fillId="0" borderId="0" applyFill="0" applyBorder="0" applyProtection="0">
      <alignment horizontal="center" vertical="center"/>
    </xf>
  </cellStyleXfs>
  <cellXfs count="153">
    <xf numFmtId="0" fontId="0" fillId="0" borderId="0" xfId="0"/>
    <xf numFmtId="14" fontId="8" fillId="5" borderId="0" xfId="0" applyNumberFormat="1" applyFont="1" applyFill="1" applyBorder="1" applyAlignment="1" applyProtection="1">
      <alignment horizontal="center" vertical="center"/>
    </xf>
    <xf numFmtId="14" fontId="9" fillId="0" borderId="20" xfId="0" applyNumberFormat="1" applyFont="1" applyFill="1" applyBorder="1" applyAlignment="1" applyProtection="1">
      <alignment horizontal="center" vertical="center"/>
    </xf>
    <xf numFmtId="164" fontId="10" fillId="0" borderId="21" xfId="0" applyNumberFormat="1" applyFont="1" applyFill="1" applyBorder="1" applyAlignment="1" applyProtection="1">
      <alignment horizontal="center" vertical="center"/>
      <protection locked="0"/>
    </xf>
    <xf numFmtId="14" fontId="9" fillId="0" borderId="23" xfId="0" applyNumberFormat="1" applyFont="1" applyFill="1" applyBorder="1" applyAlignment="1" applyProtection="1">
      <alignment horizontal="center" vertical="center"/>
    </xf>
    <xf numFmtId="164" fontId="10" fillId="0" borderId="24" xfId="0" applyNumberFormat="1" applyFont="1" applyFill="1" applyBorder="1" applyAlignment="1" applyProtection="1">
      <alignment horizontal="center" vertical="center"/>
      <protection locked="0"/>
    </xf>
    <xf numFmtId="14" fontId="9" fillId="0" borderId="26" xfId="0" applyNumberFormat="1" applyFont="1" applyFill="1" applyBorder="1" applyAlignment="1" applyProtection="1">
      <alignment horizontal="center" vertical="center"/>
    </xf>
    <xf numFmtId="164" fontId="10" fillId="0" borderId="27" xfId="0" applyNumberFormat="1" applyFont="1" applyFill="1" applyBorder="1" applyAlignment="1" applyProtection="1">
      <alignment horizontal="center" vertical="center"/>
      <protection locked="0"/>
    </xf>
    <xf numFmtId="14" fontId="9" fillId="0" borderId="29" xfId="0" applyNumberFormat="1" applyFont="1" applyFill="1" applyBorder="1" applyAlignment="1" applyProtection="1">
      <alignment horizontal="center" vertical="center"/>
    </xf>
    <xf numFmtId="164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1" fillId="6" borderId="17" xfId="6" applyFont="1" applyFill="1" applyBorder="1" applyAlignment="1" applyProtection="1">
      <alignment horizontal="center" vertical="center" wrapText="1"/>
    </xf>
    <xf numFmtId="9" fontId="11" fillId="5" borderId="17" xfId="7" applyFont="1" applyFill="1" applyBorder="1" applyAlignment="1" applyProtection="1">
      <alignment horizontal="center" vertical="center"/>
    </xf>
    <xf numFmtId="14" fontId="11" fillId="6" borderId="17" xfId="0" applyNumberFormat="1" applyFont="1" applyFill="1" applyBorder="1" applyAlignment="1" applyProtection="1">
      <alignment horizontal="center" vertical="center"/>
    </xf>
    <xf numFmtId="14" fontId="11" fillId="5" borderId="17" xfId="0" applyNumberFormat="1" applyFont="1" applyFill="1" applyBorder="1" applyAlignment="1" applyProtection="1">
      <alignment horizontal="center" vertical="center"/>
    </xf>
    <xf numFmtId="164" fontId="11" fillId="7" borderId="18" xfId="0" applyNumberFormat="1" applyFont="1" applyFill="1" applyBorder="1" applyAlignment="1" applyProtection="1">
      <alignment horizontal="center" vertical="center"/>
    </xf>
    <xf numFmtId="164" fontId="12" fillId="8" borderId="31" xfId="0" applyNumberFormat="1" applyFont="1" applyFill="1" applyBorder="1" applyAlignment="1" applyProtection="1">
      <alignment horizontal="center" vertical="center"/>
    </xf>
    <xf numFmtId="0" fontId="11" fillId="7" borderId="8" xfId="0" applyFont="1" applyFill="1" applyBorder="1" applyAlignment="1" applyProtection="1">
      <alignment horizontal="center" vertical="center"/>
    </xf>
    <xf numFmtId="0" fontId="13" fillId="0" borderId="19" xfId="0" applyFont="1" applyFill="1" applyBorder="1" applyAlignment="1" applyProtection="1">
      <alignment horizontal="center" vertical="center"/>
    </xf>
    <xf numFmtId="0" fontId="13" fillId="0" borderId="20" xfId="6" applyFont="1" applyFill="1" applyBorder="1" applyAlignment="1" applyProtection="1">
      <alignment horizontal="left" vertical="center"/>
    </xf>
    <xf numFmtId="0" fontId="14" fillId="0" borderId="20" xfId="0" applyNumberFormat="1" applyFont="1" applyFill="1" applyBorder="1" applyAlignment="1" applyProtection="1">
      <alignment horizontal="center" vertical="center"/>
      <protection locked="0"/>
    </xf>
    <xf numFmtId="0" fontId="13" fillId="0" borderId="20" xfId="0" applyNumberFormat="1" applyFont="1" applyFill="1" applyBorder="1" applyAlignment="1" applyProtection="1">
      <alignment horizontal="center" vertical="center"/>
    </xf>
    <xf numFmtId="9" fontId="13" fillId="0" borderId="20" xfId="7" applyFont="1" applyFill="1" applyBorder="1" applyAlignment="1" applyProtection="1">
      <alignment horizontal="center" vertical="center"/>
    </xf>
    <xf numFmtId="14" fontId="13" fillId="0" borderId="20" xfId="0" applyNumberFormat="1" applyFont="1" applyFill="1" applyBorder="1" applyAlignment="1" applyProtection="1">
      <alignment horizontal="center" vertical="center"/>
    </xf>
    <xf numFmtId="14" fontId="15" fillId="0" borderId="20" xfId="0" applyNumberFormat="1" applyFont="1" applyFill="1" applyBorder="1" applyAlignment="1" applyProtection="1">
      <alignment horizontal="center" vertical="center"/>
      <protection locked="0"/>
    </xf>
    <xf numFmtId="14" fontId="16" fillId="0" borderId="20" xfId="0" applyNumberFormat="1" applyFont="1" applyFill="1" applyBorder="1" applyAlignment="1" applyProtection="1">
      <alignment horizontal="center" vertical="center"/>
    </xf>
    <xf numFmtId="0" fontId="13" fillId="0" borderId="22" xfId="0" applyFont="1" applyFill="1" applyBorder="1" applyAlignment="1" applyProtection="1">
      <alignment horizontal="center" vertical="center"/>
    </xf>
    <xf numFmtId="0" fontId="13" fillId="0" borderId="23" xfId="6" applyFont="1" applyFill="1" applyBorder="1" applyAlignment="1" applyProtection="1">
      <alignment horizontal="left" vertical="center"/>
    </xf>
    <xf numFmtId="0" fontId="14" fillId="0" borderId="23" xfId="0" applyFont="1" applyFill="1" applyBorder="1" applyAlignment="1" applyProtection="1">
      <alignment horizontal="center" vertical="center"/>
      <protection locked="0"/>
    </xf>
    <xf numFmtId="9" fontId="13" fillId="0" borderId="23" xfId="7" applyFont="1" applyFill="1" applyBorder="1" applyAlignment="1" applyProtection="1">
      <alignment horizontal="center" vertical="center"/>
    </xf>
    <xf numFmtId="14" fontId="13" fillId="0" borderId="23" xfId="0" applyNumberFormat="1" applyFont="1" applyFill="1" applyBorder="1" applyAlignment="1" applyProtection="1">
      <alignment horizontal="center" vertical="center"/>
    </xf>
    <xf numFmtId="14" fontId="15" fillId="0" borderId="23" xfId="0" applyNumberFormat="1" applyFont="1" applyFill="1" applyBorder="1" applyAlignment="1" applyProtection="1">
      <alignment horizontal="center" vertical="center"/>
      <protection locked="0"/>
    </xf>
    <xf numFmtId="14" fontId="16" fillId="0" borderId="23" xfId="0" applyNumberFormat="1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13" fillId="0" borderId="26" xfId="6" applyFont="1" applyFill="1" applyBorder="1" applyAlignment="1" applyProtection="1">
      <alignment horizontal="left" vertical="center"/>
    </xf>
    <xf numFmtId="0" fontId="14" fillId="0" borderId="26" xfId="0" applyFont="1" applyFill="1" applyBorder="1" applyAlignment="1" applyProtection="1">
      <alignment horizontal="center" vertical="center"/>
      <protection locked="0"/>
    </xf>
    <xf numFmtId="9" fontId="13" fillId="0" borderId="26" xfId="7" applyFont="1" applyFill="1" applyBorder="1" applyAlignment="1" applyProtection="1">
      <alignment horizontal="center" vertical="center"/>
    </xf>
    <xf numFmtId="14" fontId="13" fillId="0" borderId="26" xfId="0" applyNumberFormat="1" applyFont="1" applyFill="1" applyBorder="1" applyAlignment="1" applyProtection="1">
      <alignment horizontal="center" vertical="center"/>
    </xf>
    <xf numFmtId="14" fontId="15" fillId="0" borderId="26" xfId="0" applyNumberFormat="1" applyFont="1" applyFill="1" applyBorder="1" applyAlignment="1" applyProtection="1">
      <alignment horizontal="center" vertical="center"/>
      <protection locked="0"/>
    </xf>
    <xf numFmtId="14" fontId="16" fillId="0" borderId="26" xfId="0" applyNumberFormat="1" applyFont="1" applyFill="1" applyBorder="1" applyAlignment="1" applyProtection="1">
      <alignment horizontal="center" vertical="center"/>
    </xf>
    <xf numFmtId="0" fontId="11" fillId="9" borderId="8" xfId="0" applyFont="1" applyFill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/>
    </xf>
    <xf numFmtId="0" fontId="14" fillId="0" borderId="20" xfId="0" applyNumberFormat="1" applyFont="1" applyFill="1" applyBorder="1" applyAlignment="1" applyProtection="1">
      <alignment horizontal="center" vertical="center"/>
    </xf>
    <xf numFmtId="0" fontId="19" fillId="2" borderId="0" xfId="0" applyFont="1" applyFill="1"/>
    <xf numFmtId="0" fontId="19" fillId="2" borderId="0" xfId="0" applyFont="1" applyFill="1" applyBorder="1" applyAlignment="1" applyProtection="1">
      <alignment horizontal="center"/>
    </xf>
    <xf numFmtId="0" fontId="19" fillId="0" borderId="0" xfId="0" applyFont="1"/>
    <xf numFmtId="1" fontId="15" fillId="2" borderId="0" xfId="3" applyNumberFormat="1" applyFont="1" applyFill="1" applyBorder="1" applyAlignment="1" applyProtection="1">
      <alignment horizontal="center" vertical="center"/>
    </xf>
    <xf numFmtId="0" fontId="20" fillId="2" borderId="0" xfId="2" applyFont="1" applyFill="1" applyBorder="1" applyAlignment="1" applyProtection="1">
      <alignment vertical="center"/>
    </xf>
    <xf numFmtId="0" fontId="19" fillId="2" borderId="0" xfId="0" applyFont="1" applyFill="1" applyBorder="1" applyAlignment="1" applyProtection="1">
      <alignment vertical="center"/>
    </xf>
    <xf numFmtId="0" fontId="19" fillId="2" borderId="0" xfId="0" applyFont="1" applyFill="1" applyAlignment="1" applyProtection="1">
      <alignment vertical="center"/>
    </xf>
    <xf numFmtId="0" fontId="19" fillId="2" borderId="0" xfId="0" applyFont="1" applyFill="1" applyAlignment="1" applyProtection="1">
      <alignment horizontal="center"/>
    </xf>
    <xf numFmtId="14" fontId="15" fillId="0" borderId="8" xfId="3" applyNumberFormat="1" applyFont="1" applyFill="1" applyBorder="1" applyAlignment="1" applyProtection="1">
      <alignment horizontal="center" vertical="center"/>
      <protection locked="0"/>
    </xf>
    <xf numFmtId="14" fontId="15" fillId="2" borderId="0" xfId="3" applyNumberFormat="1" applyFont="1" applyFill="1" applyBorder="1" applyAlignment="1" applyProtection="1">
      <alignment horizontal="center" vertical="center"/>
      <protection locked="0"/>
    </xf>
    <xf numFmtId="0" fontId="21" fillId="2" borderId="0" xfId="4" applyFont="1" applyFill="1" applyBorder="1" applyProtection="1">
      <alignment vertical="center"/>
    </xf>
    <xf numFmtId="9" fontId="19" fillId="2" borderId="0" xfId="1" applyFont="1" applyFill="1" applyBorder="1" applyAlignment="1" applyProtection="1">
      <alignment horizontal="center" vertical="center"/>
    </xf>
    <xf numFmtId="0" fontId="20" fillId="2" borderId="0" xfId="2" applyFont="1" applyFill="1" applyBorder="1" applyAlignment="1" applyProtection="1"/>
    <xf numFmtId="0" fontId="20" fillId="2" borderId="0" xfId="2" applyFont="1" applyFill="1" applyBorder="1" applyAlignment="1" applyProtection="1">
      <alignment horizontal="center"/>
    </xf>
    <xf numFmtId="9" fontId="19" fillId="2" borderId="0" xfId="1" applyFont="1" applyFill="1" applyAlignment="1" applyProtection="1">
      <alignment horizontal="center" vertical="center"/>
    </xf>
    <xf numFmtId="0" fontId="22" fillId="2" borderId="0" xfId="2" applyFont="1" applyFill="1" applyBorder="1" applyAlignment="1" applyProtection="1">
      <alignment horizontal="center" vertical="center"/>
    </xf>
    <xf numFmtId="164" fontId="12" fillId="8" borderId="32" xfId="0" applyNumberFormat="1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13" fillId="0" borderId="29" xfId="6" applyFont="1" applyFill="1" applyBorder="1" applyAlignment="1" applyProtection="1">
      <alignment horizontal="left" vertical="center"/>
    </xf>
    <xf numFmtId="0" fontId="14" fillId="0" borderId="29" xfId="0" applyFont="1" applyFill="1" applyBorder="1" applyAlignment="1" applyProtection="1">
      <alignment horizontal="center" vertical="center"/>
      <protection locked="0"/>
    </xf>
    <xf numFmtId="9" fontId="13" fillId="0" borderId="29" xfId="7" applyFont="1" applyFill="1" applyBorder="1" applyAlignment="1" applyProtection="1">
      <alignment horizontal="center" vertical="center"/>
    </xf>
    <xf numFmtId="14" fontId="13" fillId="0" borderId="29" xfId="0" applyNumberFormat="1" applyFont="1" applyFill="1" applyBorder="1" applyAlignment="1" applyProtection="1">
      <alignment horizontal="center" vertical="center"/>
    </xf>
    <xf numFmtId="14" fontId="15" fillId="0" borderId="29" xfId="0" applyNumberFormat="1" applyFont="1" applyFill="1" applyBorder="1" applyAlignment="1" applyProtection="1">
      <alignment horizontal="center" vertical="center"/>
      <protection locked="0"/>
    </xf>
    <xf numFmtId="14" fontId="16" fillId="0" borderId="29" xfId="0" applyNumberFormat="1" applyFont="1" applyFill="1" applyBorder="1" applyAlignment="1" applyProtection="1">
      <alignment horizontal="center" vertical="center"/>
    </xf>
    <xf numFmtId="164" fontId="12" fillId="8" borderId="34" xfId="0" applyNumberFormat="1" applyFont="1" applyFill="1" applyBorder="1" applyAlignment="1" applyProtection="1">
      <alignment horizontal="center" vertical="center"/>
    </xf>
    <xf numFmtId="164" fontId="24" fillId="0" borderId="20" xfId="0" applyNumberFormat="1" applyFont="1" applyFill="1" applyBorder="1" applyAlignment="1" applyProtection="1">
      <alignment horizontal="center" vertical="center"/>
    </xf>
    <xf numFmtId="164" fontId="25" fillId="0" borderId="23" xfId="0" applyNumberFormat="1" applyFont="1" applyFill="1" applyBorder="1" applyAlignment="1" applyProtection="1">
      <alignment horizontal="center" vertical="center"/>
      <protection locked="0"/>
    </xf>
    <xf numFmtId="164" fontId="25" fillId="0" borderId="26" xfId="0" applyNumberFormat="1" applyFont="1" applyFill="1" applyBorder="1" applyAlignment="1" applyProtection="1">
      <alignment horizontal="center" vertical="center"/>
      <protection locked="0"/>
    </xf>
    <xf numFmtId="164" fontId="25" fillId="0" borderId="20" xfId="0" applyNumberFormat="1" applyFont="1" applyFill="1" applyBorder="1" applyAlignment="1" applyProtection="1">
      <alignment horizontal="center" vertical="center"/>
      <protection locked="0"/>
    </xf>
    <xf numFmtId="164" fontId="25" fillId="0" borderId="29" xfId="0" applyNumberFormat="1" applyFont="1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>
      <alignment vertical="center"/>
    </xf>
    <xf numFmtId="0" fontId="0" fillId="10" borderId="36" xfId="0" applyFill="1" applyBorder="1" applyAlignment="1">
      <alignment vertical="center"/>
    </xf>
    <xf numFmtId="0" fontId="27" fillId="12" borderId="24" xfId="6" applyFont="1" applyFill="1" applyBorder="1" applyAlignment="1" applyProtection="1">
      <alignment horizontal="left" vertical="center"/>
    </xf>
    <xf numFmtId="0" fontId="27" fillId="12" borderId="41" xfId="6" applyFont="1" applyFill="1" applyBorder="1" applyAlignment="1" applyProtection="1">
      <alignment horizontal="left" vertical="center"/>
    </xf>
    <xf numFmtId="0" fontId="0" fillId="10" borderId="9" xfId="0" applyFill="1" applyBorder="1" applyAlignment="1">
      <alignment vertical="center"/>
    </xf>
    <xf numFmtId="0" fontId="29" fillId="0" borderId="0" xfId="0" applyFont="1"/>
    <xf numFmtId="0" fontId="27" fillId="0" borderId="19" xfId="0" applyFont="1" applyFill="1" applyBorder="1" applyAlignment="1" applyProtection="1">
      <alignment horizontal="center" vertical="center"/>
    </xf>
    <xf numFmtId="0" fontId="27" fillId="0" borderId="21" xfId="6" applyFont="1" applyFill="1" applyBorder="1" applyAlignment="1" applyProtection="1">
      <alignment horizontal="left" vertical="center"/>
    </xf>
    <xf numFmtId="14" fontId="0" fillId="0" borderId="38" xfId="0" applyNumberFormat="1" applyFill="1" applyBorder="1" applyAlignment="1">
      <alignment horizontal="center" vertical="center"/>
    </xf>
    <xf numFmtId="0" fontId="27" fillId="0" borderId="22" xfId="0" applyFont="1" applyFill="1" applyBorder="1" applyAlignment="1" applyProtection="1">
      <alignment horizontal="center" vertical="center"/>
    </xf>
    <xf numFmtId="0" fontId="27" fillId="0" borderId="24" xfId="6" applyFont="1" applyFill="1" applyBorder="1" applyAlignment="1" applyProtection="1">
      <alignment horizontal="left" vertical="center"/>
    </xf>
    <xf numFmtId="0" fontId="27" fillId="0" borderId="24" xfId="0" applyFont="1" applyFill="1" applyBorder="1" applyAlignment="1" applyProtection="1">
      <alignment vertical="center"/>
    </xf>
    <xf numFmtId="0" fontId="27" fillId="12" borderId="40" xfId="0" applyFont="1" applyFill="1" applyBorder="1" applyAlignment="1" applyProtection="1">
      <alignment horizontal="center" vertical="center"/>
    </xf>
    <xf numFmtId="14" fontId="0" fillId="12" borderId="6" xfId="0" applyNumberFormat="1" applyFill="1" applyBorder="1" applyAlignment="1">
      <alignment horizontal="center" vertical="center"/>
    </xf>
    <xf numFmtId="0" fontId="27" fillId="12" borderId="22" xfId="0" applyFont="1" applyFill="1" applyBorder="1" applyAlignment="1" applyProtection="1">
      <alignment horizontal="center" vertical="center"/>
    </xf>
    <xf numFmtId="14" fontId="0" fillId="12" borderId="38" xfId="0" applyNumberFormat="1" applyFill="1" applyBorder="1" applyAlignment="1">
      <alignment horizontal="center" vertical="center"/>
    </xf>
    <xf numFmtId="0" fontId="0" fillId="12" borderId="0" xfId="0" applyFill="1"/>
    <xf numFmtId="0" fontId="29" fillId="12" borderId="0" xfId="0" applyFont="1" applyFill="1"/>
    <xf numFmtId="9" fontId="30" fillId="12" borderId="0" xfId="1" applyFont="1" applyFill="1"/>
    <xf numFmtId="0" fontId="30" fillId="12" borderId="0" xfId="0" applyFont="1" applyFill="1"/>
    <xf numFmtId="9" fontId="30" fillId="12" borderId="0" xfId="0" applyNumberFormat="1" applyFont="1" applyFill="1"/>
    <xf numFmtId="0" fontId="31" fillId="11" borderId="13" xfId="0" applyFont="1" applyFill="1" applyBorder="1" applyAlignment="1">
      <alignment horizontal="center" vertical="center"/>
    </xf>
    <xf numFmtId="0" fontId="31" fillId="11" borderId="37" xfId="0" applyFont="1" applyFill="1" applyBorder="1" applyAlignment="1">
      <alignment horizontal="center" vertical="center"/>
    </xf>
    <xf numFmtId="0" fontId="31" fillId="11" borderId="6" xfId="0" applyFont="1" applyFill="1" applyBorder="1" applyAlignment="1">
      <alignment horizontal="center" vertical="center"/>
    </xf>
    <xf numFmtId="14" fontId="0" fillId="0" borderId="43" xfId="0" applyNumberFormat="1" applyFill="1" applyBorder="1" applyAlignment="1">
      <alignment horizontal="center" vertical="center"/>
    </xf>
    <xf numFmtId="0" fontId="31" fillId="11" borderId="14" xfId="0" applyFont="1" applyFill="1" applyBorder="1" applyAlignment="1">
      <alignment horizontal="center" vertical="center"/>
    </xf>
    <xf numFmtId="0" fontId="31" fillId="11" borderId="15" xfId="0" applyFont="1" applyFill="1" applyBorder="1" applyAlignment="1">
      <alignment horizontal="center" vertical="center"/>
    </xf>
    <xf numFmtId="14" fontId="28" fillId="13" borderId="20" xfId="0" applyNumberFormat="1" applyFont="1" applyFill="1" applyBorder="1" applyAlignment="1">
      <alignment horizontal="center" vertical="center"/>
    </xf>
    <xf numFmtId="0" fontId="3" fillId="13" borderId="21" xfId="0" applyNumberFormat="1" applyFont="1" applyFill="1" applyBorder="1" applyAlignment="1">
      <alignment horizontal="center" vertical="center"/>
    </xf>
    <xf numFmtId="14" fontId="28" fillId="13" borderId="44" xfId="0" applyNumberFormat="1" applyFont="1" applyFill="1" applyBorder="1" applyAlignment="1">
      <alignment horizontal="center" vertical="center"/>
    </xf>
    <xf numFmtId="14" fontId="28" fillId="13" borderId="23" xfId="0" applyNumberFormat="1" applyFont="1" applyFill="1" applyBorder="1" applyAlignment="1">
      <alignment horizontal="center" vertical="center"/>
    </xf>
    <xf numFmtId="14" fontId="28" fillId="13" borderId="39" xfId="0" applyNumberFormat="1" applyFont="1" applyFill="1" applyBorder="1" applyAlignment="1">
      <alignment horizontal="center" vertical="center"/>
    </xf>
    <xf numFmtId="14" fontId="28" fillId="13" borderId="42" xfId="0" applyNumberFormat="1" applyFont="1" applyFill="1" applyBorder="1" applyAlignment="1">
      <alignment horizontal="center" vertical="center"/>
    </xf>
    <xf numFmtId="0" fontId="33" fillId="4" borderId="13" xfId="5" applyNumberFormat="1" applyFont="1" applyFill="1" applyBorder="1" applyAlignment="1" applyProtection="1">
      <alignment horizontal="center" vertical="center" wrapText="1"/>
    </xf>
    <xf numFmtId="0" fontId="33" fillId="4" borderId="14" xfId="5" applyNumberFormat="1" applyFont="1" applyFill="1" applyBorder="1" applyAlignment="1" applyProtection="1">
      <alignment horizontal="center" vertical="center"/>
    </xf>
    <xf numFmtId="0" fontId="33" fillId="4" borderId="14" xfId="5" applyNumberFormat="1" applyFont="1" applyFill="1" applyBorder="1" applyAlignment="1" applyProtection="1">
      <alignment horizontal="center" vertical="center" wrapText="1"/>
    </xf>
    <xf numFmtId="0" fontId="33" fillId="4" borderId="15" xfId="5" applyNumberFormat="1" applyFont="1" applyFill="1" applyBorder="1" applyAlignment="1" applyProtection="1">
      <alignment horizontal="center" vertical="center" wrapText="1"/>
    </xf>
    <xf numFmtId="0" fontId="33" fillId="4" borderId="8" xfId="5" applyNumberFormat="1" applyFont="1" applyFill="1" applyBorder="1" applyAlignment="1" applyProtection="1">
      <alignment horizontal="center" vertical="center" wrapText="1"/>
    </xf>
    <xf numFmtId="0" fontId="17" fillId="7" borderId="6" xfId="0" applyFont="1" applyFill="1" applyBorder="1" applyAlignment="1">
      <alignment horizontal="left" vertical="center"/>
    </xf>
    <xf numFmtId="0" fontId="17" fillId="7" borderId="7" xfId="0" applyFont="1" applyFill="1" applyBorder="1" applyAlignment="1">
      <alignment horizontal="left" vertical="center"/>
    </xf>
    <xf numFmtId="0" fontId="17" fillId="7" borderId="33" xfId="0" applyFont="1" applyFill="1" applyBorder="1" applyAlignment="1">
      <alignment horizontal="left" vertical="center"/>
    </xf>
    <xf numFmtId="0" fontId="11" fillId="7" borderId="6" xfId="6" applyFont="1" applyFill="1" applyBorder="1" applyAlignment="1" applyProtection="1">
      <alignment horizontal="left" vertical="center"/>
    </xf>
    <xf numFmtId="0" fontId="11" fillId="7" borderId="7" xfId="6" applyFont="1" applyFill="1" applyBorder="1" applyAlignment="1" applyProtection="1">
      <alignment horizontal="left" vertical="center"/>
    </xf>
    <xf numFmtId="0" fontId="11" fillId="7" borderId="33" xfId="6" applyFont="1" applyFill="1" applyBorder="1" applyAlignment="1" applyProtection="1">
      <alignment horizontal="left" vertical="center"/>
    </xf>
    <xf numFmtId="0" fontId="17" fillId="7" borderId="6" xfId="6" applyFont="1" applyFill="1" applyBorder="1" applyAlignment="1" applyProtection="1">
      <alignment horizontal="left" vertical="center"/>
    </xf>
    <xf numFmtId="0" fontId="17" fillId="7" borderId="7" xfId="6" applyFont="1" applyFill="1" applyBorder="1" applyAlignment="1" applyProtection="1">
      <alignment horizontal="left" vertical="center"/>
    </xf>
    <xf numFmtId="0" fontId="17" fillId="7" borderId="33" xfId="6" applyFont="1" applyFill="1" applyBorder="1" applyAlignment="1" applyProtection="1">
      <alignment horizontal="left" vertical="center"/>
    </xf>
    <xf numFmtId="0" fontId="23" fillId="0" borderId="3" xfId="2" applyFont="1" applyFill="1" applyBorder="1" applyAlignment="1" applyProtection="1">
      <alignment horizontal="center" vertical="center"/>
    </xf>
    <xf numFmtId="0" fontId="23" fillId="0" borderId="4" xfId="2" applyFont="1" applyFill="1" applyBorder="1" applyAlignment="1" applyProtection="1">
      <alignment horizontal="center" vertical="center"/>
    </xf>
    <xf numFmtId="0" fontId="23" fillId="0" borderId="5" xfId="2" applyFont="1" applyFill="1" applyBorder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center" vertical="center"/>
    </xf>
    <xf numFmtId="0" fontId="23" fillId="0" borderId="10" xfId="2" applyFont="1" applyFill="1" applyBorder="1" applyAlignment="1" applyProtection="1">
      <alignment horizontal="center" vertical="center"/>
    </xf>
    <xf numFmtId="0" fontId="23" fillId="0" borderId="11" xfId="2" applyFont="1" applyFill="1" applyBorder="1" applyAlignment="1" applyProtection="1">
      <alignment horizontal="center" vertical="center"/>
    </xf>
    <xf numFmtId="0" fontId="22" fillId="2" borderId="0" xfId="2" applyFont="1" applyFill="1" applyBorder="1" applyAlignment="1" applyProtection="1">
      <alignment horizontal="center" vertical="center"/>
    </xf>
    <xf numFmtId="0" fontId="15" fillId="0" borderId="6" xfId="3" applyFont="1" applyFill="1" applyBorder="1" applyAlignment="1" applyProtection="1">
      <alignment horizontal="center" vertical="center"/>
    </xf>
    <xf numFmtId="0" fontId="15" fillId="0" borderId="7" xfId="3" applyFont="1" applyFill="1" applyBorder="1" applyAlignment="1" applyProtection="1">
      <alignment horizontal="center" vertical="center"/>
    </xf>
    <xf numFmtId="0" fontId="15" fillId="0" borderId="33" xfId="3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left"/>
    </xf>
    <xf numFmtId="0" fontId="19" fillId="0" borderId="0" xfId="0" applyFont="1" applyFill="1" applyBorder="1" applyAlignment="1" applyProtection="1">
      <alignment horizontal="left"/>
    </xf>
    <xf numFmtId="0" fontId="19" fillId="0" borderId="35" xfId="0" applyFont="1" applyFill="1" applyBorder="1" applyAlignment="1" applyProtection="1">
      <alignment horizontal="left"/>
    </xf>
    <xf numFmtId="0" fontId="19" fillId="0" borderId="36" xfId="0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left" vertical="center"/>
    </xf>
    <xf numFmtId="0" fontId="19" fillId="0" borderId="35" xfId="0" applyFont="1" applyFill="1" applyBorder="1" applyAlignment="1" applyProtection="1">
      <alignment horizontal="left" vertical="center"/>
    </xf>
    <xf numFmtId="0" fontId="26" fillId="0" borderId="36" xfId="2" applyFont="1" applyFill="1" applyBorder="1" applyAlignment="1" applyProtection="1">
      <alignment horizontal="left"/>
    </xf>
    <xf numFmtId="0" fontId="20" fillId="0" borderId="0" xfId="2" applyFont="1" applyFill="1" applyBorder="1" applyAlignment="1" applyProtection="1">
      <alignment horizontal="left"/>
    </xf>
    <xf numFmtId="0" fontId="20" fillId="0" borderId="35" xfId="2" applyFont="1" applyFill="1" applyBorder="1" applyAlignment="1" applyProtection="1">
      <alignment horizontal="left"/>
    </xf>
    <xf numFmtId="0" fontId="26" fillId="0" borderId="9" xfId="2" applyFont="1" applyFill="1" applyBorder="1" applyAlignment="1" applyProtection="1">
      <alignment horizontal="left"/>
    </xf>
    <xf numFmtId="0" fontId="26" fillId="0" borderId="10" xfId="2" applyFont="1" applyFill="1" applyBorder="1" applyAlignment="1" applyProtection="1">
      <alignment horizontal="left"/>
    </xf>
    <xf numFmtId="0" fontId="26" fillId="0" borderId="11" xfId="2" applyFont="1" applyFill="1" applyBorder="1" applyAlignment="1" applyProtection="1">
      <alignment horizontal="left"/>
    </xf>
    <xf numFmtId="0" fontId="11" fillId="5" borderId="16" xfId="6" applyFont="1" applyFill="1" applyBorder="1" applyAlignment="1" applyProtection="1">
      <alignment horizontal="center" vertical="center" wrapText="1"/>
      <protection locked="0"/>
    </xf>
    <xf numFmtId="0" fontId="11" fillId="5" borderId="17" xfId="6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/>
    </xf>
    <xf numFmtId="0" fontId="19" fillId="0" borderId="4" xfId="0" applyFont="1" applyFill="1" applyBorder="1" applyAlignment="1" applyProtection="1">
      <alignment horizontal="center" vertical="center"/>
    </xf>
    <xf numFmtId="0" fontId="19" fillId="0" borderId="5" xfId="0" applyFont="1" applyFill="1" applyBorder="1" applyAlignment="1" applyProtection="1">
      <alignment horizontal="center" vertical="center"/>
    </xf>
    <xf numFmtId="0" fontId="32" fillId="10" borderId="4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</cellXfs>
  <cellStyles count="8">
    <cellStyle name="Activity" xfId="6"/>
    <cellStyle name="Hiperlink" xfId="4" builtinId="8"/>
    <cellStyle name="Normal" xfId="0" builtinId="0"/>
    <cellStyle name="Percent Complete" xfId="7"/>
    <cellStyle name="Period Headers" xfId="5"/>
    <cellStyle name="Period Highlight Control" xfId="3"/>
    <cellStyle name="Porcentagem" xfId="1" builtinId="5"/>
    <cellStyle name="Título 1" xfId="2" builtinId="16"/>
  </cellStyles>
  <dxfs count="24">
    <dxf>
      <font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bg1"/>
                </a:solidFill>
              </a:rPr>
              <a:t>Cronograma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8-BA23-4B41-93AC-B72C2CC1F75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1-BA23-4B41-93AC-B72C2CC1F75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9-BA23-4B41-93AC-B72C2CC1F752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A23-4B41-93AC-B72C2CC1F752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23-4B41-93AC-B72C2CC1F75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E055453-FF1D-4716-B56D-EC2D55D10898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A23-4B41-93AC-B72C2CC1F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Planilha2!$B$3:$B$5</c:f>
              <c:strCache>
                <c:ptCount val="3"/>
                <c:pt idx="0">
                  <c:v>Em Atraso</c:v>
                </c:pt>
                <c:pt idx="1">
                  <c:v>Em Andamento</c:v>
                </c:pt>
                <c:pt idx="2">
                  <c:v>Concluído</c:v>
                </c:pt>
              </c:strCache>
            </c:strRef>
          </c:cat>
          <c:val>
            <c:numRef>
              <c:f>Planilha2!$A$3:$A$5</c:f>
              <c:numCache>
                <c:formatCode>0%</c:formatCode>
                <c:ptCount val="3"/>
                <c:pt idx="0">
                  <c:v>0.36</c:v>
                </c:pt>
                <c:pt idx="1">
                  <c:v>0.52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3-4B41-93AC-B72C2CC1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8115891590899"/>
          <c:y val="0.44320501603966173"/>
          <c:w val="0.3050889633270978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lanilha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175532</xdr:rowOff>
    </xdr:from>
    <xdr:to>
      <xdr:col>7</xdr:col>
      <xdr:colOff>666750</xdr:colOff>
      <xdr:row>4</xdr:row>
      <xdr:rowOff>9525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4743450" y="366032"/>
          <a:ext cx="2867025" cy="40549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/>
            <a:t>DASHBOARDS</a:t>
          </a:r>
          <a:endParaRPr lang="pt-BR" sz="1100" b="1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38099</xdr:rowOff>
    </xdr:from>
    <xdr:to>
      <xdr:col>3</xdr:col>
      <xdr:colOff>1533525</xdr:colOff>
      <xdr:row>16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GridLines="0" tabSelected="1" workbookViewId="0">
      <selection activeCell="E6" sqref="E6"/>
    </sheetView>
  </sheetViews>
  <sheetFormatPr defaultColWidth="0" defaultRowHeight="12.75" zeroHeight="1" x14ac:dyDescent="0.2"/>
  <cols>
    <col min="1" max="1" width="1.7109375" style="44" customWidth="1"/>
    <col min="2" max="2" width="4.5703125" style="46" bestFit="1" customWidth="1"/>
    <col min="3" max="3" width="55.5703125" style="46" bestFit="1" customWidth="1"/>
    <col min="4" max="4" width="9.42578125" style="46" customWidth="1"/>
    <col min="5" max="5" width="11.42578125" style="46" bestFit="1" customWidth="1"/>
    <col min="6" max="6" width="9.140625" style="46" hidden="1" customWidth="1"/>
    <col min="7" max="7" width="15.42578125" style="46" customWidth="1"/>
    <col min="8" max="8" width="13.5703125" style="46" customWidth="1"/>
    <col min="9" max="10" width="15.140625" style="46" bestFit="1" customWidth="1"/>
    <col min="11" max="11" width="15" style="46" bestFit="1" customWidth="1"/>
    <col min="12" max="12" width="10.28515625" style="46" bestFit="1" customWidth="1"/>
    <col min="13" max="13" width="17.140625" style="46" customWidth="1"/>
    <col min="14" max="14" width="13.7109375" style="46" bestFit="1" customWidth="1"/>
    <col min="15" max="15" width="1.7109375" style="44" customWidth="1"/>
    <col min="16" max="16384" width="9.140625" style="46" hidden="1"/>
  </cols>
  <sheetData>
    <row r="1" spans="2:14" ht="15" customHeight="1" thickBot="1" x14ac:dyDescent="0.25">
      <c r="B1" s="49"/>
      <c r="C1" s="49"/>
      <c r="D1" s="49"/>
      <c r="E1" s="49"/>
      <c r="F1" s="49"/>
      <c r="G1" s="49"/>
      <c r="H1" s="49"/>
      <c r="I1" s="49"/>
      <c r="J1" s="49"/>
      <c r="K1" s="45"/>
      <c r="L1" s="45"/>
      <c r="M1" s="45"/>
      <c r="N1" s="45"/>
    </row>
    <row r="2" spans="2:14" ht="15" customHeight="1" thickBot="1" x14ac:dyDescent="0.25">
      <c r="B2" s="49"/>
      <c r="C2" s="49"/>
      <c r="D2" s="49"/>
      <c r="E2" s="49"/>
      <c r="F2" s="49"/>
      <c r="G2" s="49"/>
      <c r="H2" s="49"/>
      <c r="I2" s="145" t="s">
        <v>122</v>
      </c>
      <c r="J2" s="146"/>
      <c r="K2" s="146"/>
      <c r="L2" s="146"/>
      <c r="M2" s="147"/>
      <c r="N2" s="47"/>
    </row>
    <row r="3" spans="2:14" ht="15" customHeight="1" x14ac:dyDescent="0.2">
      <c r="B3" s="121" t="s">
        <v>121</v>
      </c>
      <c r="C3" s="122"/>
      <c r="D3" s="123"/>
      <c r="E3" s="48"/>
      <c r="F3" s="49"/>
      <c r="G3" s="49"/>
      <c r="H3" s="50"/>
      <c r="I3" s="131" t="s">
        <v>138</v>
      </c>
      <c r="J3" s="132"/>
      <c r="K3" s="132"/>
      <c r="L3" s="132"/>
      <c r="M3" s="133"/>
      <c r="N3" s="53"/>
    </row>
    <row r="4" spans="2:14" ht="15" customHeight="1" thickBot="1" x14ac:dyDescent="0.25">
      <c r="B4" s="124"/>
      <c r="C4" s="125"/>
      <c r="D4" s="126"/>
      <c r="E4" s="48"/>
      <c r="F4" s="49"/>
      <c r="G4" s="49"/>
      <c r="H4" s="50"/>
      <c r="I4" s="134" t="s">
        <v>139</v>
      </c>
      <c r="J4" s="135"/>
      <c r="K4" s="135"/>
      <c r="L4" s="135"/>
      <c r="M4" s="136"/>
      <c r="N4" s="54"/>
    </row>
    <row r="5" spans="2:14" ht="15" customHeight="1" thickBot="1" x14ac:dyDescent="0.25">
      <c r="B5" s="55"/>
      <c r="C5" s="127"/>
      <c r="D5" s="127"/>
      <c r="E5" s="48"/>
      <c r="F5" s="49"/>
      <c r="G5" s="49"/>
      <c r="H5" s="50"/>
      <c r="I5" s="134" t="s">
        <v>140</v>
      </c>
      <c r="J5" s="135"/>
      <c r="K5" s="135"/>
      <c r="L5" s="135"/>
      <c r="M5" s="136"/>
      <c r="N5" s="50"/>
    </row>
    <row r="6" spans="2:14" ht="15" customHeight="1" thickBot="1" x14ac:dyDescent="0.25">
      <c r="B6" s="128" t="s">
        <v>0</v>
      </c>
      <c r="C6" s="129"/>
      <c r="D6" s="130"/>
      <c r="E6" s="52">
        <v>43101</v>
      </c>
      <c r="F6" s="48"/>
      <c r="G6" s="48"/>
      <c r="H6" s="50"/>
      <c r="I6" s="134" t="s">
        <v>137</v>
      </c>
      <c r="J6" s="135"/>
      <c r="K6" s="135"/>
      <c r="L6" s="135"/>
      <c r="M6" s="136"/>
      <c r="N6" s="51"/>
    </row>
    <row r="7" spans="2:14" ht="15" customHeight="1" x14ac:dyDescent="0.2">
      <c r="B7" s="55"/>
      <c r="C7" s="127"/>
      <c r="D7" s="127"/>
      <c r="E7" s="48"/>
      <c r="F7" s="48"/>
      <c r="G7" s="48"/>
      <c r="H7" s="56"/>
      <c r="I7" s="137" t="s">
        <v>124</v>
      </c>
      <c r="J7" s="138"/>
      <c r="K7" s="138"/>
      <c r="L7" s="138"/>
      <c r="M7" s="139"/>
      <c r="N7" s="57"/>
    </row>
    <row r="8" spans="2:14" ht="15" customHeight="1" thickBot="1" x14ac:dyDescent="0.25">
      <c r="B8" s="55"/>
      <c r="C8" s="59"/>
      <c r="D8" s="59"/>
      <c r="E8" s="48"/>
      <c r="F8" s="48"/>
      <c r="G8" s="48"/>
      <c r="H8" s="56"/>
      <c r="I8" s="140" t="s">
        <v>125</v>
      </c>
      <c r="J8" s="141"/>
      <c r="K8" s="141"/>
      <c r="L8" s="141"/>
      <c r="M8" s="142"/>
      <c r="N8" s="57"/>
    </row>
    <row r="9" spans="2:14" ht="15" customHeight="1" thickBot="1" x14ac:dyDescent="0.25">
      <c r="B9" s="58"/>
      <c r="C9" s="59"/>
      <c r="D9" s="59"/>
      <c r="E9" s="48"/>
      <c r="F9" s="48"/>
      <c r="G9" s="48"/>
      <c r="H9" s="56"/>
      <c r="I9" s="56"/>
      <c r="J9" s="56"/>
      <c r="K9" s="56"/>
      <c r="L9" s="56"/>
      <c r="M9" s="57"/>
      <c r="N9" s="57"/>
    </row>
    <row r="10" spans="2:14" ht="39.950000000000003" customHeight="1" thickBot="1" x14ac:dyDescent="0.25">
      <c r="B10" s="107" t="s">
        <v>123</v>
      </c>
      <c r="C10" s="108" t="s">
        <v>2</v>
      </c>
      <c r="D10" s="109" t="s">
        <v>3</v>
      </c>
      <c r="E10" s="109" t="s">
        <v>4</v>
      </c>
      <c r="F10" s="109" t="s">
        <v>5</v>
      </c>
      <c r="G10" s="109" t="s">
        <v>6</v>
      </c>
      <c r="H10" s="109" t="s">
        <v>7</v>
      </c>
      <c r="I10" s="109" t="s">
        <v>8</v>
      </c>
      <c r="J10" s="109" t="s">
        <v>9</v>
      </c>
      <c r="K10" s="109" t="s">
        <v>10</v>
      </c>
      <c r="L10" s="109" t="s">
        <v>11</v>
      </c>
      <c r="M10" s="110" t="s">
        <v>12</v>
      </c>
      <c r="N10" s="111" t="s">
        <v>13</v>
      </c>
    </row>
    <row r="11" spans="2:14" ht="15" customHeight="1" thickBot="1" x14ac:dyDescent="0.25">
      <c r="B11" s="143" t="s">
        <v>14</v>
      </c>
      <c r="C11" s="144"/>
      <c r="D11" s="10">
        <f>I11-G11</f>
        <v>1418</v>
      </c>
      <c r="E11" s="10">
        <f>SUM(E13:E16,E18:E23,E25:E29,E31:E40,E42:E53,E55:E58,E60:E67,E69)</f>
        <v>41</v>
      </c>
      <c r="F11" s="11" t="str">
        <f>IFERROR(AVERAGE(F13:F16,F18:F23,F25:F29,F31:F40,F42:F53,F55:F58,F60:F67,F69),"")</f>
        <v/>
      </c>
      <c r="G11" s="12">
        <f>E6</f>
        <v>43101</v>
      </c>
      <c r="H11" s="13">
        <f>H13</f>
        <v>43101</v>
      </c>
      <c r="I11" s="13">
        <f>I69</f>
        <v>44519</v>
      </c>
      <c r="J11" s="13">
        <f>J69</f>
        <v>0</v>
      </c>
      <c r="K11" s="1" t="str">
        <f ca="1">IF(F11="100%","Concluído",IF(AND(J11&lt;TODAY(),F11&lt;1),"Em atraso","Em andamento"))</f>
        <v>Em andamento</v>
      </c>
      <c r="L11" s="14">
        <f>SUM(L13:L16,L18:L23,L25:L29,L31:L40,L42:L53,L55:L58,L60:L67,L69)</f>
        <v>250</v>
      </c>
      <c r="M11" s="14">
        <f>SUM(M13:M16,M18:M23,M25:M29,M31:M40,M42:M53,M55:M58,M60:M67,M69)</f>
        <v>300</v>
      </c>
      <c r="N11" s="60">
        <f>L11-M11</f>
        <v>-50</v>
      </c>
    </row>
    <row r="12" spans="2:14" ht="15" customHeight="1" thickBot="1" x14ac:dyDescent="0.25">
      <c r="B12" s="16">
        <v>1</v>
      </c>
      <c r="C12" s="115" t="s">
        <v>15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</row>
    <row r="13" spans="2:14" ht="15" customHeight="1" x14ac:dyDescent="0.2">
      <c r="B13" s="17" t="s">
        <v>16</v>
      </c>
      <c r="C13" s="18" t="s">
        <v>17</v>
      </c>
      <c r="D13" s="19">
        <v>15</v>
      </c>
      <c r="E13" s="20">
        <f>IF(J13-H13&gt;4000,"Faltam Dados",SUM(J13-H13))</f>
        <v>15</v>
      </c>
      <c r="F13" s="21" t="str">
        <f>IF(J13&lt;&gt;"","100%","")</f>
        <v>100%</v>
      </c>
      <c r="G13" s="22">
        <f>G11</f>
        <v>43101</v>
      </c>
      <c r="H13" s="23">
        <v>43101</v>
      </c>
      <c r="I13" s="24">
        <f>G13+D13</f>
        <v>43116</v>
      </c>
      <c r="J13" s="23">
        <v>43116</v>
      </c>
      <c r="K13" s="2" t="str">
        <f ca="1">IF(F13="100%","Concluído",IF(G13&lt;TODAY(),"Em atraso","Em andamento"))</f>
        <v>Concluído</v>
      </c>
      <c r="L13" s="69">
        <v>200</v>
      </c>
      <c r="M13" s="3">
        <v>100</v>
      </c>
      <c r="N13" s="15">
        <f>L13-M13</f>
        <v>100</v>
      </c>
    </row>
    <row r="14" spans="2:14" ht="15" customHeight="1" x14ac:dyDescent="0.2">
      <c r="B14" s="25" t="s">
        <v>18</v>
      </c>
      <c r="C14" s="26" t="s">
        <v>19</v>
      </c>
      <c r="D14" s="27">
        <v>8</v>
      </c>
      <c r="E14" s="20">
        <f t="shared" ref="E14:E69" si="0">IF(J14-H14&gt;4000,"Faltam Dados",SUM(J14-H14))</f>
        <v>8</v>
      </c>
      <c r="F14" s="28" t="str">
        <f>IF(J14&lt;&gt;"","100%","")</f>
        <v>100%</v>
      </c>
      <c r="G14" s="29">
        <f>I13+1</f>
        <v>43117</v>
      </c>
      <c r="H14" s="30">
        <v>43117</v>
      </c>
      <c r="I14" s="31">
        <f>G14+D14</f>
        <v>43125</v>
      </c>
      <c r="J14" s="30">
        <v>43125</v>
      </c>
      <c r="K14" s="4" t="str">
        <f ca="1">IF(F14="100%","Concluído",IF(G14&lt;TODAY(),"Em atraso","Em andamento"))</f>
        <v>Concluído</v>
      </c>
      <c r="L14" s="70">
        <v>50</v>
      </c>
      <c r="M14" s="5">
        <v>200</v>
      </c>
      <c r="N14" s="15">
        <f t="shared" ref="N14:N69" si="1">L14-M14</f>
        <v>-150</v>
      </c>
    </row>
    <row r="15" spans="2:14" ht="15" customHeight="1" x14ac:dyDescent="0.2">
      <c r="B15" s="25" t="s">
        <v>20</v>
      </c>
      <c r="C15" s="26" t="s">
        <v>21</v>
      </c>
      <c r="D15" s="27">
        <v>5</v>
      </c>
      <c r="E15" s="20">
        <f t="shared" si="0"/>
        <v>6</v>
      </c>
      <c r="F15" s="28" t="str">
        <f>IF(J15&lt;&gt;"","100%","")</f>
        <v>100%</v>
      </c>
      <c r="G15" s="29">
        <f>I14+1</f>
        <v>43126</v>
      </c>
      <c r="H15" s="30">
        <v>43125</v>
      </c>
      <c r="I15" s="31">
        <f>G15+D15</f>
        <v>43131</v>
      </c>
      <c r="J15" s="30">
        <v>43131</v>
      </c>
      <c r="K15" s="4" t="str">
        <f ca="1">IF(F15="100%","Concluído",IF(G15&lt;TODAY(),"Em atraso","Em andamento"))</f>
        <v>Concluído</v>
      </c>
      <c r="L15" s="70"/>
      <c r="M15" s="5"/>
      <c r="N15" s="15">
        <f t="shared" si="1"/>
        <v>0</v>
      </c>
    </row>
    <row r="16" spans="2:14" ht="15" customHeight="1" thickBot="1" x14ac:dyDescent="0.25">
      <c r="B16" s="32" t="s">
        <v>22</v>
      </c>
      <c r="C16" s="33" t="s">
        <v>23</v>
      </c>
      <c r="D16" s="34">
        <v>12</v>
      </c>
      <c r="E16" s="20">
        <f t="shared" si="0"/>
        <v>10</v>
      </c>
      <c r="F16" s="35" t="str">
        <f>IF(J16&lt;&gt;"","100%","")</f>
        <v>100%</v>
      </c>
      <c r="G16" s="36">
        <f>I15+1</f>
        <v>43132</v>
      </c>
      <c r="H16" s="37">
        <v>43136</v>
      </c>
      <c r="I16" s="38">
        <f>G16+D16</f>
        <v>43144</v>
      </c>
      <c r="J16" s="37">
        <v>43146</v>
      </c>
      <c r="K16" s="6" t="str">
        <f ca="1">IF(F16="100%","Concluído",IF(G16&lt;TODAY(),"Em atraso","Em andamento"))</f>
        <v>Concluído</v>
      </c>
      <c r="L16" s="71"/>
      <c r="M16" s="7"/>
      <c r="N16" s="15">
        <f t="shared" si="1"/>
        <v>0</v>
      </c>
    </row>
    <row r="17" spans="2:14" ht="15" customHeight="1" thickBot="1" x14ac:dyDescent="0.25">
      <c r="B17" s="39">
        <v>2</v>
      </c>
      <c r="C17" s="112" t="s">
        <v>24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4"/>
    </row>
    <row r="18" spans="2:14" ht="15" customHeight="1" x14ac:dyDescent="0.2">
      <c r="B18" s="17" t="s">
        <v>25</v>
      </c>
      <c r="C18" s="18" t="s">
        <v>26</v>
      </c>
      <c r="D18" s="40">
        <v>3</v>
      </c>
      <c r="E18" s="20">
        <f t="shared" si="0"/>
        <v>2</v>
      </c>
      <c r="F18" s="21" t="str">
        <f>IF(J18&lt;&gt;"","100%","")</f>
        <v>100%</v>
      </c>
      <c r="G18" s="22">
        <f>I16+1</f>
        <v>43145</v>
      </c>
      <c r="H18" s="23">
        <v>43146</v>
      </c>
      <c r="I18" s="24">
        <f t="shared" ref="I18:I23" si="2">G18+D18</f>
        <v>43148</v>
      </c>
      <c r="J18" s="23">
        <v>43148</v>
      </c>
      <c r="K18" s="2" t="str">
        <f t="shared" ref="K18:K23" ca="1" si="3">IF(F18="100%","Concluído",IF(G18&lt;TODAY(),"Em atraso","Em andamento"))</f>
        <v>Concluído</v>
      </c>
      <c r="L18" s="72"/>
      <c r="M18" s="3"/>
      <c r="N18" s="15">
        <f t="shared" si="1"/>
        <v>0</v>
      </c>
    </row>
    <row r="19" spans="2:14" ht="15" customHeight="1" x14ac:dyDescent="0.2">
      <c r="B19" s="25">
        <v>2.2000000000000002</v>
      </c>
      <c r="C19" s="26" t="s">
        <v>27</v>
      </c>
      <c r="D19" s="27">
        <v>2</v>
      </c>
      <c r="E19" s="20" t="str">
        <f t="shared" si="0"/>
        <v>Faltam Dados</v>
      </c>
      <c r="F19" s="28" t="str">
        <f t="shared" ref="F19:F69" si="4">IF(J19&lt;&gt;"","100%","")</f>
        <v>100%</v>
      </c>
      <c r="G19" s="29">
        <f>I18+1</f>
        <v>43149</v>
      </c>
      <c r="H19" s="30"/>
      <c r="I19" s="31">
        <f t="shared" si="2"/>
        <v>43151</v>
      </c>
      <c r="J19" s="30">
        <v>43146</v>
      </c>
      <c r="K19" s="4" t="str">
        <f t="shared" ca="1" si="3"/>
        <v>Concluído</v>
      </c>
      <c r="L19" s="70"/>
      <c r="M19" s="5"/>
      <c r="N19" s="15">
        <f t="shared" si="1"/>
        <v>0</v>
      </c>
    </row>
    <row r="20" spans="2:14" ht="15" customHeight="1" x14ac:dyDescent="0.2">
      <c r="B20" s="25" t="s">
        <v>28</v>
      </c>
      <c r="C20" s="26" t="s">
        <v>29</v>
      </c>
      <c r="D20" s="41">
        <v>2</v>
      </c>
      <c r="E20" s="20">
        <f t="shared" si="0"/>
        <v>0</v>
      </c>
      <c r="F20" s="28" t="str">
        <f t="shared" si="4"/>
        <v/>
      </c>
      <c r="G20" s="29">
        <f>I19+1</f>
        <v>43152</v>
      </c>
      <c r="H20" s="30"/>
      <c r="I20" s="31">
        <f t="shared" si="2"/>
        <v>43154</v>
      </c>
      <c r="J20" s="30"/>
      <c r="K20" s="4" t="str">
        <f t="shared" ca="1" si="3"/>
        <v>Em atraso</v>
      </c>
      <c r="L20" s="70"/>
      <c r="M20" s="5"/>
      <c r="N20" s="15">
        <f t="shared" si="1"/>
        <v>0</v>
      </c>
    </row>
    <row r="21" spans="2:14" ht="15" customHeight="1" x14ac:dyDescent="0.2">
      <c r="B21" s="25" t="s">
        <v>30</v>
      </c>
      <c r="C21" s="26" t="s">
        <v>31</v>
      </c>
      <c r="D21" s="27">
        <v>6</v>
      </c>
      <c r="E21" s="20">
        <f t="shared" si="0"/>
        <v>0</v>
      </c>
      <c r="F21" s="28" t="str">
        <f t="shared" si="4"/>
        <v/>
      </c>
      <c r="G21" s="29">
        <f>I20+1</f>
        <v>43155</v>
      </c>
      <c r="H21" s="30"/>
      <c r="I21" s="31">
        <f t="shared" si="2"/>
        <v>43161</v>
      </c>
      <c r="J21" s="30"/>
      <c r="K21" s="4" t="str">
        <f t="shared" ca="1" si="3"/>
        <v>Em atraso</v>
      </c>
      <c r="L21" s="70"/>
      <c r="M21" s="5"/>
      <c r="N21" s="15">
        <f t="shared" si="1"/>
        <v>0</v>
      </c>
    </row>
    <row r="22" spans="2:14" ht="15" customHeight="1" x14ac:dyDescent="0.2">
      <c r="B22" s="25" t="s">
        <v>32</v>
      </c>
      <c r="C22" s="26" t="s">
        <v>33</v>
      </c>
      <c r="D22" s="27">
        <v>2</v>
      </c>
      <c r="E22" s="20">
        <f t="shared" si="0"/>
        <v>0</v>
      </c>
      <c r="F22" s="28" t="str">
        <f t="shared" si="4"/>
        <v/>
      </c>
      <c r="G22" s="29">
        <f>I21+1</f>
        <v>43162</v>
      </c>
      <c r="H22" s="30"/>
      <c r="I22" s="31">
        <f t="shared" si="2"/>
        <v>43164</v>
      </c>
      <c r="J22" s="30"/>
      <c r="K22" s="4" t="str">
        <f t="shared" ca="1" si="3"/>
        <v>Em atraso</v>
      </c>
      <c r="L22" s="70"/>
      <c r="M22" s="5"/>
      <c r="N22" s="15">
        <f t="shared" si="1"/>
        <v>0</v>
      </c>
    </row>
    <row r="23" spans="2:14" ht="15" customHeight="1" thickBot="1" x14ac:dyDescent="0.25">
      <c r="B23" s="32" t="s">
        <v>34</v>
      </c>
      <c r="C23" s="33" t="s">
        <v>35</v>
      </c>
      <c r="D23" s="34">
        <v>5</v>
      </c>
      <c r="E23" s="20">
        <f t="shared" si="0"/>
        <v>0</v>
      </c>
      <c r="F23" s="35" t="str">
        <f t="shared" si="4"/>
        <v/>
      </c>
      <c r="G23" s="36">
        <f>I22+1</f>
        <v>43165</v>
      </c>
      <c r="H23" s="37"/>
      <c r="I23" s="38">
        <f t="shared" si="2"/>
        <v>43170</v>
      </c>
      <c r="J23" s="37"/>
      <c r="K23" s="6" t="str">
        <f t="shared" ca="1" si="3"/>
        <v>Em atraso</v>
      </c>
      <c r="L23" s="71"/>
      <c r="M23" s="7"/>
      <c r="N23" s="15">
        <f t="shared" si="1"/>
        <v>0</v>
      </c>
    </row>
    <row r="24" spans="2:14" ht="15" customHeight="1" thickBot="1" x14ac:dyDescent="0.25">
      <c r="B24" s="39">
        <v>3</v>
      </c>
      <c r="C24" s="115" t="s">
        <v>36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7"/>
    </row>
    <row r="25" spans="2:14" ht="15" customHeight="1" x14ac:dyDescent="0.2">
      <c r="B25" s="17" t="s">
        <v>37</v>
      </c>
      <c r="C25" s="42" t="s">
        <v>38</v>
      </c>
      <c r="D25" s="43">
        <v>25</v>
      </c>
      <c r="E25" s="20">
        <f t="shared" si="0"/>
        <v>0</v>
      </c>
      <c r="F25" s="21" t="str">
        <f t="shared" si="4"/>
        <v/>
      </c>
      <c r="G25" s="22">
        <f>I23+1</f>
        <v>43171</v>
      </c>
      <c r="H25" s="23"/>
      <c r="I25" s="24">
        <f>G25+D25</f>
        <v>43196</v>
      </c>
      <c r="J25" s="23"/>
      <c r="K25" s="2" t="str">
        <f ca="1">IF(F25="100%","Concluído",IF(G25&lt;TODAY(),"Em atraso","Em andamento"))</f>
        <v>Em atraso</v>
      </c>
      <c r="L25" s="69"/>
      <c r="M25" s="3"/>
      <c r="N25" s="15">
        <f t="shared" si="1"/>
        <v>0</v>
      </c>
    </row>
    <row r="26" spans="2:14" ht="15" customHeight="1" x14ac:dyDescent="0.2">
      <c r="B26" s="25" t="s">
        <v>39</v>
      </c>
      <c r="C26" s="26" t="s">
        <v>40</v>
      </c>
      <c r="D26" s="27">
        <v>5</v>
      </c>
      <c r="E26" s="20">
        <f t="shared" si="0"/>
        <v>0</v>
      </c>
      <c r="F26" s="28" t="str">
        <f t="shared" si="4"/>
        <v/>
      </c>
      <c r="G26" s="29">
        <f>I25+1</f>
        <v>43197</v>
      </c>
      <c r="H26" s="30"/>
      <c r="I26" s="31">
        <f>G26+D26</f>
        <v>43202</v>
      </c>
      <c r="J26" s="30"/>
      <c r="K26" s="4" t="str">
        <f ca="1">IF(F26="100%","Concluído",IF(G26&lt;TODAY(),"Em atraso","Em andamento"))</f>
        <v>Em atraso</v>
      </c>
      <c r="L26" s="70"/>
      <c r="M26" s="5"/>
      <c r="N26" s="15">
        <f t="shared" si="1"/>
        <v>0</v>
      </c>
    </row>
    <row r="27" spans="2:14" ht="15" customHeight="1" x14ac:dyDescent="0.2">
      <c r="B27" s="25" t="s">
        <v>41</v>
      </c>
      <c r="C27" s="26" t="s">
        <v>42</v>
      </c>
      <c r="D27" s="27">
        <v>5</v>
      </c>
      <c r="E27" s="20">
        <f t="shared" si="0"/>
        <v>0</v>
      </c>
      <c r="F27" s="28" t="str">
        <f t="shared" si="4"/>
        <v/>
      </c>
      <c r="G27" s="29">
        <f>I26+1</f>
        <v>43203</v>
      </c>
      <c r="H27" s="30"/>
      <c r="I27" s="31">
        <f>G27+D27</f>
        <v>43208</v>
      </c>
      <c r="J27" s="30"/>
      <c r="K27" s="4" t="str">
        <f ca="1">IF(F27="100%","Concluído",IF(G27&lt;TODAY(),"Em atraso","Em andamento"))</f>
        <v>Em atraso</v>
      </c>
      <c r="L27" s="70"/>
      <c r="M27" s="5"/>
      <c r="N27" s="15">
        <f t="shared" si="1"/>
        <v>0</v>
      </c>
    </row>
    <row r="28" spans="2:14" ht="15" customHeight="1" x14ac:dyDescent="0.2">
      <c r="B28" s="25" t="s">
        <v>43</v>
      </c>
      <c r="C28" s="26" t="s">
        <v>44</v>
      </c>
      <c r="D28" s="27">
        <v>14</v>
      </c>
      <c r="E28" s="20">
        <f t="shared" si="0"/>
        <v>0</v>
      </c>
      <c r="F28" s="28" t="str">
        <f t="shared" si="4"/>
        <v/>
      </c>
      <c r="G28" s="29">
        <f>I27+1</f>
        <v>43209</v>
      </c>
      <c r="H28" s="30"/>
      <c r="I28" s="31">
        <f>G28+D28</f>
        <v>43223</v>
      </c>
      <c r="J28" s="30"/>
      <c r="K28" s="4" t="str">
        <f ca="1">IF(F28="100%","Concluído",IF(G28&lt;TODAY(),"Em atraso","Em andamento"))</f>
        <v>Em atraso</v>
      </c>
      <c r="L28" s="70"/>
      <c r="M28" s="5"/>
      <c r="N28" s="15">
        <f t="shared" si="1"/>
        <v>0</v>
      </c>
    </row>
    <row r="29" spans="2:14" ht="15" customHeight="1" thickBot="1" x14ac:dyDescent="0.25">
      <c r="B29" s="32" t="s">
        <v>45</v>
      </c>
      <c r="C29" s="33" t="s">
        <v>46</v>
      </c>
      <c r="D29" s="34">
        <v>25</v>
      </c>
      <c r="E29" s="20">
        <f t="shared" si="0"/>
        <v>0</v>
      </c>
      <c r="F29" s="35" t="str">
        <f t="shared" si="4"/>
        <v/>
      </c>
      <c r="G29" s="36">
        <f>I28+1</f>
        <v>43224</v>
      </c>
      <c r="H29" s="37"/>
      <c r="I29" s="38">
        <f>G29+D29</f>
        <v>43249</v>
      </c>
      <c r="J29" s="37"/>
      <c r="K29" s="6" t="str">
        <f ca="1">IF(F29="100%","Concluído",IF(G29&lt;TODAY(),"Em atraso","Em andamento"))</f>
        <v>Em atraso</v>
      </c>
      <c r="L29" s="71"/>
      <c r="M29" s="7"/>
      <c r="N29" s="15">
        <f t="shared" si="1"/>
        <v>0</v>
      </c>
    </row>
    <row r="30" spans="2:14" ht="15" customHeight="1" thickBot="1" x14ac:dyDescent="0.25">
      <c r="B30" s="39">
        <v>4</v>
      </c>
      <c r="C30" s="112" t="s">
        <v>47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4"/>
    </row>
    <row r="31" spans="2:14" ht="15" customHeight="1" x14ac:dyDescent="0.2">
      <c r="B31" s="17" t="s">
        <v>48</v>
      </c>
      <c r="C31" s="18" t="s">
        <v>49</v>
      </c>
      <c r="D31" s="40">
        <v>15</v>
      </c>
      <c r="E31" s="20">
        <f t="shared" si="0"/>
        <v>0</v>
      </c>
      <c r="F31" s="21" t="str">
        <f t="shared" si="4"/>
        <v/>
      </c>
      <c r="G31" s="22">
        <f>I29+1</f>
        <v>43250</v>
      </c>
      <c r="H31" s="23"/>
      <c r="I31" s="24">
        <f t="shared" ref="I31:I40" si="5">G31+D31</f>
        <v>43265</v>
      </c>
      <c r="J31" s="23"/>
      <c r="K31" s="2" t="str">
        <f t="shared" ref="K31:K40" ca="1" si="6">IF(F31="100%","Concluído",IF(G31&lt;TODAY(),"Em atraso","Em andamento"))</f>
        <v>Em atraso</v>
      </c>
      <c r="L31" s="72"/>
      <c r="M31" s="3"/>
      <c r="N31" s="15">
        <f t="shared" si="1"/>
        <v>0</v>
      </c>
    </row>
    <row r="32" spans="2:14" ht="15" customHeight="1" x14ac:dyDescent="0.2">
      <c r="B32" s="25" t="s">
        <v>50</v>
      </c>
      <c r="C32" s="26" t="s">
        <v>51</v>
      </c>
      <c r="D32" s="27">
        <v>8</v>
      </c>
      <c r="E32" s="20">
        <f t="shared" si="0"/>
        <v>0</v>
      </c>
      <c r="F32" s="28" t="str">
        <f t="shared" si="4"/>
        <v/>
      </c>
      <c r="G32" s="29">
        <f>I31+1</f>
        <v>43266</v>
      </c>
      <c r="H32" s="30"/>
      <c r="I32" s="31">
        <f t="shared" si="5"/>
        <v>43274</v>
      </c>
      <c r="J32" s="30"/>
      <c r="K32" s="4" t="str">
        <f t="shared" ca="1" si="6"/>
        <v>Em atraso</v>
      </c>
      <c r="L32" s="70"/>
      <c r="M32" s="5"/>
      <c r="N32" s="15">
        <f t="shared" si="1"/>
        <v>0</v>
      </c>
    </row>
    <row r="33" spans="2:14" ht="15" customHeight="1" x14ac:dyDescent="0.2">
      <c r="B33" s="25" t="s">
        <v>52</v>
      </c>
      <c r="C33" s="26" t="s">
        <v>53</v>
      </c>
      <c r="D33" s="27">
        <v>4</v>
      </c>
      <c r="E33" s="20">
        <f t="shared" si="0"/>
        <v>0</v>
      </c>
      <c r="F33" s="28" t="str">
        <f t="shared" si="4"/>
        <v/>
      </c>
      <c r="G33" s="29">
        <f t="shared" ref="G33:G40" si="7">I32+1</f>
        <v>43275</v>
      </c>
      <c r="H33" s="30"/>
      <c r="I33" s="31">
        <f t="shared" si="5"/>
        <v>43279</v>
      </c>
      <c r="J33" s="30"/>
      <c r="K33" s="4" t="str">
        <f t="shared" ca="1" si="6"/>
        <v>Em atraso</v>
      </c>
      <c r="L33" s="70"/>
      <c r="M33" s="5"/>
      <c r="N33" s="15">
        <f t="shared" si="1"/>
        <v>0</v>
      </c>
    </row>
    <row r="34" spans="2:14" ht="15" customHeight="1" x14ac:dyDescent="0.2">
      <c r="B34" s="25" t="s">
        <v>54</v>
      </c>
      <c r="C34" s="26" t="s">
        <v>55</v>
      </c>
      <c r="D34" s="27">
        <v>15</v>
      </c>
      <c r="E34" s="20">
        <f t="shared" si="0"/>
        <v>0</v>
      </c>
      <c r="F34" s="28" t="str">
        <f t="shared" si="4"/>
        <v/>
      </c>
      <c r="G34" s="29">
        <f t="shared" si="7"/>
        <v>43280</v>
      </c>
      <c r="H34" s="30"/>
      <c r="I34" s="31">
        <f t="shared" si="5"/>
        <v>43295</v>
      </c>
      <c r="J34" s="30"/>
      <c r="K34" s="4" t="str">
        <f t="shared" ca="1" si="6"/>
        <v>Em atraso</v>
      </c>
      <c r="L34" s="70"/>
      <c r="M34" s="5"/>
      <c r="N34" s="15">
        <f t="shared" si="1"/>
        <v>0</v>
      </c>
    </row>
    <row r="35" spans="2:14" ht="15" customHeight="1" x14ac:dyDescent="0.2">
      <c r="B35" s="25" t="s">
        <v>56</v>
      </c>
      <c r="C35" s="26" t="s">
        <v>57</v>
      </c>
      <c r="D35" s="27">
        <v>15</v>
      </c>
      <c r="E35" s="20">
        <f t="shared" si="0"/>
        <v>0</v>
      </c>
      <c r="F35" s="28" t="str">
        <f t="shared" si="4"/>
        <v/>
      </c>
      <c r="G35" s="29">
        <f t="shared" si="7"/>
        <v>43296</v>
      </c>
      <c r="H35" s="30"/>
      <c r="I35" s="31">
        <f t="shared" si="5"/>
        <v>43311</v>
      </c>
      <c r="J35" s="30"/>
      <c r="K35" s="4" t="str">
        <f t="shared" ca="1" si="6"/>
        <v>Em atraso</v>
      </c>
      <c r="L35" s="70"/>
      <c r="M35" s="5"/>
      <c r="N35" s="15">
        <f t="shared" si="1"/>
        <v>0</v>
      </c>
    </row>
    <row r="36" spans="2:14" ht="15" customHeight="1" x14ac:dyDescent="0.2">
      <c r="B36" s="25" t="s">
        <v>58</v>
      </c>
      <c r="C36" s="26" t="s">
        <v>59</v>
      </c>
      <c r="D36" s="27">
        <v>25</v>
      </c>
      <c r="E36" s="20">
        <f t="shared" si="0"/>
        <v>0</v>
      </c>
      <c r="F36" s="28" t="str">
        <f t="shared" si="4"/>
        <v/>
      </c>
      <c r="G36" s="29">
        <f t="shared" si="7"/>
        <v>43312</v>
      </c>
      <c r="H36" s="30"/>
      <c r="I36" s="31">
        <f t="shared" si="5"/>
        <v>43337</v>
      </c>
      <c r="J36" s="30"/>
      <c r="K36" s="4" t="str">
        <f t="shared" ca="1" si="6"/>
        <v>Em atraso</v>
      </c>
      <c r="L36" s="70"/>
      <c r="M36" s="5"/>
      <c r="N36" s="15">
        <f t="shared" si="1"/>
        <v>0</v>
      </c>
    </row>
    <row r="37" spans="2:14" ht="15" customHeight="1" x14ac:dyDescent="0.2">
      <c r="B37" s="25" t="s">
        <v>60</v>
      </c>
      <c r="C37" s="26" t="s">
        <v>61</v>
      </c>
      <c r="D37" s="27">
        <v>2</v>
      </c>
      <c r="E37" s="20">
        <f t="shared" si="0"/>
        <v>0</v>
      </c>
      <c r="F37" s="28" t="str">
        <f t="shared" si="4"/>
        <v/>
      </c>
      <c r="G37" s="29">
        <f t="shared" si="7"/>
        <v>43338</v>
      </c>
      <c r="H37" s="30"/>
      <c r="I37" s="31">
        <f t="shared" si="5"/>
        <v>43340</v>
      </c>
      <c r="J37" s="30"/>
      <c r="K37" s="4" t="str">
        <f t="shared" ca="1" si="6"/>
        <v>Em atraso</v>
      </c>
      <c r="L37" s="70"/>
      <c r="M37" s="5"/>
      <c r="N37" s="15">
        <f t="shared" si="1"/>
        <v>0</v>
      </c>
    </row>
    <row r="38" spans="2:14" ht="15" customHeight="1" x14ac:dyDescent="0.2">
      <c r="B38" s="25" t="s">
        <v>62</v>
      </c>
      <c r="C38" s="26" t="s">
        <v>63</v>
      </c>
      <c r="D38" s="27">
        <v>15</v>
      </c>
      <c r="E38" s="20">
        <f t="shared" si="0"/>
        <v>0</v>
      </c>
      <c r="F38" s="28" t="str">
        <f t="shared" si="4"/>
        <v/>
      </c>
      <c r="G38" s="29">
        <f t="shared" si="7"/>
        <v>43341</v>
      </c>
      <c r="H38" s="30"/>
      <c r="I38" s="31">
        <f t="shared" si="5"/>
        <v>43356</v>
      </c>
      <c r="J38" s="30"/>
      <c r="K38" s="4" t="str">
        <f t="shared" ca="1" si="6"/>
        <v>Em atraso</v>
      </c>
      <c r="L38" s="70"/>
      <c r="M38" s="5"/>
      <c r="N38" s="15">
        <f t="shared" si="1"/>
        <v>0</v>
      </c>
    </row>
    <row r="39" spans="2:14" ht="15" customHeight="1" x14ac:dyDescent="0.2">
      <c r="B39" s="25" t="s">
        <v>64</v>
      </c>
      <c r="C39" s="26" t="s">
        <v>65</v>
      </c>
      <c r="D39" s="27">
        <v>20</v>
      </c>
      <c r="E39" s="20">
        <f t="shared" si="0"/>
        <v>0</v>
      </c>
      <c r="F39" s="28" t="str">
        <f t="shared" si="4"/>
        <v/>
      </c>
      <c r="G39" s="29">
        <f t="shared" si="7"/>
        <v>43357</v>
      </c>
      <c r="H39" s="30"/>
      <c r="I39" s="31">
        <f t="shared" si="5"/>
        <v>43377</v>
      </c>
      <c r="J39" s="30"/>
      <c r="K39" s="4" t="str">
        <f t="shared" ca="1" si="6"/>
        <v>Em atraso</v>
      </c>
      <c r="L39" s="70"/>
      <c r="M39" s="5"/>
      <c r="N39" s="15">
        <f t="shared" si="1"/>
        <v>0</v>
      </c>
    </row>
    <row r="40" spans="2:14" ht="15" customHeight="1" thickBot="1" x14ac:dyDescent="0.25">
      <c r="B40" s="32" t="s">
        <v>132</v>
      </c>
      <c r="C40" s="33" t="s">
        <v>66</v>
      </c>
      <c r="D40" s="34">
        <v>10</v>
      </c>
      <c r="E40" s="20">
        <f t="shared" si="0"/>
        <v>0</v>
      </c>
      <c r="F40" s="35" t="str">
        <f t="shared" si="4"/>
        <v/>
      </c>
      <c r="G40" s="36">
        <f t="shared" si="7"/>
        <v>43378</v>
      </c>
      <c r="H40" s="37"/>
      <c r="I40" s="38">
        <f t="shared" si="5"/>
        <v>43388</v>
      </c>
      <c r="J40" s="37"/>
      <c r="K40" s="6" t="str">
        <f t="shared" ca="1" si="6"/>
        <v>Em andamento</v>
      </c>
      <c r="L40" s="71"/>
      <c r="M40" s="7"/>
      <c r="N40" s="15">
        <f t="shared" si="1"/>
        <v>0</v>
      </c>
    </row>
    <row r="41" spans="2:14" ht="15" customHeight="1" thickBot="1" x14ac:dyDescent="0.25">
      <c r="B41" s="39">
        <v>5</v>
      </c>
      <c r="C41" s="112" t="s">
        <v>67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4"/>
    </row>
    <row r="42" spans="2:14" ht="15" customHeight="1" x14ac:dyDescent="0.2">
      <c r="B42" s="17" t="s">
        <v>68</v>
      </c>
      <c r="C42" s="18" t="s">
        <v>69</v>
      </c>
      <c r="D42" s="40">
        <v>5</v>
      </c>
      <c r="E42" s="20">
        <f t="shared" si="0"/>
        <v>0</v>
      </c>
      <c r="F42" s="21" t="str">
        <f t="shared" si="4"/>
        <v/>
      </c>
      <c r="G42" s="22">
        <f>I40+1</f>
        <v>43389</v>
      </c>
      <c r="H42" s="23"/>
      <c r="I42" s="24">
        <f t="shared" ref="I42:I53" si="8">G42+D42</f>
        <v>43394</v>
      </c>
      <c r="J42" s="23"/>
      <c r="K42" s="2" t="str">
        <f t="shared" ref="K42:K53" ca="1" si="9">IF(F42="100%","Concluído",IF(G42&lt;TODAY(),"Em atraso","Em andamento"))</f>
        <v>Em andamento</v>
      </c>
      <c r="L42" s="72"/>
      <c r="M42" s="3"/>
      <c r="N42" s="15">
        <f t="shared" si="1"/>
        <v>0</v>
      </c>
    </row>
    <row r="43" spans="2:14" ht="15" customHeight="1" x14ac:dyDescent="0.2">
      <c r="B43" s="25" t="s">
        <v>70</v>
      </c>
      <c r="C43" s="26" t="s">
        <v>71</v>
      </c>
      <c r="D43" s="27">
        <v>15</v>
      </c>
      <c r="E43" s="20">
        <f t="shared" si="0"/>
        <v>0</v>
      </c>
      <c r="F43" s="28" t="str">
        <f t="shared" si="4"/>
        <v/>
      </c>
      <c r="G43" s="29">
        <f>I42+1</f>
        <v>43395</v>
      </c>
      <c r="H43" s="30"/>
      <c r="I43" s="31">
        <f t="shared" si="8"/>
        <v>43410</v>
      </c>
      <c r="J43" s="30"/>
      <c r="K43" s="4" t="str">
        <f t="shared" ca="1" si="9"/>
        <v>Em andamento</v>
      </c>
      <c r="L43" s="70"/>
      <c r="M43" s="5"/>
      <c r="N43" s="15">
        <f t="shared" si="1"/>
        <v>0</v>
      </c>
    </row>
    <row r="44" spans="2:14" ht="15" customHeight="1" x14ac:dyDescent="0.2">
      <c r="B44" s="25" t="s">
        <v>72</v>
      </c>
      <c r="C44" s="26" t="s">
        <v>73</v>
      </c>
      <c r="D44" s="27">
        <v>10</v>
      </c>
      <c r="E44" s="20">
        <f t="shared" si="0"/>
        <v>0</v>
      </c>
      <c r="F44" s="28" t="str">
        <f t="shared" si="4"/>
        <v/>
      </c>
      <c r="G44" s="29">
        <f t="shared" ref="G44:G53" si="10">I43+1</f>
        <v>43411</v>
      </c>
      <c r="H44" s="30"/>
      <c r="I44" s="31">
        <f t="shared" si="8"/>
        <v>43421</v>
      </c>
      <c r="J44" s="30"/>
      <c r="K44" s="4" t="str">
        <f t="shared" ca="1" si="9"/>
        <v>Em andamento</v>
      </c>
      <c r="L44" s="70"/>
      <c r="M44" s="5"/>
      <c r="N44" s="15">
        <f t="shared" si="1"/>
        <v>0</v>
      </c>
    </row>
    <row r="45" spans="2:14" ht="15" customHeight="1" x14ac:dyDescent="0.2">
      <c r="B45" s="25" t="s">
        <v>74</v>
      </c>
      <c r="C45" s="26" t="s">
        <v>75</v>
      </c>
      <c r="D45" s="27">
        <v>5</v>
      </c>
      <c r="E45" s="20">
        <f t="shared" si="0"/>
        <v>0</v>
      </c>
      <c r="F45" s="28" t="str">
        <f t="shared" si="4"/>
        <v/>
      </c>
      <c r="G45" s="29">
        <f t="shared" si="10"/>
        <v>43422</v>
      </c>
      <c r="H45" s="30"/>
      <c r="I45" s="31">
        <f t="shared" si="8"/>
        <v>43427</v>
      </c>
      <c r="J45" s="30"/>
      <c r="K45" s="4" t="str">
        <f t="shared" ca="1" si="9"/>
        <v>Em andamento</v>
      </c>
      <c r="L45" s="70"/>
      <c r="M45" s="5"/>
      <c r="N45" s="15">
        <f t="shared" si="1"/>
        <v>0</v>
      </c>
    </row>
    <row r="46" spans="2:14" ht="15" customHeight="1" x14ac:dyDescent="0.2">
      <c r="B46" s="25" t="s">
        <v>76</v>
      </c>
      <c r="C46" s="26" t="s">
        <v>77</v>
      </c>
      <c r="D46" s="27">
        <v>15</v>
      </c>
      <c r="E46" s="20">
        <f t="shared" si="0"/>
        <v>0</v>
      </c>
      <c r="F46" s="28" t="str">
        <f t="shared" si="4"/>
        <v/>
      </c>
      <c r="G46" s="29">
        <f t="shared" si="10"/>
        <v>43428</v>
      </c>
      <c r="H46" s="30"/>
      <c r="I46" s="31">
        <f t="shared" si="8"/>
        <v>43443</v>
      </c>
      <c r="J46" s="30"/>
      <c r="K46" s="4" t="str">
        <f t="shared" ca="1" si="9"/>
        <v>Em andamento</v>
      </c>
      <c r="L46" s="70"/>
      <c r="M46" s="5"/>
      <c r="N46" s="15">
        <f t="shared" si="1"/>
        <v>0</v>
      </c>
    </row>
    <row r="47" spans="2:14" ht="15" customHeight="1" x14ac:dyDescent="0.2">
      <c r="B47" s="25" t="s">
        <v>78</v>
      </c>
      <c r="C47" s="26" t="s">
        <v>79</v>
      </c>
      <c r="D47" s="27">
        <v>30</v>
      </c>
      <c r="E47" s="20">
        <f t="shared" si="0"/>
        <v>0</v>
      </c>
      <c r="F47" s="28" t="str">
        <f t="shared" si="4"/>
        <v/>
      </c>
      <c r="G47" s="29">
        <f t="shared" si="10"/>
        <v>43444</v>
      </c>
      <c r="H47" s="30"/>
      <c r="I47" s="31">
        <f t="shared" si="8"/>
        <v>43474</v>
      </c>
      <c r="J47" s="30"/>
      <c r="K47" s="4" t="str">
        <f t="shared" ca="1" si="9"/>
        <v>Em andamento</v>
      </c>
      <c r="L47" s="70"/>
      <c r="M47" s="5"/>
      <c r="N47" s="15">
        <f t="shared" si="1"/>
        <v>0</v>
      </c>
    </row>
    <row r="48" spans="2:14" ht="15" customHeight="1" x14ac:dyDescent="0.2">
      <c r="B48" s="25" t="s">
        <v>80</v>
      </c>
      <c r="C48" s="26" t="s">
        <v>81</v>
      </c>
      <c r="D48" s="27">
        <v>30</v>
      </c>
      <c r="E48" s="20">
        <f t="shared" si="0"/>
        <v>0</v>
      </c>
      <c r="F48" s="28" t="str">
        <f t="shared" si="4"/>
        <v/>
      </c>
      <c r="G48" s="29">
        <f t="shared" si="10"/>
        <v>43475</v>
      </c>
      <c r="H48" s="30"/>
      <c r="I48" s="31">
        <f t="shared" si="8"/>
        <v>43505</v>
      </c>
      <c r="J48" s="30"/>
      <c r="K48" s="4" t="str">
        <f t="shared" ca="1" si="9"/>
        <v>Em andamento</v>
      </c>
      <c r="L48" s="70"/>
      <c r="M48" s="5"/>
      <c r="N48" s="15">
        <f t="shared" si="1"/>
        <v>0</v>
      </c>
    </row>
    <row r="49" spans="2:14" ht="15" customHeight="1" x14ac:dyDescent="0.2">
      <c r="B49" s="25" t="s">
        <v>82</v>
      </c>
      <c r="C49" s="26" t="s">
        <v>83</v>
      </c>
      <c r="D49" s="27">
        <v>30</v>
      </c>
      <c r="E49" s="20">
        <f t="shared" si="0"/>
        <v>0</v>
      </c>
      <c r="F49" s="28" t="str">
        <f t="shared" si="4"/>
        <v/>
      </c>
      <c r="G49" s="29">
        <f t="shared" si="10"/>
        <v>43506</v>
      </c>
      <c r="H49" s="30"/>
      <c r="I49" s="31">
        <f t="shared" si="8"/>
        <v>43536</v>
      </c>
      <c r="J49" s="30"/>
      <c r="K49" s="4" t="str">
        <f t="shared" ca="1" si="9"/>
        <v>Em andamento</v>
      </c>
      <c r="L49" s="70"/>
      <c r="M49" s="5"/>
      <c r="N49" s="15">
        <f t="shared" si="1"/>
        <v>0</v>
      </c>
    </row>
    <row r="50" spans="2:14" ht="15" customHeight="1" x14ac:dyDescent="0.2">
      <c r="B50" s="25" t="s">
        <v>84</v>
      </c>
      <c r="C50" s="26" t="s">
        <v>85</v>
      </c>
      <c r="D50" s="27">
        <v>3</v>
      </c>
      <c r="E50" s="20">
        <f t="shared" si="0"/>
        <v>0</v>
      </c>
      <c r="F50" s="28" t="str">
        <f t="shared" si="4"/>
        <v/>
      </c>
      <c r="G50" s="29">
        <f t="shared" si="10"/>
        <v>43537</v>
      </c>
      <c r="H50" s="30"/>
      <c r="I50" s="31">
        <f t="shared" si="8"/>
        <v>43540</v>
      </c>
      <c r="J50" s="30"/>
      <c r="K50" s="4" t="str">
        <f t="shared" ca="1" si="9"/>
        <v>Em andamento</v>
      </c>
      <c r="L50" s="70"/>
      <c r="M50" s="5"/>
      <c r="N50" s="15">
        <f t="shared" si="1"/>
        <v>0</v>
      </c>
    </row>
    <row r="51" spans="2:14" ht="15" customHeight="1" x14ac:dyDescent="0.2">
      <c r="B51" s="25" t="s">
        <v>86</v>
      </c>
      <c r="C51" s="26" t="s">
        <v>87</v>
      </c>
      <c r="D51" s="27">
        <v>3</v>
      </c>
      <c r="E51" s="20">
        <f t="shared" si="0"/>
        <v>0</v>
      </c>
      <c r="F51" s="28" t="str">
        <f t="shared" si="4"/>
        <v/>
      </c>
      <c r="G51" s="29">
        <f t="shared" si="10"/>
        <v>43541</v>
      </c>
      <c r="H51" s="30"/>
      <c r="I51" s="31">
        <f t="shared" si="8"/>
        <v>43544</v>
      </c>
      <c r="J51" s="30"/>
      <c r="K51" s="4" t="str">
        <f t="shared" ca="1" si="9"/>
        <v>Em andamento</v>
      </c>
      <c r="L51" s="70"/>
      <c r="M51" s="5"/>
      <c r="N51" s="15">
        <f t="shared" si="1"/>
        <v>0</v>
      </c>
    </row>
    <row r="52" spans="2:14" ht="15" customHeight="1" x14ac:dyDescent="0.2">
      <c r="B52" s="25" t="s">
        <v>88</v>
      </c>
      <c r="C52" s="26" t="s">
        <v>89</v>
      </c>
      <c r="D52" s="27">
        <v>2</v>
      </c>
      <c r="E52" s="20">
        <f t="shared" si="0"/>
        <v>0</v>
      </c>
      <c r="F52" s="28" t="str">
        <f t="shared" si="4"/>
        <v/>
      </c>
      <c r="G52" s="29">
        <f t="shared" si="10"/>
        <v>43545</v>
      </c>
      <c r="H52" s="30"/>
      <c r="I52" s="31">
        <f t="shared" si="8"/>
        <v>43547</v>
      </c>
      <c r="J52" s="30"/>
      <c r="K52" s="4" t="str">
        <f t="shared" ca="1" si="9"/>
        <v>Em andamento</v>
      </c>
      <c r="L52" s="70"/>
      <c r="M52" s="5"/>
      <c r="N52" s="15">
        <f t="shared" si="1"/>
        <v>0</v>
      </c>
    </row>
    <row r="53" spans="2:14" ht="15" customHeight="1" thickBot="1" x14ac:dyDescent="0.25">
      <c r="B53" s="32" t="s">
        <v>90</v>
      </c>
      <c r="C53" s="33" t="s">
        <v>91</v>
      </c>
      <c r="D53" s="34">
        <v>2</v>
      </c>
      <c r="E53" s="20">
        <f t="shared" si="0"/>
        <v>0</v>
      </c>
      <c r="F53" s="35" t="str">
        <f t="shared" si="4"/>
        <v/>
      </c>
      <c r="G53" s="36">
        <f t="shared" si="10"/>
        <v>43548</v>
      </c>
      <c r="H53" s="37"/>
      <c r="I53" s="38">
        <f t="shared" si="8"/>
        <v>43550</v>
      </c>
      <c r="J53" s="37"/>
      <c r="K53" s="6" t="str">
        <f t="shared" ca="1" si="9"/>
        <v>Em andamento</v>
      </c>
      <c r="L53" s="71"/>
      <c r="M53" s="7"/>
      <c r="N53" s="15">
        <f t="shared" si="1"/>
        <v>0</v>
      </c>
    </row>
    <row r="54" spans="2:14" ht="15" customHeight="1" thickBot="1" x14ac:dyDescent="0.25">
      <c r="B54" s="39">
        <v>6</v>
      </c>
      <c r="C54" s="115" t="s">
        <v>92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7"/>
    </row>
    <row r="55" spans="2:14" ht="15" customHeight="1" x14ac:dyDescent="0.2">
      <c r="B55" s="17" t="s">
        <v>93</v>
      </c>
      <c r="C55" s="18" t="s">
        <v>94</v>
      </c>
      <c r="D55" s="40">
        <v>60</v>
      </c>
      <c r="E55" s="20">
        <f t="shared" si="0"/>
        <v>0</v>
      </c>
      <c r="F55" s="21" t="str">
        <f t="shared" si="4"/>
        <v/>
      </c>
      <c r="G55" s="22">
        <f>I53+1</f>
        <v>43551</v>
      </c>
      <c r="H55" s="23"/>
      <c r="I55" s="24">
        <f>G55+D55</f>
        <v>43611</v>
      </c>
      <c r="J55" s="23"/>
      <c r="K55" s="2" t="str">
        <f ca="1">IF(F55="100%","Concluído",IF(G55&lt;TODAY(),"Em atraso","Em andamento"))</f>
        <v>Em andamento</v>
      </c>
      <c r="L55" s="72"/>
      <c r="M55" s="3"/>
      <c r="N55" s="15">
        <f t="shared" si="1"/>
        <v>0</v>
      </c>
    </row>
    <row r="56" spans="2:14" ht="15" customHeight="1" x14ac:dyDescent="0.2">
      <c r="B56" s="25" t="s">
        <v>95</v>
      </c>
      <c r="C56" s="26" t="s">
        <v>96</v>
      </c>
      <c r="D56" s="27">
        <v>10</v>
      </c>
      <c r="E56" s="20">
        <f t="shared" si="0"/>
        <v>0</v>
      </c>
      <c r="F56" s="28" t="str">
        <f t="shared" si="4"/>
        <v/>
      </c>
      <c r="G56" s="29">
        <f>I55+1</f>
        <v>43612</v>
      </c>
      <c r="H56" s="30"/>
      <c r="I56" s="31">
        <f>G56+D56</f>
        <v>43622</v>
      </c>
      <c r="J56" s="30"/>
      <c r="K56" s="4" t="str">
        <f ca="1">IF(F56="100%","Concluído",IF(G56&lt;TODAY(),"Em atraso","Em andamento"))</f>
        <v>Em andamento</v>
      </c>
      <c r="L56" s="70"/>
      <c r="M56" s="5"/>
      <c r="N56" s="15">
        <f t="shared" si="1"/>
        <v>0</v>
      </c>
    </row>
    <row r="57" spans="2:14" ht="15" customHeight="1" x14ac:dyDescent="0.2">
      <c r="B57" s="25" t="s">
        <v>97</v>
      </c>
      <c r="C57" s="26" t="s">
        <v>98</v>
      </c>
      <c r="D57" s="27">
        <v>7</v>
      </c>
      <c r="E57" s="20">
        <f t="shared" si="0"/>
        <v>0</v>
      </c>
      <c r="F57" s="28" t="str">
        <f t="shared" si="4"/>
        <v/>
      </c>
      <c r="G57" s="29">
        <f>I56+1</f>
        <v>43623</v>
      </c>
      <c r="H57" s="30"/>
      <c r="I57" s="31">
        <f>G57+D57</f>
        <v>43630</v>
      </c>
      <c r="J57" s="30"/>
      <c r="K57" s="4" t="str">
        <f ca="1">IF(F57="100%","Concluído",IF(G57&lt;TODAY(),"Em atraso","Em andamento"))</f>
        <v>Em andamento</v>
      </c>
      <c r="L57" s="70"/>
      <c r="M57" s="5"/>
      <c r="N57" s="15">
        <f t="shared" si="1"/>
        <v>0</v>
      </c>
    </row>
    <row r="58" spans="2:14" ht="15" customHeight="1" thickBot="1" x14ac:dyDescent="0.25">
      <c r="B58" s="32" t="s">
        <v>99</v>
      </c>
      <c r="C58" s="33" t="s">
        <v>100</v>
      </c>
      <c r="D58" s="34">
        <v>9</v>
      </c>
      <c r="E58" s="20">
        <f t="shared" si="0"/>
        <v>0</v>
      </c>
      <c r="F58" s="35" t="str">
        <f t="shared" si="4"/>
        <v/>
      </c>
      <c r="G58" s="36">
        <f>I57+1</f>
        <v>43631</v>
      </c>
      <c r="H58" s="37"/>
      <c r="I58" s="38">
        <f>G58+D58</f>
        <v>43640</v>
      </c>
      <c r="J58" s="37"/>
      <c r="K58" s="6" t="str">
        <f ca="1">IF(F58="100%","Concluído",IF(G58&lt;TODAY(),"Em atraso","Em andamento"))</f>
        <v>Em andamento</v>
      </c>
      <c r="L58" s="71"/>
      <c r="M58" s="7"/>
      <c r="N58" s="15">
        <f t="shared" si="1"/>
        <v>0</v>
      </c>
    </row>
    <row r="59" spans="2:14" ht="15" customHeight="1" thickBot="1" x14ac:dyDescent="0.25">
      <c r="B59" s="39">
        <v>7</v>
      </c>
      <c r="C59" s="118" t="s">
        <v>101</v>
      </c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20"/>
    </row>
    <row r="60" spans="2:14" ht="15" customHeight="1" x14ac:dyDescent="0.2">
      <c r="B60" s="17" t="s">
        <v>102</v>
      </c>
      <c r="C60" s="18" t="s">
        <v>103</v>
      </c>
      <c r="D60" s="40">
        <v>100</v>
      </c>
      <c r="E60" s="20">
        <f t="shared" si="0"/>
        <v>0</v>
      </c>
      <c r="F60" s="21" t="str">
        <f t="shared" si="4"/>
        <v/>
      </c>
      <c r="G60" s="22">
        <f>I58+1</f>
        <v>43641</v>
      </c>
      <c r="H60" s="23"/>
      <c r="I60" s="24">
        <f t="shared" ref="I60:I67" si="11">G60+D60</f>
        <v>43741</v>
      </c>
      <c r="J60" s="23"/>
      <c r="K60" s="2" t="str">
        <f t="shared" ref="K60:K67" ca="1" si="12">IF(F60="100%","Concluído",IF(G60&lt;TODAY(),"Em atraso","Em andamento"))</f>
        <v>Em andamento</v>
      </c>
      <c r="L60" s="72"/>
      <c r="M60" s="3"/>
      <c r="N60" s="15">
        <f t="shared" si="1"/>
        <v>0</v>
      </c>
    </row>
    <row r="61" spans="2:14" ht="15" customHeight="1" x14ac:dyDescent="0.2">
      <c r="B61" s="25" t="s">
        <v>104</v>
      </c>
      <c r="C61" s="26" t="s">
        <v>105</v>
      </c>
      <c r="D61" s="27">
        <v>110</v>
      </c>
      <c r="E61" s="20">
        <f t="shared" si="0"/>
        <v>0</v>
      </c>
      <c r="F61" s="28" t="str">
        <f t="shared" si="4"/>
        <v/>
      </c>
      <c r="G61" s="29">
        <f>I60+1</f>
        <v>43742</v>
      </c>
      <c r="H61" s="30"/>
      <c r="I61" s="31">
        <f t="shared" si="11"/>
        <v>43852</v>
      </c>
      <c r="J61" s="30"/>
      <c r="K61" s="4" t="str">
        <f t="shared" ca="1" si="12"/>
        <v>Em andamento</v>
      </c>
      <c r="L61" s="70"/>
      <c r="M61" s="5"/>
      <c r="N61" s="15">
        <f t="shared" si="1"/>
        <v>0</v>
      </c>
    </row>
    <row r="62" spans="2:14" ht="15" customHeight="1" x14ac:dyDescent="0.2">
      <c r="B62" s="25" t="s">
        <v>106</v>
      </c>
      <c r="C62" s="26" t="s">
        <v>107</v>
      </c>
      <c r="D62" s="27">
        <v>120</v>
      </c>
      <c r="E62" s="20">
        <f t="shared" si="0"/>
        <v>0</v>
      </c>
      <c r="F62" s="28" t="str">
        <f t="shared" si="4"/>
        <v/>
      </c>
      <c r="G62" s="29">
        <f t="shared" ref="G62:G67" si="13">I61+1</f>
        <v>43853</v>
      </c>
      <c r="H62" s="30"/>
      <c r="I62" s="31">
        <f t="shared" si="11"/>
        <v>43973</v>
      </c>
      <c r="J62" s="30"/>
      <c r="K62" s="4" t="str">
        <f t="shared" ca="1" si="12"/>
        <v>Em andamento</v>
      </c>
      <c r="L62" s="70"/>
      <c r="M62" s="5"/>
      <c r="N62" s="15">
        <f t="shared" si="1"/>
        <v>0</v>
      </c>
    </row>
    <row r="63" spans="2:14" ht="15" customHeight="1" x14ac:dyDescent="0.2">
      <c r="B63" s="25" t="s">
        <v>108</v>
      </c>
      <c r="C63" s="26" t="s">
        <v>109</v>
      </c>
      <c r="D63" s="27">
        <v>130</v>
      </c>
      <c r="E63" s="20">
        <f t="shared" si="0"/>
        <v>0</v>
      </c>
      <c r="F63" s="28" t="str">
        <f t="shared" si="4"/>
        <v/>
      </c>
      <c r="G63" s="29">
        <f t="shared" si="13"/>
        <v>43974</v>
      </c>
      <c r="H63" s="30"/>
      <c r="I63" s="31">
        <f t="shared" si="11"/>
        <v>44104</v>
      </c>
      <c r="J63" s="30"/>
      <c r="K63" s="4" t="str">
        <f t="shared" ca="1" si="12"/>
        <v>Em andamento</v>
      </c>
      <c r="L63" s="70"/>
      <c r="M63" s="5"/>
      <c r="N63" s="15">
        <f t="shared" si="1"/>
        <v>0</v>
      </c>
    </row>
    <row r="64" spans="2:14" ht="15" customHeight="1" x14ac:dyDescent="0.2">
      <c r="B64" s="25" t="s">
        <v>110</v>
      </c>
      <c r="C64" s="26" t="s">
        <v>111</v>
      </c>
      <c r="D64" s="27">
        <v>90</v>
      </c>
      <c r="E64" s="20">
        <f t="shared" si="0"/>
        <v>0</v>
      </c>
      <c r="F64" s="28" t="str">
        <f t="shared" si="4"/>
        <v/>
      </c>
      <c r="G64" s="29">
        <f t="shared" si="13"/>
        <v>44105</v>
      </c>
      <c r="H64" s="30"/>
      <c r="I64" s="31">
        <f t="shared" si="11"/>
        <v>44195</v>
      </c>
      <c r="J64" s="30"/>
      <c r="K64" s="4" t="str">
        <f t="shared" ca="1" si="12"/>
        <v>Em andamento</v>
      </c>
      <c r="L64" s="70"/>
      <c r="M64" s="5"/>
      <c r="N64" s="15">
        <f t="shared" si="1"/>
        <v>0</v>
      </c>
    </row>
    <row r="65" spans="2:14" ht="15" customHeight="1" x14ac:dyDescent="0.2">
      <c r="B65" s="25" t="s">
        <v>112</v>
      </c>
      <c r="C65" s="26" t="s">
        <v>113</v>
      </c>
      <c r="D65" s="27">
        <v>60</v>
      </c>
      <c r="E65" s="20">
        <f t="shared" si="0"/>
        <v>0</v>
      </c>
      <c r="F65" s="28" t="str">
        <f t="shared" si="4"/>
        <v/>
      </c>
      <c r="G65" s="29">
        <f t="shared" si="13"/>
        <v>44196</v>
      </c>
      <c r="H65" s="30"/>
      <c r="I65" s="31">
        <f t="shared" si="11"/>
        <v>44256</v>
      </c>
      <c r="J65" s="30"/>
      <c r="K65" s="4" t="str">
        <f t="shared" ca="1" si="12"/>
        <v>Em andamento</v>
      </c>
      <c r="L65" s="70"/>
      <c r="M65" s="5"/>
      <c r="N65" s="15">
        <f t="shared" si="1"/>
        <v>0</v>
      </c>
    </row>
    <row r="66" spans="2:14" ht="15" customHeight="1" x14ac:dyDescent="0.2">
      <c r="B66" s="25" t="s">
        <v>114</v>
      </c>
      <c r="C66" s="26" t="s">
        <v>115</v>
      </c>
      <c r="D66" s="27">
        <v>80</v>
      </c>
      <c r="E66" s="20">
        <f t="shared" si="0"/>
        <v>0</v>
      </c>
      <c r="F66" s="28" t="str">
        <f t="shared" si="4"/>
        <v/>
      </c>
      <c r="G66" s="29">
        <f t="shared" si="13"/>
        <v>44257</v>
      </c>
      <c r="H66" s="30"/>
      <c r="I66" s="31">
        <f t="shared" si="11"/>
        <v>44337</v>
      </c>
      <c r="J66" s="30"/>
      <c r="K66" s="4" t="str">
        <f t="shared" ca="1" si="12"/>
        <v>Em andamento</v>
      </c>
      <c r="L66" s="70"/>
      <c r="M66" s="5"/>
      <c r="N66" s="15">
        <f t="shared" si="1"/>
        <v>0</v>
      </c>
    </row>
    <row r="67" spans="2:14" ht="15" customHeight="1" thickBot="1" x14ac:dyDescent="0.25">
      <c r="B67" s="32" t="s">
        <v>116</v>
      </c>
      <c r="C67" s="33" t="s">
        <v>117</v>
      </c>
      <c r="D67" s="34">
        <v>80</v>
      </c>
      <c r="E67" s="20">
        <f t="shared" si="0"/>
        <v>0</v>
      </c>
      <c r="F67" s="35" t="str">
        <f t="shared" si="4"/>
        <v/>
      </c>
      <c r="G67" s="36">
        <f t="shared" si="13"/>
        <v>44338</v>
      </c>
      <c r="H67" s="37"/>
      <c r="I67" s="38">
        <f t="shared" si="11"/>
        <v>44418</v>
      </c>
      <c r="J67" s="37"/>
      <c r="K67" s="6" t="str">
        <f t="shared" ca="1" si="12"/>
        <v>Em andamento</v>
      </c>
      <c r="L67" s="71"/>
      <c r="M67" s="7"/>
      <c r="N67" s="15">
        <f t="shared" si="1"/>
        <v>0</v>
      </c>
    </row>
    <row r="68" spans="2:14" ht="15" customHeight="1" thickBot="1" x14ac:dyDescent="0.25">
      <c r="B68" s="39">
        <v>8</v>
      </c>
      <c r="C68" s="118" t="s">
        <v>118</v>
      </c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20"/>
    </row>
    <row r="69" spans="2:14" ht="15" customHeight="1" thickBot="1" x14ac:dyDescent="0.25">
      <c r="B69" s="61" t="s">
        <v>119</v>
      </c>
      <c r="C69" s="62" t="s">
        <v>120</v>
      </c>
      <c r="D69" s="63">
        <v>100</v>
      </c>
      <c r="E69" s="20">
        <f t="shared" si="0"/>
        <v>0</v>
      </c>
      <c r="F69" s="64" t="str">
        <f t="shared" si="4"/>
        <v/>
      </c>
      <c r="G69" s="65">
        <f>I67+1</f>
        <v>44419</v>
      </c>
      <c r="H69" s="66"/>
      <c r="I69" s="67">
        <f>G69+D69</f>
        <v>44519</v>
      </c>
      <c r="J69" s="66"/>
      <c r="K69" s="8" t="str">
        <f ca="1">IF(F69="100%","Concluído",IF(G69&lt;TODAY(),"Em atraso","Em andamento"))</f>
        <v>Em andamento</v>
      </c>
      <c r="L69" s="73"/>
      <c r="M69" s="9"/>
      <c r="N69" s="68">
        <f t="shared" si="1"/>
        <v>0</v>
      </c>
    </row>
    <row r="70" spans="2:14" s="44" customFormat="1" ht="12" customHeight="1" x14ac:dyDescent="0.2"/>
  </sheetData>
  <sheetProtection algorithmName="SHA-512" hashValue="DiDWp5k47nlcXysOSaA566m5Lydc5KRNphZXhbpTmbFnPZbzXhFPjsxAjNckqBX3UkslprVGZDhTg8qx0Ca/YA==" saltValue="FmkhX/piSVi+6Ytoy6L4Bg==" spinCount="100000" sheet="1" objects="1" scenarios="1" selectLockedCells="1"/>
  <mergeCells count="20">
    <mergeCell ref="I2:M2"/>
    <mergeCell ref="C24:N24"/>
    <mergeCell ref="B3:D4"/>
    <mergeCell ref="C5:D5"/>
    <mergeCell ref="B6:D6"/>
    <mergeCell ref="I3:M3"/>
    <mergeCell ref="I4:M4"/>
    <mergeCell ref="I5:M5"/>
    <mergeCell ref="I6:M6"/>
    <mergeCell ref="I7:M7"/>
    <mergeCell ref="I8:M8"/>
    <mergeCell ref="C7:D7"/>
    <mergeCell ref="B11:C11"/>
    <mergeCell ref="C12:N12"/>
    <mergeCell ref="C17:N17"/>
    <mergeCell ref="C30:N30"/>
    <mergeCell ref="C41:N41"/>
    <mergeCell ref="C54:N54"/>
    <mergeCell ref="C59:N59"/>
    <mergeCell ref="C68:N68"/>
  </mergeCells>
  <conditionalFormatting sqref="K13:K16 K18:K23 K25:K29 K31:K40 K42:K53">
    <cfRule type="containsText" dxfId="23" priority="16" operator="containsText" text="Em andamento">
      <formula>NOT(ISERROR(SEARCH("Em andamento",K13)))</formula>
    </cfRule>
    <cfRule type="containsText" dxfId="22" priority="17" operator="containsText" text="Em atraso">
      <formula>NOT(ISERROR(SEARCH("Em atraso",K13)))</formula>
    </cfRule>
    <cfRule type="containsText" dxfId="21" priority="18" operator="containsText" text="Concluído">
      <formula>NOT(ISERROR(SEARCH("Concluído",K13)))</formula>
    </cfRule>
  </conditionalFormatting>
  <conditionalFormatting sqref="K11">
    <cfRule type="containsText" dxfId="20" priority="13" operator="containsText" text="Em andamento">
      <formula>NOT(ISERROR(SEARCH("Em andamento",K11)))</formula>
    </cfRule>
    <cfRule type="containsText" dxfId="19" priority="14" operator="containsText" text="Em atraso">
      <formula>NOT(ISERROR(SEARCH("Em atraso",K11)))</formula>
    </cfRule>
    <cfRule type="containsText" dxfId="18" priority="15" operator="containsText" text="Concluído">
      <formula>NOT(ISERROR(SEARCH("Concluído",K11)))</formula>
    </cfRule>
  </conditionalFormatting>
  <conditionalFormatting sqref="F11">
    <cfRule type="containsErrors" dxfId="17" priority="19">
      <formula>ISERROR(F11)</formula>
    </cfRule>
  </conditionalFormatting>
  <conditionalFormatting sqref="E13:E16 E18:E23 E25:E29 E31:E40 E42:E53 E55:E58 E60:E67 E69">
    <cfRule type="cellIs" dxfId="16" priority="12" operator="equal">
      <formula>0</formula>
    </cfRule>
  </conditionalFormatting>
  <conditionalFormatting sqref="K55:K58">
    <cfRule type="containsText" dxfId="15" priority="9" operator="containsText" text="Em andamento">
      <formula>NOT(ISERROR(SEARCH("Em andamento",K55)))</formula>
    </cfRule>
    <cfRule type="containsText" dxfId="14" priority="10" operator="containsText" text="Em atraso">
      <formula>NOT(ISERROR(SEARCH("Em atraso",K55)))</formula>
    </cfRule>
    <cfRule type="containsText" dxfId="13" priority="11" operator="containsText" text="Concluído">
      <formula>NOT(ISERROR(SEARCH("Concluído",K55)))</formula>
    </cfRule>
  </conditionalFormatting>
  <conditionalFormatting sqref="K60:K67">
    <cfRule type="containsText" dxfId="12" priority="6" operator="containsText" text="Em andamento">
      <formula>NOT(ISERROR(SEARCH("Em andamento",K60)))</formula>
    </cfRule>
    <cfRule type="containsText" dxfId="11" priority="7" operator="containsText" text="Em atraso">
      <formula>NOT(ISERROR(SEARCH("Em atraso",K60)))</formula>
    </cfRule>
    <cfRule type="containsText" dxfId="10" priority="8" operator="containsText" text="Concluído">
      <formula>NOT(ISERROR(SEARCH("Concluído",K60)))</formula>
    </cfRule>
  </conditionalFormatting>
  <conditionalFormatting sqref="K69">
    <cfRule type="containsText" dxfId="9" priority="3" operator="containsText" text="Em andamento">
      <formula>NOT(ISERROR(SEARCH("Em andamento",K69)))</formula>
    </cfRule>
    <cfRule type="containsText" dxfId="8" priority="4" operator="containsText" text="Em atraso">
      <formula>NOT(ISERROR(SEARCH("Em atraso",K69)))</formula>
    </cfRule>
    <cfRule type="containsText" dxfId="7" priority="5" operator="containsText" text="Concluído">
      <formula>NOT(ISERROR(SEARCH("Concluído",K69)))</formula>
    </cfRule>
  </conditionalFormatting>
  <conditionalFormatting sqref="N11 N13:N16 N18:N23 N25:N29 N31:N40 N42:N53 N55:N58 N60:N67 N69">
    <cfRule type="cellIs" dxfId="6" priority="2" operator="lessThan">
      <formula>0</formula>
    </cfRule>
  </conditionalFormatting>
  <conditionalFormatting sqref="E1:E1048576">
    <cfRule type="containsText" dxfId="5" priority="1" operator="containsText" text="Faltam Dados">
      <formula>NOT(ISERROR(SEARCH("Faltam Dados",E1)))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G16" sqref="G16"/>
    </sheetView>
  </sheetViews>
  <sheetFormatPr defaultColWidth="0" defaultRowHeight="15" zeroHeight="1" x14ac:dyDescent="0.25"/>
  <cols>
    <col min="1" max="2" width="1.7109375" customWidth="1"/>
    <col min="3" max="3" width="30.7109375" customWidth="1"/>
    <col min="4" max="4" width="24.7109375" customWidth="1"/>
    <col min="5" max="5" width="1.7109375" customWidth="1"/>
    <col min="6" max="6" width="9.140625" customWidth="1"/>
    <col min="7" max="7" width="50.7109375" bestFit="1" customWidth="1"/>
    <col min="8" max="8" width="14.42578125" bestFit="1" customWidth="1"/>
    <col min="9" max="9" width="11.7109375" style="79" bestFit="1" customWidth="1"/>
    <col min="10" max="10" width="13.42578125" customWidth="1"/>
    <col min="11" max="11" width="17.85546875" style="79" bestFit="1" customWidth="1"/>
    <col min="12" max="13" width="1.7109375" customWidth="1"/>
    <col min="14" max="16384" width="9.140625" hidden="1"/>
  </cols>
  <sheetData>
    <row r="1" spans="1:13" ht="15.75" thickBot="1" x14ac:dyDescent="0.3">
      <c r="A1" s="90"/>
      <c r="B1" s="90"/>
      <c r="C1" s="90"/>
      <c r="D1" s="90"/>
      <c r="E1" s="90"/>
      <c r="F1" s="90"/>
      <c r="G1" s="90"/>
      <c r="H1" s="90"/>
      <c r="I1" s="91"/>
      <c r="J1" s="90"/>
      <c r="K1" s="91"/>
      <c r="L1" s="90"/>
      <c r="M1" s="90"/>
    </row>
    <row r="2" spans="1:13" ht="19.5" thickBot="1" x14ac:dyDescent="0.3">
      <c r="A2" s="90"/>
      <c r="B2" s="90"/>
      <c r="C2" s="90"/>
      <c r="D2" s="90"/>
      <c r="E2" s="74"/>
      <c r="F2" s="148" t="s">
        <v>126</v>
      </c>
      <c r="G2" s="148"/>
      <c r="H2" s="148"/>
      <c r="I2" s="148"/>
      <c r="J2" s="148"/>
      <c r="K2" s="148"/>
      <c r="L2" s="149"/>
      <c r="M2" s="90"/>
    </row>
    <row r="3" spans="1:13" ht="15.75" thickBot="1" x14ac:dyDescent="0.3">
      <c r="A3" s="92">
        <f ca="1">AVERAGE(COUNTIF($H$4:$H$53,"Em atraso")/50)</f>
        <v>0.36</v>
      </c>
      <c r="B3" s="93" t="s">
        <v>134</v>
      </c>
      <c r="C3" s="90"/>
      <c r="D3" s="90"/>
      <c r="E3" s="75"/>
      <c r="F3" s="95" t="s">
        <v>1</v>
      </c>
      <c r="G3" s="96" t="s">
        <v>127</v>
      </c>
      <c r="H3" s="97" t="s">
        <v>128</v>
      </c>
      <c r="I3" s="99" t="s">
        <v>129</v>
      </c>
      <c r="J3" s="100" t="s">
        <v>130</v>
      </c>
      <c r="K3" s="96" t="s">
        <v>131</v>
      </c>
      <c r="L3" s="150"/>
      <c r="M3" s="90"/>
    </row>
    <row r="4" spans="1:13" ht="15.75" thickBot="1" x14ac:dyDescent="0.3">
      <c r="A4" s="92">
        <f ca="1">AVERAGE(COUNTIF($H$4:$H$53,"Em Andamento")/50)</f>
        <v>0.52</v>
      </c>
      <c r="B4" s="93" t="s">
        <v>135</v>
      </c>
      <c r="C4" s="90"/>
      <c r="D4" s="90"/>
      <c r="E4" s="75"/>
      <c r="F4" s="80" t="s">
        <v>16</v>
      </c>
      <c r="G4" s="81" t="s">
        <v>17</v>
      </c>
      <c r="H4" s="98" t="str">
        <f ca="1">Planilha1!K13</f>
        <v>Concluído</v>
      </c>
      <c r="I4" s="101">
        <f>Planilha1!H13</f>
        <v>43101</v>
      </c>
      <c r="J4" s="102">
        <f>IF(K4-I4&gt;4000,"Faltam Dados",SUM(K4-I4))</f>
        <v>15</v>
      </c>
      <c r="K4" s="103">
        <f>Planilha1!J13</f>
        <v>43116</v>
      </c>
      <c r="L4" s="150"/>
      <c r="M4" s="90"/>
    </row>
    <row r="5" spans="1:13" ht="15.75" thickBot="1" x14ac:dyDescent="0.3">
      <c r="A5" s="92">
        <f ca="1">AVERAGE(COUNTIF($H$4:$H$53,"Concluído")/50)</f>
        <v>0.12</v>
      </c>
      <c r="B5" s="93" t="s">
        <v>136</v>
      </c>
      <c r="C5" s="90"/>
      <c r="D5" s="90"/>
      <c r="E5" s="75"/>
      <c r="F5" s="83" t="s">
        <v>18</v>
      </c>
      <c r="G5" s="84" t="s">
        <v>19</v>
      </c>
      <c r="H5" s="82" t="str">
        <f ca="1">Planilha1!K14</f>
        <v>Concluído</v>
      </c>
      <c r="I5" s="104">
        <f>Planilha1!H14</f>
        <v>43117</v>
      </c>
      <c r="J5" s="102">
        <f t="shared" ref="J5:J53" si="0">IF(K5-I5&gt;4000,"Faltam Dados",SUM(K5-I5))</f>
        <v>8</v>
      </c>
      <c r="K5" s="105">
        <f>Planilha1!J14</f>
        <v>43125</v>
      </c>
      <c r="L5" s="150"/>
      <c r="M5" s="90"/>
    </row>
    <row r="6" spans="1:13" ht="15.75" thickBot="1" x14ac:dyDescent="0.3">
      <c r="A6" s="94">
        <f ca="1">SUM(A3:A5)</f>
        <v>1</v>
      </c>
      <c r="B6" s="93"/>
      <c r="C6" s="90"/>
      <c r="D6" s="90"/>
      <c r="E6" s="75"/>
      <c r="F6" s="83" t="s">
        <v>20</v>
      </c>
      <c r="G6" s="84" t="s">
        <v>21</v>
      </c>
      <c r="H6" s="82" t="str">
        <f ca="1">Planilha1!K15</f>
        <v>Concluído</v>
      </c>
      <c r="I6" s="104">
        <f>Planilha1!H15</f>
        <v>43125</v>
      </c>
      <c r="J6" s="102">
        <f t="shared" si="0"/>
        <v>6</v>
      </c>
      <c r="K6" s="105">
        <f>Planilha1!J15</f>
        <v>43131</v>
      </c>
      <c r="L6" s="150"/>
      <c r="M6" s="90"/>
    </row>
    <row r="7" spans="1:13" ht="15.75" thickBot="1" x14ac:dyDescent="0.3">
      <c r="A7" s="90"/>
      <c r="B7" s="90"/>
      <c r="C7" s="90"/>
      <c r="D7" s="90"/>
      <c r="E7" s="75"/>
      <c r="F7" s="83" t="s">
        <v>22</v>
      </c>
      <c r="G7" s="84" t="s">
        <v>23</v>
      </c>
      <c r="H7" s="82" t="str">
        <f ca="1">Planilha1!K16</f>
        <v>Concluído</v>
      </c>
      <c r="I7" s="104">
        <f>Planilha1!H16</f>
        <v>43136</v>
      </c>
      <c r="J7" s="102">
        <f t="shared" si="0"/>
        <v>10</v>
      </c>
      <c r="K7" s="105">
        <f>Planilha1!J16</f>
        <v>43146</v>
      </c>
      <c r="L7" s="150"/>
      <c r="M7" s="90"/>
    </row>
    <row r="8" spans="1:13" ht="15.75" thickBot="1" x14ac:dyDescent="0.3">
      <c r="A8" s="90"/>
      <c r="B8" s="90"/>
      <c r="C8" s="90"/>
      <c r="D8" s="90"/>
      <c r="E8" s="75"/>
      <c r="F8" s="88" t="s">
        <v>25</v>
      </c>
      <c r="G8" s="76" t="s">
        <v>26</v>
      </c>
      <c r="H8" s="89" t="str">
        <f ca="1">Planilha1!K18</f>
        <v>Concluído</v>
      </c>
      <c r="I8" s="104">
        <f>Planilha1!H18</f>
        <v>43146</v>
      </c>
      <c r="J8" s="102">
        <f t="shared" si="0"/>
        <v>2</v>
      </c>
      <c r="K8" s="105">
        <f>Planilha1!J18</f>
        <v>43148</v>
      </c>
      <c r="L8" s="150"/>
      <c r="M8" s="90"/>
    </row>
    <row r="9" spans="1:13" ht="15.75" thickBot="1" x14ac:dyDescent="0.3">
      <c r="A9" s="90"/>
      <c r="B9" s="90"/>
      <c r="C9" s="90"/>
      <c r="D9" s="90"/>
      <c r="E9" s="75"/>
      <c r="F9" s="88" t="s">
        <v>133</v>
      </c>
      <c r="G9" s="76" t="s">
        <v>27</v>
      </c>
      <c r="H9" s="89" t="str">
        <f ca="1">Planilha1!K19</f>
        <v>Concluído</v>
      </c>
      <c r="I9" s="104">
        <f>Planilha1!H19</f>
        <v>0</v>
      </c>
      <c r="J9" s="102" t="str">
        <f t="shared" si="0"/>
        <v>Faltam Dados</v>
      </c>
      <c r="K9" s="105">
        <f>Planilha1!J19</f>
        <v>43146</v>
      </c>
      <c r="L9" s="150"/>
      <c r="M9" s="90"/>
    </row>
    <row r="10" spans="1:13" ht="15.75" thickBot="1" x14ac:dyDescent="0.3">
      <c r="A10" s="90"/>
      <c r="B10" s="90"/>
      <c r="C10" s="90"/>
      <c r="D10" s="90"/>
      <c r="E10" s="75"/>
      <c r="F10" s="88" t="s">
        <v>28</v>
      </c>
      <c r="G10" s="76" t="s">
        <v>29</v>
      </c>
      <c r="H10" s="89" t="str">
        <f ca="1">Planilha1!K20</f>
        <v>Em atraso</v>
      </c>
      <c r="I10" s="104">
        <f>Planilha1!H20</f>
        <v>0</v>
      </c>
      <c r="J10" s="102">
        <f t="shared" si="0"/>
        <v>0</v>
      </c>
      <c r="K10" s="105">
        <f>Planilha1!J20</f>
        <v>0</v>
      </c>
      <c r="L10" s="150"/>
      <c r="M10" s="90"/>
    </row>
    <row r="11" spans="1:13" ht="15.75" thickBot="1" x14ac:dyDescent="0.3">
      <c r="A11" s="90"/>
      <c r="B11" s="90"/>
      <c r="C11" s="90"/>
      <c r="D11" s="90"/>
      <c r="E11" s="75"/>
      <c r="F11" s="88" t="s">
        <v>30</v>
      </c>
      <c r="G11" s="76" t="s">
        <v>31</v>
      </c>
      <c r="H11" s="89" t="str">
        <f ca="1">Planilha1!K21</f>
        <v>Em atraso</v>
      </c>
      <c r="I11" s="104">
        <f>Planilha1!H21</f>
        <v>0</v>
      </c>
      <c r="J11" s="102">
        <f t="shared" si="0"/>
        <v>0</v>
      </c>
      <c r="K11" s="105">
        <f>Planilha1!J21</f>
        <v>0</v>
      </c>
      <c r="L11" s="150"/>
      <c r="M11" s="90"/>
    </row>
    <row r="12" spans="1:13" ht="15.75" thickBot="1" x14ac:dyDescent="0.3">
      <c r="A12" s="90"/>
      <c r="B12" s="90"/>
      <c r="C12" s="90"/>
      <c r="D12" s="90"/>
      <c r="E12" s="75"/>
      <c r="F12" s="88" t="s">
        <v>32</v>
      </c>
      <c r="G12" s="76" t="s">
        <v>33</v>
      </c>
      <c r="H12" s="89" t="str">
        <f ca="1">Planilha1!K22</f>
        <v>Em atraso</v>
      </c>
      <c r="I12" s="104">
        <f>Planilha1!H22</f>
        <v>0</v>
      </c>
      <c r="J12" s="102">
        <f t="shared" si="0"/>
        <v>0</v>
      </c>
      <c r="K12" s="105">
        <f>Planilha1!J22</f>
        <v>0</v>
      </c>
      <c r="L12" s="150"/>
      <c r="M12" s="90"/>
    </row>
    <row r="13" spans="1:13" ht="15.75" thickBot="1" x14ac:dyDescent="0.3">
      <c r="A13" s="90"/>
      <c r="B13" s="90"/>
      <c r="C13" s="90"/>
      <c r="D13" s="90"/>
      <c r="E13" s="75"/>
      <c r="F13" s="88" t="s">
        <v>34</v>
      </c>
      <c r="G13" s="76" t="s">
        <v>35</v>
      </c>
      <c r="H13" s="89" t="str">
        <f ca="1">Planilha1!K23</f>
        <v>Em atraso</v>
      </c>
      <c r="I13" s="104">
        <f>Planilha1!H23</f>
        <v>0</v>
      </c>
      <c r="J13" s="102">
        <f t="shared" si="0"/>
        <v>0</v>
      </c>
      <c r="K13" s="105">
        <f>Planilha1!J23</f>
        <v>0</v>
      </c>
      <c r="L13" s="150"/>
      <c r="M13" s="90"/>
    </row>
    <row r="14" spans="1:13" ht="15.75" thickBot="1" x14ac:dyDescent="0.3">
      <c r="A14" s="90"/>
      <c r="B14" s="90"/>
      <c r="C14" s="90"/>
      <c r="D14" s="90"/>
      <c r="E14" s="75"/>
      <c r="F14" s="83" t="s">
        <v>37</v>
      </c>
      <c r="G14" s="85" t="s">
        <v>38</v>
      </c>
      <c r="H14" s="82" t="str">
        <f ca="1">Planilha1!K25</f>
        <v>Em atraso</v>
      </c>
      <c r="I14" s="104">
        <f>Planilha1!H25</f>
        <v>0</v>
      </c>
      <c r="J14" s="102">
        <f t="shared" si="0"/>
        <v>0</v>
      </c>
      <c r="K14" s="105">
        <f>Planilha1!J25</f>
        <v>0</v>
      </c>
      <c r="L14" s="150"/>
      <c r="M14" s="90"/>
    </row>
    <row r="15" spans="1:13" ht="15.75" thickBot="1" x14ac:dyDescent="0.3">
      <c r="A15" s="90"/>
      <c r="B15" s="90"/>
      <c r="C15" s="90"/>
      <c r="D15" s="90"/>
      <c r="E15" s="75"/>
      <c r="F15" s="83" t="s">
        <v>39</v>
      </c>
      <c r="G15" s="84" t="s">
        <v>40</v>
      </c>
      <c r="H15" s="82" t="str">
        <f ca="1">Planilha1!K26</f>
        <v>Em atraso</v>
      </c>
      <c r="I15" s="104">
        <f>Planilha1!H26</f>
        <v>0</v>
      </c>
      <c r="J15" s="102">
        <f t="shared" si="0"/>
        <v>0</v>
      </c>
      <c r="K15" s="105">
        <f>Planilha1!J26</f>
        <v>0</v>
      </c>
      <c r="L15" s="150"/>
      <c r="M15" s="90"/>
    </row>
    <row r="16" spans="1:13" ht="15.75" thickBot="1" x14ac:dyDescent="0.3">
      <c r="A16" s="90"/>
      <c r="B16" s="90"/>
      <c r="C16" s="90"/>
      <c r="D16" s="90"/>
      <c r="E16" s="75"/>
      <c r="F16" s="83" t="s">
        <v>41</v>
      </c>
      <c r="G16" s="84" t="s">
        <v>42</v>
      </c>
      <c r="H16" s="82" t="str">
        <f ca="1">Planilha1!K27</f>
        <v>Em atraso</v>
      </c>
      <c r="I16" s="104">
        <f>Planilha1!H27</f>
        <v>0</v>
      </c>
      <c r="J16" s="102">
        <f t="shared" si="0"/>
        <v>0</v>
      </c>
      <c r="K16" s="105">
        <f>Planilha1!J27</f>
        <v>0</v>
      </c>
      <c r="L16" s="150"/>
      <c r="M16" s="90"/>
    </row>
    <row r="17" spans="1:13" ht="15.75" thickBot="1" x14ac:dyDescent="0.3">
      <c r="A17" s="90"/>
      <c r="B17" s="90"/>
      <c r="C17" s="90"/>
      <c r="D17" s="90"/>
      <c r="E17" s="75"/>
      <c r="F17" s="83" t="s">
        <v>43</v>
      </c>
      <c r="G17" s="84" t="s">
        <v>44</v>
      </c>
      <c r="H17" s="82" t="str">
        <f ca="1">Planilha1!K28</f>
        <v>Em atraso</v>
      </c>
      <c r="I17" s="104">
        <f>Planilha1!H28</f>
        <v>0</v>
      </c>
      <c r="J17" s="102">
        <f t="shared" si="0"/>
        <v>0</v>
      </c>
      <c r="K17" s="105">
        <f>Planilha1!J28</f>
        <v>0</v>
      </c>
      <c r="L17" s="150"/>
      <c r="M17" s="90"/>
    </row>
    <row r="18" spans="1:13" ht="15.75" thickBot="1" x14ac:dyDescent="0.3">
      <c r="A18" s="90"/>
      <c r="B18" s="90"/>
      <c r="C18" s="90"/>
      <c r="D18" s="90"/>
      <c r="E18" s="75"/>
      <c r="F18" s="83" t="s">
        <v>45</v>
      </c>
      <c r="G18" s="84" t="s">
        <v>46</v>
      </c>
      <c r="H18" s="82" t="str">
        <f ca="1">Planilha1!K29</f>
        <v>Em atraso</v>
      </c>
      <c r="I18" s="104">
        <f>Planilha1!H29</f>
        <v>0</v>
      </c>
      <c r="J18" s="102">
        <f t="shared" si="0"/>
        <v>0</v>
      </c>
      <c r="K18" s="105">
        <f>Planilha1!J29</f>
        <v>0</v>
      </c>
      <c r="L18" s="150"/>
      <c r="M18" s="90"/>
    </row>
    <row r="19" spans="1:13" ht="15.75" thickBot="1" x14ac:dyDescent="0.3">
      <c r="A19" s="90"/>
      <c r="B19" s="90"/>
      <c r="C19" s="90"/>
      <c r="D19" s="90"/>
      <c r="E19" s="75"/>
      <c r="F19" s="88" t="s">
        <v>48</v>
      </c>
      <c r="G19" s="76" t="s">
        <v>49</v>
      </c>
      <c r="H19" s="89" t="str">
        <f ca="1">Planilha1!K31</f>
        <v>Em atraso</v>
      </c>
      <c r="I19" s="104">
        <f>Planilha1!H31</f>
        <v>0</v>
      </c>
      <c r="J19" s="102">
        <f t="shared" si="0"/>
        <v>0</v>
      </c>
      <c r="K19" s="105">
        <f>Planilha1!J31</f>
        <v>0</v>
      </c>
      <c r="L19" s="150"/>
      <c r="M19" s="90"/>
    </row>
    <row r="20" spans="1:13" ht="15.75" thickBot="1" x14ac:dyDescent="0.3">
      <c r="A20" s="90"/>
      <c r="B20" s="90"/>
      <c r="C20" s="90"/>
      <c r="D20" s="90"/>
      <c r="E20" s="75"/>
      <c r="F20" s="88" t="s">
        <v>50</v>
      </c>
      <c r="G20" s="76" t="s">
        <v>51</v>
      </c>
      <c r="H20" s="89" t="str">
        <f ca="1">Planilha1!K32</f>
        <v>Em atraso</v>
      </c>
      <c r="I20" s="104">
        <f>Planilha1!H32</f>
        <v>0</v>
      </c>
      <c r="J20" s="102">
        <f t="shared" si="0"/>
        <v>0</v>
      </c>
      <c r="K20" s="105">
        <f>Planilha1!J32</f>
        <v>0</v>
      </c>
      <c r="L20" s="150"/>
      <c r="M20" s="90"/>
    </row>
    <row r="21" spans="1:13" ht="15.75" thickBot="1" x14ac:dyDescent="0.3">
      <c r="A21" s="90"/>
      <c r="B21" s="90"/>
      <c r="C21" s="90"/>
      <c r="D21" s="90"/>
      <c r="E21" s="75"/>
      <c r="F21" s="88" t="s">
        <v>52</v>
      </c>
      <c r="G21" s="76" t="s">
        <v>53</v>
      </c>
      <c r="H21" s="89" t="str">
        <f ca="1">Planilha1!K33</f>
        <v>Em atraso</v>
      </c>
      <c r="I21" s="104">
        <f>Planilha1!H33</f>
        <v>0</v>
      </c>
      <c r="J21" s="102">
        <f t="shared" si="0"/>
        <v>0</v>
      </c>
      <c r="K21" s="105">
        <f>Planilha1!J33</f>
        <v>0</v>
      </c>
      <c r="L21" s="150"/>
      <c r="M21" s="90"/>
    </row>
    <row r="22" spans="1:13" ht="15.75" thickBot="1" x14ac:dyDescent="0.3">
      <c r="A22" s="90"/>
      <c r="B22" s="90"/>
      <c r="C22" s="90"/>
      <c r="D22" s="90"/>
      <c r="E22" s="75"/>
      <c r="F22" s="88" t="s">
        <v>54</v>
      </c>
      <c r="G22" s="76" t="s">
        <v>55</v>
      </c>
      <c r="H22" s="89" t="str">
        <f ca="1">Planilha1!K34</f>
        <v>Em atraso</v>
      </c>
      <c r="I22" s="104">
        <f>Planilha1!H34</f>
        <v>0</v>
      </c>
      <c r="J22" s="102">
        <f t="shared" si="0"/>
        <v>0</v>
      </c>
      <c r="K22" s="105">
        <f>Planilha1!J34</f>
        <v>0</v>
      </c>
      <c r="L22" s="150"/>
      <c r="M22" s="90"/>
    </row>
    <row r="23" spans="1:13" ht="15.75" thickBot="1" x14ac:dyDescent="0.3">
      <c r="A23" s="90"/>
      <c r="B23" s="90"/>
      <c r="C23" s="90"/>
      <c r="D23" s="90"/>
      <c r="E23" s="75"/>
      <c r="F23" s="88" t="s">
        <v>56</v>
      </c>
      <c r="G23" s="76" t="s">
        <v>57</v>
      </c>
      <c r="H23" s="89" t="str">
        <f ca="1">Planilha1!K35</f>
        <v>Em atraso</v>
      </c>
      <c r="I23" s="104">
        <f>Planilha1!H35</f>
        <v>0</v>
      </c>
      <c r="J23" s="102">
        <f t="shared" si="0"/>
        <v>0</v>
      </c>
      <c r="K23" s="105">
        <f>Planilha1!J35</f>
        <v>0</v>
      </c>
      <c r="L23" s="150"/>
      <c r="M23" s="90"/>
    </row>
    <row r="24" spans="1:13" ht="15.75" thickBot="1" x14ac:dyDescent="0.3">
      <c r="A24" s="90"/>
      <c r="B24" s="90"/>
      <c r="C24" s="90"/>
      <c r="D24" s="90"/>
      <c r="E24" s="75"/>
      <c r="F24" s="88" t="s">
        <v>58</v>
      </c>
      <c r="G24" s="76" t="s">
        <v>59</v>
      </c>
      <c r="H24" s="89" t="str">
        <f ca="1">Planilha1!K36</f>
        <v>Em atraso</v>
      </c>
      <c r="I24" s="104">
        <f>Planilha1!H36</f>
        <v>0</v>
      </c>
      <c r="J24" s="102">
        <f t="shared" si="0"/>
        <v>0</v>
      </c>
      <c r="K24" s="105">
        <f>Planilha1!J36</f>
        <v>0</v>
      </c>
      <c r="L24" s="150"/>
      <c r="M24" s="90"/>
    </row>
    <row r="25" spans="1:13" ht="15.75" thickBot="1" x14ac:dyDescent="0.3">
      <c r="A25" s="90"/>
      <c r="B25" s="90"/>
      <c r="C25" s="90"/>
      <c r="D25" s="90"/>
      <c r="E25" s="75"/>
      <c r="F25" s="88" t="s">
        <v>60</v>
      </c>
      <c r="G25" s="76" t="s">
        <v>61</v>
      </c>
      <c r="H25" s="89" t="str">
        <f ca="1">Planilha1!K37</f>
        <v>Em atraso</v>
      </c>
      <c r="I25" s="104">
        <f>Planilha1!H37</f>
        <v>0</v>
      </c>
      <c r="J25" s="102">
        <f t="shared" si="0"/>
        <v>0</v>
      </c>
      <c r="K25" s="105">
        <f>Planilha1!J37</f>
        <v>0</v>
      </c>
      <c r="L25" s="150"/>
      <c r="M25" s="90"/>
    </row>
    <row r="26" spans="1:13" ht="15.75" thickBot="1" x14ac:dyDescent="0.3">
      <c r="A26" s="90"/>
      <c r="B26" s="90"/>
      <c r="C26" s="90"/>
      <c r="D26" s="90"/>
      <c r="E26" s="75"/>
      <c r="F26" s="88" t="s">
        <v>62</v>
      </c>
      <c r="G26" s="76" t="s">
        <v>63</v>
      </c>
      <c r="H26" s="89" t="str">
        <f ca="1">Planilha1!K38</f>
        <v>Em atraso</v>
      </c>
      <c r="I26" s="104">
        <f>Planilha1!H38</f>
        <v>0</v>
      </c>
      <c r="J26" s="102">
        <f t="shared" si="0"/>
        <v>0</v>
      </c>
      <c r="K26" s="105">
        <f>Planilha1!J38</f>
        <v>0</v>
      </c>
      <c r="L26" s="150"/>
      <c r="M26" s="90"/>
    </row>
    <row r="27" spans="1:13" ht="15.75" thickBot="1" x14ac:dyDescent="0.3">
      <c r="A27" s="90"/>
      <c r="B27" s="90"/>
      <c r="C27" s="90"/>
      <c r="D27" s="90"/>
      <c r="E27" s="75"/>
      <c r="F27" s="88" t="s">
        <v>64</v>
      </c>
      <c r="G27" s="76" t="s">
        <v>65</v>
      </c>
      <c r="H27" s="89" t="str">
        <f ca="1">Planilha1!K39</f>
        <v>Em atraso</v>
      </c>
      <c r="I27" s="104">
        <f>Planilha1!H39</f>
        <v>0</v>
      </c>
      <c r="J27" s="102">
        <f t="shared" si="0"/>
        <v>0</v>
      </c>
      <c r="K27" s="105">
        <f>Planilha1!J39</f>
        <v>0</v>
      </c>
      <c r="L27" s="150"/>
      <c r="M27" s="90"/>
    </row>
    <row r="28" spans="1:13" ht="15.75" thickBot="1" x14ac:dyDescent="0.3">
      <c r="A28" s="90"/>
      <c r="B28" s="90"/>
      <c r="C28" s="90"/>
      <c r="D28" s="90"/>
      <c r="E28" s="75"/>
      <c r="F28" s="88" t="s">
        <v>132</v>
      </c>
      <c r="G28" s="76" t="s">
        <v>66</v>
      </c>
      <c r="H28" s="89" t="str">
        <f ca="1">Planilha1!K40</f>
        <v>Em andamento</v>
      </c>
      <c r="I28" s="104">
        <f>Planilha1!H40</f>
        <v>0</v>
      </c>
      <c r="J28" s="102">
        <f t="shared" si="0"/>
        <v>0</v>
      </c>
      <c r="K28" s="105">
        <f>Planilha1!J40</f>
        <v>0</v>
      </c>
      <c r="L28" s="150"/>
      <c r="M28" s="90"/>
    </row>
    <row r="29" spans="1:13" ht="15.75" thickBot="1" x14ac:dyDescent="0.3">
      <c r="A29" s="90"/>
      <c r="B29" s="90"/>
      <c r="C29" s="90"/>
      <c r="D29" s="90"/>
      <c r="E29" s="75"/>
      <c r="F29" s="83" t="s">
        <v>68</v>
      </c>
      <c r="G29" s="84" t="s">
        <v>69</v>
      </c>
      <c r="H29" s="82" t="str">
        <f ca="1">Planilha1!K42</f>
        <v>Em andamento</v>
      </c>
      <c r="I29" s="104">
        <f>Planilha1!H42</f>
        <v>0</v>
      </c>
      <c r="J29" s="102">
        <f t="shared" si="0"/>
        <v>0</v>
      </c>
      <c r="K29" s="105">
        <f>Planilha1!J42</f>
        <v>0</v>
      </c>
      <c r="L29" s="150"/>
      <c r="M29" s="90"/>
    </row>
    <row r="30" spans="1:13" ht="15.75" thickBot="1" x14ac:dyDescent="0.3">
      <c r="A30" s="90"/>
      <c r="B30" s="90"/>
      <c r="C30" s="90"/>
      <c r="D30" s="90"/>
      <c r="E30" s="75"/>
      <c r="F30" s="83" t="s">
        <v>70</v>
      </c>
      <c r="G30" s="84" t="s">
        <v>71</v>
      </c>
      <c r="H30" s="82" t="str">
        <f ca="1">Planilha1!K43</f>
        <v>Em andamento</v>
      </c>
      <c r="I30" s="104">
        <f>Planilha1!H43</f>
        <v>0</v>
      </c>
      <c r="J30" s="102">
        <f t="shared" si="0"/>
        <v>0</v>
      </c>
      <c r="K30" s="105">
        <f>Planilha1!J43</f>
        <v>0</v>
      </c>
      <c r="L30" s="150"/>
      <c r="M30" s="90"/>
    </row>
    <row r="31" spans="1:13" ht="15.75" thickBot="1" x14ac:dyDescent="0.3">
      <c r="A31" s="90"/>
      <c r="B31" s="90"/>
      <c r="C31" s="90"/>
      <c r="D31" s="90"/>
      <c r="E31" s="75"/>
      <c r="F31" s="83" t="s">
        <v>72</v>
      </c>
      <c r="G31" s="84" t="s">
        <v>73</v>
      </c>
      <c r="H31" s="82" t="str">
        <f ca="1">Planilha1!K44</f>
        <v>Em andamento</v>
      </c>
      <c r="I31" s="104">
        <f>Planilha1!H44</f>
        <v>0</v>
      </c>
      <c r="J31" s="102">
        <f t="shared" si="0"/>
        <v>0</v>
      </c>
      <c r="K31" s="105">
        <f>Planilha1!J44</f>
        <v>0</v>
      </c>
      <c r="L31" s="150"/>
      <c r="M31" s="90"/>
    </row>
    <row r="32" spans="1:13" ht="15.75" thickBot="1" x14ac:dyDescent="0.3">
      <c r="A32" s="90"/>
      <c r="B32" s="90"/>
      <c r="C32" s="90"/>
      <c r="D32" s="90"/>
      <c r="E32" s="75"/>
      <c r="F32" s="83" t="s">
        <v>74</v>
      </c>
      <c r="G32" s="84" t="s">
        <v>75</v>
      </c>
      <c r="H32" s="82" t="str">
        <f ca="1">Planilha1!K45</f>
        <v>Em andamento</v>
      </c>
      <c r="I32" s="104">
        <f>Planilha1!H45</f>
        <v>0</v>
      </c>
      <c r="J32" s="102">
        <f t="shared" si="0"/>
        <v>0</v>
      </c>
      <c r="K32" s="105">
        <f>Planilha1!J45</f>
        <v>0</v>
      </c>
      <c r="L32" s="150"/>
      <c r="M32" s="90"/>
    </row>
    <row r="33" spans="1:13" ht="15.75" thickBot="1" x14ac:dyDescent="0.3">
      <c r="A33" s="90"/>
      <c r="B33" s="90"/>
      <c r="C33" s="90"/>
      <c r="D33" s="90"/>
      <c r="E33" s="75"/>
      <c r="F33" s="83" t="s">
        <v>76</v>
      </c>
      <c r="G33" s="84" t="s">
        <v>77</v>
      </c>
      <c r="H33" s="82" t="str">
        <f ca="1">Planilha1!K46</f>
        <v>Em andamento</v>
      </c>
      <c r="I33" s="104">
        <f>Planilha1!H46</f>
        <v>0</v>
      </c>
      <c r="J33" s="102">
        <f t="shared" si="0"/>
        <v>0</v>
      </c>
      <c r="K33" s="105">
        <f>Planilha1!J46</f>
        <v>0</v>
      </c>
      <c r="L33" s="150"/>
      <c r="M33" s="90"/>
    </row>
    <row r="34" spans="1:13" ht="15.75" thickBot="1" x14ac:dyDescent="0.3">
      <c r="A34" s="90"/>
      <c r="B34" s="90"/>
      <c r="C34" s="90"/>
      <c r="D34" s="90"/>
      <c r="E34" s="75"/>
      <c r="F34" s="83" t="s">
        <v>78</v>
      </c>
      <c r="G34" s="84" t="s">
        <v>79</v>
      </c>
      <c r="H34" s="82" t="str">
        <f ca="1">Planilha1!K47</f>
        <v>Em andamento</v>
      </c>
      <c r="I34" s="104">
        <f>Planilha1!H47</f>
        <v>0</v>
      </c>
      <c r="J34" s="102">
        <f t="shared" si="0"/>
        <v>0</v>
      </c>
      <c r="K34" s="105">
        <f>Planilha1!J47</f>
        <v>0</v>
      </c>
      <c r="L34" s="150"/>
      <c r="M34" s="90"/>
    </row>
    <row r="35" spans="1:13" ht="15.75" thickBot="1" x14ac:dyDescent="0.3">
      <c r="A35" s="90"/>
      <c r="B35" s="90"/>
      <c r="C35" s="90"/>
      <c r="D35" s="90"/>
      <c r="E35" s="75"/>
      <c r="F35" s="83" t="s">
        <v>80</v>
      </c>
      <c r="G35" s="84" t="s">
        <v>81</v>
      </c>
      <c r="H35" s="82" t="str">
        <f ca="1">Planilha1!K48</f>
        <v>Em andamento</v>
      </c>
      <c r="I35" s="104">
        <f>Planilha1!H48</f>
        <v>0</v>
      </c>
      <c r="J35" s="102">
        <f t="shared" si="0"/>
        <v>0</v>
      </c>
      <c r="K35" s="105">
        <f>Planilha1!J48</f>
        <v>0</v>
      </c>
      <c r="L35" s="150"/>
      <c r="M35" s="90"/>
    </row>
    <row r="36" spans="1:13" ht="15.75" thickBot="1" x14ac:dyDescent="0.3">
      <c r="A36" s="90"/>
      <c r="B36" s="90"/>
      <c r="C36" s="90"/>
      <c r="D36" s="90"/>
      <c r="E36" s="75"/>
      <c r="F36" s="83" t="s">
        <v>82</v>
      </c>
      <c r="G36" s="84" t="s">
        <v>83</v>
      </c>
      <c r="H36" s="82" t="str">
        <f ca="1">Planilha1!K49</f>
        <v>Em andamento</v>
      </c>
      <c r="I36" s="104">
        <f>Planilha1!H49</f>
        <v>0</v>
      </c>
      <c r="J36" s="102">
        <f t="shared" si="0"/>
        <v>0</v>
      </c>
      <c r="K36" s="105">
        <f>Planilha1!J49</f>
        <v>0</v>
      </c>
      <c r="L36" s="150"/>
      <c r="M36" s="90"/>
    </row>
    <row r="37" spans="1:13" ht="15.75" thickBot="1" x14ac:dyDescent="0.3">
      <c r="A37" s="90"/>
      <c r="B37" s="90"/>
      <c r="C37" s="90"/>
      <c r="D37" s="90"/>
      <c r="E37" s="75"/>
      <c r="F37" s="83" t="s">
        <v>84</v>
      </c>
      <c r="G37" s="84" t="s">
        <v>85</v>
      </c>
      <c r="H37" s="82" t="str">
        <f ca="1">Planilha1!K50</f>
        <v>Em andamento</v>
      </c>
      <c r="I37" s="104">
        <f>Planilha1!H50</f>
        <v>0</v>
      </c>
      <c r="J37" s="102">
        <f t="shared" si="0"/>
        <v>0</v>
      </c>
      <c r="K37" s="105">
        <f>Planilha1!J50</f>
        <v>0</v>
      </c>
      <c r="L37" s="150"/>
      <c r="M37" s="90"/>
    </row>
    <row r="38" spans="1:13" ht="15.75" thickBot="1" x14ac:dyDescent="0.3">
      <c r="A38" s="90"/>
      <c r="B38" s="90"/>
      <c r="C38" s="90"/>
      <c r="D38" s="90"/>
      <c r="E38" s="75"/>
      <c r="F38" s="83" t="s">
        <v>86</v>
      </c>
      <c r="G38" s="84" t="s">
        <v>87</v>
      </c>
      <c r="H38" s="82" t="str">
        <f ca="1">Planilha1!K51</f>
        <v>Em andamento</v>
      </c>
      <c r="I38" s="104">
        <f>Planilha1!H51</f>
        <v>0</v>
      </c>
      <c r="J38" s="102">
        <f t="shared" si="0"/>
        <v>0</v>
      </c>
      <c r="K38" s="105">
        <f>Planilha1!J51</f>
        <v>0</v>
      </c>
      <c r="L38" s="150"/>
      <c r="M38" s="90"/>
    </row>
    <row r="39" spans="1:13" ht="15.75" thickBot="1" x14ac:dyDescent="0.3">
      <c r="A39" s="90"/>
      <c r="B39" s="90"/>
      <c r="C39" s="90"/>
      <c r="D39" s="90"/>
      <c r="E39" s="75"/>
      <c r="F39" s="83" t="s">
        <v>88</v>
      </c>
      <c r="G39" s="84" t="s">
        <v>89</v>
      </c>
      <c r="H39" s="82" t="str">
        <f ca="1">Planilha1!K52</f>
        <v>Em andamento</v>
      </c>
      <c r="I39" s="104">
        <f>Planilha1!H52</f>
        <v>0</v>
      </c>
      <c r="J39" s="102">
        <f t="shared" si="0"/>
        <v>0</v>
      </c>
      <c r="K39" s="105">
        <f>Planilha1!J52</f>
        <v>0</v>
      </c>
      <c r="L39" s="150"/>
      <c r="M39" s="90"/>
    </row>
    <row r="40" spans="1:13" ht="15.75" thickBot="1" x14ac:dyDescent="0.3">
      <c r="A40" s="90"/>
      <c r="B40" s="90"/>
      <c r="C40" s="90"/>
      <c r="D40" s="90"/>
      <c r="E40" s="75"/>
      <c r="F40" s="83" t="s">
        <v>90</v>
      </c>
      <c r="G40" s="84" t="s">
        <v>91</v>
      </c>
      <c r="H40" s="82" t="str">
        <f ca="1">Planilha1!K53</f>
        <v>Em andamento</v>
      </c>
      <c r="I40" s="104">
        <f>Planilha1!H53</f>
        <v>0</v>
      </c>
      <c r="J40" s="102">
        <f t="shared" si="0"/>
        <v>0</v>
      </c>
      <c r="K40" s="105">
        <f>Planilha1!J53</f>
        <v>0</v>
      </c>
      <c r="L40" s="150"/>
      <c r="M40" s="90"/>
    </row>
    <row r="41" spans="1:13" ht="15.75" thickBot="1" x14ac:dyDescent="0.3">
      <c r="A41" s="90"/>
      <c r="B41" s="90"/>
      <c r="C41" s="90"/>
      <c r="D41" s="90"/>
      <c r="E41" s="75"/>
      <c r="F41" s="88" t="s">
        <v>93</v>
      </c>
      <c r="G41" s="76" t="s">
        <v>94</v>
      </c>
      <c r="H41" s="89" t="str">
        <f ca="1">Planilha1!K55</f>
        <v>Em andamento</v>
      </c>
      <c r="I41" s="104">
        <f>Planilha1!H55</f>
        <v>0</v>
      </c>
      <c r="J41" s="102">
        <f t="shared" si="0"/>
        <v>0</v>
      </c>
      <c r="K41" s="105">
        <f>Planilha1!J55</f>
        <v>0</v>
      </c>
      <c r="L41" s="150"/>
      <c r="M41" s="90"/>
    </row>
    <row r="42" spans="1:13" ht="15.75" thickBot="1" x14ac:dyDescent="0.3">
      <c r="A42" s="90"/>
      <c r="B42" s="90"/>
      <c r="C42" s="90"/>
      <c r="D42" s="90"/>
      <c r="E42" s="75"/>
      <c r="F42" s="88" t="s">
        <v>95</v>
      </c>
      <c r="G42" s="76" t="s">
        <v>96</v>
      </c>
      <c r="H42" s="89" t="str">
        <f ca="1">Planilha1!K56</f>
        <v>Em andamento</v>
      </c>
      <c r="I42" s="104">
        <f>Planilha1!H56</f>
        <v>0</v>
      </c>
      <c r="J42" s="102">
        <f t="shared" si="0"/>
        <v>0</v>
      </c>
      <c r="K42" s="105">
        <f>Planilha1!J56</f>
        <v>0</v>
      </c>
      <c r="L42" s="150"/>
      <c r="M42" s="90"/>
    </row>
    <row r="43" spans="1:13" ht="15.75" thickBot="1" x14ac:dyDescent="0.3">
      <c r="A43" s="90"/>
      <c r="B43" s="90"/>
      <c r="C43" s="90"/>
      <c r="D43" s="90"/>
      <c r="E43" s="75"/>
      <c r="F43" s="88" t="s">
        <v>97</v>
      </c>
      <c r="G43" s="76" t="s">
        <v>98</v>
      </c>
      <c r="H43" s="89" t="str">
        <f ca="1">Planilha1!K57</f>
        <v>Em andamento</v>
      </c>
      <c r="I43" s="104">
        <f>Planilha1!H57</f>
        <v>0</v>
      </c>
      <c r="J43" s="102">
        <f t="shared" si="0"/>
        <v>0</v>
      </c>
      <c r="K43" s="105">
        <f>Planilha1!J57</f>
        <v>0</v>
      </c>
      <c r="L43" s="150"/>
      <c r="M43" s="90"/>
    </row>
    <row r="44" spans="1:13" ht="15.75" thickBot="1" x14ac:dyDescent="0.3">
      <c r="A44" s="90"/>
      <c r="B44" s="90"/>
      <c r="C44" s="90"/>
      <c r="D44" s="90"/>
      <c r="E44" s="75"/>
      <c r="F44" s="88" t="s">
        <v>99</v>
      </c>
      <c r="G44" s="76" t="s">
        <v>100</v>
      </c>
      <c r="H44" s="89" t="str">
        <f ca="1">Planilha1!K58</f>
        <v>Em andamento</v>
      </c>
      <c r="I44" s="104">
        <f>Planilha1!H58</f>
        <v>0</v>
      </c>
      <c r="J44" s="102">
        <f t="shared" si="0"/>
        <v>0</v>
      </c>
      <c r="K44" s="105">
        <f>Planilha1!J58</f>
        <v>0</v>
      </c>
      <c r="L44" s="150"/>
      <c r="M44" s="90"/>
    </row>
    <row r="45" spans="1:13" ht="15.75" thickBot="1" x14ac:dyDescent="0.3">
      <c r="A45" s="90"/>
      <c r="B45" s="90"/>
      <c r="C45" s="90"/>
      <c r="D45" s="90"/>
      <c r="E45" s="75"/>
      <c r="F45" s="83" t="s">
        <v>102</v>
      </c>
      <c r="G45" s="84" t="s">
        <v>103</v>
      </c>
      <c r="H45" s="82" t="str">
        <f ca="1">Planilha1!K60</f>
        <v>Em andamento</v>
      </c>
      <c r="I45" s="104">
        <f>Planilha1!H60</f>
        <v>0</v>
      </c>
      <c r="J45" s="102">
        <f t="shared" si="0"/>
        <v>0</v>
      </c>
      <c r="K45" s="105">
        <f>Planilha1!J60</f>
        <v>0</v>
      </c>
      <c r="L45" s="150"/>
      <c r="M45" s="90"/>
    </row>
    <row r="46" spans="1:13" ht="15.75" thickBot="1" x14ac:dyDescent="0.3">
      <c r="A46" s="90"/>
      <c r="B46" s="90"/>
      <c r="C46" s="90"/>
      <c r="D46" s="90"/>
      <c r="E46" s="75"/>
      <c r="F46" s="83" t="s">
        <v>104</v>
      </c>
      <c r="G46" s="84" t="s">
        <v>105</v>
      </c>
      <c r="H46" s="82" t="str">
        <f ca="1">Planilha1!K61</f>
        <v>Em andamento</v>
      </c>
      <c r="I46" s="104">
        <f>Planilha1!H61</f>
        <v>0</v>
      </c>
      <c r="J46" s="102">
        <f t="shared" si="0"/>
        <v>0</v>
      </c>
      <c r="K46" s="105">
        <f>Planilha1!J61</f>
        <v>0</v>
      </c>
      <c r="L46" s="150"/>
      <c r="M46" s="90"/>
    </row>
    <row r="47" spans="1:13" ht="15.75" thickBot="1" x14ac:dyDescent="0.3">
      <c r="A47" s="90"/>
      <c r="B47" s="90"/>
      <c r="C47" s="90"/>
      <c r="D47" s="90"/>
      <c r="E47" s="75"/>
      <c r="F47" s="83" t="s">
        <v>106</v>
      </c>
      <c r="G47" s="84" t="s">
        <v>107</v>
      </c>
      <c r="H47" s="82" t="str">
        <f ca="1">Planilha1!K62</f>
        <v>Em andamento</v>
      </c>
      <c r="I47" s="104">
        <f>Planilha1!H62</f>
        <v>0</v>
      </c>
      <c r="J47" s="102">
        <f t="shared" si="0"/>
        <v>0</v>
      </c>
      <c r="K47" s="105">
        <f>Planilha1!J62</f>
        <v>0</v>
      </c>
      <c r="L47" s="150"/>
      <c r="M47" s="90"/>
    </row>
    <row r="48" spans="1:13" ht="15.75" thickBot="1" x14ac:dyDescent="0.3">
      <c r="A48" s="90"/>
      <c r="B48" s="90"/>
      <c r="C48" s="90"/>
      <c r="D48" s="90"/>
      <c r="E48" s="75"/>
      <c r="F48" s="83" t="s">
        <v>108</v>
      </c>
      <c r="G48" s="84" t="s">
        <v>109</v>
      </c>
      <c r="H48" s="82" t="str">
        <f ca="1">Planilha1!K63</f>
        <v>Em andamento</v>
      </c>
      <c r="I48" s="104">
        <f>Planilha1!H63</f>
        <v>0</v>
      </c>
      <c r="J48" s="102">
        <f t="shared" si="0"/>
        <v>0</v>
      </c>
      <c r="K48" s="105">
        <f>Planilha1!J63</f>
        <v>0</v>
      </c>
      <c r="L48" s="150"/>
      <c r="M48" s="90"/>
    </row>
    <row r="49" spans="1:13" ht="15.75" thickBot="1" x14ac:dyDescent="0.3">
      <c r="A49" s="90"/>
      <c r="B49" s="90"/>
      <c r="C49" s="90"/>
      <c r="D49" s="90"/>
      <c r="E49" s="75"/>
      <c r="F49" s="83" t="s">
        <v>110</v>
      </c>
      <c r="G49" s="84" t="s">
        <v>111</v>
      </c>
      <c r="H49" s="82" t="str">
        <f ca="1">Planilha1!K64</f>
        <v>Em andamento</v>
      </c>
      <c r="I49" s="104">
        <f>Planilha1!H64</f>
        <v>0</v>
      </c>
      <c r="J49" s="102">
        <f t="shared" si="0"/>
        <v>0</v>
      </c>
      <c r="K49" s="105">
        <f>Planilha1!J64</f>
        <v>0</v>
      </c>
      <c r="L49" s="150"/>
      <c r="M49" s="90"/>
    </row>
    <row r="50" spans="1:13" ht="15.75" thickBot="1" x14ac:dyDescent="0.3">
      <c r="A50" s="90"/>
      <c r="B50" s="90"/>
      <c r="C50" s="90"/>
      <c r="D50" s="90"/>
      <c r="E50" s="75"/>
      <c r="F50" s="83" t="s">
        <v>112</v>
      </c>
      <c r="G50" s="84" t="s">
        <v>113</v>
      </c>
      <c r="H50" s="82" t="str">
        <f ca="1">Planilha1!K65</f>
        <v>Em andamento</v>
      </c>
      <c r="I50" s="104">
        <f>Planilha1!H65</f>
        <v>0</v>
      </c>
      <c r="J50" s="102">
        <f t="shared" si="0"/>
        <v>0</v>
      </c>
      <c r="K50" s="105">
        <f>Planilha1!J65</f>
        <v>0</v>
      </c>
      <c r="L50" s="150"/>
      <c r="M50" s="90"/>
    </row>
    <row r="51" spans="1:13" ht="15.75" thickBot="1" x14ac:dyDescent="0.3">
      <c r="A51" s="90"/>
      <c r="B51" s="90"/>
      <c r="C51" s="90"/>
      <c r="D51" s="90"/>
      <c r="E51" s="75"/>
      <c r="F51" s="83" t="s">
        <v>114</v>
      </c>
      <c r="G51" s="84" t="s">
        <v>115</v>
      </c>
      <c r="H51" s="82" t="str">
        <f ca="1">Planilha1!K66</f>
        <v>Em andamento</v>
      </c>
      <c r="I51" s="104">
        <f>Planilha1!H66</f>
        <v>0</v>
      </c>
      <c r="J51" s="102">
        <f t="shared" si="0"/>
        <v>0</v>
      </c>
      <c r="K51" s="105">
        <f>Planilha1!J66</f>
        <v>0</v>
      </c>
      <c r="L51" s="150"/>
      <c r="M51" s="90"/>
    </row>
    <row r="52" spans="1:13" ht="15.75" thickBot="1" x14ac:dyDescent="0.3">
      <c r="A52" s="90"/>
      <c r="B52" s="90"/>
      <c r="C52" s="90"/>
      <c r="D52" s="90"/>
      <c r="E52" s="75"/>
      <c r="F52" s="83" t="s">
        <v>116</v>
      </c>
      <c r="G52" s="84" t="s">
        <v>117</v>
      </c>
      <c r="H52" s="82" t="str">
        <f ca="1">Planilha1!K67</f>
        <v>Em andamento</v>
      </c>
      <c r="I52" s="104">
        <f>Planilha1!H67</f>
        <v>0</v>
      </c>
      <c r="J52" s="102">
        <f t="shared" si="0"/>
        <v>0</v>
      </c>
      <c r="K52" s="105">
        <f>Planilha1!J67</f>
        <v>0</v>
      </c>
      <c r="L52" s="150"/>
      <c r="M52" s="90"/>
    </row>
    <row r="53" spans="1:13" ht="15.75" thickBot="1" x14ac:dyDescent="0.3">
      <c r="A53" s="90"/>
      <c r="B53" s="90"/>
      <c r="C53" s="90"/>
      <c r="D53" s="90"/>
      <c r="E53" s="75"/>
      <c r="F53" s="86" t="s">
        <v>119</v>
      </c>
      <c r="G53" s="77" t="s">
        <v>120</v>
      </c>
      <c r="H53" s="87" t="str">
        <f ca="1">Planilha1!K69</f>
        <v>Em andamento</v>
      </c>
      <c r="I53" s="106">
        <f>Planilha1!H69</f>
        <v>0</v>
      </c>
      <c r="J53" s="102">
        <f t="shared" si="0"/>
        <v>0</v>
      </c>
      <c r="K53" s="105">
        <f>Planilha1!J69</f>
        <v>0</v>
      </c>
      <c r="L53" s="150"/>
      <c r="M53" s="90"/>
    </row>
    <row r="54" spans="1:13" ht="15.75" thickBot="1" x14ac:dyDescent="0.3">
      <c r="A54" s="90"/>
      <c r="B54" s="90"/>
      <c r="C54" s="90"/>
      <c r="D54" s="90"/>
      <c r="E54" s="78"/>
      <c r="F54" s="152"/>
      <c r="G54" s="152"/>
      <c r="H54" s="152"/>
      <c r="I54" s="152"/>
      <c r="J54" s="152"/>
      <c r="K54" s="152"/>
      <c r="L54" s="151"/>
      <c r="M54" s="90"/>
    </row>
    <row r="55" spans="1:13" x14ac:dyDescent="0.25">
      <c r="A55" s="90"/>
      <c r="B55" s="90"/>
      <c r="C55" s="90"/>
      <c r="D55" s="90"/>
      <c r="E55" s="90"/>
      <c r="F55" s="90"/>
      <c r="G55" s="90"/>
      <c r="H55" s="90"/>
      <c r="I55" s="91"/>
      <c r="J55" s="90"/>
      <c r="K55" s="91"/>
      <c r="L55" s="90"/>
      <c r="M55" s="90"/>
    </row>
  </sheetData>
  <sheetProtection algorithmName="SHA-512" hashValue="Ig2vttVl/ciqdGmvOAIZwlUW5bMf+ZYqOTYppXVbNM8P51KkQPjSniSGqU6h+GUP4NVbFJS/hqY5AltQlDaOPg==" saltValue="dbhwvlMuhPwk8DtE6ePdRQ==" spinCount="100000" sheet="1" objects="1" scenarios="1" selectLockedCells="1"/>
  <mergeCells count="3">
    <mergeCell ref="F2:K2"/>
    <mergeCell ref="L2:L54"/>
    <mergeCell ref="F54:K54"/>
  </mergeCells>
  <conditionalFormatting sqref="H3:H53">
    <cfRule type="containsText" dxfId="4" priority="3" operator="containsText" text="Em andamento">
      <formula>NOT(ISERROR(SEARCH("Em andamento",H3)))</formula>
    </cfRule>
    <cfRule type="containsText" dxfId="3" priority="4" operator="containsText" text="Em atraso">
      <formula>NOT(ISERROR(SEARCH("Em atraso",H3)))</formula>
    </cfRule>
    <cfRule type="containsText" dxfId="2" priority="5" operator="containsText" text="Concluído">
      <formula>NOT(ISERROR(SEARCH("Concluído",H3)))</formula>
    </cfRule>
  </conditionalFormatting>
  <conditionalFormatting sqref="J4:J53">
    <cfRule type="containsText" dxfId="1" priority="1" operator="containsText" text="Faltam Dados">
      <formula>NOT(ISERROR(SEARCH("Faltam Dados",J4)))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98B4051-CD62-4BF1-9D9D-2D67D966B416}">
            <xm:f>NOT(ISERROR(SEARCH(0/1/1900,I1)))</xm:f>
            <xm:f>0/1/1900</xm:f>
            <x14:dxf>
              <font>
                <color theme="0"/>
              </font>
            </x14:dxf>
          </x14:cfRule>
          <xm:sqref>I1:I1048576 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</dc:creator>
  <cp:lastModifiedBy>Reginaldo</cp:lastModifiedBy>
  <dcterms:created xsi:type="dcterms:W3CDTF">2018-09-04T19:42:56Z</dcterms:created>
  <dcterms:modified xsi:type="dcterms:W3CDTF">2018-09-17T22:16:12Z</dcterms:modified>
</cp:coreProperties>
</file>