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EstaPasta_de_trabalho" hidePivotFieldList="1" autoCompressPictures="0"/>
  <bookViews>
    <workbookView xWindow="0" yWindow="0" windowWidth="20496" windowHeight="7536"/>
  </bookViews>
  <sheets>
    <sheet name="Cronograma + Diagrama de Gantt" sheetId="1" r:id="rId1"/>
    <sheet name="Visão Geral do Projeto" sheetId="2" r:id="rId2"/>
    <sheet name="Tarefas Atrasadas" sheetId="3" r:id="rId3"/>
    <sheet name="Curva S - Prazo" sheetId="4" r:id="rId4"/>
  </sheets>
  <externalReferences>
    <externalReference r:id="rId5"/>
  </externalReferences>
  <definedNames>
    <definedName name="_xlnm._FilterDatabase" localSheetId="0" hidden="1">'Cronograma + Diagrama de Gantt'!$B$6:$M$6</definedName>
    <definedName name="anos">[1]Listas!$A$4:$A$15</definedName>
    <definedName name="meses">[1]Listas!$C$4:$C$15</definedName>
    <definedName name="periodo_selecionado">'Cronograma + Diagrama de Gantt'!$J$2</definedName>
    <definedName name="PeriodoInPlanejado">'Cronograma + Diagrama de Gantt'!A$6=MEDIAN('Cronograma + Diagrama de Gantt'!A$6,'Cronograma + Diagrama de Gantt'!$G1,'Cronograma + Diagrama de Gantt'!$G1+'Cronograma + Diagrama de Gantt'!$D1-1)</definedName>
    <definedName name="PeriodoInReal">'Cronograma + Diagrama de Gantt'!A$6=MEDIAN('Cronograma + Diagrama de Gantt'!A$6,'Cronograma + Diagrama de Gantt'!$H1,'Cronograma + Diagrama de Gantt'!$H1+'Cronograma + Diagrama de Gantt'!$E1-1)</definedName>
    <definedName name="Plano">PeriodoInPlanejado*('Cronograma + Diagrama de Gantt'!$G1&gt;0)</definedName>
    <definedName name="PorcentagemConcluída">PorcentagemConcluídaPosterior*PeriodoInPlanejado</definedName>
    <definedName name="PorcentagemConcluídaPosterior">('Cronograma + Diagrama de Gantt'!A$6=MEDIAN('Cronograma + Diagrama de Gantt'!A$6,'Cronograma + Diagrama de Gantt'!$H1,'Cronograma + Diagrama de Gantt'!$H1+'Cronograma + Diagrama de Gantt'!$E1)*('Cronograma + Diagrama de Gantt'!$H1&gt;0))*(('Cronograma + Diagrama de Gantt'!A$6&lt;(INT('Cronograma + Diagrama de Gantt'!$H1+'Cronograma + Diagrama de Gantt'!$E1*'Cronograma + Diagrama de Gantt'!$F1)))+('Cronograma + Diagrama de Gantt'!A$6='Cronograma + Diagrama de Gantt'!$H1))*('Cronograma + Diagrama de Gantt'!$F1&gt;0)</definedName>
    <definedName name="Real">(PeriodoInReal*('Cronograma + Diagrama de Gantt'!$H1&gt;0))*PeriodoInPlanejado</definedName>
    <definedName name="RealPosterior">PeriodoInReal*('Cronograma + Diagrama de Gantt'!$H1&gt;0)</definedName>
  </definedNames>
  <calcPr calcId="144525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1" l="1"/>
  <c r="J22" i="1"/>
  <c r="K22" i="1" s="1"/>
  <c r="G26" i="1" l="1"/>
  <c r="F65" i="1"/>
  <c r="F56" i="1"/>
  <c r="F9" i="1"/>
  <c r="F13" i="1"/>
  <c r="F21" i="1"/>
  <c r="F26" i="1"/>
  <c r="F37" i="1"/>
  <c r="F50" i="1"/>
  <c r="G50" i="1"/>
  <c r="H50" i="1"/>
  <c r="I53" i="1"/>
  <c r="J53" i="1"/>
  <c r="K53" i="1" s="1"/>
  <c r="I52" i="1"/>
  <c r="J52" i="1"/>
  <c r="K52" i="1" s="1"/>
  <c r="I54" i="1"/>
  <c r="J54" i="1"/>
  <c r="K54" i="1" s="1"/>
  <c r="J51" i="1"/>
  <c r="K51" i="1" s="1"/>
  <c r="I51" i="1"/>
  <c r="I63" i="1"/>
  <c r="J63" i="1"/>
  <c r="K63" i="1" s="1"/>
  <c r="I62" i="1"/>
  <c r="J62" i="1"/>
  <c r="K62" i="1" s="1"/>
  <c r="I61" i="1"/>
  <c r="J61" i="1"/>
  <c r="K61" i="1" s="1"/>
  <c r="G56" i="1"/>
  <c r="H56" i="1"/>
  <c r="H37" i="1"/>
  <c r="G37" i="1"/>
  <c r="H26" i="1"/>
  <c r="H21" i="1"/>
  <c r="G21" i="1"/>
  <c r="I18" i="1"/>
  <c r="J18" i="1"/>
  <c r="K18" i="1" s="1"/>
  <c r="I16" i="1"/>
  <c r="J16" i="1"/>
  <c r="K16" i="1" s="1"/>
  <c r="H9" i="1"/>
  <c r="I50" i="1" l="1"/>
  <c r="D50" i="1" s="1"/>
  <c r="H20" i="1"/>
  <c r="G20" i="1"/>
  <c r="F55" i="1"/>
  <c r="F8" i="1"/>
  <c r="J50" i="1"/>
  <c r="E50" i="1" s="1"/>
  <c r="I27" i="1"/>
  <c r="J27" i="1"/>
  <c r="K27" i="1" s="1"/>
  <c r="I28" i="1"/>
  <c r="J28" i="1"/>
  <c r="K28" i="1" s="1"/>
  <c r="I29" i="1"/>
  <c r="J29" i="1"/>
  <c r="K29" i="1" s="1"/>
  <c r="I30" i="1"/>
  <c r="J30" i="1"/>
  <c r="K30" i="1" s="1"/>
  <c r="I31" i="1"/>
  <c r="J31" i="1"/>
  <c r="K31" i="1" s="1"/>
  <c r="I32" i="1"/>
  <c r="J32" i="1"/>
  <c r="K32" i="1" s="1"/>
  <c r="I33" i="1"/>
  <c r="J33" i="1"/>
  <c r="K33" i="1" s="1"/>
  <c r="I34" i="1"/>
  <c r="J34" i="1"/>
  <c r="K34" i="1" s="1"/>
  <c r="I35" i="1"/>
  <c r="J35" i="1"/>
  <c r="K35" i="1" s="1"/>
  <c r="I40" i="1"/>
  <c r="J40" i="1"/>
  <c r="K40" i="1" s="1"/>
  <c r="I48" i="1"/>
  <c r="J48" i="1"/>
  <c r="K48" i="1" s="1"/>
  <c r="I49" i="1"/>
  <c r="J49" i="1"/>
  <c r="K49" i="1" s="1"/>
  <c r="I46" i="1"/>
  <c r="J46" i="1"/>
  <c r="K46" i="1" s="1"/>
  <c r="I47" i="1"/>
  <c r="J47" i="1"/>
  <c r="K47" i="1" s="1"/>
  <c r="I39" i="1"/>
  <c r="J39" i="1"/>
  <c r="K39" i="1" s="1"/>
  <c r="I41" i="1"/>
  <c r="J41" i="1"/>
  <c r="K41" i="1" s="1"/>
  <c r="I42" i="1"/>
  <c r="J42" i="1"/>
  <c r="K42" i="1" s="1"/>
  <c r="I43" i="1"/>
  <c r="J43" i="1"/>
  <c r="K43" i="1" s="1"/>
  <c r="I44" i="1"/>
  <c r="J44" i="1"/>
  <c r="K44" i="1" s="1"/>
  <c r="I45" i="1"/>
  <c r="J45" i="1"/>
  <c r="K45" i="1" s="1"/>
  <c r="I38" i="1"/>
  <c r="J38" i="1"/>
  <c r="I36" i="1"/>
  <c r="J36" i="1"/>
  <c r="K36" i="1" s="1"/>
  <c r="I37" i="1" l="1"/>
  <c r="K38" i="1"/>
  <c r="J37" i="1"/>
  <c r="I26" i="1"/>
  <c r="J26" i="1"/>
  <c r="I10" i="1"/>
  <c r="J10" i="1"/>
  <c r="J11" i="1"/>
  <c r="J12" i="1"/>
  <c r="K12" i="1" s="1"/>
  <c r="J14" i="1"/>
  <c r="K14" i="1" s="1"/>
  <c r="J15" i="1"/>
  <c r="K15" i="1" s="1"/>
  <c r="J17" i="1"/>
  <c r="K17" i="1" s="1"/>
  <c r="K19" i="1"/>
  <c r="J23" i="1"/>
  <c r="J24" i="1"/>
  <c r="K24" i="1" s="1"/>
  <c r="J25" i="1"/>
  <c r="K25" i="1" s="1"/>
  <c r="J57" i="1"/>
  <c r="J58" i="1"/>
  <c r="K58" i="1" s="1"/>
  <c r="J59" i="1"/>
  <c r="K59" i="1" s="1"/>
  <c r="J60" i="1"/>
  <c r="K60" i="1" s="1"/>
  <c r="J64" i="1"/>
  <c r="K64" i="1" s="1"/>
  <c r="J66" i="1"/>
  <c r="K66" i="1" s="1"/>
  <c r="I23" i="1"/>
  <c r="I24" i="1"/>
  <c r="I25" i="1"/>
  <c r="I66" i="1"/>
  <c r="I11" i="1"/>
  <c r="I14" i="1"/>
  <c r="I15" i="1"/>
  <c r="I17" i="1"/>
  <c r="I19" i="1"/>
  <c r="I57" i="1"/>
  <c r="I58" i="1"/>
  <c r="I59" i="1"/>
  <c r="I60" i="1"/>
  <c r="I64" i="1"/>
  <c r="G65" i="1"/>
  <c r="G55" i="1" s="1"/>
  <c r="G13" i="1"/>
  <c r="O6" i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65" i="1"/>
  <c r="H55" i="1" s="1"/>
  <c r="J19" i="1"/>
  <c r="H13" i="1"/>
  <c r="H8" i="1" s="1"/>
  <c r="J20" i="1" l="1"/>
  <c r="I20" i="1"/>
  <c r="K11" i="1"/>
  <c r="I56" i="1"/>
  <c r="D56" i="1" s="1"/>
  <c r="K57" i="1"/>
  <c r="J56" i="1"/>
  <c r="E56" i="1" s="1"/>
  <c r="K10" i="1"/>
  <c r="J9" i="1"/>
  <c r="E9" i="1" s="1"/>
  <c r="I21" i="1"/>
  <c r="K23" i="1"/>
  <c r="J21" i="1"/>
  <c r="J13" i="1"/>
  <c r="E13" i="1" s="1"/>
  <c r="I13" i="1"/>
  <c r="D13" i="1" s="1"/>
  <c r="I65" i="1"/>
  <c r="J65" i="1"/>
  <c r="C22" i="3" l="1"/>
  <c r="G9" i="1"/>
  <c r="I12" i="1"/>
  <c r="I9" i="1" s="1"/>
  <c r="G8" i="1"/>
  <c r="E65" i="1"/>
  <c r="J55" i="1"/>
  <c r="E55" i="1" s="1"/>
  <c r="D65" i="1"/>
  <c r="I55" i="1"/>
  <c r="D55" i="1" s="1"/>
  <c r="J8" i="1"/>
  <c r="C21" i="3"/>
  <c r="C23" i="3"/>
  <c r="D9" i="1" l="1"/>
  <c r="I8" i="1"/>
  <c r="D8" i="1" s="1"/>
  <c r="J7" i="1"/>
  <c r="D21" i="1"/>
  <c r="E21" i="1"/>
  <c r="E8" i="1"/>
  <c r="D26" i="1"/>
  <c r="E26" i="1"/>
  <c r="D37" i="1"/>
  <c r="G7" i="1"/>
  <c r="I7" i="1" l="1"/>
  <c r="C7" i="2" s="1"/>
  <c r="B7" i="2"/>
  <c r="D20" i="1"/>
  <c r="E37" i="1"/>
  <c r="E20" i="1"/>
  <c r="D7" i="1" l="1"/>
  <c r="H7" i="1"/>
  <c r="E7" i="1" s="1"/>
  <c r="F20" i="1"/>
  <c r="F7" i="1" s="1"/>
  <c r="B10" i="2" s="1"/>
</calcChain>
</file>

<file path=xl/sharedStrings.xml><?xml version="1.0" encoding="utf-8"?>
<sst xmlns="http://schemas.openxmlformats.org/spreadsheetml/2006/main" count="575" uniqueCount="165">
  <si>
    <t>Real</t>
  </si>
  <si>
    <t>DURAÇÃO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</si>
  <si>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</t>
    </r>
  </si>
  <si>
    <t xml:space="preserve"> Destaque do período:</t>
  </si>
  <si>
    <t>Real (além do plano)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</si>
  <si>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Concluído (além do plano)</t>
    </r>
  </si>
  <si>
    <t>1.1</t>
  </si>
  <si>
    <t>1.2</t>
  </si>
  <si>
    <t>Execução</t>
  </si>
  <si>
    <t>3.1</t>
  </si>
  <si>
    <t>3.2</t>
  </si>
  <si>
    <t>3.3</t>
  </si>
  <si>
    <t>3.4</t>
  </si>
  <si>
    <t>4.1</t>
  </si>
  <si>
    <t>4.2</t>
  </si>
  <si>
    <t>NOME DA ATIVIDADE</t>
  </si>
  <si>
    <t>Planejado</t>
  </si>
  <si>
    <t>REAL DURAÇÃO</t>
  </si>
  <si>
    <t>PORCENTAGEM CONCLUÍDO</t>
  </si>
  <si>
    <t>DATA INÍCIO</t>
  </si>
  <si>
    <t>REAL DATA INÍCIO</t>
  </si>
  <si>
    <t>RECURSOS</t>
  </si>
  <si>
    <t>DATA TÉRMINO</t>
  </si>
  <si>
    <t>REAL DATA TÉRMINO</t>
  </si>
  <si>
    <t>% Concluída</t>
  </si>
  <si>
    <t>MARCO</t>
  </si>
  <si>
    <t>Sim</t>
  </si>
  <si>
    <t>Não</t>
  </si>
  <si>
    <t>(vazio)</t>
  </si>
  <si>
    <t>Término</t>
  </si>
  <si>
    <t>Total</t>
  </si>
  <si>
    <t>1.0</t>
  </si>
  <si>
    <t>3.0</t>
  </si>
  <si>
    <t>4.0</t>
  </si>
  <si>
    <t>STATUS</t>
  </si>
  <si>
    <t>Soma de DURAÇÃO</t>
  </si>
  <si>
    <t>Em atraso</t>
  </si>
  <si>
    <t>% CONCLUÍDO</t>
  </si>
  <si>
    <t>Em andamento</t>
  </si>
  <si>
    <t>Concluído</t>
  </si>
  <si>
    <t>EAP</t>
  </si>
  <si>
    <t>DURAÇÃO PLANEJADA</t>
  </si>
  <si>
    <t>Projeto Loteamento</t>
  </si>
  <si>
    <t>Verificação de Viabilidade Econômica</t>
  </si>
  <si>
    <t>Proposta Comercial</t>
  </si>
  <si>
    <t>Aprovação da Proposta</t>
  </si>
  <si>
    <t>Apresentação da Proposta</t>
  </si>
  <si>
    <t>Solicitação de Diretriz</t>
  </si>
  <si>
    <t>Projeto</t>
  </si>
  <si>
    <t>Projeto de Divisão de Lotes Cliente/Stelita</t>
  </si>
  <si>
    <t>Projetos Complementares</t>
  </si>
  <si>
    <t>Memorial Lote a Lote</t>
  </si>
  <si>
    <t>Projeto de Paisagismo</t>
  </si>
  <si>
    <t>Projeto de Drenagem</t>
  </si>
  <si>
    <t>Projeto de Abastecimento de Água</t>
  </si>
  <si>
    <t>Projeto de Esgoto</t>
  </si>
  <si>
    <t>Projeto Pavimentação</t>
  </si>
  <si>
    <t>Projeto Sinalização Viária</t>
  </si>
  <si>
    <t>Perimétricos e Memoriais - Áreas Públicas</t>
  </si>
  <si>
    <t>Cronograma Físico-Financeiro</t>
  </si>
  <si>
    <t>Termo de Caução e Responsabilidade</t>
  </si>
  <si>
    <t>Levantamento Cadastral e Diretrizes</t>
  </si>
  <si>
    <t>Levantamento Cadastral (Topografia)</t>
  </si>
  <si>
    <t>Matrícula da Gleba</t>
  </si>
  <si>
    <t>Estudos e Anteprojeto</t>
  </si>
  <si>
    <t>Estudo Urbanístico</t>
  </si>
  <si>
    <t>Apresentação do Projeto</t>
  </si>
  <si>
    <t>Aprovação pelos Parceiros</t>
  </si>
  <si>
    <t>Estudo e Concepção da Drenagem</t>
  </si>
  <si>
    <t>Viabilidade Concessionárias (Água/Esgoto/Iluminação)</t>
  </si>
  <si>
    <t>Emissão e Recolhimento ARTs</t>
  </si>
  <si>
    <t>Protocolo e Analíse Órgão Público</t>
  </si>
  <si>
    <t>Pré-Aprovação Órgão Público</t>
  </si>
  <si>
    <t>3.1.1</t>
  </si>
  <si>
    <t>3.2.1</t>
  </si>
  <si>
    <t>3.1.2</t>
  </si>
  <si>
    <t>3.1.3</t>
  </si>
  <si>
    <t>3.2.2</t>
  </si>
  <si>
    <t>3.2.3</t>
  </si>
  <si>
    <t>3.2.4</t>
  </si>
  <si>
    <t>3.2.5</t>
  </si>
  <si>
    <t>3.2.6</t>
  </si>
  <si>
    <t>3.2.7</t>
  </si>
  <si>
    <t>3.2.8</t>
  </si>
  <si>
    <t>3.2.9</t>
  </si>
  <si>
    <t>3.2.10</t>
  </si>
  <si>
    <t>Contato Inicial</t>
  </si>
  <si>
    <t>Contato com Cliente</t>
  </si>
  <si>
    <t>Informações Iniciais da Gleba</t>
  </si>
  <si>
    <t>Visita Técnica</t>
  </si>
  <si>
    <t>1.1.2</t>
  </si>
  <si>
    <t>1.1.1</t>
  </si>
  <si>
    <t>1.1.3</t>
  </si>
  <si>
    <t>1.2.1</t>
  </si>
  <si>
    <t>1.2.2</t>
  </si>
  <si>
    <t>1.2.3</t>
  </si>
  <si>
    <t>1.2.4</t>
  </si>
  <si>
    <t>Elaboração Proposta Comercial/Parceira</t>
  </si>
  <si>
    <t>Negociação</t>
  </si>
  <si>
    <t>Elaboração do Contrato</t>
  </si>
  <si>
    <t>Assinatura do Contrato</t>
  </si>
  <si>
    <t>1.2.5</t>
  </si>
  <si>
    <t>1.2.6</t>
  </si>
  <si>
    <t>Memorial Descritivo Loteamento</t>
  </si>
  <si>
    <t>Execução da Obra</t>
  </si>
  <si>
    <t>Terraplenagem</t>
  </si>
  <si>
    <t>Projeto de Terraplenagem</t>
  </si>
  <si>
    <t>Estudo e Concepção da Terraplenagem</t>
  </si>
  <si>
    <t>Rede de Drenagem Pluvial</t>
  </si>
  <si>
    <t>Sistema de Esgoto Sanitário</t>
  </si>
  <si>
    <t>Rede de Distribuição - Água Potável</t>
  </si>
  <si>
    <t>Tratamento do Sub Leito e Base</t>
  </si>
  <si>
    <t>Pavimentação</t>
  </si>
  <si>
    <t>Guias, Sargetas, Complementos e Acessórios</t>
  </si>
  <si>
    <t>Finalização do Sistema de Esgoto/Água</t>
  </si>
  <si>
    <t>Energia/Iluminação</t>
  </si>
  <si>
    <t>Paisagismo</t>
  </si>
  <si>
    <t>Entrega da Obra</t>
  </si>
  <si>
    <t>Vistoria dos Órgãos Competentes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</si>
  <si>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</si>
  <si>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</si>
  <si>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</si>
  <si>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</si>
  <si>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</si>
  <si>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</si>
  <si>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</si>
  <si>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</si>
  <si>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</si>
  <si>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</si>
  <si>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4.2.1</t>
  </si>
  <si>
    <t>Jésus</t>
  </si>
  <si>
    <t>Tramitação e Aprovação Final</t>
  </si>
  <si>
    <t>3.3.1</t>
  </si>
  <si>
    <t>3.3.2</t>
  </si>
  <si>
    <t>3.3.4</t>
  </si>
  <si>
    <t>3.3.3</t>
  </si>
  <si>
    <t>Aprovação dos Projetos no Órgão Público</t>
  </si>
  <si>
    <t>Emissão e Pagamento do Alvará</t>
  </si>
  <si>
    <t>Emissão e Assinatura do Decreto</t>
  </si>
  <si>
    <t>Registro Cartório</t>
  </si>
  <si>
    <t>3.3.5</t>
  </si>
  <si>
    <t>3.3.6</t>
  </si>
  <si>
    <t>3.3.7</t>
  </si>
  <si>
    <t>3.3.8</t>
  </si>
  <si>
    <t>3.3.9</t>
  </si>
  <si>
    <t>3.3.10</t>
  </si>
  <si>
    <t>3.3.11</t>
  </si>
  <si>
    <t>3.3.12</t>
  </si>
  <si>
    <t>3.4.1</t>
  </si>
  <si>
    <t>3.4.2</t>
  </si>
  <si>
    <t>3.4.3</t>
  </si>
  <si>
    <t>3.4.4</t>
  </si>
  <si>
    <t>Data início do Gráfico:</t>
  </si>
  <si>
    <t>Levantamento Planialtimétrio</t>
  </si>
  <si>
    <t>Levantamento Cadastral</t>
  </si>
  <si>
    <t>Levantamento e Diretrizes</t>
  </si>
  <si>
    <t>0.0</t>
  </si>
  <si>
    <t>3.1.4</t>
  </si>
  <si>
    <t>BLOG ENGENHARIA MODERNA</t>
  </si>
  <si>
    <t xml:space="preserve">PLANILHA DE ORÇAMENTO l ÁREA TOTAL CONSTRUÍDA: </t>
  </si>
  <si>
    <t>www.engenhariamoderna.net l contato: engmoderna@outlook.com</t>
  </si>
  <si>
    <r>
      <rPr>
        <b/>
        <sz val="11"/>
        <color indexed="8"/>
        <rFont val="Calibri"/>
        <family val="2"/>
      </rPr>
      <t>AUTOR:</t>
    </r>
    <r>
      <rPr>
        <sz val="11"/>
        <color theme="1" tint="0.24994659260841701"/>
        <rFont val="Corbel"/>
        <family val="2"/>
        <scheme val="major"/>
      </rPr>
      <t xml:space="preserve"> ENG. ANTÔNIO AUGUSTO SOUSA SIQUEIRA</t>
    </r>
  </si>
  <si>
    <r>
      <rPr>
        <b/>
        <sz val="11"/>
        <color indexed="8"/>
        <rFont val="Calibri"/>
        <family val="2"/>
      </rPr>
      <t>LINKEDIN:</t>
    </r>
    <r>
      <rPr>
        <sz val="11"/>
        <color theme="1" tint="0.24994659260841701"/>
        <rFont val="Corbel"/>
        <family val="2"/>
        <scheme val="major"/>
      </rPr>
      <t xml:space="preserve"> https://www.linkedin.com/in/antoniosousasiq/</t>
    </r>
  </si>
  <si>
    <t>Cronograma Loteamento</t>
  </si>
  <si>
    <t>Autor: Eng. Antônio Augusto Sousa Siqueira   - https://www.linkedin.com/in/antoniosousasiq/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</si>
</sst>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</font>
    <font>
      <b/>
      <sz val="40"/>
      <color rgb="FF00407E"/>
      <name val="Corbel"/>
      <family val="2"/>
      <scheme val="major"/>
    </font>
    <font>
      <sz val="11"/>
      <color rgb="FF00407E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12"/>
      <name val="Calibri"/>
      <family val="2"/>
    </font>
    <font>
      <sz val="10"/>
      <name val="Calibri"/>
      <family val="2"/>
    </font>
    <font>
      <b/>
      <sz val="12"/>
      <color rgb="FF004080"/>
      <name val="Calibri"/>
      <family val="2"/>
    </font>
    <font>
      <sz val="16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1"/>
      <color theme="0"/>
      <name val="Corbel"/>
      <family val="2"/>
      <scheme val="major"/>
    </font>
    <font>
      <sz val="9"/>
      <color theme="1" tint="0.24994659260841701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i/>
      <sz val="12"/>
      <color theme="1" tint="0.24994659260841701"/>
      <name val="Calibri"/>
      <family val="2"/>
    </font>
    <font>
      <sz val="11"/>
      <color theme="1" tint="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orbel"/>
      <family val="2"/>
      <scheme val="major"/>
    </font>
    <font>
      <b/>
      <sz val="12"/>
      <name val="Corbel"/>
      <family val="2"/>
      <scheme val="major"/>
    </font>
    <font>
      <b/>
      <sz val="12"/>
      <color rgb="FF00407E"/>
      <name val="Corbel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rgb="FF00407E"/>
      </patternFill>
    </fill>
    <fill>
      <patternFill patternType="solid">
        <fgColor rgb="FF004080"/>
        <bgColor indexed="64"/>
      </patternFill>
    </fill>
    <fill>
      <patternFill patternType="lightUp">
        <fgColor rgb="FF004080"/>
        <bgColor theme="7" tint="0.599963377788628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lightUp">
        <fgColor rgb="FFC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rgb="FF004080"/>
      </top>
      <bottom style="thin">
        <color rgb="FF004080"/>
      </bottom>
      <diagonal/>
    </border>
    <border>
      <left/>
      <right/>
      <top/>
      <bottom style="thin">
        <color rgb="FF004080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7" fillId="0" borderId="3" applyFill="0" applyProtection="0">
      <alignment horizontal="center"/>
    </xf>
    <xf numFmtId="0" fontId="7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2" borderId="1" applyNumberFormat="0" applyProtection="0">
      <alignment horizontal="left" vertical="center"/>
    </xf>
    <xf numFmtId="0" fontId="1" fillId="0" borderId="0"/>
  </cellStyleXfs>
  <cellXfs count="99">
    <xf numFmtId="0" fontId="0" fillId="0" borderId="0" xfId="0">
      <alignment vertical="center"/>
    </xf>
    <xf numFmtId="0" fontId="0" fillId="9" borderId="0" xfId="0" applyFill="1">
      <alignment vertical="center"/>
    </xf>
    <xf numFmtId="0" fontId="0" fillId="9" borderId="6" xfId="0" applyFill="1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14" fontId="18" fillId="9" borderId="0" xfId="0" applyNumberFormat="1" applyFont="1" applyFill="1" applyAlignment="1">
      <alignment horizontal="right" vertical="center"/>
    </xf>
    <xf numFmtId="0" fontId="0" fillId="0" borderId="0" xfId="0" pivotButton="1" applyBorder="1">
      <alignment vertical="center"/>
    </xf>
    <xf numFmtId="0" fontId="0" fillId="9" borderId="0" xfId="0" applyFill="1" applyBorder="1">
      <alignment vertical="center"/>
    </xf>
    <xf numFmtId="0" fontId="0" fillId="0" borderId="0" xfId="0" applyBorder="1">
      <alignment vertical="center"/>
    </xf>
    <xf numFmtId="0" fontId="21" fillId="9" borderId="0" xfId="0" applyFont="1" applyFill="1">
      <alignment vertical="center"/>
    </xf>
    <xf numFmtId="14" fontId="18" fillId="9" borderId="0" xfId="0" applyNumberFormat="1" applyFont="1" applyFill="1" applyAlignment="1">
      <alignment horizontal="left" vertical="center"/>
    </xf>
    <xf numFmtId="0" fontId="22" fillId="9" borderId="0" xfId="0" applyFont="1" applyFill="1">
      <alignment vertical="center"/>
    </xf>
    <xf numFmtId="0" fontId="22" fillId="9" borderId="0" xfId="0" applyFont="1" applyFill="1" applyBorder="1">
      <alignment vertical="center"/>
    </xf>
    <xf numFmtId="1" fontId="9" fillId="6" borderId="4" xfId="7" applyNumberFormat="1" applyFont="1" applyFill="1" applyBorder="1" applyAlignment="1" applyProtection="1">
      <alignment horizontal="center" vertical="center"/>
      <protection locked="0"/>
    </xf>
    <xf numFmtId="1" fontId="9" fillId="9" borderId="0" xfId="7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alignment vertical="center"/>
      <protection locked="0"/>
    </xf>
    <xf numFmtId="14" fontId="8" fillId="9" borderId="4" xfId="7" applyNumberFormat="1" applyFill="1" applyBorder="1" applyAlignment="1" applyProtection="1">
      <alignment vertical="center"/>
      <protection locked="0"/>
    </xf>
    <xf numFmtId="14" fontId="8" fillId="9" borderId="0" xfId="7" applyNumberFormat="1" applyFill="1" applyBorder="1" applyAlignment="1" applyProtection="1">
      <alignment vertical="center"/>
      <protection locked="0"/>
    </xf>
    <xf numFmtId="14" fontId="14" fillId="0" borderId="0" xfId="0" applyNumberFormat="1" applyFont="1" applyAlignment="1" applyProtection="1">
      <alignment horizontal="center" vertical="center"/>
      <protection locked="0"/>
    </xf>
    <xf numFmtId="0" fontId="3" fillId="0" borderId="0" xfId="2" applyProtection="1">
      <alignment horizontal="left"/>
      <protection locked="0"/>
    </xf>
    <xf numFmtId="9" fontId="4" fillId="0" borderId="0" xfId="6" applyProtection="1">
      <alignment horizontal="center" vertical="center"/>
      <protection locked="0"/>
    </xf>
    <xf numFmtId="0" fontId="8" fillId="6" borderId="4" xfId="7" applyFill="1" applyBorder="1" applyProtection="1">
      <alignment horizontal="left" vertical="center"/>
    </xf>
    <xf numFmtId="0" fontId="0" fillId="0" borderId="0" xfId="0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5" fillId="0" borderId="0" xfId="5" applyFont="1" applyProtection="1">
      <alignment horizontal="left" vertical="center"/>
    </xf>
    <xf numFmtId="0" fontId="0" fillId="5" borderId="2" xfId="0" applyFill="1" applyBorder="1" applyAlignment="1" applyProtection="1">
      <alignment horizontal="center"/>
    </xf>
    <xf numFmtId="0" fontId="0" fillId="0" borderId="0" xfId="0" applyProtection="1">
      <alignment vertical="center"/>
    </xf>
    <xf numFmtId="0" fontId="12" fillId="4" borderId="2" xfId="0" applyFont="1" applyFill="1" applyBorder="1" applyAlignment="1" applyProtection="1">
      <alignment horizontal="center"/>
    </xf>
    <xf numFmtId="0" fontId="0" fillId="0" borderId="0" xfId="5" applyFont="1" applyProtection="1">
      <alignment horizontal="left" vertical="center"/>
    </xf>
    <xf numFmtId="0" fontId="0" fillId="8" borderId="2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3" fontId="7" fillId="0" borderId="5" xfId="3" applyBorder="1" applyProtection="1">
      <alignment horizontal="center"/>
    </xf>
    <xf numFmtId="14" fontId="7" fillId="0" borderId="5" xfId="3" applyNumberFormat="1" applyBorder="1" applyAlignment="1" applyProtection="1">
      <alignment horizontal="center" textRotation="90"/>
    </xf>
    <xf numFmtId="14" fontId="7" fillId="9" borderId="5" xfId="3" applyNumberFormat="1" applyFill="1" applyBorder="1" applyAlignment="1" applyProtection="1">
      <alignment horizontal="center" textRotation="90"/>
    </xf>
    <xf numFmtId="3" fontId="7" fillId="0" borderId="0" xfId="3" applyBorder="1" applyProtection="1">
      <alignment horizontal="center"/>
    </xf>
    <xf numFmtId="0" fontId="13" fillId="0" borderId="0" xfId="0" applyFont="1" applyAlignment="1" applyProtection="1">
      <alignment horizontal="center"/>
    </xf>
    <xf numFmtId="14" fontId="14" fillId="0" borderId="0" xfId="0" applyNumberFormat="1" applyFont="1" applyAlignment="1" applyProtection="1">
      <alignment horizontal="center" vertical="center"/>
    </xf>
    <xf numFmtId="0" fontId="3" fillId="0" borderId="0" xfId="2" applyProtection="1">
      <alignment horizontal="left"/>
    </xf>
    <xf numFmtId="9" fontId="4" fillId="0" borderId="0" xfId="6" applyProtection="1">
      <alignment horizontal="center" vertical="center"/>
    </xf>
    <xf numFmtId="0" fontId="23" fillId="0" borderId="5" xfId="3" applyNumberFormat="1" applyFont="1" applyBorder="1" applyAlignment="1" applyProtection="1">
      <alignment horizontal="center" wrapText="1"/>
    </xf>
    <xf numFmtId="0" fontId="23" fillId="0" borderId="5" xfId="3" applyNumberFormat="1" applyFont="1" applyBorder="1" applyAlignment="1" applyProtection="1">
      <alignment horizontal="left"/>
    </xf>
    <xf numFmtId="0" fontId="23" fillId="0" borderId="5" xfId="3" applyNumberFormat="1" applyFont="1" applyBorder="1" applyProtection="1">
      <alignment horizontal="center"/>
    </xf>
    <xf numFmtId="0" fontId="17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center" vertical="center"/>
      <protection locked="0"/>
    </xf>
    <xf numFmtId="0" fontId="17" fillId="0" borderId="0" xfId="2" applyFont="1" applyAlignment="1" applyProtection="1">
      <alignment horizontal="left" vertical="center" wrapText="1"/>
    </xf>
    <xf numFmtId="9" fontId="17" fillId="0" borderId="0" xfId="6" applyFont="1" applyAlignment="1" applyProtection="1">
      <alignment horizontal="center" vertical="center"/>
    </xf>
    <xf numFmtId="14" fontId="17" fillId="0" borderId="0" xfId="0" applyNumberFormat="1" applyFont="1" applyAlignment="1" applyProtection="1">
      <alignment horizontal="center" vertical="center"/>
    </xf>
    <xf numFmtId="14" fontId="17" fillId="0" borderId="0" xfId="0" applyNumberFormat="1" applyFont="1" applyAlignment="1" applyProtection="1">
      <alignment horizontal="left" vertical="center"/>
    </xf>
    <xf numFmtId="0" fontId="10" fillId="0" borderId="0" xfId="2" applyFont="1" applyAlignment="1" applyProtection="1">
      <alignment horizontal="left" vertical="center"/>
    </xf>
    <xf numFmtId="9" fontId="15" fillId="0" borderId="0" xfId="6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4" fillId="0" borderId="0" xfId="2" applyFont="1" applyAlignment="1" applyProtection="1">
      <alignment horizontal="left" vertical="center"/>
      <protection locked="0"/>
    </xf>
    <xf numFmtId="9" fontId="16" fillId="0" borderId="0" xfId="6" applyFont="1" applyAlignment="1" applyProtection="1">
      <alignment horizontal="center" vertical="center"/>
      <protection locked="0"/>
    </xf>
    <xf numFmtId="14" fontId="14" fillId="0" borderId="0" xfId="0" applyNumberFormat="1" applyFont="1" applyAlignment="1" applyProtection="1">
      <alignment horizontal="left" vertical="center"/>
      <protection locked="0"/>
    </xf>
    <xf numFmtId="0" fontId="10" fillId="0" borderId="0" xfId="0" applyNumberFormat="1" applyFont="1" applyAlignment="1" applyProtection="1">
      <alignment horizontal="center" vertical="center"/>
    </xf>
    <xf numFmtId="0" fontId="17" fillId="0" borderId="0" xfId="2" applyFont="1" applyAlignment="1" applyProtection="1">
      <alignment horizontal="center" vertical="center" wrapText="1"/>
    </xf>
    <xf numFmtId="0" fontId="24" fillId="0" borderId="9" xfId="0" applyFont="1" applyBorder="1">
      <alignment vertical="center"/>
    </xf>
    <xf numFmtId="14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2" xfId="0" pivotButton="1" applyBorder="1">
      <alignment vertical="center"/>
    </xf>
    <xf numFmtId="0" fontId="0" fillId="0" borderId="13" xfId="0" applyBorder="1">
      <alignment vertical="center"/>
    </xf>
    <xf numFmtId="0" fontId="0" fillId="0" borderId="15" xfId="0" pivotButton="1" applyBorder="1">
      <alignment vertical="center"/>
    </xf>
    <xf numFmtId="0" fontId="0" fillId="0" borderId="15" xfId="0" applyBorder="1">
      <alignment vertical="center"/>
    </xf>
    <xf numFmtId="14" fontId="0" fillId="0" borderId="0" xfId="0" applyNumberFormat="1" applyBorder="1">
      <alignment vertical="center"/>
    </xf>
    <xf numFmtId="9" fontId="0" fillId="0" borderId="0" xfId="0" applyNumberFormat="1" applyBorder="1">
      <alignment vertical="center"/>
    </xf>
    <xf numFmtId="0" fontId="0" fillId="0" borderId="14" xfId="0" applyBorder="1">
      <alignment vertical="center"/>
    </xf>
    <xf numFmtId="14" fontId="0" fillId="0" borderId="16" xfId="0" applyNumberFormat="1" applyBorder="1">
      <alignment vertical="center"/>
    </xf>
    <xf numFmtId="0" fontId="25" fillId="0" borderId="0" xfId="0" applyFont="1">
      <alignment vertical="center"/>
    </xf>
    <xf numFmtId="0" fontId="25" fillId="0" borderId="0" xfId="2" applyFont="1" applyAlignment="1" applyProtection="1">
      <alignment horizontal="left" vertical="center"/>
    </xf>
    <xf numFmtId="0" fontId="0" fillId="0" borderId="0" xfId="0" applyBorder="1" applyProtection="1">
      <alignment vertical="center"/>
    </xf>
    <xf numFmtId="0" fontId="0" fillId="0" borderId="0" xfId="0" pivotButton="1">
      <alignment vertical="center"/>
    </xf>
    <xf numFmtId="14" fontId="0" fillId="0" borderId="0" xfId="0" applyNumberFormat="1">
      <alignment vertical="center"/>
    </xf>
    <xf numFmtId="0" fontId="0" fillId="0" borderId="16" xfId="0" applyBorder="1">
      <alignment vertical="center"/>
    </xf>
    <xf numFmtId="9" fontId="0" fillId="0" borderId="16" xfId="0" applyNumberFormat="1" applyBorder="1">
      <alignment vertical="center"/>
    </xf>
    <xf numFmtId="0" fontId="0" fillId="0" borderId="6" xfId="0" applyBorder="1">
      <alignment vertical="center"/>
    </xf>
    <xf numFmtId="0" fontId="24" fillId="9" borderId="9" xfId="0" applyNumberFormat="1" applyFont="1" applyFill="1" applyBorder="1">
      <alignment vertical="center"/>
    </xf>
    <xf numFmtId="0" fontId="24" fillId="0" borderId="12" xfId="0" applyFont="1" applyBorder="1">
      <alignment vertical="center"/>
    </xf>
    <xf numFmtId="0" fontId="0" fillId="0" borderId="0" xfId="0" applyFill="1" applyBorder="1">
      <alignment vertical="center"/>
    </xf>
    <xf numFmtId="0" fontId="0" fillId="0" borderId="17" xfId="0" applyFont="1" applyFill="1" applyBorder="1" applyAlignment="1">
      <alignment vertical="center"/>
    </xf>
    <xf numFmtId="0" fontId="26" fillId="0" borderId="10" xfId="0" applyNumberFormat="1" applyFont="1" applyBorder="1">
      <alignment vertical="center"/>
    </xf>
    <xf numFmtId="0" fontId="26" fillId="0" borderId="11" xfId="0" applyNumberFormat="1" applyFont="1" applyBorder="1">
      <alignment vertical="center"/>
    </xf>
    <xf numFmtId="0" fontId="26" fillId="0" borderId="12" xfId="0" applyNumberFormat="1" applyFont="1" applyBorder="1">
      <alignment vertical="center"/>
    </xf>
    <xf numFmtId="0" fontId="27" fillId="11" borderId="14" xfId="0" applyFont="1" applyFill="1" applyBorder="1" applyAlignment="1">
      <alignment vertical="center" wrapText="1"/>
    </xf>
    <xf numFmtId="0" fontId="0" fillId="0" borderId="0" xfId="0" applyAlignment="1" applyProtection="1">
      <alignment vertical="center"/>
      <protection locked="0"/>
    </xf>
    <xf numFmtId="0" fontId="14" fillId="0" borderId="0" xfId="2" applyFont="1" applyBorder="1" applyAlignment="1" applyProtection="1">
      <alignment horizontal="left" vertical="center"/>
      <protection locked="0"/>
    </xf>
    <xf numFmtId="0" fontId="14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31" fillId="0" borderId="0" xfId="1" applyFont="1" applyBorder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18" xfId="0" applyFont="1" applyBorder="1" applyAlignment="1">
      <alignment horizontal="center" vertical="justify"/>
    </xf>
    <xf numFmtId="0" fontId="19" fillId="10" borderId="0" xfId="0" applyFont="1" applyFill="1" applyAlignment="1">
      <alignment horizontal="left" vertical="center" indent="1"/>
    </xf>
    <xf numFmtId="9" fontId="20" fillId="10" borderId="0" xfId="0" applyNumberFormat="1" applyFont="1" applyFill="1" applyAlignment="1">
      <alignment horizontal="left" vertical="center"/>
    </xf>
  </cellXfs>
  <cellStyles count="9">
    <cellStyle name="Activity" xfId="2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  <cellStyle name="Título 1" xfId="1" builtinId="16" customBuiltin="1"/>
  </cellStyles>
  <dxfs count="98">
    <dxf>
      <font>
        <color theme="1" tint="0.249977111117893"/>
      </font>
    </dxf>
    <dxf>
      <font>
        <color theme="0" tint="-4.9989318521683403E-2"/>
      </font>
    </dxf>
    <dxf>
      <font>
        <color theme="0" tint="-0.499984740745262"/>
      </font>
    </dxf>
    <dxf>
      <font>
        <color auto="1"/>
      </font>
    </dxf>
    <dxf>
      <font>
        <color theme="1"/>
      </font>
    </dxf>
    <dxf>
      <font>
        <color theme="1" tint="0.34998626667073579"/>
      </font>
    </dxf>
    <dxf>
      <font>
        <color theme="1" tint="4.9989318521683403E-2"/>
      </font>
    </dxf>
    <dxf>
      <font>
        <color theme="0" tint="-0.499984740745262"/>
      </font>
    </dxf>
    <dxf>
      <font>
        <color theme="1" tint="4.9989318521683403E-2"/>
      </font>
    </dxf>
    <dxf>
      <font>
        <color theme="1" tint="0.14999847407452621"/>
      </font>
    </dxf>
    <dxf>
      <font>
        <color theme="1" tint="0.249977111117893"/>
      </font>
    </dxf>
    <dxf>
      <font>
        <color theme="1" tint="0.14999847407452621"/>
      </font>
    </dxf>
    <dxf>
      <font>
        <color rgb="FFFF0000"/>
      </font>
    </dxf>
    <dxf>
      <border>
        <left style="thin">
          <color theme="0" tint="-0.499984740745262"/>
        </left>
        <right style="thin">
          <color theme="0" tint="-0.499984740745262"/>
        </right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</border>
    </dxf>
    <dxf>
      <font>
        <color theme="1" tint="0.249977111117893"/>
      </font>
    </dxf>
    <dxf>
      <font>
        <name val="Calibri"/>
        <scheme val="minor"/>
      </font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font>
        <b/>
        <sz val="9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wrapText="1" readingOrder="0"/>
    </dxf>
    <dxf>
      <font>
        <color theme="1" tint="0.249977111117893"/>
      </font>
    </dxf>
    <dxf>
      <font>
        <name val="Calibri"/>
        <scheme val="minor"/>
      </font>
    </dxf>
    <dxf>
      <border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border>
        <left style="thin">
          <color theme="0" tint="-0.499984740745262"/>
        </left>
        <bottom style="thin">
          <color theme="0" tint="-0.499984740745262"/>
        </bottom>
      </border>
    </dxf>
    <dxf>
      <font>
        <b/>
        <sz val="9"/>
        <color theme="0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wrapText="1" readingOrder="0"/>
    </dxf>
    <dxf>
      <font>
        <color theme="1" tint="0.249977111117893"/>
      </font>
    </dxf>
    <dxf>
      <font>
        <name val="Calibri"/>
        <scheme val="minor"/>
      </font>
    </dxf>
    <dxf>
      <border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Corbel"/>
        <scheme val="major"/>
      </font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font>
        <color theme="1" tint="0.249977111117893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color theme="1" tint="0.249977111117893"/>
      </font>
    </dxf>
    <dxf>
      <font>
        <name val="Calibri"/>
        <scheme val="minor"/>
      </font>
    </dxf>
    <dxf>
      <fill>
        <patternFill>
          <bgColor indexed="64"/>
        </patternFill>
      </fill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>
          <bgColor indexed="64"/>
        </patternFill>
      </fill>
    </dxf>
    <dxf>
      <font>
        <sz val="9"/>
        <color rgb="FFFFFFFF"/>
      </font>
      <fill>
        <patternFill>
          <bgColor indexed="64"/>
        </patternFill>
      </fill>
      <alignment wrapText="1" readingOrder="0"/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font>
        <b/>
      </font>
    </dxf>
    <dxf>
      <font>
        <name val="Calibri"/>
        <scheme val="minor"/>
      </font>
    </dxf>
    <dxf>
      <font>
        <color theme="0"/>
      </font>
    </dxf>
    <dxf>
      <fill>
        <patternFill patternType="solid">
          <bgColor theme="0" tint="-0.249977111117893"/>
        </patternFill>
      </fill>
    </dxf>
    <dxf>
      <font>
        <b/>
      </font>
    </dxf>
    <dxf>
      <font>
        <name val="Calibri"/>
        <scheme val="minor"/>
      </font>
    </dxf>
    <dxf>
      <font>
        <color theme="0"/>
      </font>
    </dxf>
    <dxf>
      <fill>
        <patternFill patternType="solid">
          <bgColor theme="0" tint="-0.249977111117893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4080"/>
        </patternFill>
      </fill>
    </dxf>
    <dxf>
      <border>
        <top style="thin">
          <color theme="7"/>
        </top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4080"/>
        </left>
        <right style="thin">
          <color rgb="FF004080"/>
        </right>
        <bottom/>
        <vertical/>
        <horizontal/>
      </border>
    </dxf>
    <dxf>
      <fill>
        <patternFill patternType="lightUp">
          <fgColor rgb="FF004080"/>
          <bgColor auto="1"/>
        </patternFill>
      </fill>
      <border>
        <bottom style="thin">
          <color theme="0"/>
        </bottom>
      </border>
    </dxf>
    <dxf>
      <fill>
        <patternFill patternType="lightUp">
          <fgColor rgb="FFC00000"/>
          <bgColor rgb="FFFFFFFF"/>
        </patternFill>
      </fill>
      <border>
        <bottom style="thin">
          <color theme="0"/>
        </bottom>
      </border>
    </dxf>
    <dxf>
      <fill>
        <patternFill patternType="lightUp">
          <fgColor rgb="FF004080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C00000"/>
        </patternFill>
      </fill>
      <border>
        <bottom style="thin">
          <color theme="0"/>
        </bottom>
      </border>
    </dxf>
    <dxf>
      <fill>
        <patternFill patternType="solid">
          <fgColor auto="1"/>
          <bgColor rgb="FF004080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FFFFFF"/>
      <color rgb="FF004080"/>
      <color rgb="FF00407E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('Cronograma + Diagrama de Gantt'!$C$8,'Cronograma + Diagrama de Gantt'!$C$13,'Cronograma + Diagrama de Gantt'!$C$20,'Cronograma + Diagrama de Gantt'!$C$25,'Cronograma + Diagrama de Gantt'!$C$31,'Cronograma + Diagrama de Gantt'!$C$35:$C$66)</c:f>
              <c:strCache>
                <c:ptCount val="37"/>
                <c:pt idx="0">
                  <c:v>Contato Inicial</c:v>
                </c:pt>
                <c:pt idx="1">
                  <c:v>Proposta Comercial</c:v>
                </c:pt>
                <c:pt idx="2">
                  <c:v>Projeto</c:v>
                </c:pt>
                <c:pt idx="3">
                  <c:v>Solicitação de Diretriz</c:v>
                </c:pt>
                <c:pt idx="4">
                  <c:v>Estudo e Concepção da Drenagem</c:v>
                </c:pt>
                <c:pt idx="5">
                  <c:v>Pré-Aprovação Órgão Público</c:v>
                </c:pt>
                <c:pt idx="6">
                  <c:v>Projeto de Divisão de Lotes Cliente/Stelita</c:v>
                </c:pt>
                <c:pt idx="7">
                  <c:v>Projetos Complementares</c:v>
                </c:pt>
                <c:pt idx="8">
                  <c:v>Memorial Descritivo Loteamento</c:v>
                </c:pt>
                <c:pt idx="9">
                  <c:v>Memorial Lote a Lote</c:v>
                </c:pt>
                <c:pt idx="10">
                  <c:v>Perimétricos e Memoriais - Áreas Públicas</c:v>
                </c:pt>
                <c:pt idx="11">
                  <c:v>Projeto de Paisagismo</c:v>
                </c:pt>
                <c:pt idx="12">
                  <c:v>Projeto de Terraplenagem</c:v>
                </c:pt>
                <c:pt idx="13">
                  <c:v>Projeto de Drenagem</c:v>
                </c:pt>
                <c:pt idx="14">
                  <c:v>Projeto de Abastecimento de Água</c:v>
                </c:pt>
                <c:pt idx="15">
                  <c:v>Projeto de Esgoto</c:v>
                </c:pt>
                <c:pt idx="16">
                  <c:v>Projeto Pavimentação</c:v>
                </c:pt>
                <c:pt idx="17">
                  <c:v>Projeto Sinalização Viária</c:v>
                </c:pt>
                <c:pt idx="18">
                  <c:v>Cronograma Físico-Financeiro</c:v>
                </c:pt>
                <c:pt idx="19">
                  <c:v>Termo de Caução e Responsabilidade</c:v>
                </c:pt>
                <c:pt idx="20">
                  <c:v>Tramitação e Aprovação Final</c:v>
                </c:pt>
                <c:pt idx="21">
                  <c:v>Aprovação dos Projetos no Órgão Público</c:v>
                </c:pt>
                <c:pt idx="22">
                  <c:v>Emissão e Pagamento do Alvará</c:v>
                </c:pt>
                <c:pt idx="23">
                  <c:v>Emissão e Assinatura do Decreto</c:v>
                </c:pt>
                <c:pt idx="24">
                  <c:v>Registro Cartório</c:v>
                </c:pt>
                <c:pt idx="25">
                  <c:v>Execução</c:v>
                </c:pt>
                <c:pt idx="26">
                  <c:v>Execução da Obra</c:v>
                </c:pt>
                <c:pt idx="27">
                  <c:v>Terraplenagem</c:v>
                </c:pt>
                <c:pt idx="28">
                  <c:v>Rede de Drenagem Pluvial</c:v>
                </c:pt>
                <c:pt idx="29">
                  <c:v>Sistema de Esgoto Sanitário</c:v>
                </c:pt>
                <c:pt idx="30">
                  <c:v>Rede de Distribuição - Água Potável</c:v>
                </c:pt>
                <c:pt idx="31">
                  <c:v>Pavimentação</c:v>
                </c:pt>
                <c:pt idx="32">
                  <c:v>Finalização do Sistema de Esgoto/Água</c:v>
                </c:pt>
                <c:pt idx="33">
                  <c:v>Energia/Iluminação</c:v>
                </c:pt>
                <c:pt idx="34">
                  <c:v>Paisagismo</c:v>
                </c:pt>
                <c:pt idx="35">
                  <c:v>Entrega da Obra</c:v>
                </c:pt>
                <c:pt idx="36">
                  <c:v>Vistoria dos Órgãos Competentes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'Cronograma + Diagrama de Gantt'!$C$8:$C$66</c15:sqref>
                  </c15:fullRef>
                </c:ext>
              </c:extLst>
            </c:strRef>
          </c:cat>
          <c:val>
            <c:numRef>
              <c:f>('Cronograma + Diagrama de Gantt'!$F$8,'Cronograma + Diagrama de Gantt'!$F$13,'Cronograma + Diagrama de Gantt'!$F$20,'Cronograma + Diagrama de Gantt'!$F$25,'Cronograma + Diagrama de Gantt'!$F$31,'Cronograma + Diagrama de Gantt'!$F$35:$F$66)</c:f>
              <c:numCache>
                <c:formatCode>0%</c:formatCode>
                <c:ptCount val="37"/>
                <c:pt idx="0">
                  <c:v>0.90416666666666656</c:v>
                </c:pt>
                <c:pt idx="1">
                  <c:v>0.80833333333333324</c:v>
                </c:pt>
                <c:pt idx="2">
                  <c:v>0.32062499999999999</c:v>
                </c:pt>
                <c:pt idx="3">
                  <c:v>0.8</c:v>
                </c:pt>
                <c:pt idx="4">
                  <c:v>0.6</c:v>
                </c:pt>
                <c:pt idx="5">
                  <c:v>0.3</c:v>
                </c:pt>
                <c:pt idx="6">
                  <c:v>0</c:v>
                </c:pt>
                <c:pt idx="7">
                  <c:v>0.23333333333333331</c:v>
                </c:pt>
                <c:pt idx="8">
                  <c:v>0</c:v>
                </c:pt>
                <c:pt idx="9">
                  <c:v>0.5</c:v>
                </c:pt>
                <c:pt idx="10">
                  <c:v>0.25</c:v>
                </c:pt>
                <c:pt idx="11">
                  <c:v>0</c:v>
                </c:pt>
                <c:pt idx="12">
                  <c:v>0.6</c:v>
                </c:pt>
                <c:pt idx="13">
                  <c:v>0.4</c:v>
                </c:pt>
                <c:pt idx="14">
                  <c:v>0.5</c:v>
                </c:pt>
                <c:pt idx="15">
                  <c:v>0.15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</c:v>
                </c:pt>
                <c:pt idx="20">
                  <c:v>0.36249999999999999</c:v>
                </c:pt>
                <c:pt idx="21">
                  <c:v>0</c:v>
                </c:pt>
                <c:pt idx="22">
                  <c:v>0.75</c:v>
                </c:pt>
                <c:pt idx="23">
                  <c:v>0.7</c:v>
                </c:pt>
                <c:pt idx="24">
                  <c:v>0</c:v>
                </c:pt>
                <c:pt idx="25">
                  <c:v>0.36750000000000005</c:v>
                </c:pt>
                <c:pt idx="26">
                  <c:v>0.23500000000000004</c:v>
                </c:pt>
                <c:pt idx="27">
                  <c:v>0</c:v>
                </c:pt>
                <c:pt idx="28">
                  <c:v>0</c:v>
                </c:pt>
                <c:pt idx="29">
                  <c:v>0.44</c:v>
                </c:pt>
                <c:pt idx="30">
                  <c:v>0</c:v>
                </c:pt>
                <c:pt idx="31">
                  <c:v>0.55000000000000004</c:v>
                </c:pt>
                <c:pt idx="32">
                  <c:v>0.65</c:v>
                </c:pt>
                <c:pt idx="33">
                  <c:v>0.12</c:v>
                </c:pt>
                <c:pt idx="34">
                  <c:v>0.12</c:v>
                </c:pt>
                <c:pt idx="35">
                  <c:v>0.5</c:v>
                </c:pt>
                <c:pt idx="36">
                  <c:v>0.5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'Cronograma + Diagrama de Gantt'!$F$8:$F$66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0F-448A-80FC-641200EE3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501504"/>
        <c:axId val="2185030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>
                      <a:tint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'Cronograma + Diagrama de Gantt'!$C$8:$C$66</c15:sqref>
                        </c15:fullRef>
                        <c15:formulaRef>
                          <c15:sqref>('Cronograma + Diagrama de Gantt'!$C$8,'Cronograma + Diagrama de Gantt'!$C$13,'Cronograma + Diagrama de Gantt'!$C$20,'Cronograma + Diagrama de Gantt'!$C$25,'Cronograma + Diagrama de Gantt'!$C$31,'Cronograma + Diagrama de Gantt'!$C$35:$C$66)</c15:sqref>
                        </c15:formulaRef>
                      </c:ext>
                    </c:extLst>
                    <c:strCache>
                      <c:ptCount val="37"/>
                      <c:pt idx="0">
                        <c:v>Contato Inicial</c:v>
                      </c:pt>
                      <c:pt idx="1">
                        <c:v>Proposta Comercial</c:v>
                      </c:pt>
                      <c:pt idx="2">
                        <c:v>Projeto</c:v>
                      </c:pt>
                      <c:pt idx="3">
                        <c:v>Solicitação de Diretriz</c:v>
                      </c:pt>
                      <c:pt idx="4">
                        <c:v>Estudo e Concepção da Drenagem</c:v>
                      </c:pt>
                      <c:pt idx="5">
                        <c:v>Pré-Aprovação Órgão Público</c:v>
                      </c:pt>
                      <c:pt idx="6">
                        <c:v>Projeto de Divisão de Lotes Cliente/Stelita</c:v>
                      </c:pt>
                      <c:pt idx="7">
                        <c:v>Projetos Complementares</c:v>
                      </c:pt>
                      <c:pt idx="8">
                        <c:v>Memorial Descritivo Loteamento</c:v>
                      </c:pt>
                      <c:pt idx="9">
                        <c:v>Memorial Lote a Lote</c:v>
                      </c:pt>
                      <c:pt idx="10">
                        <c:v>Perimétricos e Memoriais - Áreas Públicas</c:v>
                      </c:pt>
                      <c:pt idx="11">
                        <c:v>Projeto de Paisagismo</c:v>
                      </c:pt>
                      <c:pt idx="12">
                        <c:v>Projeto de Terraplenagem</c:v>
                      </c:pt>
                      <c:pt idx="13">
                        <c:v>Projeto de Drenagem</c:v>
                      </c:pt>
                      <c:pt idx="14">
                        <c:v>Projeto de Abastecimento de Água</c:v>
                      </c:pt>
                      <c:pt idx="15">
                        <c:v>Projeto de Esgoto</c:v>
                      </c:pt>
                      <c:pt idx="16">
                        <c:v>Projeto Pavimentação</c:v>
                      </c:pt>
                      <c:pt idx="17">
                        <c:v>Projeto Sinalização Viária</c:v>
                      </c:pt>
                      <c:pt idx="18">
                        <c:v>Cronograma Físico-Financeiro</c:v>
                      </c:pt>
                      <c:pt idx="19">
                        <c:v>Termo de Caução e Responsabilidade</c:v>
                      </c:pt>
                      <c:pt idx="20">
                        <c:v>Tramitação e Aprovação Final</c:v>
                      </c:pt>
                      <c:pt idx="21">
                        <c:v>Aprovação dos Projetos no Órgão Público</c:v>
                      </c:pt>
                      <c:pt idx="22">
                        <c:v>Emissão e Pagamento do Alvará</c:v>
                      </c:pt>
                      <c:pt idx="23">
                        <c:v>Emissão e Assinatura do Decreto</c:v>
                      </c:pt>
                      <c:pt idx="24">
                        <c:v>Registro Cartório</c:v>
                      </c:pt>
                      <c:pt idx="25">
                        <c:v>Execução</c:v>
                      </c:pt>
                      <c:pt idx="26">
                        <c:v>Execução da Obra</c:v>
                      </c:pt>
                      <c:pt idx="27">
                        <c:v>Terraplenagem</c:v>
                      </c:pt>
                      <c:pt idx="28">
                        <c:v>Rede de Drenagem Pluvial</c:v>
                      </c:pt>
                      <c:pt idx="29">
                        <c:v>Sistema de Esgoto Sanitário</c:v>
                      </c:pt>
                      <c:pt idx="30">
                        <c:v>Rede de Distribuição - Água Potável</c:v>
                      </c:pt>
                      <c:pt idx="31">
                        <c:v>Pavimentação</c:v>
                      </c:pt>
                      <c:pt idx="32">
                        <c:v>Finalização do Sistema de Esgoto/Água</c:v>
                      </c:pt>
                      <c:pt idx="33">
                        <c:v>Energia/Iluminação</c:v>
                      </c:pt>
                      <c:pt idx="34">
                        <c:v>Paisagismo</c:v>
                      </c:pt>
                      <c:pt idx="35">
                        <c:v>Entrega da Obra</c:v>
                      </c:pt>
                      <c:pt idx="36">
                        <c:v>Vistoria dos Órgãos Competentes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'Cronograma + Diagrama de Gantt'!$D$8:$D$66</c15:sqref>
                        </c15:fullRef>
                        <c15:formulaRef>
                          <c15:sqref>('Cronograma + Diagrama de Gantt'!$D$8,'Cronograma + Diagrama de Gantt'!$D$13,'Cronograma + Diagrama de Gantt'!$D$20,'Cronograma + Diagrama de Gantt'!$D$25,'Cronograma + Diagrama de Gantt'!$D$31,'Cronograma + Diagrama de Gantt'!$D$35:$D$66)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</c:v>
                      </c:pt>
                      <c:pt idx="1">
                        <c:v>6</c:v>
                      </c:pt>
                      <c:pt idx="2">
                        <c:v>60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10</c:v>
                      </c:pt>
                      <c:pt idx="7">
                        <c:v>30</c:v>
                      </c:pt>
                      <c:pt idx="8">
                        <c:v>5</c:v>
                      </c:pt>
                      <c:pt idx="9">
                        <c:v>15</c:v>
                      </c:pt>
                      <c:pt idx="10">
                        <c:v>10</c:v>
                      </c:pt>
                      <c:pt idx="11">
                        <c:v>5</c:v>
                      </c:pt>
                      <c:pt idx="12">
                        <c:v>15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60</c:v>
                      </c:pt>
                      <c:pt idx="21">
                        <c:v>60</c:v>
                      </c:pt>
                      <c:pt idx="22">
                        <c:v>10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5">
                        <c:v>130</c:v>
                      </c:pt>
                      <c:pt idx="26">
                        <c:v>130</c:v>
                      </c:pt>
                      <c:pt idx="27">
                        <c:v>100</c:v>
                      </c:pt>
                      <c:pt idx="28">
                        <c:v>110</c:v>
                      </c:pt>
                      <c:pt idx="29">
                        <c:v>120</c:v>
                      </c:pt>
                      <c:pt idx="30">
                        <c:v>130</c:v>
                      </c:pt>
                      <c:pt idx="31">
                        <c:v>90</c:v>
                      </c:pt>
                      <c:pt idx="32">
                        <c:v>60</c:v>
                      </c:pt>
                      <c:pt idx="33">
                        <c:v>80</c:v>
                      </c:pt>
                      <c:pt idx="34">
                        <c:v>80</c:v>
                      </c:pt>
                      <c:pt idx="35">
                        <c:v>100</c:v>
                      </c:pt>
                      <c:pt idx="36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60F-448A-80FC-641200EE390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'Cronograma + Diagrama de Gantt'!$C$8:$C$66</c15:sqref>
                        </c15:fullRef>
                        <c15:formulaRef>
                          <c15:sqref>('Cronograma + Diagrama de Gantt'!$C$8,'Cronograma + Diagrama de Gantt'!$C$13,'Cronograma + Diagrama de Gantt'!$C$20,'Cronograma + Diagrama de Gantt'!$C$25,'Cronograma + Diagrama de Gantt'!$C$31,'Cronograma + Diagrama de Gantt'!$C$35:$C$66)</c15:sqref>
                        </c15:formulaRef>
                      </c:ext>
                    </c:extLst>
                    <c:strCache>
                      <c:ptCount val="37"/>
                      <c:pt idx="0">
                        <c:v>Contato Inicial</c:v>
                      </c:pt>
                      <c:pt idx="1">
                        <c:v>Proposta Comercial</c:v>
                      </c:pt>
                      <c:pt idx="2">
                        <c:v>Projeto</c:v>
                      </c:pt>
                      <c:pt idx="3">
                        <c:v>Solicitação de Diretriz</c:v>
                      </c:pt>
                      <c:pt idx="4">
                        <c:v>Estudo e Concepção da Drenagem</c:v>
                      </c:pt>
                      <c:pt idx="5">
                        <c:v>Pré-Aprovação Órgão Público</c:v>
                      </c:pt>
                      <c:pt idx="6">
                        <c:v>Projeto de Divisão de Lotes Cliente/Stelita</c:v>
                      </c:pt>
                      <c:pt idx="7">
                        <c:v>Projetos Complementares</c:v>
                      </c:pt>
                      <c:pt idx="8">
                        <c:v>Memorial Descritivo Loteamento</c:v>
                      </c:pt>
                      <c:pt idx="9">
                        <c:v>Memorial Lote a Lote</c:v>
                      </c:pt>
                      <c:pt idx="10">
                        <c:v>Perimétricos e Memoriais - Áreas Públicas</c:v>
                      </c:pt>
                      <c:pt idx="11">
                        <c:v>Projeto de Paisagismo</c:v>
                      </c:pt>
                      <c:pt idx="12">
                        <c:v>Projeto de Terraplenagem</c:v>
                      </c:pt>
                      <c:pt idx="13">
                        <c:v>Projeto de Drenagem</c:v>
                      </c:pt>
                      <c:pt idx="14">
                        <c:v>Projeto de Abastecimento de Água</c:v>
                      </c:pt>
                      <c:pt idx="15">
                        <c:v>Projeto de Esgoto</c:v>
                      </c:pt>
                      <c:pt idx="16">
                        <c:v>Projeto Pavimentação</c:v>
                      </c:pt>
                      <c:pt idx="17">
                        <c:v>Projeto Sinalização Viária</c:v>
                      </c:pt>
                      <c:pt idx="18">
                        <c:v>Cronograma Físico-Financeiro</c:v>
                      </c:pt>
                      <c:pt idx="19">
                        <c:v>Termo de Caução e Responsabilidade</c:v>
                      </c:pt>
                      <c:pt idx="20">
                        <c:v>Tramitação e Aprovação Final</c:v>
                      </c:pt>
                      <c:pt idx="21">
                        <c:v>Aprovação dos Projetos no Órgão Público</c:v>
                      </c:pt>
                      <c:pt idx="22">
                        <c:v>Emissão e Pagamento do Alvará</c:v>
                      </c:pt>
                      <c:pt idx="23">
                        <c:v>Emissão e Assinatura do Decreto</c:v>
                      </c:pt>
                      <c:pt idx="24">
                        <c:v>Registro Cartório</c:v>
                      </c:pt>
                      <c:pt idx="25">
                        <c:v>Execução</c:v>
                      </c:pt>
                      <c:pt idx="26">
                        <c:v>Execução da Obra</c:v>
                      </c:pt>
                      <c:pt idx="27">
                        <c:v>Terraplenagem</c:v>
                      </c:pt>
                      <c:pt idx="28">
                        <c:v>Rede de Drenagem Pluvial</c:v>
                      </c:pt>
                      <c:pt idx="29">
                        <c:v>Sistema de Esgoto Sanitário</c:v>
                      </c:pt>
                      <c:pt idx="30">
                        <c:v>Rede de Distribuição - Água Potável</c:v>
                      </c:pt>
                      <c:pt idx="31">
                        <c:v>Pavimentação</c:v>
                      </c:pt>
                      <c:pt idx="32">
                        <c:v>Finalização do Sistema de Esgoto/Água</c:v>
                      </c:pt>
                      <c:pt idx="33">
                        <c:v>Energia/Iluminação</c:v>
                      </c:pt>
                      <c:pt idx="34">
                        <c:v>Paisagismo</c:v>
                      </c:pt>
                      <c:pt idx="35">
                        <c:v>Entrega da Obra</c:v>
                      </c:pt>
                      <c:pt idx="36">
                        <c:v>Vistoria dos Órgãos Competentes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'Cronograma + Diagrama de Gantt'!$E$8:$E$66</c15:sqref>
                        </c15:fullRef>
                        <c15:formulaRef>
                          <c15:sqref>('Cronograma + Diagrama de Gantt'!$E$8,'Cronograma + Diagrama de Gantt'!$E$13,'Cronograma + Diagrama de Gantt'!$E$20,'Cronograma + Diagrama de Gantt'!$E$25,'Cronograma + Diagrama de Gantt'!$E$31,'Cronograma + Diagrama de Gantt'!$E$35:$E$66)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12</c:v>
                      </c:pt>
                      <c:pt idx="1">
                        <c:v>7</c:v>
                      </c:pt>
                      <c:pt idx="2">
                        <c:v>50</c:v>
                      </c:pt>
                      <c:pt idx="3">
                        <c:v>20</c:v>
                      </c:pt>
                      <c:pt idx="4">
                        <c:v>13</c:v>
                      </c:pt>
                      <c:pt idx="5">
                        <c:v>15</c:v>
                      </c:pt>
                      <c:pt idx="6">
                        <c:v>8</c:v>
                      </c:pt>
                      <c:pt idx="7">
                        <c:v>28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9</c:v>
                      </c:pt>
                      <c:pt idx="11">
                        <c:v>6</c:v>
                      </c:pt>
                      <c:pt idx="12">
                        <c:v>17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28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8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150</c:v>
                      </c:pt>
                      <c:pt idx="26">
                        <c:v>150</c:v>
                      </c:pt>
                      <c:pt idx="27">
                        <c:v>130</c:v>
                      </c:pt>
                      <c:pt idx="28">
                        <c:v>120</c:v>
                      </c:pt>
                      <c:pt idx="29">
                        <c:v>113</c:v>
                      </c:pt>
                      <c:pt idx="30">
                        <c:v>125</c:v>
                      </c:pt>
                      <c:pt idx="31">
                        <c:v>150</c:v>
                      </c:pt>
                      <c:pt idx="32">
                        <c:v>90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80</c:v>
                      </c:pt>
                      <c:pt idx="36">
                        <c:v>80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F-448A-80FC-641200EE390F}"/>
                  </c:ext>
                </c:extLst>
              </c15:ser>
            </c15:filteredBarSeries>
          </c:ext>
        </c:extLst>
      </c:barChart>
      <c:catAx>
        <c:axId val="2185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03040"/>
        <c:crosses val="autoZero"/>
        <c:auto val="1"/>
        <c:lblAlgn val="ctr"/>
        <c:lblOffset val="100"/>
        <c:noMultiLvlLbl val="0"/>
      </c:catAx>
      <c:valAx>
        <c:axId val="2185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50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60D-442F-B719-DD1A47161067}"/>
              </c:ext>
            </c:extLst>
          </c:dPt>
          <c:dPt>
            <c:idx val="1"/>
            <c:bubble3D val="0"/>
            <c:spPr>
              <a:solidFill>
                <a:srgbClr val="00408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60D-442F-B719-DD1A4716106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60D-442F-B719-DD1A47161067}"/>
              </c:ext>
            </c:extLst>
          </c:dPt>
          <c:cat>
            <c:strRef>
              <c:f>'Tarefas Atrasadas'!$B$21:$B$23</c:f>
              <c:strCache>
                <c:ptCount val="3"/>
                <c:pt idx="0">
                  <c:v>Em atraso</c:v>
                </c:pt>
                <c:pt idx="1">
                  <c:v>Em andamento</c:v>
                </c:pt>
                <c:pt idx="2">
                  <c:v>Concluído</c:v>
                </c:pt>
              </c:strCache>
            </c:strRef>
          </c:cat>
          <c:val>
            <c:numRef>
              <c:f>'Tarefas Atrasadas'!$C$21:$C$23</c:f>
              <c:numCache>
                <c:formatCode>General</c:formatCode>
                <c:ptCount val="3"/>
                <c:pt idx="0">
                  <c:v>32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60D-442F-B719-DD1A4716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Curva S - Prazo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 S - Prazo'!$C$2</c:f>
              <c:strCache>
                <c:ptCount val="1"/>
                <c:pt idx="0">
                  <c:v>DURAÇÃO PLANEJADA</c:v>
                </c:pt>
              </c:strCache>
            </c:strRef>
          </c:tx>
          <c:spPr>
            <a:ln w="22225" cap="rnd">
              <a:solidFill>
                <a:srgbClr val="00408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43112</c:v>
                </c:pt>
                <c:pt idx="1">
                  <c:v>43106</c:v>
                </c:pt>
                <c:pt idx="2">
                  <c:v>43105</c:v>
                </c:pt>
                <c:pt idx="3">
                  <c:v>43104</c:v>
                </c:pt>
                <c:pt idx="4">
                  <c:v>43102</c:v>
                </c:pt>
                <c:pt idx="5">
                  <c:v>43102</c:v>
                </c:pt>
                <c:pt idx="6">
                  <c:v>43108</c:v>
                </c:pt>
                <c:pt idx="7">
                  <c:v>43108</c:v>
                </c:pt>
                <c:pt idx="8">
                  <c:v>43112</c:v>
                </c:pt>
                <c:pt idx="9">
                  <c:v>43108</c:v>
                </c:pt>
                <c:pt idx="10">
                  <c:v>43105</c:v>
                </c:pt>
                <c:pt idx="11">
                  <c:v>43112</c:v>
                </c:pt>
                <c:pt idx="12">
                  <c:v>43103</c:v>
                </c:pt>
                <c:pt idx="13">
                  <c:v>43102</c:v>
                </c:pt>
                <c:pt idx="14">
                  <c:v>43102</c:v>
                </c:pt>
                <c:pt idx="15">
                  <c:v>43106</c:v>
                </c:pt>
                <c:pt idx="16">
                  <c:v>43102</c:v>
                </c:pt>
                <c:pt idx="17">
                  <c:v>43105</c:v>
                </c:pt>
                <c:pt idx="18">
                  <c:v>43103</c:v>
                </c:pt>
                <c:pt idx="19">
                  <c:v>43104</c:v>
                </c:pt>
                <c:pt idx="20">
                  <c:v>43105</c:v>
                </c:pt>
                <c:pt idx="21">
                  <c:v>43102</c:v>
                </c:pt>
              </c:numCache>
            </c:numRef>
          </c:cat>
          <c:val>
            <c:numRef>
              <c:f>'Curva S - Prazo'!$C$3:$C$24</c:f>
              <c:numCache>
                <c:formatCode>General</c:formatCode>
                <c:ptCount val="22"/>
                <c:pt idx="0">
                  <c:v>12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87-4F54-BB48-995D70A926F4}"/>
            </c:ext>
          </c:extLst>
        </c:ser>
        <c:ser>
          <c:idx val="1"/>
          <c:order val="1"/>
          <c:tx>
            <c:strRef>
              <c:f>'Curva S - Prazo'!$D$2</c:f>
              <c:strCache>
                <c:ptCount val="1"/>
                <c:pt idx="0">
                  <c:v>REAL DURAÇÃO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'Curva S - Prazo'!$B$3:$B$24</c:f>
              <c:numCache>
                <c:formatCode>m/d/yyyy</c:formatCode>
                <c:ptCount val="22"/>
                <c:pt idx="0">
                  <c:v>43112</c:v>
                </c:pt>
                <c:pt idx="1">
                  <c:v>43106</c:v>
                </c:pt>
                <c:pt idx="2">
                  <c:v>43105</c:v>
                </c:pt>
                <c:pt idx="3">
                  <c:v>43104</c:v>
                </c:pt>
                <c:pt idx="4">
                  <c:v>43102</c:v>
                </c:pt>
                <c:pt idx="5">
                  <c:v>43102</c:v>
                </c:pt>
                <c:pt idx="6">
                  <c:v>43108</c:v>
                </c:pt>
                <c:pt idx="7">
                  <c:v>43108</c:v>
                </c:pt>
                <c:pt idx="8">
                  <c:v>43112</c:v>
                </c:pt>
                <c:pt idx="9">
                  <c:v>43108</c:v>
                </c:pt>
                <c:pt idx="10">
                  <c:v>43105</c:v>
                </c:pt>
                <c:pt idx="11">
                  <c:v>43112</c:v>
                </c:pt>
                <c:pt idx="12">
                  <c:v>43103</c:v>
                </c:pt>
                <c:pt idx="13">
                  <c:v>43102</c:v>
                </c:pt>
                <c:pt idx="14">
                  <c:v>43102</c:v>
                </c:pt>
                <c:pt idx="15">
                  <c:v>43106</c:v>
                </c:pt>
                <c:pt idx="16">
                  <c:v>43102</c:v>
                </c:pt>
                <c:pt idx="17">
                  <c:v>43105</c:v>
                </c:pt>
                <c:pt idx="18">
                  <c:v>43103</c:v>
                </c:pt>
                <c:pt idx="19">
                  <c:v>43104</c:v>
                </c:pt>
                <c:pt idx="20">
                  <c:v>43105</c:v>
                </c:pt>
                <c:pt idx="21">
                  <c:v>43102</c:v>
                </c:pt>
              </c:numCache>
            </c:numRef>
          </c:cat>
          <c:val>
            <c:numRef>
              <c:f>'Curva S - Prazo'!$D$3:$D$24</c:f>
              <c:numCache>
                <c:formatCode>General</c:formatCode>
                <c:ptCount val="22"/>
                <c:pt idx="0">
                  <c:v>12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12</c:v>
                </c:pt>
                <c:pt idx="9">
                  <c:v>8</c:v>
                </c:pt>
                <c:pt idx="10">
                  <c:v>5</c:v>
                </c:pt>
                <c:pt idx="11">
                  <c:v>12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3</c:v>
                </c:pt>
                <c:pt idx="21">
                  <c:v>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87-4F54-BB48-995D70A9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27264"/>
        <c:axId val="221233152"/>
      </c:lineChart>
      <c:dateAx>
        <c:axId val="2212272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33152"/>
        <c:crosses val="autoZero"/>
        <c:auto val="1"/>
        <c:lblOffset val="100"/>
        <c:baseTimeUnit val="days"/>
      </c:dateAx>
      <c:valAx>
        <c:axId val="22123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16" fmlaLink="periodo_selecionado" max="200" min="1" page="10" val="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640080</xdr:colOff>
          <xdr:row>1</xdr:row>
          <xdr:rowOff>38100</xdr:rowOff>
        </xdr:from>
        <xdr:to>
          <xdr:col>9</xdr:col>
          <xdr:colOff>769620</xdr:colOff>
          <xdr:row>1</xdr:row>
          <xdr:rowOff>274320</xdr:rowOff>
        </xdr:to>
        <xdr:sp macro="" textlink="">
          <xdr:nvSpPr>
            <xdr:cNvPr id="1029" name="Controle Giratório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2</xdr:col>
      <xdr:colOff>1170213</xdr:colOff>
      <xdr:row>68</xdr:row>
      <xdr:rowOff>13607</xdr:rowOff>
    </xdr:from>
    <xdr:to>
      <xdr:col>2</xdr:col>
      <xdr:colOff>2225988</xdr:colOff>
      <xdr:row>73</xdr:row>
      <xdr:rowOff>122464</xdr:rowOff>
    </xdr:to>
    <xdr:pic>
      <xdr:nvPicPr>
        <xdr:cNvPr id="4" name="Imagem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27" y="17362714"/>
          <a:ext cx="1055775" cy="1211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32659</xdr:colOff>
      <xdr:row>1</xdr:row>
      <xdr:rowOff>166008</xdr:rowOff>
    </xdr:from>
    <xdr:to>
      <xdr:col>2</xdr:col>
      <xdr:colOff>158962</xdr:colOff>
      <xdr:row>4</xdr:row>
      <xdr:rowOff>141516</xdr:rowOff>
    </xdr:to>
    <xdr:pic>
      <xdr:nvPicPr>
        <xdr:cNvPr id="6" name="Imagem 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30" y="383722"/>
          <a:ext cx="735903" cy="824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202406</xdr:colOff>
      <xdr:row>1</xdr:row>
      <xdr:rowOff>119058</xdr:rowOff>
    </xdr:from>
    <xdr:to>
      <xdr:col>6</xdr:col>
      <xdr:colOff>0</xdr:colOff>
      <xdr:row>5</xdr:row>
      <xdr:rowOff>71433</xdr:rowOff>
    </xdr:to>
    <xdr:sp macro="" textlink="">
      <xdr:nvSpPr>
        <xdr:cNvPr id="2" name="TextBox 2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02406" y="309558"/>
          <a:ext cx="5643563" cy="714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3600" b="1" baseline="0">
              <a:solidFill>
                <a:schemeClr val="tx1">
                  <a:lumMod val="65000"/>
                  <a:lumOff val="35000"/>
                </a:schemeClr>
              </a:solidFill>
              <a:latin typeface="Calibri" pitchFamily="34" charset="0"/>
              <a:cs typeface="Calibri" pitchFamily="34" charset="0"/>
            </a:rPr>
            <a:t>VISÃO GERAL DO PROJETO</a:t>
          </a:r>
          <a:endParaRPr lang="en-US" sz="3600" b="1">
            <a:solidFill>
              <a:schemeClr val="tx1">
                <a:lumMod val="65000"/>
                <a:lumOff val="35000"/>
              </a:schemeClr>
            </a:solidFill>
            <a:latin typeface="Calibri" pitchFamily="34" charset="0"/>
            <a:cs typeface="Calibri" pitchFamily="34" charset="0"/>
          </a:endParaRPr>
        </a:p>
      </xdr:txBody>
    </xdr:sp>
    <xdr:clientData/>
  </xdr:twoCellAnchor>
  <xdr:twoCellAnchor>
    <xdr:from>
      <xdr:col>1</xdr:col>
      <xdr:colOff>0</xdr:colOff>
      <xdr:row>13</xdr:row>
      <xdr:rowOff>104775</xdr:rowOff>
    </xdr:from>
    <xdr:to>
      <xdr:col>3</xdr:col>
      <xdr:colOff>28575</xdr:colOff>
      <xdr:row>16</xdr:row>
      <xdr:rowOff>152400</xdr:rowOff>
    </xdr:to>
    <xdr:sp macro="" textlink="">
      <xdr:nvSpPr>
        <xdr:cNvPr id="3" name="TextBox 15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85800" y="3048000"/>
          <a:ext cx="3276600" cy="4286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MARCOS A VENCER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>
              <a:solidFill>
                <a:schemeClr val="bg1">
                  <a:lumMod val="50000"/>
                </a:schemeClr>
              </a:solidFill>
            </a:rPr>
            <a:t>Marcos chegando em breve.</a:t>
          </a:r>
        </a:p>
      </xdr:txBody>
    </xdr:sp>
    <xdr:clientData/>
  </xdr:twoCellAnchor>
  <xdr:twoCellAnchor>
    <xdr:from>
      <xdr:col>6</xdr:col>
      <xdr:colOff>0</xdr:colOff>
      <xdr:row>2</xdr:row>
      <xdr:rowOff>95250</xdr:rowOff>
    </xdr:from>
    <xdr:to>
      <xdr:col>8</xdr:col>
      <xdr:colOff>721514</xdr:colOff>
      <xdr:row>5</xdr:row>
      <xdr:rowOff>47624</xdr:rowOff>
    </xdr:to>
    <xdr:sp macro="" textlink="">
      <xdr:nvSpPr>
        <xdr:cNvPr id="4" name="TextBox 18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357932" y="476250"/>
          <a:ext cx="4745832" cy="5238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cap="all" baseline="0">
              <a:solidFill>
                <a:schemeClr val="accent1"/>
              </a:solidFill>
              <a:latin typeface="+mn-lt"/>
              <a:ea typeface="+mn-ea"/>
              <a:cs typeface="+mn-cs"/>
            </a:rPr>
            <a:t>% Concluída</a:t>
          </a:r>
        </a:p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Status de todas as tarefas de nível superior. Para ver o status de subtarefas, clique no gráfico e atualize o nível de estrutura de tópicos na Lista de Campos.</a:t>
          </a:r>
        </a:p>
      </xdr:txBody>
    </xdr:sp>
    <xdr:clientData/>
  </xdr:twoCellAnchor>
  <xdr:twoCellAnchor>
    <xdr:from>
      <xdr:col>5</xdr:col>
      <xdr:colOff>1156605</xdr:colOff>
      <xdr:row>5</xdr:row>
      <xdr:rowOff>152400</xdr:rowOff>
    </xdr:from>
    <xdr:to>
      <xdr:col>13</xdr:col>
      <xdr:colOff>95249</xdr:colOff>
      <xdr:row>19</xdr:row>
      <xdr:rowOff>122464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59532</xdr:rowOff>
    </xdr:from>
    <xdr:to>
      <xdr:col>11</xdr:col>
      <xdr:colOff>85725</xdr:colOff>
      <xdr:row>22</xdr:row>
      <xdr:rowOff>76468</xdr:rowOff>
    </xdr:to>
    <xdr:sp macro="" textlink="">
      <xdr:nvSpPr>
        <xdr:cNvPr id="7" name="TextBox 10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338887" y="3571876"/>
          <a:ext cx="7903369" cy="3979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TAREFAS ATRASADAS</a:t>
          </a:r>
        </a:p>
        <a:p>
          <a:pPr algn="l"/>
          <a:r>
            <a:rPr lang="en-US" sz="900">
              <a:solidFill>
                <a:schemeClr val="bg1">
                  <a:lumMod val="50000"/>
                </a:schemeClr>
              </a:solidFill>
            </a:rPr>
            <a:t>Tarefas que estão vencidas.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133350</xdr:rowOff>
    </xdr:from>
    <xdr:to>
      <xdr:col>14</xdr:col>
      <xdr:colOff>329565</xdr:colOff>
      <xdr:row>4</xdr:row>
      <xdr:rowOff>9525</xdr:rowOff>
    </xdr:to>
    <xdr:sp macro="" textlink="">
      <xdr:nvSpPr>
        <xdr:cNvPr id="2" name="TextBox 5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38125" y="133350"/>
          <a:ext cx="969264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anchor="ctr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3600" b="1" u="none" cap="all" baseline="0">
              <a:ln>
                <a:noFill/>
              </a:ln>
              <a:solidFill>
                <a:schemeClr val="accent5">
                  <a:lumMod val="60000"/>
                  <a:lumOff val="40000"/>
                </a:schemeClr>
              </a:solidFill>
            </a:rPr>
            <a:t>Tarefas Atrasadas</a:t>
          </a:r>
        </a:p>
      </xdr:txBody>
    </xdr:sp>
    <xdr:clientData/>
  </xdr:twoCellAnchor>
  <xdr:twoCellAnchor>
    <xdr:from>
      <xdr:col>6</xdr:col>
      <xdr:colOff>600075</xdr:colOff>
      <xdr:row>4</xdr:row>
      <xdr:rowOff>152400</xdr:rowOff>
    </xdr:from>
    <xdr:to>
      <xdr:col>12</xdr:col>
      <xdr:colOff>85725</xdr:colOff>
      <xdr:row>7</xdr:row>
      <xdr:rowOff>0</xdr:rowOff>
    </xdr:to>
    <xdr:sp macro="" textlink="">
      <xdr:nvSpPr>
        <xdr:cNvPr id="3" name="TextBox 4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029075" y="914400"/>
          <a:ext cx="6429375" cy="41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900" baseline="0">
              <a:solidFill>
                <a:schemeClr val="bg1">
                  <a:lumMod val="50000"/>
                </a:schemeClr>
              </a:solidFill>
            </a:rPr>
            <a:t>Tarefas que estão atrasadas em comparação com a data do status. Uma tarefa é atrasada se passou sua data de término ou  não está progredindo conforme planejado.</a:t>
          </a:r>
          <a:endParaRPr lang="en-US" sz="9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295275</xdr:colOff>
      <xdr:row>4</xdr:row>
      <xdr:rowOff>85725</xdr:rowOff>
    </xdr:from>
    <xdr:to>
      <xdr:col>6</xdr:col>
      <xdr:colOff>476250</xdr:colOff>
      <xdr:row>18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247651</xdr:colOff>
      <xdr:row>2</xdr:row>
      <xdr:rowOff>19049</xdr:rowOff>
    </xdr:from>
    <xdr:to>
      <xdr:col>17</xdr:col>
      <xdr:colOff>489857</xdr:colOff>
      <xdr:row>33</xdr:row>
      <xdr:rowOff>136070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rson/Dropbox/Minhas%20Planilhas/Venda%20de%20Planilhas/Controle%20Faturamento%20MEI/Planilha_Controle_Faturamento_MEI_zer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>
            <v>2014</v>
          </cell>
          <cell r="C4" t="str">
            <v>Janeiro</v>
          </cell>
        </row>
        <row r="5">
          <cell r="A5">
            <v>2015</v>
          </cell>
          <cell r="C5" t="str">
            <v>Fevereiro</v>
          </cell>
        </row>
        <row r="6">
          <cell r="A6">
            <v>2016</v>
          </cell>
          <cell r="C6" t="str">
            <v>Março</v>
          </cell>
        </row>
        <row r="7">
          <cell r="A7">
            <v>2017</v>
          </cell>
          <cell r="C7" t="str">
            <v>Abril</v>
          </cell>
        </row>
        <row r="8">
          <cell r="A8">
            <v>2018</v>
          </cell>
          <cell r="C8" t="str">
            <v>Maio</v>
          </cell>
        </row>
        <row r="9">
          <cell r="A9">
            <v>2019</v>
          </cell>
          <cell r="C9" t="str">
            <v>Junho</v>
          </cell>
        </row>
        <row r="10">
          <cell r="A10">
            <v>2020</v>
          </cell>
          <cell r="C10" t="str">
            <v>Julho</v>
          </cell>
        </row>
        <row r="11">
          <cell r="A11">
            <v>2021</v>
          </cell>
          <cell r="C11" t="str">
            <v>Agosto</v>
          </cell>
        </row>
        <row r="12">
          <cell r="A12">
            <v>2022</v>
          </cell>
          <cell r="C12" t="str">
            <v>Setembro</v>
          </cell>
        </row>
        <row r="13">
          <cell r="A13">
            <v>2023</v>
          </cell>
          <cell r="C13" t="str">
            <v>Outubro</v>
          </cell>
        </row>
        <row r="14">
          <cell r="A14">
            <v>2024</v>
          </cell>
          <cell r="C14" t="str">
            <v>Novembro</v>
          </cell>
        </row>
        <row r="15">
          <cell r="A15">
            <v>2025</v>
          </cell>
          <cell r="C15" t="str">
            <v>Dezembro</v>
          </cell>
        </row>
      </sheetData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122.56152048611" createdVersion="6" refreshedVersion="6" minRefreshableVersion="3" recordCount="61">
  <cacheSource type="worksheet">
    <worksheetSource ref="B6:M66" sheet="Cronograma + Diagrama de Gantt"/>
  </cacheSource>
  <cacheFields count="12">
    <cacheField name="EAP" numFmtId="0">
      <sharedItems containsBlank="1" count="61">
        <m/>
        <s v="1.0"/>
        <s v="1.1"/>
        <s v="1.1.1"/>
        <s v="1.1.2"/>
        <s v="1.1.3"/>
        <s v="1.2"/>
        <s v="1.2.1"/>
        <s v="1.2.2"/>
        <s v="1.2.3"/>
        <s v="1.2.4"/>
        <s v="1.2.5"/>
        <s v="1.2.6"/>
        <s v="3.0"/>
        <s v="3.1"/>
        <s v="3.1.1"/>
        <s v="3.1.2"/>
        <s v="3.1.3"/>
        <s v="3.2"/>
        <s v="3.2.1"/>
        <s v="3.2.2"/>
        <s v="3.2.3"/>
        <s v="3.2.4"/>
        <s v="3.2.5"/>
        <s v="3.2.6"/>
        <s v="3.2.7"/>
        <s v="3.2.8"/>
        <s v="3.2.9"/>
        <s v="3.2.10"/>
        <s v="3.3"/>
        <s v="3.3.1"/>
        <s v="3.3.2"/>
        <s v="3.3.3"/>
        <s v="3.3.4"/>
        <s v="3.3.5"/>
        <s v="3.3.6"/>
        <s v="3.3.7"/>
        <s v="3.3.8"/>
        <s v="3.3.9"/>
        <s v="3.3.10"/>
        <s v="3.3.11"/>
        <s v="3.3.12"/>
        <s v="3.4"/>
        <s v="3.4.1"/>
        <s v="3.4.2"/>
        <s v="3.4.3"/>
        <s v="3.4.4"/>
        <s v="4.0"/>
        <s v="4.1"/>
        <s v="4.1.1"/>
        <s v="4.1.2"/>
        <s v="4.1.3"/>
        <s v="4.1.4"/>
        <s v="4.1.5"/>
        <s v="4.1.6"/>
        <s v="4.1.7"/>
        <s v="4.1.8"/>
        <s v="4.1.9"/>
        <s v="4.1.10"/>
        <s v="4.2"/>
        <s v="4.2.1"/>
      </sharedItems>
    </cacheField>
    <cacheField name="NOME DA ATIVIDADE" numFmtId="0">
      <sharedItems count="61">
        <s v="Projeto Loteamento"/>
        <s v="Contato Inicial"/>
        <s v="Contato com Cliente"/>
        <s v="Informações Iniciais da Gleba"/>
        <s v="Visita Técnica"/>
        <s v="Verificação de Viabilidade Econômica"/>
        <s v="Proposta Comercial"/>
        <s v="Elaboração Proposta Comercial/Parceira"/>
        <s v="Apresentação da Proposta"/>
        <s v="Negociação"/>
        <s v="Aprovação da Proposta"/>
        <s v="Elaboração do Contrato"/>
        <s v="Assinatura do Contrato"/>
        <s v="Projeto"/>
        <s v="Levantamento Cadastral e Diretrizes"/>
        <s v="Levantamento Cadastral (Topografia)"/>
        <s v="Matrícula da Gleba"/>
        <s v="Solicitação de Diretriz"/>
        <s v="Estudos e Anteprojeto"/>
        <s v="Estudo Urbanístico"/>
        <s v="Apresentação do Projeto"/>
        <s v="Aprovação pelos Parceiros"/>
        <s v="Estudo e Concepção da Terraplenagem"/>
        <s v="Estudo e Concepção da Drenagem"/>
        <s v="Viabilidade Concessionárias (Água/Esgoto/Iluminação)"/>
        <s v="Emissão e Recolhimento ARTs"/>
        <s v="Protocolo e Analíse Órgão Público"/>
        <s v="Pré-Aprovação Órgão Público"/>
        <s v="Projeto de Divisão de Lotes Cliente/Stelita"/>
        <s v="Projetos Complementares"/>
        <s v="Memorial Descritivo Loteamento"/>
        <s v="Memorial Lote a Lote"/>
        <s v="Perimétricos e Memoriais - Áreas Públicas"/>
        <s v="Projeto de Paisagismo"/>
        <s v="Projeto de Terraplenagem"/>
        <s v="Projeto de Drenagem"/>
        <s v="Projeto de Abastecimento de Água"/>
        <s v="Projeto de Esgoto"/>
        <s v="Projeto Pavimentação"/>
        <s v="Projeto Sinalização Viária"/>
        <s v="Cronograma Físico-Financeiro"/>
        <s v="Termo de Caução e Responsabilidade"/>
        <s v="Tramitação e Aprovação Final"/>
        <s v="Aprovação dos Projetos no Órgão Público"/>
        <s v="Emissão e Pagamento do Alvará"/>
        <s v="Emissão e Assinatura do Decreto"/>
        <s v="Registro Cartório"/>
        <s v="Execução"/>
        <s v="Execução da Obra"/>
        <s v="Terraplenagem"/>
        <s v="Rede de Drenagem Pluvial"/>
        <s v="Sistema de Esgoto Sanitário"/>
        <s v="Rede de Distribuição - Água Potável"/>
        <s v="Tratamento do Sub Leito e Base"/>
        <s v="Pavimentação"/>
        <s v="Guias, Sargetas, Complementos e Acessórios"/>
        <s v="Finalização do Sistema de Esgoto/Água"/>
        <s v="Energia/Iluminação"/>
        <s v="Paisagismo"/>
        <s v="Entrega da Obra"/>
        <s v="Vistoria dos Órgãos Competentes"/>
      </sharedItems>
    </cacheField>
    <cacheField name="DURAÇÃO" numFmtId="0">
      <sharedItems containsSemiMixedTypes="0" containsString="0" containsNumber="1" containsInteger="1" minValue="1" maxValue="12" count="9">
        <n v="12"/>
        <n v="8"/>
        <n v="5"/>
        <n v="6"/>
        <n v="3"/>
        <n v="2"/>
        <n v="4"/>
        <n v="1"/>
        <n v="7"/>
      </sharedItems>
    </cacheField>
    <cacheField name="REAL DURAÇÃO" numFmtId="0">
      <sharedItems containsSemiMixedTypes="0" containsString="0" containsNumber="1" containsInteger="1" minValue="1" maxValue="12" count="8">
        <n v="12"/>
        <n v="8"/>
        <n v="5"/>
        <n v="7"/>
        <n v="3"/>
        <n v="6"/>
        <n v="1"/>
        <n v="2"/>
      </sharedItems>
    </cacheField>
    <cacheField name="PORCENTAGEM CONCLUÍDO" numFmtId="9">
      <sharedItems containsSemiMixedTypes="0" containsString="0" containsNumber="1" minValue="0" maxValue="1" count="19">
        <n v="0.33522222222222214"/>
        <n v="0.90416666666666656"/>
        <n v="1"/>
        <n v="0.80833333333333324"/>
        <n v="0.6"/>
        <n v="0.75"/>
        <n v="6.7500000000000004E-2"/>
        <n v="0.27"/>
        <n v="0"/>
        <n v="0.01"/>
        <n v="0.8"/>
        <n v="3.4000000000000002E-2"/>
        <n v="6.8000000000000005E-2"/>
        <n v="0.44"/>
        <n v="0.12"/>
        <n v="0.72499999999999998" u="1"/>
        <n v="0.86250000000000004" u="1"/>
        <n v="0.5" u="1"/>
        <n v="0.32133333333333336" u="1"/>
      </sharedItems>
    </cacheField>
    <cacheField name="DATA INÍCIO" numFmtId="14">
      <sharedItems containsSemiMixedTypes="0" containsNonDate="0" containsDate="1" containsString="0" minDate="2018-01-01T00:00:00" maxDate="2018-01-02T00:00:00" count="1">
        <d v="2018-01-01T00:00:00"/>
      </sharedItems>
    </cacheField>
    <cacheField name="REAL DATA INÍCIO" numFmtId="14">
      <sharedItems containsSemiMixedTypes="0" containsNonDate="0" containsDate="1" containsString="0" minDate="2018-01-01T00:00:00" maxDate="2018-01-02T00:00:00"/>
    </cacheField>
    <cacheField name="DATA TÉRMINO" numFmtId="14">
      <sharedItems containsSemiMixedTypes="0" containsNonDate="0" containsDate="1" containsString="0" minDate="2018-01-01T00:00:00" maxDate="2018-01-13T00:00:00" count="9">
        <d v="2018-01-12T00:00:00"/>
        <d v="2018-01-08T00:00:00"/>
        <d v="2018-01-05T00:00:00"/>
        <d v="2018-01-06T00:00:00"/>
        <d v="2018-01-03T00:00:00"/>
        <d v="2018-01-02T00:00:00"/>
        <d v="2018-01-04T00:00:00"/>
        <d v="2018-01-01T00:00:00"/>
        <d v="2018-01-07T00:00:00"/>
      </sharedItems>
    </cacheField>
    <cacheField name="REAL DATA TÉRMINO" numFmtId="14">
      <sharedItems containsSemiMixedTypes="0" containsNonDate="0" containsDate="1" containsString="0" minDate="2018-01-01T00:00:00" maxDate="2018-01-13T00:00:00"/>
    </cacheField>
    <cacheField name="STATUS" numFmtId="14">
      <sharedItems containsBlank="1" count="3">
        <m/>
        <s v="Concluído"/>
        <s v="Em atraso"/>
      </sharedItems>
    </cacheField>
    <cacheField name="MARCO" numFmtId="14">
      <sharedItems containsBlank="1"/>
    </cacheField>
    <cacheField name="RECURSOS" numFmtId="14">
      <sharedItems containsBlank="1" count="2">
        <m/>
        <s v="Jés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x v="0"/>
    <x v="0"/>
    <x v="0"/>
    <x v="0"/>
    <d v="2018-01-01T00:00:00"/>
    <x v="0"/>
    <d v="2018-01-12T00:00:00"/>
    <x v="0"/>
    <m/>
    <x v="0"/>
  </r>
  <r>
    <x v="1"/>
    <x v="1"/>
    <x v="0"/>
    <x v="0"/>
    <x v="1"/>
    <x v="0"/>
    <d v="2018-01-01T00:00:00"/>
    <x v="0"/>
    <d v="2018-01-12T00:00:00"/>
    <x v="0"/>
    <m/>
    <x v="0"/>
  </r>
  <r>
    <x v="2"/>
    <x v="2"/>
    <x v="0"/>
    <x v="0"/>
    <x v="2"/>
    <x v="0"/>
    <d v="2018-01-01T00:00:00"/>
    <x v="0"/>
    <d v="2018-01-12T00:00:00"/>
    <x v="0"/>
    <m/>
    <x v="0"/>
  </r>
  <r>
    <x v="3"/>
    <x v="3"/>
    <x v="1"/>
    <x v="1"/>
    <x v="2"/>
    <x v="0"/>
    <d v="2018-01-01T00:00:00"/>
    <x v="1"/>
    <d v="2018-01-08T00:00:00"/>
    <x v="1"/>
    <s v="Sim"/>
    <x v="1"/>
  </r>
  <r>
    <x v="4"/>
    <x v="4"/>
    <x v="2"/>
    <x v="2"/>
    <x v="2"/>
    <x v="0"/>
    <d v="2018-01-01T00:00:00"/>
    <x v="2"/>
    <d v="2018-01-05T00:00:00"/>
    <x v="1"/>
    <s v="Não"/>
    <x v="0"/>
  </r>
  <r>
    <x v="5"/>
    <x v="5"/>
    <x v="0"/>
    <x v="0"/>
    <x v="2"/>
    <x v="0"/>
    <d v="2018-01-01T00:00:00"/>
    <x v="0"/>
    <d v="2018-01-12T00:00:00"/>
    <x v="1"/>
    <s v="Não"/>
    <x v="0"/>
  </r>
  <r>
    <x v="6"/>
    <x v="6"/>
    <x v="3"/>
    <x v="3"/>
    <x v="3"/>
    <x v="0"/>
    <d v="2018-01-01T00:00:00"/>
    <x v="3"/>
    <d v="2018-01-07T00:00:00"/>
    <x v="0"/>
    <m/>
    <x v="0"/>
  </r>
  <r>
    <x v="7"/>
    <x v="7"/>
    <x v="4"/>
    <x v="4"/>
    <x v="2"/>
    <x v="0"/>
    <d v="2018-01-01T00:00:00"/>
    <x v="4"/>
    <d v="2018-01-03T00:00:00"/>
    <x v="1"/>
    <s v="Não"/>
    <x v="0"/>
  </r>
  <r>
    <x v="8"/>
    <x v="8"/>
    <x v="5"/>
    <x v="2"/>
    <x v="4"/>
    <x v="0"/>
    <d v="2018-01-01T00:00:00"/>
    <x v="5"/>
    <d v="2018-01-05T00:00:00"/>
    <x v="2"/>
    <s v="Não"/>
    <x v="0"/>
  </r>
  <r>
    <x v="9"/>
    <x v="9"/>
    <x v="5"/>
    <x v="5"/>
    <x v="5"/>
    <x v="0"/>
    <d v="2018-01-01T00:00:00"/>
    <x v="5"/>
    <d v="2018-01-06T00:00:00"/>
    <x v="2"/>
    <s v="Não"/>
    <x v="0"/>
  </r>
  <r>
    <x v="10"/>
    <x v="10"/>
    <x v="3"/>
    <x v="5"/>
    <x v="5"/>
    <x v="0"/>
    <d v="2018-01-01T00:00:00"/>
    <x v="3"/>
    <d v="2018-01-06T00:00:00"/>
    <x v="2"/>
    <s v="Não"/>
    <x v="0"/>
  </r>
  <r>
    <x v="11"/>
    <x v="11"/>
    <x v="5"/>
    <x v="5"/>
    <x v="5"/>
    <x v="0"/>
    <d v="2018-01-01T00:00:00"/>
    <x v="5"/>
    <d v="2018-01-06T00:00:00"/>
    <x v="2"/>
    <s v="Não"/>
    <x v="0"/>
  </r>
  <r>
    <x v="12"/>
    <x v="12"/>
    <x v="2"/>
    <x v="3"/>
    <x v="2"/>
    <x v="0"/>
    <d v="2018-01-01T00:00:00"/>
    <x v="2"/>
    <d v="2018-01-07T00:00:00"/>
    <x v="1"/>
    <s v="Sim"/>
    <x v="0"/>
  </r>
  <r>
    <x v="13"/>
    <x v="13"/>
    <x v="2"/>
    <x v="2"/>
    <x v="6"/>
    <x v="0"/>
    <d v="2018-01-01T00:00:00"/>
    <x v="2"/>
    <d v="2018-01-05T00:00:00"/>
    <x v="0"/>
    <m/>
    <x v="0"/>
  </r>
  <r>
    <x v="14"/>
    <x v="14"/>
    <x v="2"/>
    <x v="2"/>
    <x v="7"/>
    <x v="0"/>
    <d v="2018-01-01T00:00:00"/>
    <x v="2"/>
    <d v="2018-01-05T00:00:00"/>
    <x v="0"/>
    <m/>
    <x v="0"/>
  </r>
  <r>
    <x v="15"/>
    <x v="15"/>
    <x v="4"/>
    <x v="6"/>
    <x v="8"/>
    <x v="0"/>
    <d v="2018-01-01T00:00:00"/>
    <x v="4"/>
    <d v="2018-01-01T00:00:00"/>
    <x v="2"/>
    <s v="Não"/>
    <x v="0"/>
  </r>
  <r>
    <x v="16"/>
    <x v="16"/>
    <x v="6"/>
    <x v="2"/>
    <x v="9"/>
    <x v="0"/>
    <d v="2018-01-01T00:00:00"/>
    <x v="6"/>
    <d v="2018-01-05T00:00:00"/>
    <x v="2"/>
    <s v="Não"/>
    <x v="0"/>
  </r>
  <r>
    <x v="17"/>
    <x v="17"/>
    <x v="2"/>
    <x v="4"/>
    <x v="10"/>
    <x v="0"/>
    <d v="2018-01-01T00:00:00"/>
    <x v="2"/>
    <d v="2018-01-03T00:00:00"/>
    <x v="2"/>
    <s v="Sim"/>
    <x v="0"/>
  </r>
  <r>
    <x v="18"/>
    <x v="18"/>
    <x v="6"/>
    <x v="2"/>
    <x v="8"/>
    <x v="0"/>
    <d v="2018-01-01T00:00:00"/>
    <x v="6"/>
    <d v="2018-01-05T00:00:00"/>
    <x v="0"/>
    <m/>
    <x v="0"/>
  </r>
  <r>
    <x v="19"/>
    <x v="19"/>
    <x v="5"/>
    <x v="2"/>
    <x v="8"/>
    <x v="0"/>
    <d v="2018-01-01T00:00:00"/>
    <x v="5"/>
    <d v="2018-01-05T00:00:00"/>
    <x v="2"/>
    <s v="Não"/>
    <x v="0"/>
  </r>
  <r>
    <x v="20"/>
    <x v="20"/>
    <x v="5"/>
    <x v="2"/>
    <x v="8"/>
    <x v="0"/>
    <d v="2018-01-01T00:00:00"/>
    <x v="5"/>
    <d v="2018-01-05T00:00:00"/>
    <x v="2"/>
    <s v="Não"/>
    <x v="0"/>
  </r>
  <r>
    <x v="21"/>
    <x v="21"/>
    <x v="6"/>
    <x v="2"/>
    <x v="8"/>
    <x v="0"/>
    <d v="2018-01-01T00:00:00"/>
    <x v="6"/>
    <d v="2018-01-05T00:00:00"/>
    <x v="2"/>
    <s v="Sim"/>
    <x v="0"/>
  </r>
  <r>
    <x v="22"/>
    <x v="22"/>
    <x v="5"/>
    <x v="2"/>
    <x v="8"/>
    <x v="0"/>
    <d v="2018-01-01T00:00:00"/>
    <x v="5"/>
    <d v="2018-01-05T00:00:00"/>
    <x v="2"/>
    <s v="Não"/>
    <x v="0"/>
  </r>
  <r>
    <x v="23"/>
    <x v="23"/>
    <x v="5"/>
    <x v="2"/>
    <x v="8"/>
    <x v="0"/>
    <d v="2018-01-01T00:00:00"/>
    <x v="5"/>
    <d v="2018-01-05T00:00:00"/>
    <x v="2"/>
    <s v="Não"/>
    <x v="0"/>
  </r>
  <r>
    <x v="24"/>
    <x v="24"/>
    <x v="5"/>
    <x v="2"/>
    <x v="8"/>
    <x v="0"/>
    <d v="2018-01-01T00:00:00"/>
    <x v="5"/>
    <d v="2018-01-05T00:00:00"/>
    <x v="2"/>
    <s v="Não"/>
    <x v="0"/>
  </r>
  <r>
    <x v="25"/>
    <x v="25"/>
    <x v="5"/>
    <x v="2"/>
    <x v="8"/>
    <x v="0"/>
    <d v="2018-01-01T00:00:00"/>
    <x v="5"/>
    <d v="2018-01-05T00:00:00"/>
    <x v="2"/>
    <s v="Não"/>
    <x v="0"/>
  </r>
  <r>
    <x v="26"/>
    <x v="26"/>
    <x v="5"/>
    <x v="2"/>
    <x v="8"/>
    <x v="0"/>
    <d v="2018-01-01T00:00:00"/>
    <x v="5"/>
    <d v="2018-01-05T00:00:00"/>
    <x v="2"/>
    <s v="Não"/>
    <x v="0"/>
  </r>
  <r>
    <x v="27"/>
    <x v="27"/>
    <x v="5"/>
    <x v="2"/>
    <x v="8"/>
    <x v="0"/>
    <d v="2018-01-01T00:00:00"/>
    <x v="5"/>
    <d v="2018-01-05T00:00:00"/>
    <x v="2"/>
    <s v="Sim"/>
    <x v="0"/>
  </r>
  <r>
    <x v="28"/>
    <x v="28"/>
    <x v="5"/>
    <x v="2"/>
    <x v="8"/>
    <x v="0"/>
    <d v="2018-01-01T00:00:00"/>
    <x v="5"/>
    <d v="2018-01-05T00:00:00"/>
    <x v="2"/>
    <s v="Não"/>
    <x v="0"/>
  </r>
  <r>
    <x v="29"/>
    <x v="29"/>
    <x v="5"/>
    <x v="2"/>
    <x v="8"/>
    <x v="0"/>
    <d v="2018-01-01T00:00:00"/>
    <x v="5"/>
    <d v="2018-01-05T00:00:00"/>
    <x v="0"/>
    <m/>
    <x v="0"/>
  </r>
  <r>
    <x v="30"/>
    <x v="30"/>
    <x v="5"/>
    <x v="2"/>
    <x v="8"/>
    <x v="0"/>
    <d v="2018-01-01T00:00:00"/>
    <x v="5"/>
    <d v="2018-01-05T00:00:00"/>
    <x v="2"/>
    <s v="Não"/>
    <x v="0"/>
  </r>
  <r>
    <x v="31"/>
    <x v="31"/>
    <x v="5"/>
    <x v="2"/>
    <x v="8"/>
    <x v="0"/>
    <d v="2018-01-01T00:00:00"/>
    <x v="5"/>
    <d v="2018-01-05T00:00:00"/>
    <x v="2"/>
    <s v="Não"/>
    <x v="0"/>
  </r>
  <r>
    <x v="32"/>
    <x v="32"/>
    <x v="5"/>
    <x v="2"/>
    <x v="8"/>
    <x v="0"/>
    <d v="2018-01-01T00:00:00"/>
    <x v="5"/>
    <d v="2018-01-05T00:00:00"/>
    <x v="2"/>
    <s v="Não"/>
    <x v="0"/>
  </r>
  <r>
    <x v="33"/>
    <x v="33"/>
    <x v="5"/>
    <x v="2"/>
    <x v="8"/>
    <x v="0"/>
    <d v="2018-01-01T00:00:00"/>
    <x v="5"/>
    <d v="2018-01-05T00:00:00"/>
    <x v="2"/>
    <s v="Não"/>
    <x v="0"/>
  </r>
  <r>
    <x v="34"/>
    <x v="34"/>
    <x v="5"/>
    <x v="2"/>
    <x v="8"/>
    <x v="0"/>
    <d v="2018-01-01T00:00:00"/>
    <x v="5"/>
    <d v="2018-01-05T00:00:00"/>
    <x v="2"/>
    <s v="Não"/>
    <x v="0"/>
  </r>
  <r>
    <x v="35"/>
    <x v="35"/>
    <x v="5"/>
    <x v="2"/>
    <x v="8"/>
    <x v="0"/>
    <d v="2018-01-01T00:00:00"/>
    <x v="5"/>
    <d v="2018-01-05T00:00:00"/>
    <x v="2"/>
    <s v="Não"/>
    <x v="0"/>
  </r>
  <r>
    <x v="36"/>
    <x v="36"/>
    <x v="5"/>
    <x v="2"/>
    <x v="8"/>
    <x v="0"/>
    <d v="2018-01-01T00:00:00"/>
    <x v="5"/>
    <d v="2018-01-05T00:00:00"/>
    <x v="2"/>
    <s v="Não"/>
    <x v="0"/>
  </r>
  <r>
    <x v="37"/>
    <x v="37"/>
    <x v="5"/>
    <x v="2"/>
    <x v="8"/>
    <x v="0"/>
    <d v="2018-01-01T00:00:00"/>
    <x v="5"/>
    <d v="2018-01-05T00:00:00"/>
    <x v="2"/>
    <s v="Não"/>
    <x v="0"/>
  </r>
  <r>
    <x v="38"/>
    <x v="38"/>
    <x v="5"/>
    <x v="2"/>
    <x v="8"/>
    <x v="0"/>
    <d v="2018-01-01T00:00:00"/>
    <x v="5"/>
    <d v="2018-01-05T00:00:00"/>
    <x v="2"/>
    <s v="Não"/>
    <x v="0"/>
  </r>
  <r>
    <x v="39"/>
    <x v="39"/>
    <x v="5"/>
    <x v="2"/>
    <x v="8"/>
    <x v="0"/>
    <d v="2018-01-01T00:00:00"/>
    <x v="5"/>
    <d v="2018-01-05T00:00:00"/>
    <x v="2"/>
    <s v="Não"/>
    <x v="0"/>
  </r>
  <r>
    <x v="40"/>
    <x v="40"/>
    <x v="5"/>
    <x v="2"/>
    <x v="8"/>
    <x v="0"/>
    <d v="2018-01-01T00:00:00"/>
    <x v="5"/>
    <d v="2018-01-05T00:00:00"/>
    <x v="2"/>
    <s v="Não"/>
    <x v="0"/>
  </r>
  <r>
    <x v="41"/>
    <x v="41"/>
    <x v="5"/>
    <x v="2"/>
    <x v="8"/>
    <x v="0"/>
    <d v="2018-01-01T00:00:00"/>
    <x v="5"/>
    <d v="2018-01-05T00:00:00"/>
    <x v="2"/>
    <s v="Não"/>
    <x v="0"/>
  </r>
  <r>
    <x v="42"/>
    <x v="42"/>
    <x v="5"/>
    <x v="2"/>
    <x v="8"/>
    <x v="0"/>
    <d v="2018-01-01T00:00:00"/>
    <x v="5"/>
    <d v="2018-01-05T00:00:00"/>
    <x v="0"/>
    <m/>
    <x v="0"/>
  </r>
  <r>
    <x v="43"/>
    <x v="43"/>
    <x v="5"/>
    <x v="2"/>
    <x v="8"/>
    <x v="0"/>
    <d v="2018-01-01T00:00:00"/>
    <x v="5"/>
    <d v="2018-01-05T00:00:00"/>
    <x v="2"/>
    <s v="Não"/>
    <x v="0"/>
  </r>
  <r>
    <x v="44"/>
    <x v="44"/>
    <x v="5"/>
    <x v="2"/>
    <x v="8"/>
    <x v="0"/>
    <d v="2018-01-01T00:00:00"/>
    <x v="5"/>
    <d v="2018-01-05T00:00:00"/>
    <x v="2"/>
    <s v="Não"/>
    <x v="0"/>
  </r>
  <r>
    <x v="45"/>
    <x v="45"/>
    <x v="5"/>
    <x v="2"/>
    <x v="8"/>
    <x v="0"/>
    <d v="2018-01-01T00:00:00"/>
    <x v="5"/>
    <d v="2018-01-05T00:00:00"/>
    <x v="2"/>
    <s v="Não"/>
    <x v="0"/>
  </r>
  <r>
    <x v="46"/>
    <x v="46"/>
    <x v="5"/>
    <x v="2"/>
    <x v="8"/>
    <x v="0"/>
    <d v="2018-01-01T00:00:00"/>
    <x v="5"/>
    <d v="2018-01-05T00:00:00"/>
    <x v="2"/>
    <s v="Não"/>
    <x v="0"/>
  </r>
  <r>
    <x v="47"/>
    <x v="47"/>
    <x v="1"/>
    <x v="1"/>
    <x v="11"/>
    <x v="0"/>
    <d v="2018-01-01T00:00:00"/>
    <x v="1"/>
    <d v="2018-01-08T00:00:00"/>
    <x v="0"/>
    <m/>
    <x v="0"/>
  </r>
  <r>
    <x v="48"/>
    <x v="48"/>
    <x v="1"/>
    <x v="1"/>
    <x v="12"/>
    <x v="0"/>
    <d v="2018-01-01T00:00:00"/>
    <x v="1"/>
    <d v="2018-01-08T00:00:00"/>
    <x v="0"/>
    <m/>
    <x v="0"/>
  </r>
  <r>
    <x v="49"/>
    <x v="49"/>
    <x v="7"/>
    <x v="2"/>
    <x v="8"/>
    <x v="0"/>
    <d v="2018-01-01T00:00:00"/>
    <x v="7"/>
    <d v="2018-01-05T00:00:00"/>
    <x v="2"/>
    <s v="Não"/>
    <x v="0"/>
  </r>
  <r>
    <x v="50"/>
    <x v="50"/>
    <x v="2"/>
    <x v="5"/>
    <x v="8"/>
    <x v="0"/>
    <d v="2018-01-01T00:00:00"/>
    <x v="2"/>
    <d v="2018-01-06T00:00:00"/>
    <x v="2"/>
    <s v="Não"/>
    <x v="0"/>
  </r>
  <r>
    <x v="51"/>
    <x v="51"/>
    <x v="1"/>
    <x v="7"/>
    <x v="13"/>
    <x v="0"/>
    <d v="2018-01-01T00:00:00"/>
    <x v="1"/>
    <d v="2018-01-02T00:00:00"/>
    <x v="2"/>
    <s v="Não"/>
    <x v="0"/>
  </r>
  <r>
    <x v="52"/>
    <x v="52"/>
    <x v="8"/>
    <x v="4"/>
    <x v="8"/>
    <x v="0"/>
    <d v="2018-01-01T00:00:00"/>
    <x v="8"/>
    <d v="2018-01-03T00:00:00"/>
    <x v="2"/>
    <s v="Não"/>
    <x v="0"/>
  </r>
  <r>
    <x v="53"/>
    <x v="53"/>
    <x v="8"/>
    <x v="4"/>
    <x v="8"/>
    <x v="0"/>
    <d v="2018-01-01T00:00:00"/>
    <x v="8"/>
    <d v="2018-01-03T00:00:00"/>
    <x v="2"/>
    <s v="Não"/>
    <x v="0"/>
  </r>
  <r>
    <x v="54"/>
    <x v="54"/>
    <x v="8"/>
    <x v="4"/>
    <x v="8"/>
    <x v="0"/>
    <d v="2018-01-01T00:00:00"/>
    <x v="8"/>
    <d v="2018-01-03T00:00:00"/>
    <x v="2"/>
    <s v="Não"/>
    <x v="0"/>
  </r>
  <r>
    <x v="55"/>
    <x v="55"/>
    <x v="8"/>
    <x v="4"/>
    <x v="8"/>
    <x v="0"/>
    <d v="2018-01-01T00:00:00"/>
    <x v="8"/>
    <d v="2018-01-03T00:00:00"/>
    <x v="2"/>
    <s v="Não"/>
    <x v="0"/>
  </r>
  <r>
    <x v="56"/>
    <x v="56"/>
    <x v="8"/>
    <x v="4"/>
    <x v="8"/>
    <x v="0"/>
    <d v="2018-01-01T00:00:00"/>
    <x v="8"/>
    <d v="2018-01-03T00:00:00"/>
    <x v="2"/>
    <s v="Não"/>
    <x v="0"/>
  </r>
  <r>
    <x v="57"/>
    <x v="57"/>
    <x v="6"/>
    <x v="1"/>
    <x v="14"/>
    <x v="0"/>
    <d v="2018-01-01T00:00:00"/>
    <x v="6"/>
    <d v="2018-01-08T00:00:00"/>
    <x v="2"/>
    <s v="Não"/>
    <x v="0"/>
  </r>
  <r>
    <x v="58"/>
    <x v="58"/>
    <x v="6"/>
    <x v="1"/>
    <x v="14"/>
    <x v="0"/>
    <d v="2018-01-01T00:00:00"/>
    <x v="6"/>
    <d v="2018-01-08T00:00:00"/>
    <x v="2"/>
    <s v="Não"/>
    <x v="0"/>
  </r>
  <r>
    <x v="59"/>
    <x v="59"/>
    <x v="1"/>
    <x v="2"/>
    <x v="8"/>
    <x v="0"/>
    <d v="2018-01-01T00:00:00"/>
    <x v="1"/>
    <d v="2018-01-05T00:00:00"/>
    <x v="0"/>
    <m/>
    <x v="0"/>
  </r>
  <r>
    <x v="60"/>
    <x v="60"/>
    <x v="1"/>
    <x v="2"/>
    <x v="8"/>
    <x v="0"/>
    <d v="2018-01-01T00:00:00"/>
    <x v="1"/>
    <d v="2018-01-05T00:00:00"/>
    <x v="2"/>
    <s v="Nã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5" indent="0" compact="0" compactData="0" gridDropZones="1" multipleFieldFilters="0">
  <location ref="G26:M71" firstHeaderRow="2" firstDataRow="2" firstDataCol="6" rowPageCount="1" colPageCount="1"/>
  <pivotFields count="12">
    <pivotField axis="axisRow" compact="0" outline="0" showAll="0" defaultSubtotal="0">
      <items count="61">
        <item x="1"/>
        <item x="2"/>
        <item x="6"/>
        <item x="13"/>
        <item x="14"/>
        <item x="18"/>
        <item x="29"/>
        <item x="42"/>
        <item x="47"/>
        <item x="48"/>
        <item x="59"/>
        <item x="0"/>
        <item x="3"/>
        <item x="4"/>
        <item x="5"/>
        <item x="7"/>
        <item x="8"/>
        <item x="9"/>
        <item x="10"/>
        <item x="11"/>
        <item x="12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9"/>
        <item x="50"/>
        <item x="51"/>
        <item x="52"/>
        <item x="53"/>
        <item x="54"/>
        <item x="55"/>
        <item x="56"/>
        <item x="57"/>
        <item x="58"/>
        <item x="60"/>
      </items>
    </pivotField>
    <pivotField axis="axisRow" compact="0" outline="0" showAll="0" defaultSubtotal="0">
      <items count="61"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compact="0" outline="0" showAll="0" defaultSubtotal="0"/>
    <pivotField compact="0" outline="0" showAll="0"/>
    <pivotField name="% CONCLUÍDO" axis="axisRow" compact="0" numFmtId="9" outline="0" showAll="0" defaultSubtotal="0">
      <items count="19">
        <item x="8"/>
        <item x="9"/>
        <item x="14"/>
        <item x="13"/>
        <item m="1" x="17"/>
        <item x="4"/>
        <item x="5"/>
        <item x="10"/>
        <item x="2"/>
        <item m="1" x="18"/>
        <item m="1" x="16"/>
        <item m="1" x="15"/>
        <item x="6"/>
        <item x="7"/>
        <item x="11"/>
        <item x="12"/>
        <item x="0"/>
        <item x="1"/>
        <item x="3"/>
      </items>
    </pivotField>
    <pivotField axis="axisRow" compact="0" numFmtId="14" outline="0" showAll="0" defaultSubtotal="0">
      <items count="1">
        <item x="0"/>
      </items>
    </pivotField>
    <pivotField compact="0" numFmtId="14" outline="0" showAll="0"/>
    <pivotField axis="axisRow" compact="0" numFmtId="14" outline="0" showAll="0" defaultSubtotal="0">
      <items count="9">
        <item x="0"/>
        <item x="1"/>
        <item x="2"/>
        <item x="3"/>
        <item x="6"/>
        <item x="5"/>
        <item x="4"/>
        <item x="7"/>
        <item x="8"/>
      </items>
    </pivotField>
    <pivotField compact="0" numFmtId="14" outline="0" showAll="0"/>
    <pivotField axis="axisPage"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6">
    <field x="0"/>
    <field x="1"/>
    <field x="5"/>
    <field x="7"/>
    <field x="4"/>
    <field x="11"/>
  </rowFields>
  <rowItems count="44">
    <i>
      <x v="16"/>
      <x v="9"/>
      <x/>
      <x v="5"/>
      <x v="5"/>
      <x/>
    </i>
    <i>
      <x v="17"/>
      <x v="10"/>
      <x/>
      <x v="5"/>
      <x v="6"/>
      <x/>
    </i>
    <i>
      <x v="18"/>
      <x v="11"/>
      <x/>
      <x v="3"/>
      <x v="6"/>
      <x/>
    </i>
    <i>
      <x v="19"/>
      <x v="12"/>
      <x/>
      <x v="5"/>
      <x v="6"/>
      <x/>
    </i>
    <i>
      <x v="21"/>
      <x v="16"/>
      <x/>
      <x v="6"/>
      <x/>
      <x/>
    </i>
    <i>
      <x v="22"/>
      <x v="17"/>
      <x/>
      <x v="4"/>
      <x v="1"/>
      <x/>
    </i>
    <i>
      <x v="23"/>
      <x v="18"/>
      <x/>
      <x v="2"/>
      <x v="7"/>
      <x/>
    </i>
    <i>
      <x v="24"/>
      <x v="20"/>
      <x/>
      <x v="5"/>
      <x/>
      <x/>
    </i>
    <i>
      <x v="25"/>
      <x v="21"/>
      <x/>
      <x v="5"/>
      <x/>
      <x/>
    </i>
    <i>
      <x v="26"/>
      <x v="22"/>
      <x/>
      <x v="4"/>
      <x/>
      <x/>
    </i>
    <i>
      <x v="27"/>
      <x v="23"/>
      <x/>
      <x v="5"/>
      <x/>
      <x/>
    </i>
    <i>
      <x v="28"/>
      <x v="24"/>
      <x/>
      <x v="5"/>
      <x/>
      <x/>
    </i>
    <i>
      <x v="29"/>
      <x v="25"/>
      <x/>
      <x v="5"/>
      <x/>
      <x/>
    </i>
    <i>
      <x v="30"/>
      <x v="26"/>
      <x/>
      <x v="5"/>
      <x/>
      <x/>
    </i>
    <i>
      <x v="31"/>
      <x v="27"/>
      <x/>
      <x v="5"/>
      <x/>
      <x/>
    </i>
    <i>
      <x v="32"/>
      <x v="28"/>
      <x/>
      <x v="5"/>
      <x/>
      <x/>
    </i>
    <i>
      <x v="33"/>
      <x v="29"/>
      <x/>
      <x v="5"/>
      <x/>
      <x/>
    </i>
    <i>
      <x v="34"/>
      <x v="31"/>
      <x/>
      <x v="5"/>
      <x/>
      <x/>
    </i>
    <i>
      <x v="35"/>
      <x v="32"/>
      <x/>
      <x v="5"/>
      <x/>
      <x/>
    </i>
    <i>
      <x v="36"/>
      <x v="33"/>
      <x/>
      <x v="5"/>
      <x/>
      <x/>
    </i>
    <i>
      <x v="37"/>
      <x v="34"/>
      <x/>
      <x v="5"/>
      <x/>
      <x/>
    </i>
    <i>
      <x v="38"/>
      <x v="35"/>
      <x/>
      <x v="5"/>
      <x/>
      <x/>
    </i>
    <i>
      <x v="39"/>
      <x v="36"/>
      <x/>
      <x v="5"/>
      <x/>
      <x/>
    </i>
    <i>
      <x v="40"/>
      <x v="37"/>
      <x/>
      <x v="5"/>
      <x/>
      <x/>
    </i>
    <i>
      <x v="41"/>
      <x v="38"/>
      <x/>
      <x v="5"/>
      <x/>
      <x/>
    </i>
    <i>
      <x v="42"/>
      <x v="39"/>
      <x/>
      <x v="5"/>
      <x/>
      <x/>
    </i>
    <i>
      <x v="43"/>
      <x v="40"/>
      <x/>
      <x v="5"/>
      <x/>
      <x/>
    </i>
    <i>
      <x v="44"/>
      <x v="41"/>
      <x/>
      <x v="5"/>
      <x/>
      <x/>
    </i>
    <i>
      <x v="45"/>
      <x v="42"/>
      <x/>
      <x v="5"/>
      <x/>
      <x/>
    </i>
    <i>
      <x v="46"/>
      <x v="44"/>
      <x/>
      <x v="5"/>
      <x/>
      <x/>
    </i>
    <i>
      <x v="47"/>
      <x v="45"/>
      <x/>
      <x v="5"/>
      <x/>
      <x/>
    </i>
    <i>
      <x v="48"/>
      <x v="46"/>
      <x/>
      <x v="5"/>
      <x/>
      <x/>
    </i>
    <i>
      <x v="49"/>
      <x v="47"/>
      <x/>
      <x v="5"/>
      <x/>
      <x/>
    </i>
    <i>
      <x v="50"/>
      <x v="49"/>
      <x/>
      <x v="7"/>
      <x/>
      <x/>
    </i>
    <i>
      <x v="51"/>
      <x v="50"/>
      <x/>
      <x v="2"/>
      <x/>
      <x/>
    </i>
    <i>
      <x v="52"/>
      <x v="51"/>
      <x/>
      <x v="1"/>
      <x v="3"/>
      <x/>
    </i>
    <i>
      <x v="53"/>
      <x v="52"/>
      <x/>
      <x v="8"/>
      <x/>
      <x/>
    </i>
    <i>
      <x v="54"/>
      <x v="53"/>
      <x/>
      <x v="8"/>
      <x/>
      <x/>
    </i>
    <i>
      <x v="55"/>
      <x v="54"/>
      <x/>
      <x v="8"/>
      <x/>
      <x/>
    </i>
    <i>
      <x v="56"/>
      <x v="55"/>
      <x/>
      <x v="8"/>
      <x/>
      <x/>
    </i>
    <i>
      <x v="57"/>
      <x v="56"/>
      <x/>
      <x v="8"/>
      <x/>
      <x/>
    </i>
    <i>
      <x v="58"/>
      <x v="57"/>
      <x/>
      <x v="4"/>
      <x v="2"/>
      <x/>
    </i>
    <i>
      <x v="59"/>
      <x v="58"/>
      <x/>
      <x v="4"/>
      <x v="2"/>
      <x/>
    </i>
    <i>
      <x v="60"/>
      <x v="60"/>
      <x/>
      <x v="1"/>
      <x/>
      <x/>
    </i>
  </rowItems>
  <colItems count="1">
    <i/>
  </colItems>
  <pageFields count="1">
    <pageField fld="9" item="1" hier="-1"/>
  </pageFields>
  <dataFields count="1">
    <dataField name="Soma de DURAÇÃO" fld="2" baseField="0" baseItem="0"/>
  </dataFields>
  <formats count="12">
    <format dxfId="40">
      <pivotArea outline="0" collapsedLevelsAreSubtotals="1" fieldPosition="0"/>
    </format>
    <format dxfId="39">
      <pivotArea dataOnly="0" labelOnly="1" grandRow="1" outline="0" fieldPosition="0"/>
    </format>
    <format dxfId="38">
      <pivotArea dataOnly="0" labelOnly="1" grandRow="1" outline="0" offset="A256" fieldPosition="0"/>
    </format>
    <format dxfId="37">
      <pivotArea field="9" type="button" dataOnly="0" labelOnly="1" outline="0" axis="axisPage" fieldPosition="0"/>
    </format>
    <format dxfId="36">
      <pivotArea dataOnly="0" labelOnly="1" outline="0" fieldPosition="0">
        <references count="1">
          <reference field="9" count="1">
            <x v="1"/>
          </reference>
        </references>
      </pivotArea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type="topRight" dataOnly="0" labelOnly="1" outline="0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type="topRight" dataOnly="0" labelOnly="1" outline="0" fieldPosition="0"/>
    </format>
    <format dxfId="29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5" indent="0" compact="0" compactData="0" gridDropZones="1" multipleFieldFilters="0">
  <location ref="B18:D45" firstHeaderRow="2" firstDataRow="2" firstDataCol="2"/>
  <pivotFields count="12">
    <pivotField compact="0" outline="0" showAll="0" defaultSubtotal="0"/>
    <pivotField axis="axisRow" compact="0" outline="0" showAll="0">
      <items count="62"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dataField="1" compact="0" outline="0" showAll="0"/>
    <pivotField compact="0" outline="0" showAll="0"/>
    <pivotField compact="0" numFmtId="9" outline="0" showAll="0"/>
    <pivotField compact="0" numFmtId="14" outline="0" showAll="0"/>
    <pivotField compact="0" numFmtId="14" outline="0" showAll="0"/>
    <pivotField name="Término" axis="axisRow" compact="0" numFmtId="14" outline="0" showAll="0" defaultSubtotal="0">
      <items count="9">
        <item x="0"/>
        <item x="1"/>
        <item x="2"/>
        <item x="3"/>
        <item x="6"/>
        <item x="5"/>
        <item x="4"/>
        <item x="7"/>
        <item x="8"/>
      </items>
    </pivotField>
    <pivotField compact="0" numFmtId="14" outline="0" showAll="0"/>
    <pivotField compact="0" outline="0" showAll="0"/>
    <pivotField compact="0" outline="0" showAll="0"/>
    <pivotField compact="0" outline="0" showAll="0"/>
  </pivotFields>
  <rowFields count="2">
    <field x="7"/>
    <field x="1"/>
  </rowFields>
  <rowItems count="61">
    <i>
      <x/>
      <x v="1"/>
    </i>
    <i r="1">
      <x v="2"/>
    </i>
    <i r="1">
      <x v="3"/>
    </i>
    <i r="1">
      <x v="6"/>
    </i>
    <i>
      <x v="1"/>
      <x/>
    </i>
    <i r="1">
      <x v="4"/>
    </i>
    <i r="1">
      <x v="48"/>
    </i>
    <i r="1">
      <x v="51"/>
    </i>
    <i r="1">
      <x v="59"/>
    </i>
    <i r="1">
      <x v="60"/>
    </i>
    <i>
      <x v="2"/>
      <x v="5"/>
    </i>
    <i r="1">
      <x v="13"/>
    </i>
    <i r="1">
      <x v="14"/>
    </i>
    <i r="1">
      <x v="15"/>
    </i>
    <i r="1">
      <x v="18"/>
    </i>
    <i r="1">
      <x v="50"/>
    </i>
    <i>
      <x v="3"/>
      <x v="7"/>
    </i>
    <i r="1">
      <x v="11"/>
    </i>
    <i>
      <x v="4"/>
      <x v="17"/>
    </i>
    <i r="1">
      <x v="19"/>
    </i>
    <i r="1">
      <x v="22"/>
    </i>
    <i r="1">
      <x v="57"/>
    </i>
    <i r="1">
      <x v="58"/>
    </i>
    <i>
      <x v="5"/>
      <x v="9"/>
    </i>
    <i r="1">
      <x v="10"/>
    </i>
    <i r="1">
      <x v="12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6"/>
      <x v="8"/>
    </i>
    <i r="1">
      <x v="16"/>
    </i>
    <i>
      <x v="7"/>
      <x v="49"/>
    </i>
    <i>
      <x v="8"/>
      <x v="52"/>
    </i>
    <i r="1">
      <x v="53"/>
    </i>
    <i r="1">
      <x v="54"/>
    </i>
    <i r="1">
      <x v="55"/>
    </i>
    <i r="1">
      <x v="56"/>
    </i>
  </rowItems>
  <colItems count="1">
    <i/>
  </colItems>
  <dataFields count="1">
    <dataField name="Soma de DURAÇÃO" fld="2" baseField="0" baseItem="0"/>
  </dataFields>
  <formats count="33">
    <format dxfId="73">
      <pivotArea field="1" type="button" dataOnly="0" labelOnly="1" outline="0" axis="axisRow" fieldPosition="1"/>
    </format>
    <format dxfId="72">
      <pivotArea field="1" type="button" dataOnly="0" labelOnly="1" outline="0" axis="axisRow" fieldPosition="1"/>
    </format>
    <format dxfId="71">
      <pivotArea field="1" type="button" dataOnly="0" labelOnly="1" outline="0" axis="axisRow" fieldPosition="1"/>
    </format>
    <format dxfId="70">
      <pivotArea field="1" type="button" dataOnly="0" labelOnly="1" outline="0" axis="axisRow" fieldPosition="1"/>
    </format>
    <format dxfId="69">
      <pivotArea dataOnly="0" labelOnly="1" grandRow="1" outline="0" fieldPosition="0"/>
    </format>
    <format dxfId="68">
      <pivotArea dataOnly="0" labelOnly="1" grandRow="1" outline="0" fieldPosition="0"/>
    </format>
    <format dxfId="67">
      <pivotArea dataOnly="0" labelOnly="1" grandRow="1" outline="0" fieldPosition="0"/>
    </format>
    <format dxfId="66">
      <pivotArea dataOnly="0" labelOnly="1" grandRow="1" outline="0" fieldPosition="0"/>
    </format>
    <format dxfId="65">
      <pivotArea type="all" dataOnly="0" outline="0" fieldPosition="0"/>
    </format>
    <format dxfId="64">
      <pivotArea field="1" type="button" dataOnly="0" labelOnly="1" outline="0" axis="axisRow" fieldPosition="1"/>
    </format>
    <format dxfId="63">
      <pivotArea dataOnly="0" labelOnly="1" grandRow="1" outline="0" fieldPosition="0"/>
    </format>
    <format dxfId="62">
      <pivotArea field="1" type="button" dataOnly="0" labelOnly="1" outline="0" axis="axisRow" fieldPosition="1"/>
    </format>
    <format dxfId="61">
      <pivotArea dataOnly="0" labelOnly="1" grandRow="1" outline="0" fieldPosition="0"/>
    </format>
    <format dxfId="60">
      <pivotArea field="1" type="button" dataOnly="0" labelOnly="1" outline="0" axis="axisRow" fieldPosition="1"/>
    </format>
    <format dxfId="59">
      <pivotArea field="1" type="button" dataOnly="0" labelOnly="1" outline="0" axis="axisRow" fieldPosition="1"/>
    </format>
    <format dxfId="58">
      <pivotArea outline="0" collapsedLevelsAreSubtotals="1" fieldPosition="0"/>
    </format>
    <format dxfId="57">
      <pivotArea type="topRight" dataOnly="0" labelOnly="1" outline="0" fieldPosition="0"/>
    </format>
    <format dxfId="56">
      <pivotArea outline="0" collapsedLevelsAreSubtotals="1" fieldPosition="0"/>
    </format>
    <format dxfId="55">
      <pivotArea outline="0" collapsedLevelsAreSubtotals="1" fieldPosition="0"/>
    </format>
    <format dxfId="54">
      <pivotArea field="7" type="button" dataOnly="0" labelOnly="1" outline="0" axis="axisRow" fieldPosition="0"/>
    </format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dataOnly="0" labelOnly="1" outline="0" fieldPosition="0">
        <references count="1">
          <reference field="7" count="0"/>
        </references>
      </pivotArea>
    </format>
    <format dxfId="49">
      <pivotArea dataOnly="0" labelOnly="1" outline="0" fieldPosition="0">
        <references count="2">
          <reference field="1" count="4">
            <x v="1"/>
            <x v="2"/>
            <x v="3"/>
            <x v="6"/>
          </reference>
          <reference field="7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1" count="6">
            <x v="0"/>
            <x v="4"/>
            <x v="48"/>
            <x v="51"/>
            <x v="59"/>
            <x v="60"/>
          </reference>
          <reference field="7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1" count="6">
            <x v="5"/>
            <x v="13"/>
            <x v="14"/>
            <x v="15"/>
            <x v="18"/>
            <x v="50"/>
          </reference>
          <reference field="7" count="1" selected="0">
            <x v="2"/>
          </reference>
        </references>
      </pivotArea>
    </format>
    <format dxfId="46">
      <pivotArea dataOnly="0" labelOnly="1" outline="0" fieldPosition="0">
        <references count="2">
          <reference field="1" count="2">
            <x v="7"/>
            <x v="11"/>
          </reference>
          <reference field="7" count="1" selected="0">
            <x v="3"/>
          </reference>
        </references>
      </pivotArea>
    </format>
    <format dxfId="45">
      <pivotArea dataOnly="0" labelOnly="1" outline="0" fieldPosition="0">
        <references count="2">
          <reference field="1" count="6">
            <x v="8"/>
            <x v="17"/>
            <x v="19"/>
            <x v="22"/>
            <x v="57"/>
            <x v="58"/>
          </reference>
          <reference field="7" count="1" selected="0">
            <x v="4"/>
          </reference>
        </references>
      </pivotArea>
    </format>
    <format dxfId="44">
      <pivotArea dataOnly="0" labelOnly="1" outline="0" fieldPosition="0">
        <references count="2">
          <reference field="1" count="2">
            <x v="9"/>
            <x v="10"/>
          </reference>
          <reference field="7" count="1" selected="0">
            <x v="5"/>
          </reference>
        </references>
      </pivotArea>
    </format>
    <format dxfId="43">
      <pivotArea field="7" type="button" dataOnly="0" labelOnly="1" outline="0" axis="axisRow" fieldPosition="0"/>
    </format>
    <format dxfId="42">
      <pivotArea field="1" type="button" dataOnly="0" labelOnly="1" outline="0" axis="axisRow" fieldPosition="1"/>
    </format>
    <format dxfId="41">
      <pivotArea field="1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5" indent="0" compact="0" compactData="0" gridDropZones="1" multipleFieldFilters="0">
  <location ref="H11:N56" firstHeaderRow="2" firstDataRow="2" firstDataCol="6" rowPageCount="1" colPageCount="1"/>
  <pivotFields count="12">
    <pivotField axis="axisRow" compact="0" outline="0" showAll="0" defaultSubtotal="0">
      <items count="61">
        <item x="1"/>
        <item x="2"/>
        <item x="6"/>
        <item x="13"/>
        <item x="14"/>
        <item x="18"/>
        <item x="29"/>
        <item x="42"/>
        <item x="47"/>
        <item x="48"/>
        <item x="59"/>
        <item x="0"/>
        <item x="3"/>
        <item x="4"/>
        <item x="5"/>
        <item x="7"/>
        <item x="8"/>
        <item x="9"/>
        <item x="10"/>
        <item x="11"/>
        <item x="12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9"/>
        <item x="50"/>
        <item x="51"/>
        <item x="52"/>
        <item x="53"/>
        <item x="54"/>
        <item x="55"/>
        <item x="56"/>
        <item x="57"/>
        <item x="58"/>
        <item x="60"/>
      </items>
    </pivotField>
    <pivotField axis="axisRow" compact="0" outline="0" showAll="0" defaultSubtotal="0">
      <items count="61"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</items>
    </pivotField>
    <pivotField dataField="1" compact="0" outline="0" showAll="0" defaultSubtotal="0"/>
    <pivotField compact="0" outline="0" showAll="0"/>
    <pivotField name="% CONCLUÍDO" axis="axisRow" compact="0" numFmtId="9" outline="0" showAll="0" defaultSubtotal="0">
      <items count="19">
        <item x="8"/>
        <item x="9"/>
        <item x="14"/>
        <item x="13"/>
        <item m="1" x="17"/>
        <item x="4"/>
        <item x="5"/>
        <item x="10"/>
        <item x="2"/>
        <item x="0"/>
        <item x="1"/>
        <item x="3"/>
        <item x="6"/>
        <item x="7"/>
        <item x="11"/>
        <item x="12"/>
        <item m="1" x="15"/>
        <item m="1" x="16"/>
        <item m="1" x="18"/>
      </items>
    </pivotField>
    <pivotField axis="axisRow" compact="0" numFmtId="14" outline="0" showAll="0" defaultSubtotal="0">
      <items count="1">
        <item x="0"/>
      </items>
    </pivotField>
    <pivotField compact="0" numFmtId="14" outline="0" showAll="0"/>
    <pivotField axis="axisRow" compact="0" numFmtId="14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numFmtId="14" outline="0" showAll="0"/>
    <pivotField axis="axisPage" compact="0" outline="0" showAll="0">
      <items count="4">
        <item x="1"/>
        <item x="2"/>
        <item x="0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</pivotFields>
  <rowFields count="6">
    <field x="0"/>
    <field x="1"/>
    <field x="5"/>
    <field x="7"/>
    <field x="4"/>
    <field x="11"/>
  </rowFields>
  <rowItems count="44">
    <i>
      <x v="16"/>
      <x v="9"/>
      <x/>
      <x v="5"/>
      <x v="5"/>
      <x/>
    </i>
    <i>
      <x v="17"/>
      <x v="10"/>
      <x/>
      <x v="5"/>
      <x v="6"/>
      <x/>
    </i>
    <i>
      <x v="18"/>
      <x v="11"/>
      <x/>
      <x v="3"/>
      <x v="6"/>
      <x/>
    </i>
    <i>
      <x v="19"/>
      <x v="12"/>
      <x/>
      <x v="5"/>
      <x v="6"/>
      <x/>
    </i>
    <i>
      <x v="21"/>
      <x v="16"/>
      <x/>
      <x v="4"/>
      <x/>
      <x/>
    </i>
    <i>
      <x v="22"/>
      <x v="17"/>
      <x/>
      <x v="6"/>
      <x v="1"/>
      <x/>
    </i>
    <i>
      <x v="23"/>
      <x v="18"/>
      <x/>
      <x v="2"/>
      <x v="7"/>
      <x/>
    </i>
    <i>
      <x v="24"/>
      <x v="20"/>
      <x/>
      <x v="5"/>
      <x/>
      <x/>
    </i>
    <i>
      <x v="25"/>
      <x v="21"/>
      <x/>
      <x v="5"/>
      <x/>
      <x/>
    </i>
    <i>
      <x v="26"/>
      <x v="22"/>
      <x/>
      <x v="6"/>
      <x/>
      <x/>
    </i>
    <i>
      <x v="27"/>
      <x v="23"/>
      <x/>
      <x v="5"/>
      <x/>
      <x/>
    </i>
    <i>
      <x v="28"/>
      <x v="24"/>
      <x/>
      <x v="5"/>
      <x/>
      <x/>
    </i>
    <i>
      <x v="29"/>
      <x v="25"/>
      <x/>
      <x v="5"/>
      <x/>
      <x/>
    </i>
    <i>
      <x v="30"/>
      <x v="26"/>
      <x/>
      <x v="5"/>
      <x/>
      <x/>
    </i>
    <i>
      <x v="31"/>
      <x v="27"/>
      <x/>
      <x v="5"/>
      <x/>
      <x/>
    </i>
    <i>
      <x v="32"/>
      <x v="28"/>
      <x/>
      <x v="5"/>
      <x/>
      <x/>
    </i>
    <i>
      <x v="33"/>
      <x v="29"/>
      <x/>
      <x v="5"/>
      <x/>
      <x/>
    </i>
    <i>
      <x v="34"/>
      <x v="31"/>
      <x/>
      <x v="5"/>
      <x/>
      <x/>
    </i>
    <i>
      <x v="35"/>
      <x v="32"/>
      <x/>
      <x v="5"/>
      <x/>
      <x/>
    </i>
    <i>
      <x v="36"/>
      <x v="33"/>
      <x/>
      <x v="5"/>
      <x/>
      <x/>
    </i>
    <i>
      <x v="37"/>
      <x v="34"/>
      <x/>
      <x v="5"/>
      <x/>
      <x/>
    </i>
    <i>
      <x v="38"/>
      <x v="35"/>
      <x/>
      <x v="5"/>
      <x/>
      <x/>
    </i>
    <i>
      <x v="39"/>
      <x v="36"/>
      <x/>
      <x v="5"/>
      <x/>
      <x/>
    </i>
    <i>
      <x v="40"/>
      <x v="37"/>
      <x/>
      <x v="5"/>
      <x/>
      <x/>
    </i>
    <i>
      <x v="41"/>
      <x v="38"/>
      <x/>
      <x v="5"/>
      <x/>
      <x/>
    </i>
    <i>
      <x v="42"/>
      <x v="39"/>
      <x/>
      <x v="5"/>
      <x/>
      <x/>
    </i>
    <i>
      <x v="43"/>
      <x v="40"/>
      <x/>
      <x v="5"/>
      <x/>
      <x/>
    </i>
    <i>
      <x v="44"/>
      <x v="41"/>
      <x/>
      <x v="5"/>
      <x/>
      <x/>
    </i>
    <i>
      <x v="45"/>
      <x v="42"/>
      <x/>
      <x v="5"/>
      <x/>
      <x/>
    </i>
    <i>
      <x v="46"/>
      <x v="44"/>
      <x/>
      <x v="5"/>
      <x/>
      <x/>
    </i>
    <i>
      <x v="47"/>
      <x v="45"/>
      <x/>
      <x v="5"/>
      <x/>
      <x/>
    </i>
    <i>
      <x v="48"/>
      <x v="46"/>
      <x/>
      <x v="5"/>
      <x/>
      <x/>
    </i>
    <i>
      <x v="49"/>
      <x v="47"/>
      <x/>
      <x v="5"/>
      <x/>
      <x/>
    </i>
    <i>
      <x v="50"/>
      <x v="49"/>
      <x/>
      <x v="7"/>
      <x/>
      <x/>
    </i>
    <i>
      <x v="51"/>
      <x v="50"/>
      <x/>
      <x v="2"/>
      <x/>
      <x/>
    </i>
    <i>
      <x v="52"/>
      <x v="51"/>
      <x/>
      <x v="1"/>
      <x v="3"/>
      <x/>
    </i>
    <i>
      <x v="53"/>
      <x v="52"/>
      <x/>
      <x v="8"/>
      <x/>
      <x/>
    </i>
    <i>
      <x v="54"/>
      <x v="53"/>
      <x/>
      <x v="8"/>
      <x/>
      <x/>
    </i>
    <i>
      <x v="55"/>
      <x v="54"/>
      <x/>
      <x v="8"/>
      <x/>
      <x/>
    </i>
    <i>
      <x v="56"/>
      <x v="55"/>
      <x/>
      <x v="8"/>
      <x/>
      <x/>
    </i>
    <i>
      <x v="57"/>
      <x v="56"/>
      <x/>
      <x v="8"/>
      <x/>
      <x/>
    </i>
    <i>
      <x v="58"/>
      <x v="57"/>
      <x/>
      <x v="6"/>
      <x v="2"/>
      <x/>
    </i>
    <i>
      <x v="59"/>
      <x v="58"/>
      <x/>
      <x v="6"/>
      <x v="2"/>
      <x/>
    </i>
    <i>
      <x v="60"/>
      <x v="60"/>
      <x/>
      <x v="1"/>
      <x/>
      <x/>
    </i>
  </rowItems>
  <colItems count="1">
    <i/>
  </colItems>
  <pageFields count="1">
    <pageField fld="9" item="1" hier="-1"/>
  </pageFields>
  <dataFields count="1">
    <dataField name="Soma de DURAÇÃO" fld="2" baseField="0" baseItem="0"/>
  </dataFields>
  <formats count="12">
    <format dxfId="28">
      <pivotArea outline="0" collapsedLevelsAreSubtotals="1" fieldPosition="0"/>
    </format>
    <format dxfId="27">
      <pivotArea dataOnly="0" labelOnly="1" grandRow="1" outline="0" fieldPosition="0"/>
    </format>
    <format dxfId="26">
      <pivotArea dataOnly="0" labelOnly="1" grandRow="1" outline="0" offset="A256" fieldPosition="0"/>
    </format>
    <format dxfId="25">
      <pivotArea field="9" type="button" dataOnly="0" labelOnly="1" outline="0" axis="axisPage" fieldPosition="0"/>
    </format>
    <format dxfId="24">
      <pivotArea dataOnly="0" labelOnly="1" outline="0" fieldPosition="0">
        <references count="1">
          <reference field="9" count="1">
            <x v="1"/>
          </reference>
        </references>
      </pivotArea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type="topRight" dataOnly="0" labelOnly="1" outline="0" fieldPosition="0"/>
    </format>
    <format dxfId="17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5" indent="0" compact="0" compactData="0" gridDropZones="1" multipleFieldFilters="0" chartFormat="8">
  <location ref="A1:J60" firstHeaderRow="2" firstDataRow="2" firstDataCol="4"/>
  <pivotFields count="12">
    <pivotField axis="axisRow" compact="0" outline="0" showAll="0" defaultSubtotal="0">
      <items count="61">
        <item x="1"/>
        <item x="2"/>
        <item x="6"/>
        <item x="13"/>
        <item x="14"/>
        <item x="18"/>
        <item x="29"/>
        <item x="42"/>
        <item x="47"/>
        <item x="48"/>
        <item x="59"/>
        <item x="0"/>
        <item x="3"/>
        <item x="4"/>
        <item x="5"/>
        <item x="7"/>
        <item x="8"/>
        <item x="9"/>
        <item x="10"/>
        <item x="11"/>
        <item x="12"/>
        <item x="15"/>
        <item x="16"/>
        <item x="17"/>
        <item x="19"/>
        <item x="20"/>
        <item x="21"/>
        <item x="22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5"/>
        <item x="46"/>
        <item x="49"/>
        <item x="50"/>
        <item x="51"/>
        <item x="52"/>
        <item x="53"/>
        <item x="54"/>
        <item x="55"/>
        <item x="56"/>
        <item x="57"/>
        <item x="58"/>
        <item x="60"/>
      </items>
    </pivotField>
    <pivotField compact="0" outline="0" showAll="0" defaultSubtotal="0"/>
    <pivotField name="DURAÇÃO PLANEJADA" axis="axisRow" compact="0" outline="0" showAll="0" defaultSubtotal="0">
      <items count="9">
        <item x="7"/>
        <item x="5"/>
        <item x="4"/>
        <item x="6"/>
        <item x="2"/>
        <item x="3"/>
        <item x="8"/>
        <item x="1"/>
        <item x="0"/>
      </items>
    </pivotField>
    <pivotField axis="axisRow" compact="0" outline="0" showAll="0" defaultSubtotal="0">
      <items count="8">
        <item x="6"/>
        <item x="7"/>
        <item x="4"/>
        <item x="2"/>
        <item x="5"/>
        <item x="3"/>
        <item x="1"/>
        <item x="0"/>
      </items>
    </pivotField>
    <pivotField compact="0" numFmtId="9" outline="0" showAll="0" defaultSubtotal="0"/>
    <pivotField compact="0" numFmtId="14" outline="0" showAll="0"/>
    <pivotField compact="0" numFmtId="14" outline="0" showAll="0"/>
    <pivotField axis="axisRow" compact="0" numFmtId="14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compact="0" numFmtId="14" outline="0" showAll="0"/>
    <pivotField compact="0" outline="0" showAll="0"/>
    <pivotField compact="0" outline="0" showAll="0"/>
    <pivotField compact="0" outline="0" showAll="0"/>
  </pivotFields>
  <rowFields count="4">
    <field x="0"/>
    <field x="7"/>
    <field x="2"/>
    <field x="3"/>
  </rowFields>
  <rowItems count="58">
    <i>
      <x v="1"/>
      <x/>
      <x v="8"/>
      <x v="7"/>
    </i>
    <i>
      <x v="2"/>
      <x v="3"/>
      <x v="5"/>
      <x v="5"/>
    </i>
    <i>
      <x v="4"/>
      <x v="2"/>
      <x v="4"/>
      <x v="3"/>
    </i>
    <i>
      <x v="5"/>
      <x v="6"/>
      <x v="3"/>
      <x v="3"/>
    </i>
    <i>
      <x v="6"/>
      <x v="5"/>
      <x v="1"/>
      <x v="3"/>
    </i>
    <i>
      <x v="7"/>
      <x v="5"/>
      <x v="1"/>
      <x v="3"/>
    </i>
    <i>
      <x v="9"/>
      <x v="1"/>
      <x v="7"/>
      <x v="6"/>
    </i>
    <i>
      <x v="10"/>
      <x v="1"/>
      <x v="7"/>
      <x v="3"/>
    </i>
    <i>
      <x v="11"/>
      <x/>
      <x v="8"/>
      <x v="7"/>
    </i>
    <i>
      <x v="12"/>
      <x v="1"/>
      <x v="7"/>
      <x v="6"/>
    </i>
    <i>
      <x v="13"/>
      <x v="2"/>
      <x v="4"/>
      <x v="3"/>
    </i>
    <i>
      <x v="14"/>
      <x/>
      <x v="8"/>
      <x v="7"/>
    </i>
    <i>
      <x v="15"/>
      <x v="4"/>
      <x v="2"/>
      <x v="2"/>
    </i>
    <i>
      <x v="16"/>
      <x v="5"/>
      <x v="1"/>
      <x v="3"/>
    </i>
    <i>
      <x v="17"/>
      <x v="5"/>
      <x v="1"/>
      <x v="4"/>
    </i>
    <i>
      <x v="18"/>
      <x v="3"/>
      <x v="5"/>
      <x v="4"/>
    </i>
    <i>
      <x v="19"/>
      <x v="5"/>
      <x v="1"/>
      <x v="4"/>
    </i>
    <i>
      <x v="20"/>
      <x v="2"/>
      <x v="4"/>
      <x v="5"/>
    </i>
    <i>
      <x v="21"/>
      <x v="4"/>
      <x v="2"/>
      <x/>
    </i>
    <i>
      <x v="22"/>
      <x v="6"/>
      <x v="3"/>
      <x v="3"/>
    </i>
    <i>
      <x v="23"/>
      <x v="2"/>
      <x v="4"/>
      <x v="2"/>
    </i>
    <i>
      <x v="24"/>
      <x v="5"/>
      <x v="1"/>
      <x v="3"/>
    </i>
    <i>
      <x v="25"/>
      <x v="5"/>
      <x v="1"/>
      <x v="3"/>
    </i>
    <i>
      <x v="26"/>
      <x v="6"/>
      <x v="3"/>
      <x v="3"/>
    </i>
    <i>
      <x v="27"/>
      <x v="5"/>
      <x v="1"/>
      <x v="3"/>
    </i>
    <i>
      <x v="28"/>
      <x v="5"/>
      <x v="1"/>
      <x v="3"/>
    </i>
    <i>
      <x v="29"/>
      <x v="5"/>
      <x v="1"/>
      <x v="3"/>
    </i>
    <i>
      <x v="30"/>
      <x v="5"/>
      <x v="1"/>
      <x v="3"/>
    </i>
    <i>
      <x v="31"/>
      <x v="5"/>
      <x v="1"/>
      <x v="3"/>
    </i>
    <i>
      <x v="32"/>
      <x v="5"/>
      <x v="1"/>
      <x v="3"/>
    </i>
    <i>
      <x v="33"/>
      <x v="5"/>
      <x v="1"/>
      <x v="3"/>
    </i>
    <i>
      <x v="34"/>
      <x v="5"/>
      <x v="1"/>
      <x v="3"/>
    </i>
    <i>
      <x v="35"/>
      <x v="5"/>
      <x v="1"/>
      <x v="3"/>
    </i>
    <i>
      <x v="36"/>
      <x v="5"/>
      <x v="1"/>
      <x v="3"/>
    </i>
    <i>
      <x v="37"/>
      <x v="5"/>
      <x v="1"/>
      <x v="3"/>
    </i>
    <i>
      <x v="38"/>
      <x v="5"/>
      <x v="1"/>
      <x v="3"/>
    </i>
    <i>
      <x v="39"/>
      <x v="5"/>
      <x v="1"/>
      <x v="3"/>
    </i>
    <i>
      <x v="40"/>
      <x v="5"/>
      <x v="1"/>
      <x v="3"/>
    </i>
    <i>
      <x v="41"/>
      <x v="5"/>
      <x v="1"/>
      <x v="3"/>
    </i>
    <i>
      <x v="42"/>
      <x v="5"/>
      <x v="1"/>
      <x v="3"/>
    </i>
    <i>
      <x v="43"/>
      <x v="5"/>
      <x v="1"/>
      <x v="3"/>
    </i>
    <i>
      <x v="44"/>
      <x v="5"/>
      <x v="1"/>
      <x v="3"/>
    </i>
    <i>
      <x v="45"/>
      <x v="5"/>
      <x v="1"/>
      <x v="3"/>
    </i>
    <i>
      <x v="46"/>
      <x v="5"/>
      <x v="1"/>
      <x v="3"/>
    </i>
    <i>
      <x v="47"/>
      <x v="5"/>
      <x v="1"/>
      <x v="3"/>
    </i>
    <i>
      <x v="48"/>
      <x v="5"/>
      <x v="1"/>
      <x v="3"/>
    </i>
    <i>
      <x v="49"/>
      <x v="5"/>
      <x v="1"/>
      <x v="3"/>
    </i>
    <i>
      <x v="50"/>
      <x v="7"/>
      <x/>
      <x v="3"/>
    </i>
    <i>
      <x v="51"/>
      <x v="2"/>
      <x v="4"/>
      <x v="4"/>
    </i>
    <i>
      <x v="52"/>
      <x v="1"/>
      <x v="7"/>
      <x v="1"/>
    </i>
    <i>
      <x v="53"/>
      <x v="8"/>
      <x v="6"/>
      <x v="2"/>
    </i>
    <i>
      <x v="54"/>
      <x v="8"/>
      <x v="6"/>
      <x v="2"/>
    </i>
    <i>
      <x v="55"/>
      <x v="8"/>
      <x v="6"/>
      <x v="2"/>
    </i>
    <i>
      <x v="56"/>
      <x v="8"/>
      <x v="6"/>
      <x v="2"/>
    </i>
    <i>
      <x v="57"/>
      <x v="8"/>
      <x v="6"/>
      <x v="2"/>
    </i>
    <i>
      <x v="58"/>
      <x v="6"/>
      <x v="3"/>
      <x v="6"/>
    </i>
    <i>
      <x v="59"/>
      <x v="6"/>
      <x v="3"/>
      <x v="6"/>
    </i>
    <i>
      <x v="60"/>
      <x v="1"/>
      <x v="7"/>
      <x v="3"/>
    </i>
  </rowItems>
  <colItems count="1">
    <i/>
  </colItems>
  <formats count="17">
    <format dxfId="16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5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4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3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2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1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0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9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8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7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6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5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4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3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2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1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  <format dxfId="0">
      <pivotArea dataOnly="0" labelOnly="1" outline="0" fieldPosition="0">
        <references count="1">
          <reference field="0" count="8"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chartFormats count="1">
    <chartFormat chart="5" format="0" series="1">
      <pivotArea type="data" outline="0" fieldPosition="0"/>
    </chartFormat>
  </chartFormats>
  <pivotTableStyleInfo name="PivotStyleLight16" showRowHeaders="1" showColHeaders="1" showRowStripes="0" showColStripes="0" showLastColumn="1"/>
  <filters count="1">
    <filter fld="0" type="captionNotEndsWith" evalOrder="-1" id="2" stringValue1="*.0">
      <autoFilter ref="A1">
        <filterColumn colId="0">
          <customFilters>
            <customFilter operator="notEqual" val="**.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pageSetUpPr fitToPage="1"/>
  </sheetPr>
  <dimension ref="B1:HF720"/>
  <sheetViews>
    <sheetView showGridLines="0" tabSelected="1" zoomScale="70" zoomScaleNormal="70" workbookViewId="0">
      <selection activeCell="H6" sqref="H6"/>
    </sheetView>
  </sheetViews>
  <sheetFormatPr defaultColWidth="2.77734375" defaultRowHeight="17.399999999999999" outlineLevelRow="1" x14ac:dyDescent="0.35"/>
  <cols>
    <col min="1" max="1" width="1.44140625" style="16" customWidth="1"/>
    <col min="2" max="2" width="8.88671875" style="16" bestFit="1" customWidth="1"/>
    <col min="3" max="3" width="32.88671875" style="20" customWidth="1"/>
    <col min="4" max="4" width="13.33203125" style="15" customWidth="1"/>
    <col min="5" max="5" width="17.44140625" style="15" bestFit="1" customWidth="1"/>
    <col min="6" max="6" width="16.88671875" style="21" customWidth="1"/>
    <col min="7" max="7" width="15" style="15" bestFit="1" customWidth="1"/>
    <col min="8" max="8" width="13.33203125" style="15" customWidth="1"/>
    <col min="9" max="9" width="17.109375" style="15" bestFit="1" customWidth="1"/>
    <col min="10" max="10" width="14.77734375" style="15" customWidth="1"/>
    <col min="11" max="11" width="12.109375" style="15" bestFit="1" customWidth="1"/>
    <col min="12" max="12" width="11.77734375" style="15" bestFit="1" customWidth="1"/>
    <col min="13" max="13" width="15.44140625" style="15" bestFit="1" customWidth="1"/>
    <col min="14" max="16" width="2.77734375" style="15" customWidth="1"/>
    <col min="17" max="24" width="2.77734375" style="15"/>
    <col min="25" max="25" width="2.88671875" style="15" bestFit="1" customWidth="1"/>
    <col min="26" max="34" width="2.77734375" style="15"/>
    <col min="35" max="16384" width="2.77734375" style="16"/>
  </cols>
  <sheetData>
    <row r="1" spans="2:214" s="27" customFormat="1" x14ac:dyDescent="0.35">
      <c r="C1" s="38"/>
      <c r="D1" s="23"/>
      <c r="E1" s="23"/>
      <c r="F1" s="39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</row>
    <row r="2" spans="2:214" ht="24" customHeight="1" x14ac:dyDescent="0.3">
      <c r="B2" s="93" t="s">
        <v>163</v>
      </c>
      <c r="C2" s="93"/>
      <c r="D2" s="93"/>
      <c r="E2" s="93"/>
      <c r="F2" s="93"/>
      <c r="G2" s="93"/>
      <c r="H2" s="22" t="s">
        <v>3</v>
      </c>
      <c r="I2" s="22"/>
      <c r="J2" s="13">
        <v>4</v>
      </c>
      <c r="K2" s="14"/>
      <c r="L2" s="14"/>
      <c r="N2" s="24"/>
      <c r="O2" s="25" t="s">
        <v>16</v>
      </c>
      <c r="P2" s="23"/>
      <c r="Q2" s="23"/>
      <c r="R2" s="23"/>
      <c r="S2" s="26"/>
      <c r="T2" s="25" t="s">
        <v>0</v>
      </c>
      <c r="U2" s="27"/>
      <c r="V2" s="28"/>
      <c r="W2" s="29" t="s">
        <v>2</v>
      </c>
      <c r="X2" s="16"/>
      <c r="Z2" s="16"/>
      <c r="AH2" s="1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</row>
    <row r="3" spans="2:214" ht="24" customHeight="1" x14ac:dyDescent="0.3">
      <c r="B3" s="93"/>
      <c r="C3" s="93"/>
      <c r="D3" s="93"/>
      <c r="E3" s="93"/>
      <c r="F3" s="93"/>
      <c r="G3" s="93"/>
      <c r="N3" s="23"/>
      <c r="O3" s="23"/>
      <c r="P3" s="23"/>
      <c r="Q3" s="23"/>
      <c r="R3" s="23"/>
      <c r="S3" s="23"/>
      <c r="T3" s="23"/>
      <c r="U3" s="23"/>
      <c r="V3" s="23"/>
      <c r="W3" s="23"/>
      <c r="AB3" s="16"/>
      <c r="AC3" s="16"/>
      <c r="AD3" s="16"/>
      <c r="AE3" s="16"/>
      <c r="AF3" s="16"/>
      <c r="AG3" s="16"/>
      <c r="AH3" s="1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</row>
    <row r="4" spans="2:214" ht="18.75" customHeight="1" x14ac:dyDescent="0.3">
      <c r="B4" s="93"/>
      <c r="C4" s="93"/>
      <c r="D4" s="93"/>
      <c r="E4" s="93"/>
      <c r="F4" s="93"/>
      <c r="G4" s="93"/>
      <c r="H4" s="22" t="s">
        <v>152</v>
      </c>
      <c r="I4" s="22"/>
      <c r="J4" s="17">
        <v>43101</v>
      </c>
      <c r="K4" s="18"/>
      <c r="L4" s="18"/>
      <c r="N4" s="30"/>
      <c r="O4" s="25" t="s">
        <v>4</v>
      </c>
      <c r="P4" s="27"/>
      <c r="Q4" s="27"/>
      <c r="R4" s="27"/>
      <c r="S4" s="27"/>
      <c r="T4" s="27"/>
      <c r="U4" s="27"/>
      <c r="V4" s="31"/>
      <c r="W4" s="29" t="s">
        <v>5</v>
      </c>
      <c r="X4" s="16"/>
      <c r="Y4" s="16"/>
      <c r="Z4" s="16"/>
      <c r="AD4" s="16"/>
      <c r="AE4" s="16"/>
      <c r="AF4" s="16"/>
      <c r="AG4" s="16"/>
      <c r="AH4" s="1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</row>
    <row r="5" spans="2:214" ht="23.25" customHeight="1" x14ac:dyDescent="0.3">
      <c r="B5" s="93"/>
      <c r="C5" s="93"/>
      <c r="D5" s="93"/>
      <c r="E5" s="93"/>
      <c r="F5" s="93"/>
      <c r="G5" s="93"/>
      <c r="H5" s="92" t="s">
        <v>164</v>
      </c>
      <c r="I5" s="92"/>
      <c r="J5" s="92"/>
      <c r="K5" s="92"/>
      <c r="L5" s="92"/>
      <c r="M5" s="92"/>
      <c r="N5" s="23"/>
      <c r="O5" s="23"/>
      <c r="P5" s="23"/>
      <c r="Q5" s="23"/>
      <c r="R5" s="23"/>
      <c r="S5" s="23"/>
      <c r="T5" s="23"/>
      <c r="U5" s="23"/>
      <c r="V5" s="23"/>
      <c r="W5" s="23"/>
      <c r="AZ5" s="15"/>
      <c r="BA5" s="15"/>
      <c r="BB5" s="15"/>
    </row>
    <row r="6" spans="2:214" s="27" customFormat="1" ht="67.5" customHeight="1" x14ac:dyDescent="0.3">
      <c r="B6" s="40" t="s">
        <v>40</v>
      </c>
      <c r="C6" s="41" t="s">
        <v>15</v>
      </c>
      <c r="D6" s="42" t="s">
        <v>1</v>
      </c>
      <c r="E6" s="40" t="s">
        <v>17</v>
      </c>
      <c r="F6" s="40" t="s">
        <v>18</v>
      </c>
      <c r="G6" s="42" t="s">
        <v>19</v>
      </c>
      <c r="H6" s="40" t="s">
        <v>20</v>
      </c>
      <c r="I6" s="40" t="s">
        <v>22</v>
      </c>
      <c r="J6" s="40" t="s">
        <v>23</v>
      </c>
      <c r="K6" s="40" t="s">
        <v>34</v>
      </c>
      <c r="L6" s="40" t="s">
        <v>25</v>
      </c>
      <c r="M6" s="40" t="s">
        <v>21</v>
      </c>
      <c r="N6" s="32"/>
      <c r="O6" s="33">
        <f>$J$4</f>
        <v>43101</v>
      </c>
      <c r="P6" s="34">
        <f>O6+1</f>
        <v>43102</v>
      </c>
      <c r="Q6" s="33">
        <f t="shared" ref="Q6:BV6" si="0">P6+1</f>
        <v>43103</v>
      </c>
      <c r="R6" s="33">
        <f t="shared" si="0"/>
        <v>43104</v>
      </c>
      <c r="S6" s="33">
        <f t="shared" si="0"/>
        <v>43105</v>
      </c>
      <c r="T6" s="33">
        <f t="shared" si="0"/>
        <v>43106</v>
      </c>
      <c r="U6" s="33">
        <f t="shared" si="0"/>
        <v>43107</v>
      </c>
      <c r="V6" s="33">
        <f t="shared" si="0"/>
        <v>43108</v>
      </c>
      <c r="W6" s="33">
        <f t="shared" si="0"/>
        <v>43109</v>
      </c>
      <c r="X6" s="33">
        <f t="shared" si="0"/>
        <v>43110</v>
      </c>
      <c r="Y6" s="33">
        <f t="shared" si="0"/>
        <v>43111</v>
      </c>
      <c r="Z6" s="33">
        <f t="shared" si="0"/>
        <v>43112</v>
      </c>
      <c r="AA6" s="33">
        <f t="shared" si="0"/>
        <v>43113</v>
      </c>
      <c r="AB6" s="33">
        <f t="shared" si="0"/>
        <v>43114</v>
      </c>
      <c r="AC6" s="33">
        <f t="shared" si="0"/>
        <v>43115</v>
      </c>
      <c r="AD6" s="33">
        <f t="shared" si="0"/>
        <v>43116</v>
      </c>
      <c r="AE6" s="33">
        <f t="shared" si="0"/>
        <v>43117</v>
      </c>
      <c r="AF6" s="33">
        <f t="shared" si="0"/>
        <v>43118</v>
      </c>
      <c r="AG6" s="33">
        <f t="shared" si="0"/>
        <v>43119</v>
      </c>
      <c r="AH6" s="33">
        <f t="shared" si="0"/>
        <v>43120</v>
      </c>
      <c r="AI6" s="33">
        <f t="shared" si="0"/>
        <v>43121</v>
      </c>
      <c r="AJ6" s="33">
        <f t="shared" si="0"/>
        <v>43122</v>
      </c>
      <c r="AK6" s="33">
        <f t="shared" si="0"/>
        <v>43123</v>
      </c>
      <c r="AL6" s="33">
        <f t="shared" si="0"/>
        <v>43124</v>
      </c>
      <c r="AM6" s="33">
        <f t="shared" si="0"/>
        <v>43125</v>
      </c>
      <c r="AN6" s="33">
        <f t="shared" si="0"/>
        <v>43126</v>
      </c>
      <c r="AO6" s="33">
        <f t="shared" si="0"/>
        <v>43127</v>
      </c>
      <c r="AP6" s="33">
        <f t="shared" si="0"/>
        <v>43128</v>
      </c>
      <c r="AQ6" s="33">
        <f t="shared" si="0"/>
        <v>43129</v>
      </c>
      <c r="AR6" s="33">
        <f t="shared" si="0"/>
        <v>43130</v>
      </c>
      <c r="AS6" s="33">
        <f t="shared" si="0"/>
        <v>43131</v>
      </c>
      <c r="AT6" s="33">
        <f t="shared" si="0"/>
        <v>43132</v>
      </c>
      <c r="AU6" s="33">
        <f t="shared" si="0"/>
        <v>43133</v>
      </c>
      <c r="AV6" s="33">
        <f t="shared" si="0"/>
        <v>43134</v>
      </c>
      <c r="AW6" s="33">
        <f t="shared" si="0"/>
        <v>43135</v>
      </c>
      <c r="AX6" s="33">
        <f t="shared" si="0"/>
        <v>43136</v>
      </c>
      <c r="AY6" s="33">
        <f t="shared" si="0"/>
        <v>43137</v>
      </c>
      <c r="AZ6" s="33">
        <f t="shared" si="0"/>
        <v>43138</v>
      </c>
      <c r="BA6" s="33">
        <f t="shared" si="0"/>
        <v>43139</v>
      </c>
      <c r="BB6" s="33">
        <f t="shared" si="0"/>
        <v>43140</v>
      </c>
      <c r="BC6" s="33">
        <f t="shared" si="0"/>
        <v>43141</v>
      </c>
      <c r="BD6" s="33">
        <f t="shared" si="0"/>
        <v>43142</v>
      </c>
      <c r="BE6" s="33">
        <f t="shared" si="0"/>
        <v>43143</v>
      </c>
      <c r="BF6" s="33">
        <f t="shared" si="0"/>
        <v>43144</v>
      </c>
      <c r="BG6" s="33">
        <f t="shared" si="0"/>
        <v>43145</v>
      </c>
      <c r="BH6" s="33">
        <f t="shared" si="0"/>
        <v>43146</v>
      </c>
      <c r="BI6" s="33">
        <f t="shared" si="0"/>
        <v>43147</v>
      </c>
      <c r="BJ6" s="33">
        <f t="shared" si="0"/>
        <v>43148</v>
      </c>
      <c r="BK6" s="33">
        <f t="shared" si="0"/>
        <v>43149</v>
      </c>
      <c r="BL6" s="33">
        <f t="shared" si="0"/>
        <v>43150</v>
      </c>
      <c r="BM6" s="33">
        <f t="shared" si="0"/>
        <v>43151</v>
      </c>
      <c r="BN6" s="33">
        <f t="shared" si="0"/>
        <v>43152</v>
      </c>
      <c r="BO6" s="33">
        <f t="shared" si="0"/>
        <v>43153</v>
      </c>
      <c r="BP6" s="33">
        <f t="shared" si="0"/>
        <v>43154</v>
      </c>
      <c r="BQ6" s="33">
        <f t="shared" si="0"/>
        <v>43155</v>
      </c>
      <c r="BR6" s="33">
        <f t="shared" si="0"/>
        <v>43156</v>
      </c>
      <c r="BS6" s="33">
        <f t="shared" si="0"/>
        <v>43157</v>
      </c>
      <c r="BT6" s="33">
        <f t="shared" si="0"/>
        <v>43158</v>
      </c>
      <c r="BU6" s="33">
        <f t="shared" si="0"/>
        <v>43159</v>
      </c>
      <c r="BV6" s="33">
        <f t="shared" si="0"/>
        <v>43160</v>
      </c>
      <c r="BW6" s="33">
        <f t="shared" ref="BW6" si="1">BV6+1</f>
        <v>43161</v>
      </c>
      <c r="BX6" s="33">
        <f t="shared" ref="BX6" si="2">BW6+1</f>
        <v>43162</v>
      </c>
      <c r="BY6" s="33">
        <f t="shared" ref="BY6" si="3">BX6+1</f>
        <v>43163</v>
      </c>
      <c r="BZ6" s="33">
        <f t="shared" ref="BZ6" si="4">BY6+1</f>
        <v>43164</v>
      </c>
      <c r="CA6" s="33">
        <f t="shared" ref="CA6" si="5">BZ6+1</f>
        <v>43165</v>
      </c>
      <c r="CB6" s="33">
        <f t="shared" ref="CB6" si="6">CA6+1</f>
        <v>43166</v>
      </c>
      <c r="CC6" s="33">
        <f t="shared" ref="CC6" si="7">CB6+1</f>
        <v>43167</v>
      </c>
      <c r="CD6" s="33">
        <f t="shared" ref="CD6" si="8">CC6+1</f>
        <v>43168</v>
      </c>
      <c r="CE6" s="33">
        <f t="shared" ref="CE6" si="9">CD6+1</f>
        <v>43169</v>
      </c>
      <c r="CF6" s="33">
        <f t="shared" ref="CF6" si="10">CE6+1</f>
        <v>43170</v>
      </c>
      <c r="CG6" s="33">
        <f t="shared" ref="CG6" si="11">CF6+1</f>
        <v>43171</v>
      </c>
      <c r="CH6" s="33">
        <f t="shared" ref="CH6" si="12">CG6+1</f>
        <v>43172</v>
      </c>
      <c r="CI6" s="33">
        <f t="shared" ref="CI6" si="13">CH6+1</f>
        <v>43173</v>
      </c>
      <c r="CJ6" s="33">
        <f t="shared" ref="CJ6" si="14">CI6+1</f>
        <v>43174</v>
      </c>
      <c r="CK6" s="33">
        <f t="shared" ref="CK6" si="15">CJ6+1</f>
        <v>43175</v>
      </c>
      <c r="CL6" s="33">
        <f t="shared" ref="CL6" si="16">CK6+1</f>
        <v>43176</v>
      </c>
      <c r="CM6" s="33">
        <f t="shared" ref="CM6" si="17">CL6+1</f>
        <v>43177</v>
      </c>
      <c r="CN6" s="33">
        <f t="shared" ref="CN6" si="18">CM6+1</f>
        <v>43178</v>
      </c>
      <c r="CO6" s="33">
        <f t="shared" ref="CO6" si="19">CN6+1</f>
        <v>43179</v>
      </c>
      <c r="CP6" s="33">
        <f t="shared" ref="CP6" si="20">CO6+1</f>
        <v>43180</v>
      </c>
      <c r="CQ6" s="33">
        <f t="shared" ref="CQ6" si="21">CP6+1</f>
        <v>43181</v>
      </c>
      <c r="CR6" s="33">
        <f t="shared" ref="CR6" si="22">CQ6+1</f>
        <v>43182</v>
      </c>
      <c r="CS6" s="33">
        <f t="shared" ref="CS6" si="23">CR6+1</f>
        <v>43183</v>
      </c>
      <c r="CT6" s="33">
        <f t="shared" ref="CT6" si="24">CS6+1</f>
        <v>43184</v>
      </c>
      <c r="CU6" s="33">
        <f t="shared" ref="CU6" si="25">CT6+1</f>
        <v>43185</v>
      </c>
      <c r="CV6" s="33">
        <f t="shared" ref="CV6" si="26">CU6+1</f>
        <v>43186</v>
      </c>
      <c r="CW6" s="33">
        <f t="shared" ref="CW6" si="27">CV6+1</f>
        <v>43187</v>
      </c>
      <c r="CX6" s="33">
        <f t="shared" ref="CX6" si="28">CW6+1</f>
        <v>43188</v>
      </c>
      <c r="CY6" s="33">
        <f t="shared" ref="CY6" si="29">CX6+1</f>
        <v>43189</v>
      </c>
      <c r="CZ6" s="33">
        <f t="shared" ref="CZ6" si="30">CY6+1</f>
        <v>43190</v>
      </c>
      <c r="DA6" s="33">
        <f t="shared" ref="DA6" si="31">CZ6+1</f>
        <v>43191</v>
      </c>
      <c r="DB6" s="33">
        <f t="shared" ref="DB6" si="32">DA6+1</f>
        <v>43192</v>
      </c>
      <c r="DC6" s="33">
        <f t="shared" ref="DC6" si="33">DB6+1</f>
        <v>43193</v>
      </c>
      <c r="DD6" s="33">
        <f t="shared" ref="DD6" si="34">DC6+1</f>
        <v>43194</v>
      </c>
      <c r="DE6" s="33">
        <f t="shared" ref="DE6" si="35">DD6+1</f>
        <v>43195</v>
      </c>
      <c r="DF6" s="33">
        <f t="shared" ref="DF6" si="36">DE6+1</f>
        <v>43196</v>
      </c>
      <c r="DG6" s="33">
        <f t="shared" ref="DG6" si="37">DF6+1</f>
        <v>43197</v>
      </c>
      <c r="DH6" s="33">
        <f t="shared" ref="DH6" si="38">DG6+1</f>
        <v>43198</v>
      </c>
      <c r="DI6" s="33">
        <f t="shared" ref="DI6" si="39">DH6+1</f>
        <v>43199</v>
      </c>
      <c r="DJ6" s="33">
        <f t="shared" ref="DJ6" si="40">DI6+1</f>
        <v>43200</v>
      </c>
      <c r="DK6" s="33">
        <f t="shared" ref="DK6" si="41">DJ6+1</f>
        <v>43201</v>
      </c>
      <c r="DL6" s="33">
        <f t="shared" ref="DL6" si="42">DK6+1</f>
        <v>43202</v>
      </c>
      <c r="DM6" s="33">
        <f t="shared" ref="DM6" si="43">DL6+1</f>
        <v>43203</v>
      </c>
      <c r="DN6" s="33">
        <f t="shared" ref="DN6" si="44">DM6+1</f>
        <v>43204</v>
      </c>
      <c r="DO6" s="33">
        <f t="shared" ref="DO6" si="45">DN6+1</f>
        <v>43205</v>
      </c>
      <c r="DP6" s="33">
        <f t="shared" ref="DP6" si="46">DO6+1</f>
        <v>43206</v>
      </c>
      <c r="DQ6" s="33">
        <f t="shared" ref="DQ6" si="47">DP6+1</f>
        <v>43207</v>
      </c>
      <c r="DR6" s="33">
        <f t="shared" ref="DR6" si="48">DQ6+1</f>
        <v>43208</v>
      </c>
      <c r="DS6" s="33">
        <f t="shared" ref="DS6" si="49">DR6+1</f>
        <v>43209</v>
      </c>
      <c r="DT6" s="33">
        <f t="shared" ref="DT6" si="50">DS6+1</f>
        <v>43210</v>
      </c>
      <c r="DU6" s="33">
        <f t="shared" ref="DU6" si="51">DT6+1</f>
        <v>43211</v>
      </c>
      <c r="DV6" s="33">
        <f t="shared" ref="DV6" si="52">DU6+1</f>
        <v>43212</v>
      </c>
      <c r="DW6" s="33">
        <f t="shared" ref="DW6" si="53">DV6+1</f>
        <v>43213</v>
      </c>
      <c r="DX6" s="33">
        <f t="shared" ref="DX6" si="54">DW6+1</f>
        <v>43214</v>
      </c>
      <c r="DY6" s="33">
        <f t="shared" ref="DY6" si="55">DX6+1</f>
        <v>43215</v>
      </c>
      <c r="DZ6" s="33">
        <f t="shared" ref="DZ6" si="56">DY6+1</f>
        <v>43216</v>
      </c>
      <c r="EA6" s="33">
        <f t="shared" ref="EA6" si="57">DZ6+1</f>
        <v>43217</v>
      </c>
      <c r="EB6" s="33">
        <f t="shared" ref="EB6" si="58">EA6+1</f>
        <v>43218</v>
      </c>
      <c r="EC6" s="33">
        <f t="shared" ref="EC6" si="59">EB6+1</f>
        <v>43219</v>
      </c>
      <c r="ED6" s="33">
        <f t="shared" ref="ED6" si="60">EC6+1</f>
        <v>43220</v>
      </c>
      <c r="EE6" s="33">
        <f t="shared" ref="EE6" si="61">ED6+1</f>
        <v>43221</v>
      </c>
      <c r="EF6" s="33">
        <f t="shared" ref="EF6" si="62">EE6+1</f>
        <v>43222</v>
      </c>
      <c r="EG6" s="33">
        <f t="shared" ref="EG6" si="63">EF6+1</f>
        <v>43223</v>
      </c>
      <c r="EH6" s="33">
        <f t="shared" ref="EH6" si="64">EG6+1</f>
        <v>43224</v>
      </c>
      <c r="EI6" s="33">
        <f t="shared" ref="EI6" si="65">EH6+1</f>
        <v>43225</v>
      </c>
      <c r="EJ6" s="33">
        <f t="shared" ref="EJ6" si="66">EI6+1</f>
        <v>43226</v>
      </c>
      <c r="EK6" s="33">
        <f t="shared" ref="EK6" si="67">EJ6+1</f>
        <v>43227</v>
      </c>
      <c r="EL6" s="33">
        <f t="shared" ref="EL6" si="68">EK6+1</f>
        <v>43228</v>
      </c>
      <c r="EM6" s="33">
        <f t="shared" ref="EM6" si="69">EL6+1</f>
        <v>43229</v>
      </c>
      <c r="EN6" s="33">
        <f t="shared" ref="EN6" si="70">EM6+1</f>
        <v>43230</v>
      </c>
      <c r="EO6" s="33">
        <f t="shared" ref="EO6" si="71">EN6+1</f>
        <v>43231</v>
      </c>
      <c r="EP6" s="33">
        <f t="shared" ref="EP6" si="72">EO6+1</f>
        <v>43232</v>
      </c>
      <c r="EQ6" s="33">
        <f t="shared" ref="EQ6" si="73">EP6+1</f>
        <v>43233</v>
      </c>
      <c r="ER6" s="33">
        <f t="shared" ref="ER6" si="74">EQ6+1</f>
        <v>43234</v>
      </c>
      <c r="ES6" s="33">
        <f t="shared" ref="ES6" si="75">ER6+1</f>
        <v>43235</v>
      </c>
      <c r="ET6" s="33">
        <f t="shared" ref="ET6" si="76">ES6+1</f>
        <v>43236</v>
      </c>
      <c r="EU6" s="33">
        <f t="shared" ref="EU6" si="77">ET6+1</f>
        <v>43237</v>
      </c>
      <c r="EV6" s="33">
        <f t="shared" ref="EV6" si="78">EU6+1</f>
        <v>43238</v>
      </c>
      <c r="EW6" s="33">
        <f t="shared" ref="EW6" si="79">EV6+1</f>
        <v>43239</v>
      </c>
      <c r="EX6" s="33">
        <f t="shared" ref="EX6" si="80">EW6+1</f>
        <v>43240</v>
      </c>
      <c r="EY6" s="33">
        <f t="shared" ref="EY6" si="81">EX6+1</f>
        <v>43241</v>
      </c>
      <c r="EZ6" s="33">
        <f t="shared" ref="EZ6" si="82">EY6+1</f>
        <v>43242</v>
      </c>
      <c r="FA6" s="33">
        <f t="shared" ref="FA6" si="83">EZ6+1</f>
        <v>43243</v>
      </c>
      <c r="FB6" s="33">
        <f t="shared" ref="FB6" si="84">FA6+1</f>
        <v>43244</v>
      </c>
      <c r="FC6" s="33">
        <f t="shared" ref="FC6" si="85">FB6+1</f>
        <v>43245</v>
      </c>
      <c r="FD6" s="33">
        <f t="shared" ref="FD6" si="86">FC6+1</f>
        <v>43246</v>
      </c>
      <c r="FE6" s="33">
        <f t="shared" ref="FE6" si="87">FD6+1</f>
        <v>43247</v>
      </c>
      <c r="FF6" s="33">
        <f t="shared" ref="FF6" si="88">FE6+1</f>
        <v>43248</v>
      </c>
      <c r="FG6" s="33">
        <f t="shared" ref="FG6" si="89">FF6+1</f>
        <v>43249</v>
      </c>
      <c r="FH6" s="33">
        <f t="shared" ref="FH6" si="90">FG6+1</f>
        <v>43250</v>
      </c>
      <c r="FI6" s="33">
        <f t="shared" ref="FI6" si="91">FH6+1</f>
        <v>43251</v>
      </c>
      <c r="FJ6" s="33">
        <f t="shared" ref="FJ6" si="92">FI6+1</f>
        <v>43252</v>
      </c>
      <c r="FK6" s="33">
        <f t="shared" ref="FK6" si="93">FJ6+1</f>
        <v>43253</v>
      </c>
      <c r="FL6" s="33">
        <f t="shared" ref="FL6" si="94">FK6+1</f>
        <v>43254</v>
      </c>
      <c r="FM6" s="33">
        <f t="shared" ref="FM6" si="95">FL6+1</f>
        <v>43255</v>
      </c>
      <c r="FN6" s="33">
        <f t="shared" ref="FN6" si="96">FM6+1</f>
        <v>43256</v>
      </c>
      <c r="FO6" s="33">
        <f t="shared" ref="FO6" si="97">FN6+1</f>
        <v>43257</v>
      </c>
      <c r="FP6" s="33">
        <f t="shared" ref="FP6" si="98">FO6+1</f>
        <v>43258</v>
      </c>
      <c r="FQ6" s="33">
        <f t="shared" ref="FQ6" si="99">FP6+1</f>
        <v>43259</v>
      </c>
      <c r="FR6" s="33">
        <f t="shared" ref="FR6" si="100">FQ6+1</f>
        <v>43260</v>
      </c>
      <c r="FS6" s="33">
        <f t="shared" ref="FS6" si="101">FR6+1</f>
        <v>43261</v>
      </c>
      <c r="FT6" s="33">
        <f t="shared" ref="FT6" si="102">FS6+1</f>
        <v>43262</v>
      </c>
      <c r="FU6" s="33">
        <f t="shared" ref="FU6" si="103">FT6+1</f>
        <v>43263</v>
      </c>
      <c r="FV6" s="33">
        <f t="shared" ref="FV6" si="104">FU6+1</f>
        <v>43264</v>
      </c>
      <c r="FW6" s="33">
        <f t="shared" ref="FW6" si="105">FV6+1</f>
        <v>43265</v>
      </c>
      <c r="FX6" s="33">
        <f t="shared" ref="FX6" si="106">FW6+1</f>
        <v>43266</v>
      </c>
      <c r="FY6" s="33">
        <f t="shared" ref="FY6" si="107">FX6+1</f>
        <v>43267</v>
      </c>
      <c r="FZ6" s="33">
        <f t="shared" ref="FZ6" si="108">FY6+1</f>
        <v>43268</v>
      </c>
      <c r="GA6" s="33">
        <f t="shared" ref="GA6" si="109">FZ6+1</f>
        <v>43269</v>
      </c>
      <c r="GB6" s="33">
        <f t="shared" ref="GB6" si="110">GA6+1</f>
        <v>43270</v>
      </c>
      <c r="GC6" s="33">
        <f t="shared" ref="GC6" si="111">GB6+1</f>
        <v>43271</v>
      </c>
      <c r="GD6" s="33">
        <f t="shared" ref="GD6" si="112">GC6+1</f>
        <v>43272</v>
      </c>
      <c r="GE6" s="33">
        <f t="shared" ref="GE6" si="113">GD6+1</f>
        <v>43273</v>
      </c>
      <c r="GF6" s="33">
        <f t="shared" ref="GF6" si="114">GE6+1</f>
        <v>43274</v>
      </c>
      <c r="GG6" s="33">
        <f t="shared" ref="GG6" si="115">GF6+1</f>
        <v>43275</v>
      </c>
      <c r="GH6" s="33">
        <f t="shared" ref="GH6" si="116">GG6+1</f>
        <v>43276</v>
      </c>
      <c r="GI6" s="33">
        <f t="shared" ref="GI6" si="117">GH6+1</f>
        <v>43277</v>
      </c>
      <c r="GJ6" s="33">
        <f t="shared" ref="GJ6" si="118">GI6+1</f>
        <v>43278</v>
      </c>
      <c r="GK6" s="33">
        <f t="shared" ref="GK6" si="119">GJ6+1</f>
        <v>43279</v>
      </c>
      <c r="GL6" s="33">
        <f t="shared" ref="GL6" si="120">GK6+1</f>
        <v>43280</v>
      </c>
      <c r="GM6" s="33">
        <f t="shared" ref="GM6" si="121">GL6+1</f>
        <v>43281</v>
      </c>
      <c r="GN6" s="33">
        <f t="shared" ref="GN6" si="122">GM6+1</f>
        <v>43282</v>
      </c>
      <c r="GO6" s="33">
        <f t="shared" ref="GO6" si="123">GN6+1</f>
        <v>43283</v>
      </c>
      <c r="GP6" s="33">
        <f t="shared" ref="GP6" si="124">GO6+1</f>
        <v>43284</v>
      </c>
      <c r="GQ6" s="33">
        <f t="shared" ref="GQ6" si="125">GP6+1</f>
        <v>43285</v>
      </c>
      <c r="GR6" s="33">
        <f t="shared" ref="GR6" si="126">GQ6+1</f>
        <v>43286</v>
      </c>
      <c r="GS6" s="33">
        <f t="shared" ref="GS6" si="127">GR6+1</f>
        <v>43287</v>
      </c>
      <c r="GT6" s="33">
        <f t="shared" ref="GT6" si="128">GS6+1</f>
        <v>43288</v>
      </c>
      <c r="GU6" s="33">
        <f t="shared" ref="GU6" si="129">GT6+1</f>
        <v>43289</v>
      </c>
      <c r="GV6" s="33">
        <f t="shared" ref="GV6" si="130">GU6+1</f>
        <v>43290</v>
      </c>
      <c r="GW6" s="33">
        <f t="shared" ref="GW6" si="131">GV6+1</f>
        <v>43291</v>
      </c>
      <c r="GX6" s="33">
        <f t="shared" ref="GX6" si="132">GW6+1</f>
        <v>43292</v>
      </c>
      <c r="GY6" s="33">
        <f t="shared" ref="GY6" si="133">GX6+1</f>
        <v>43293</v>
      </c>
      <c r="GZ6" s="33">
        <f t="shared" ref="GZ6" si="134">GY6+1</f>
        <v>43294</v>
      </c>
      <c r="HA6" s="33">
        <f t="shared" ref="HA6" si="135">GZ6+1</f>
        <v>43295</v>
      </c>
      <c r="HB6" s="33">
        <f t="shared" ref="HB6" si="136">HA6+1</f>
        <v>43296</v>
      </c>
      <c r="HC6" s="33">
        <f t="shared" ref="HC6" si="137">HB6+1</f>
        <v>43297</v>
      </c>
      <c r="HD6" s="33">
        <f t="shared" ref="HD6" si="138">HC6+1</f>
        <v>43298</v>
      </c>
      <c r="HE6" s="33">
        <f t="shared" ref="HE6" si="139">HD6+1</f>
        <v>43299</v>
      </c>
      <c r="HF6" s="33">
        <f t="shared" ref="HF6" si="140">HE6+1</f>
        <v>43300</v>
      </c>
    </row>
    <row r="7" spans="2:214" s="27" customFormat="1" ht="18.75" customHeight="1" x14ac:dyDescent="0.3">
      <c r="B7" s="43" t="s">
        <v>156</v>
      </c>
      <c r="C7" s="46" t="s">
        <v>42</v>
      </c>
      <c r="D7" s="58">
        <f t="shared" ref="D7:E9" si="141">(I7-G7)+1</f>
        <v>130</v>
      </c>
      <c r="E7" s="58">
        <f t="shared" si="141"/>
        <v>150</v>
      </c>
      <c r="F7" s="47">
        <f>AVERAGE($F$8,$F$20,$F$55)</f>
        <v>0.53076388888888892</v>
      </c>
      <c r="G7" s="48">
        <f>SMALL($G$8:$G$66,1)</f>
        <v>43101</v>
      </c>
      <c r="H7" s="48">
        <f>SMALL($H$8:$H$66,1)</f>
        <v>43101</v>
      </c>
      <c r="I7" s="48">
        <f>LARGE($I$8:$I$66,1)</f>
        <v>43230</v>
      </c>
      <c r="J7" s="48">
        <f>LARGE($J$8:$J$66,1)</f>
        <v>43250</v>
      </c>
      <c r="K7" s="48"/>
      <c r="L7" s="48"/>
      <c r="M7" s="49"/>
      <c r="N7" s="35"/>
      <c r="O7" s="36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214" s="27" customFormat="1" ht="18.899999999999999" customHeight="1" x14ac:dyDescent="0.3">
      <c r="B8" s="44" t="s">
        <v>31</v>
      </c>
      <c r="C8" s="50" t="s">
        <v>86</v>
      </c>
      <c r="D8" s="57">
        <f t="shared" si="141"/>
        <v>12</v>
      </c>
      <c r="E8" s="57">
        <f t="shared" si="141"/>
        <v>12</v>
      </c>
      <c r="F8" s="51">
        <f>AVERAGE($F9,$F13)</f>
        <v>0.90416666666666656</v>
      </c>
      <c r="G8" s="52">
        <f>SMALL($G$10:$G$19,1)</f>
        <v>43101</v>
      </c>
      <c r="H8" s="52">
        <f>SMALL($H$10:$H$19,1)</f>
        <v>43101</v>
      </c>
      <c r="I8" s="52">
        <f>LARGE($I$10:$I$19,1)</f>
        <v>43112</v>
      </c>
      <c r="J8" s="52">
        <f>LARGE($J$10:$J$19,1)</f>
        <v>43112</v>
      </c>
      <c r="K8" s="52"/>
      <c r="L8" s="52"/>
      <c r="M8" s="53"/>
      <c r="N8" s="23"/>
      <c r="O8" s="36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214" s="27" customFormat="1" ht="18.899999999999999" customHeight="1" x14ac:dyDescent="0.3">
      <c r="B9" s="44" t="s">
        <v>6</v>
      </c>
      <c r="C9" s="50" t="s">
        <v>87</v>
      </c>
      <c r="D9" s="57">
        <f t="shared" si="141"/>
        <v>12</v>
      </c>
      <c r="E9" s="57">
        <f t="shared" si="141"/>
        <v>12</v>
      </c>
      <c r="F9" s="51">
        <f>AVERAGE($F$10:$F$12)</f>
        <v>1</v>
      </c>
      <c r="G9" s="52">
        <f>SMALL($G$10:$G$12,1)</f>
        <v>43101</v>
      </c>
      <c r="H9" s="52">
        <f>SMALL($H$10:$H$12,1)</f>
        <v>43101</v>
      </c>
      <c r="I9" s="52">
        <f>LARGE($I$10:$I$12,1)</f>
        <v>43112</v>
      </c>
      <c r="J9" s="52">
        <f>LARGE($J$10:$J$12,1)</f>
        <v>43112</v>
      </c>
      <c r="K9" s="52"/>
      <c r="L9" s="52"/>
      <c r="M9" s="53"/>
      <c r="N9" s="23"/>
      <c r="O9" s="36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214" ht="18.75" customHeight="1" outlineLevel="1" x14ac:dyDescent="0.3">
      <c r="B10" s="45" t="s">
        <v>91</v>
      </c>
      <c r="C10" s="54" t="s">
        <v>88</v>
      </c>
      <c r="D10" s="45">
        <v>8</v>
      </c>
      <c r="E10" s="45">
        <v>8</v>
      </c>
      <c r="F10" s="55">
        <v>1</v>
      </c>
      <c r="G10" s="19">
        <v>43101</v>
      </c>
      <c r="H10" s="19">
        <v>43101</v>
      </c>
      <c r="I10" s="19">
        <f>(G10+D10)-1</f>
        <v>43108</v>
      </c>
      <c r="J10" s="19">
        <f>(H10+E10)-1</f>
        <v>43108</v>
      </c>
      <c r="K10" s="19" t="str">
        <f t="shared" ref="K10:K66" ca="1" si="142">IF(F10=1,"Concluído",IF(AND(J10&lt;TODAY(),F10&lt;1),"Em atraso","Em andamento"))</f>
        <v>Concluído</v>
      </c>
      <c r="L10" s="19" t="s">
        <v>26</v>
      </c>
      <c r="M10" s="56" t="s">
        <v>130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</row>
    <row r="11" spans="2:214" ht="18.899999999999999" customHeight="1" outlineLevel="1" x14ac:dyDescent="0.3">
      <c r="B11" s="45" t="s">
        <v>90</v>
      </c>
      <c r="C11" s="54" t="s">
        <v>89</v>
      </c>
      <c r="D11" s="45">
        <v>5</v>
      </c>
      <c r="E11" s="45">
        <v>5</v>
      </c>
      <c r="F11" s="55">
        <v>1</v>
      </c>
      <c r="G11" s="19">
        <v>43101</v>
      </c>
      <c r="H11" s="19">
        <v>43101</v>
      </c>
      <c r="I11" s="19">
        <f t="shared" ref="I11:I66" si="143">(G11+D11)-1</f>
        <v>43105</v>
      </c>
      <c r="J11" s="19">
        <f t="shared" ref="J11:J66" si="144">(H11+E11)-1</f>
        <v>43105</v>
      </c>
      <c r="K11" s="19" t="str">
        <f t="shared" ca="1" si="142"/>
        <v>Concluído</v>
      </c>
      <c r="L11" s="19" t="s">
        <v>27</v>
      </c>
      <c r="M11" s="56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</row>
    <row r="12" spans="2:214" ht="18.899999999999999" customHeight="1" outlineLevel="1" x14ac:dyDescent="0.3">
      <c r="B12" s="45" t="s">
        <v>92</v>
      </c>
      <c r="C12" s="54" t="s">
        <v>43</v>
      </c>
      <c r="D12" s="45">
        <v>12</v>
      </c>
      <c r="E12" s="45">
        <v>12</v>
      </c>
      <c r="F12" s="55">
        <v>1</v>
      </c>
      <c r="G12" s="19">
        <v>43101</v>
      </c>
      <c r="H12" s="19">
        <v>43101</v>
      </c>
      <c r="I12" s="19">
        <f t="shared" si="143"/>
        <v>43112</v>
      </c>
      <c r="J12" s="19">
        <f t="shared" si="144"/>
        <v>43112</v>
      </c>
      <c r="K12" s="19" t="str">
        <f t="shared" ca="1" si="142"/>
        <v>Concluído</v>
      </c>
      <c r="L12" s="19" t="s">
        <v>27</v>
      </c>
      <c r="M12" s="56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</row>
    <row r="13" spans="2:214" s="27" customFormat="1" ht="18.899999999999999" customHeight="1" x14ac:dyDescent="0.3">
      <c r="B13" s="44" t="s">
        <v>7</v>
      </c>
      <c r="C13" s="70" t="s">
        <v>44</v>
      </c>
      <c r="D13" s="57">
        <f>(I13-G13)+1</f>
        <v>6</v>
      </c>
      <c r="E13" s="57">
        <f>(J13-H13)+1</f>
        <v>7</v>
      </c>
      <c r="F13" s="51">
        <f>AVERAGE($F$14:$F$19)</f>
        <v>0.80833333333333324</v>
      </c>
      <c r="G13" s="52">
        <f>SMALL($G$14:$G$19,1)</f>
        <v>43101</v>
      </c>
      <c r="H13" s="52">
        <f>SMALL($H$14:$H$19,1)</f>
        <v>43101</v>
      </c>
      <c r="I13" s="52">
        <f>LARGE($I$14:$I$19,1)</f>
        <v>43106</v>
      </c>
      <c r="J13" s="52">
        <f>LARGE($J$14:$J$19,1)</f>
        <v>43107</v>
      </c>
      <c r="K13" s="37"/>
      <c r="L13" s="52"/>
      <c r="M13" s="5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214" ht="18.899999999999999" customHeight="1" outlineLevel="1" x14ac:dyDescent="0.3">
      <c r="B14" s="45" t="s">
        <v>93</v>
      </c>
      <c r="C14" s="54" t="s">
        <v>97</v>
      </c>
      <c r="D14" s="45">
        <v>3</v>
      </c>
      <c r="E14" s="45">
        <v>3</v>
      </c>
      <c r="F14" s="55">
        <v>1</v>
      </c>
      <c r="G14" s="19">
        <v>43101</v>
      </c>
      <c r="H14" s="19">
        <v>43101</v>
      </c>
      <c r="I14" s="19">
        <f t="shared" si="143"/>
        <v>43103</v>
      </c>
      <c r="J14" s="19">
        <f t="shared" si="144"/>
        <v>43103</v>
      </c>
      <c r="K14" s="19" t="str">
        <f t="shared" ca="1" si="142"/>
        <v>Concluído</v>
      </c>
      <c r="L14" s="19" t="s">
        <v>27</v>
      </c>
      <c r="M14" s="56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</row>
    <row r="15" spans="2:214" ht="18.899999999999999" customHeight="1" outlineLevel="1" x14ac:dyDescent="0.3">
      <c r="B15" s="45" t="s">
        <v>94</v>
      </c>
      <c r="C15" s="54" t="s">
        <v>46</v>
      </c>
      <c r="D15" s="45">
        <v>2</v>
      </c>
      <c r="E15" s="45">
        <v>5</v>
      </c>
      <c r="F15" s="55">
        <v>0.6</v>
      </c>
      <c r="G15" s="19">
        <v>43101</v>
      </c>
      <c r="H15" s="19">
        <v>43101</v>
      </c>
      <c r="I15" s="19">
        <f t="shared" si="143"/>
        <v>43102</v>
      </c>
      <c r="J15" s="19">
        <f t="shared" si="144"/>
        <v>43105</v>
      </c>
      <c r="K15" s="19" t="str">
        <f t="shared" ca="1" si="142"/>
        <v>Em atraso</v>
      </c>
      <c r="L15" s="19" t="s">
        <v>27</v>
      </c>
      <c r="M15" s="56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7"/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7"/>
      <c r="FI15" s="27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V15" s="27"/>
      <c r="GW15" s="27"/>
      <c r="GX15" s="27"/>
      <c r="GY15" s="27"/>
      <c r="GZ15" s="27"/>
      <c r="HA15" s="27"/>
      <c r="HB15" s="27"/>
      <c r="HC15" s="27"/>
      <c r="HD15" s="27"/>
      <c r="HE15" s="27"/>
      <c r="HF15" s="27"/>
    </row>
    <row r="16" spans="2:214" ht="18.899999999999999" customHeight="1" outlineLevel="1" x14ac:dyDescent="0.3">
      <c r="B16" s="45" t="s">
        <v>95</v>
      </c>
      <c r="C16" s="54" t="s">
        <v>98</v>
      </c>
      <c r="D16" s="45">
        <v>2</v>
      </c>
      <c r="E16" s="45">
        <v>6</v>
      </c>
      <c r="F16" s="55">
        <v>0.75</v>
      </c>
      <c r="G16" s="19">
        <v>43101</v>
      </c>
      <c r="H16" s="19">
        <v>43101</v>
      </c>
      <c r="I16" s="19">
        <f t="shared" ref="I16" si="145">(G16+D16)-1</f>
        <v>43102</v>
      </c>
      <c r="J16" s="19">
        <f t="shared" ref="J16" si="146">(H16+E16)-1</f>
        <v>43106</v>
      </c>
      <c r="K16" s="19" t="str">
        <f t="shared" ref="K16" ca="1" si="147">IF(F16=1,"Concluído",IF(AND(J16&lt;TODAY(),F16&lt;1),"Em atraso","Em andamento"))</f>
        <v>Em atraso</v>
      </c>
      <c r="L16" s="19" t="s">
        <v>27</v>
      </c>
      <c r="M16" s="56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  <c r="DE16" s="27"/>
      <c r="DF16" s="27"/>
      <c r="DG16" s="27"/>
      <c r="DH16" s="27"/>
      <c r="DI16" s="27"/>
      <c r="DJ16" s="27"/>
      <c r="DK16" s="27"/>
      <c r="DL16" s="27"/>
      <c r="DM16" s="27"/>
      <c r="DN16" s="27"/>
      <c r="DO16" s="27"/>
      <c r="DP16" s="27"/>
      <c r="DQ16" s="27"/>
      <c r="DR16" s="27"/>
      <c r="DS16" s="27"/>
      <c r="DT16" s="27"/>
      <c r="DU16" s="27"/>
      <c r="DV16" s="27"/>
      <c r="DW16" s="27"/>
      <c r="DX16" s="27"/>
      <c r="DY16" s="27"/>
      <c r="DZ16" s="27"/>
      <c r="EA16" s="27"/>
      <c r="EB16" s="27"/>
      <c r="EC16" s="27"/>
      <c r="ED16" s="27"/>
      <c r="EE16" s="27"/>
      <c r="EF16" s="27"/>
      <c r="EG16" s="27"/>
      <c r="EH16" s="27"/>
      <c r="EI16" s="27"/>
      <c r="EJ16" s="27"/>
      <c r="EK16" s="27"/>
      <c r="EL16" s="27"/>
      <c r="EM16" s="27"/>
      <c r="EN16" s="27"/>
      <c r="EO16" s="27"/>
      <c r="EP16" s="27"/>
      <c r="EQ16" s="27"/>
      <c r="ER16" s="27"/>
      <c r="ES16" s="27"/>
      <c r="ET16" s="27"/>
      <c r="EU16" s="27"/>
      <c r="EV16" s="27"/>
      <c r="EW16" s="27"/>
      <c r="EX16" s="27"/>
      <c r="EY16" s="27"/>
      <c r="EZ16" s="27"/>
      <c r="FA16" s="27"/>
      <c r="FB16" s="27"/>
      <c r="FC16" s="27"/>
      <c r="FD16" s="27"/>
      <c r="FE16" s="27"/>
      <c r="FF16" s="27"/>
      <c r="FG16" s="27"/>
      <c r="FH16" s="27"/>
      <c r="FI16" s="27"/>
      <c r="FJ16" s="27"/>
      <c r="FK16" s="27"/>
      <c r="FL16" s="27"/>
      <c r="FM16" s="27"/>
      <c r="FN16" s="27"/>
      <c r="FO16" s="27"/>
      <c r="FP16" s="27"/>
      <c r="FQ16" s="27"/>
      <c r="FR16" s="27"/>
      <c r="FS16" s="27"/>
      <c r="FT16" s="27"/>
      <c r="FU16" s="27"/>
      <c r="FV16" s="27"/>
      <c r="FW16" s="27"/>
      <c r="FX16" s="27"/>
      <c r="FY16" s="27"/>
      <c r="FZ16" s="27"/>
      <c r="GA16" s="27"/>
      <c r="GB16" s="27"/>
      <c r="GC16" s="27"/>
      <c r="GD16" s="27"/>
      <c r="GE16" s="27"/>
      <c r="GF16" s="27"/>
      <c r="GG16" s="27"/>
      <c r="GH16" s="27"/>
      <c r="GI16" s="27"/>
      <c r="GJ16" s="27"/>
      <c r="GK16" s="27"/>
      <c r="GL16" s="27"/>
      <c r="GM16" s="27"/>
      <c r="GN16" s="27"/>
      <c r="GO16" s="27"/>
      <c r="GP16" s="27"/>
      <c r="GQ16" s="27"/>
      <c r="GR16" s="27"/>
      <c r="GS16" s="27"/>
      <c r="GT16" s="27"/>
      <c r="GU16" s="27"/>
      <c r="GV16" s="27"/>
      <c r="GW16" s="27"/>
      <c r="GX16" s="27"/>
      <c r="GY16" s="27"/>
      <c r="GZ16" s="27"/>
      <c r="HA16" s="27"/>
      <c r="HB16" s="27"/>
      <c r="HC16" s="27"/>
      <c r="HD16" s="27"/>
      <c r="HE16" s="27"/>
      <c r="HF16" s="27"/>
    </row>
    <row r="17" spans="2:214" ht="18.899999999999999" customHeight="1" outlineLevel="1" x14ac:dyDescent="0.3">
      <c r="B17" s="45" t="s">
        <v>96</v>
      </c>
      <c r="C17" s="54" t="s">
        <v>45</v>
      </c>
      <c r="D17" s="45">
        <v>6</v>
      </c>
      <c r="E17" s="45">
        <v>6</v>
      </c>
      <c r="F17" s="55">
        <v>0.75</v>
      </c>
      <c r="G17" s="19">
        <v>43101</v>
      </c>
      <c r="H17" s="19">
        <v>43101</v>
      </c>
      <c r="I17" s="19">
        <f t="shared" si="143"/>
        <v>43106</v>
      </c>
      <c r="J17" s="19">
        <f t="shared" si="144"/>
        <v>43106</v>
      </c>
      <c r="K17" s="19" t="str">
        <f t="shared" ca="1" si="142"/>
        <v>Em atraso</v>
      </c>
      <c r="L17" s="19" t="s">
        <v>27</v>
      </c>
      <c r="M17" s="56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  <c r="DE17" s="27"/>
      <c r="DF17" s="27"/>
      <c r="DG17" s="27"/>
      <c r="DH17" s="27"/>
      <c r="DI17" s="27"/>
      <c r="DJ17" s="27"/>
      <c r="DK17" s="27"/>
      <c r="DL17" s="27"/>
      <c r="DM17" s="27"/>
      <c r="DN17" s="27"/>
      <c r="DO17" s="27"/>
      <c r="DP17" s="27"/>
      <c r="DQ17" s="27"/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/>
      <c r="ER17" s="27"/>
      <c r="ES17" s="27"/>
      <c r="ET17" s="27"/>
      <c r="EU17" s="27"/>
      <c r="EV17" s="27"/>
      <c r="EW17" s="27"/>
      <c r="EX17" s="27"/>
      <c r="EY17" s="27"/>
      <c r="EZ17" s="27"/>
      <c r="FA17" s="27"/>
      <c r="FB17" s="27"/>
      <c r="FC17" s="27"/>
      <c r="FD17" s="27"/>
      <c r="FE17" s="27"/>
      <c r="FF17" s="27"/>
      <c r="FG17" s="27"/>
      <c r="FH17" s="27"/>
      <c r="FI17" s="27"/>
      <c r="FJ17" s="27"/>
      <c r="FK17" s="27"/>
      <c r="FL17" s="27"/>
      <c r="FM17" s="27"/>
      <c r="FN17" s="27"/>
      <c r="FO17" s="27"/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/>
      <c r="GA17" s="27"/>
      <c r="GB17" s="27"/>
      <c r="GC17" s="27"/>
      <c r="GD17" s="27"/>
      <c r="GE17" s="27"/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/>
      <c r="GX17" s="27"/>
      <c r="GY17" s="27"/>
      <c r="GZ17" s="27"/>
      <c r="HA17" s="27"/>
      <c r="HB17" s="27"/>
      <c r="HC17" s="27"/>
      <c r="HD17" s="27"/>
      <c r="HE17" s="27"/>
      <c r="HF17" s="27"/>
    </row>
    <row r="18" spans="2:214" ht="18.899999999999999" customHeight="1" outlineLevel="1" x14ac:dyDescent="0.3">
      <c r="B18" s="45" t="s">
        <v>101</v>
      </c>
      <c r="C18" s="54" t="s">
        <v>99</v>
      </c>
      <c r="D18" s="45">
        <v>2</v>
      </c>
      <c r="E18" s="45">
        <v>6</v>
      </c>
      <c r="F18" s="55">
        <v>0.75</v>
      </c>
      <c r="G18" s="19">
        <v>43101</v>
      </c>
      <c r="H18" s="19">
        <v>43101</v>
      </c>
      <c r="I18" s="19">
        <f t="shared" ref="I18" si="148">(G18+D18)-1</f>
        <v>43102</v>
      </c>
      <c r="J18" s="19">
        <f t="shared" ref="J18" si="149">(H18+E18)-1</f>
        <v>43106</v>
      </c>
      <c r="K18" s="19" t="str">
        <f t="shared" ref="K18" ca="1" si="150">IF(F18=1,"Concluído",IF(AND(J18&lt;TODAY(),F18&lt;1),"Em atraso","Em andamento"))</f>
        <v>Em atraso</v>
      </c>
      <c r="L18" s="19" t="s">
        <v>27</v>
      </c>
      <c r="M18" s="56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2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27"/>
      <c r="DW18" s="27"/>
      <c r="DX18" s="27"/>
      <c r="DY18" s="27"/>
      <c r="DZ18" s="27"/>
      <c r="EA18" s="27"/>
      <c r="EB18" s="27"/>
      <c r="EC18" s="27"/>
      <c r="ED18" s="27"/>
      <c r="EE18" s="27"/>
      <c r="EF18" s="27"/>
      <c r="EG18" s="27"/>
      <c r="EH18" s="27"/>
      <c r="EI18" s="27"/>
      <c r="EJ18" s="27"/>
      <c r="EK18" s="27"/>
      <c r="EL18" s="27"/>
      <c r="EM18" s="27"/>
      <c r="EN18" s="27"/>
      <c r="EO18" s="27"/>
      <c r="EP18" s="27"/>
      <c r="EQ18" s="27"/>
      <c r="ER18" s="27"/>
      <c r="ES18" s="27"/>
      <c r="ET18" s="27"/>
      <c r="EU18" s="27"/>
      <c r="EV18" s="27"/>
      <c r="EW18" s="27"/>
      <c r="EX18" s="27"/>
      <c r="EY18" s="27"/>
      <c r="EZ18" s="27"/>
      <c r="FA18" s="27"/>
      <c r="FB18" s="27"/>
      <c r="FC18" s="27"/>
      <c r="FD18" s="27"/>
      <c r="FE18" s="27"/>
      <c r="FF18" s="27"/>
      <c r="FG18" s="27"/>
      <c r="FH18" s="27"/>
      <c r="FI18" s="27"/>
      <c r="FJ18" s="27"/>
      <c r="FK18" s="27"/>
      <c r="FL18" s="27"/>
      <c r="FM18" s="27"/>
      <c r="FN18" s="27"/>
      <c r="FO18" s="27"/>
      <c r="FP18" s="27"/>
      <c r="FQ18" s="27"/>
      <c r="FR18" s="27"/>
      <c r="FS18" s="27"/>
      <c r="FT18" s="27"/>
      <c r="FU18" s="27"/>
      <c r="FV18" s="27"/>
      <c r="FW18" s="27"/>
      <c r="FX18" s="27"/>
      <c r="FY18" s="27"/>
      <c r="FZ18" s="27"/>
      <c r="GA18" s="27"/>
      <c r="GB18" s="27"/>
      <c r="GC18" s="27"/>
      <c r="GD18" s="27"/>
      <c r="GE18" s="27"/>
      <c r="GF18" s="27"/>
      <c r="GG18" s="27"/>
      <c r="GH18" s="27"/>
      <c r="GI18" s="27"/>
      <c r="GJ18" s="27"/>
      <c r="GK18" s="27"/>
      <c r="GL18" s="27"/>
      <c r="GM18" s="27"/>
      <c r="GN18" s="27"/>
      <c r="GO18" s="27"/>
      <c r="GP18" s="27"/>
      <c r="GQ18" s="27"/>
      <c r="GR18" s="27"/>
      <c r="GS18" s="27"/>
      <c r="GT18" s="27"/>
      <c r="GU18" s="27"/>
      <c r="GV18" s="27"/>
      <c r="GW18" s="27"/>
      <c r="GX18" s="27"/>
      <c r="GY18" s="27"/>
      <c r="GZ18" s="27"/>
      <c r="HA18" s="27"/>
      <c r="HB18" s="27"/>
      <c r="HC18" s="27"/>
      <c r="HD18" s="27"/>
      <c r="HE18" s="27"/>
      <c r="HF18" s="27"/>
    </row>
    <row r="19" spans="2:214" ht="18.899999999999999" customHeight="1" outlineLevel="1" x14ac:dyDescent="0.3">
      <c r="B19" s="45" t="s">
        <v>102</v>
      </c>
      <c r="C19" s="54" t="s">
        <v>100</v>
      </c>
      <c r="D19" s="45">
        <v>5</v>
      </c>
      <c r="E19" s="45">
        <v>7</v>
      </c>
      <c r="F19" s="55">
        <v>1</v>
      </c>
      <c r="G19" s="19">
        <v>43101</v>
      </c>
      <c r="H19" s="19">
        <v>43101</v>
      </c>
      <c r="I19" s="19">
        <f t="shared" si="143"/>
        <v>43105</v>
      </c>
      <c r="J19" s="19">
        <f t="shared" si="144"/>
        <v>43107</v>
      </c>
      <c r="K19" s="19" t="str">
        <f t="shared" ca="1" si="142"/>
        <v>Concluído</v>
      </c>
      <c r="L19" s="19" t="s">
        <v>26</v>
      </c>
      <c r="M19" s="56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  <c r="DJ19" s="27"/>
      <c r="DK19" s="27"/>
      <c r="DL19" s="27"/>
      <c r="DM19" s="27"/>
      <c r="DN19" s="27"/>
      <c r="DO19" s="27"/>
      <c r="DP19" s="27"/>
      <c r="DQ19" s="27"/>
      <c r="DR19" s="27"/>
      <c r="DS19" s="27"/>
      <c r="DT19" s="27"/>
      <c r="DU19" s="27"/>
      <c r="DV19" s="27"/>
      <c r="DW19" s="27"/>
      <c r="DX19" s="27"/>
      <c r="DY19" s="27"/>
      <c r="DZ19" s="27"/>
      <c r="EA19" s="27"/>
      <c r="EB19" s="27"/>
      <c r="EC19" s="27"/>
      <c r="ED19" s="27"/>
      <c r="EE19" s="27"/>
      <c r="EF19" s="27"/>
      <c r="EG19" s="27"/>
      <c r="EH19" s="27"/>
      <c r="EI19" s="27"/>
      <c r="EJ19" s="27"/>
      <c r="EK19" s="27"/>
      <c r="EL19" s="27"/>
      <c r="EM19" s="27"/>
      <c r="EN19" s="27"/>
      <c r="EO19" s="27"/>
      <c r="EP19" s="27"/>
      <c r="EQ19" s="27"/>
      <c r="ER19" s="27"/>
      <c r="ES19" s="27"/>
      <c r="ET19" s="27"/>
      <c r="EU19" s="27"/>
      <c r="EV19" s="27"/>
      <c r="EW19" s="27"/>
      <c r="EX19" s="27"/>
      <c r="EY19" s="27"/>
      <c r="EZ19" s="27"/>
      <c r="FA19" s="27"/>
      <c r="FB19" s="27"/>
      <c r="FC19" s="27"/>
      <c r="FD19" s="27"/>
      <c r="FE19" s="27"/>
      <c r="FF19" s="27"/>
      <c r="FG19" s="27"/>
      <c r="FH19" s="27"/>
      <c r="FI19" s="27"/>
      <c r="FJ19" s="27"/>
      <c r="FK19" s="27"/>
      <c r="FL19" s="27"/>
      <c r="FM19" s="27"/>
      <c r="FN19" s="27"/>
      <c r="FO19" s="27"/>
      <c r="FP19" s="27"/>
      <c r="FQ19" s="27"/>
      <c r="FR19" s="27"/>
      <c r="FS19" s="27"/>
      <c r="FT19" s="27"/>
      <c r="FU19" s="27"/>
      <c r="FV19" s="27"/>
      <c r="FW19" s="27"/>
      <c r="FX19" s="27"/>
      <c r="FY19" s="27"/>
      <c r="FZ19" s="27"/>
      <c r="GA19" s="27"/>
      <c r="GB19" s="27"/>
      <c r="GC19" s="27"/>
      <c r="GD19" s="27"/>
      <c r="GE19" s="27"/>
      <c r="GF19" s="27"/>
      <c r="GG19" s="27"/>
      <c r="GH19" s="27"/>
      <c r="GI19" s="27"/>
      <c r="GJ19" s="27"/>
      <c r="GK19" s="27"/>
      <c r="GL19" s="27"/>
      <c r="GM19" s="27"/>
      <c r="GN19" s="27"/>
      <c r="GO19" s="27"/>
      <c r="GP19" s="27"/>
      <c r="GQ19" s="27"/>
      <c r="GR19" s="27"/>
      <c r="GS19" s="27"/>
      <c r="GT19" s="27"/>
      <c r="GU19" s="27"/>
      <c r="GV19" s="27"/>
      <c r="GW19" s="27"/>
      <c r="GX19" s="27"/>
      <c r="GY19" s="27"/>
      <c r="GZ19" s="27"/>
      <c r="HA19" s="27"/>
      <c r="HB19" s="27"/>
      <c r="HC19" s="27"/>
      <c r="HD19" s="27"/>
      <c r="HE19" s="27"/>
      <c r="HF19" s="27"/>
    </row>
    <row r="20" spans="2:214" s="27" customFormat="1" ht="18.899999999999999" customHeight="1" x14ac:dyDescent="0.3">
      <c r="B20" s="44" t="s">
        <v>32</v>
      </c>
      <c r="C20" s="50" t="s">
        <v>48</v>
      </c>
      <c r="D20" s="57">
        <f>(I20-G20)+1</f>
        <v>60</v>
      </c>
      <c r="E20" s="57">
        <f>(J20-H20)+1</f>
        <v>50</v>
      </c>
      <c r="F20" s="51">
        <f>AVERAGE($F$21,$F$26,$F$37,$F$50)</f>
        <v>0.32062499999999999</v>
      </c>
      <c r="G20" s="52">
        <f>SMALL($G$23:$G$54,1)</f>
        <v>43101</v>
      </c>
      <c r="H20" s="52">
        <f>SMALL($H$23:$H$54,1)</f>
        <v>43101</v>
      </c>
      <c r="I20" s="52">
        <f>LARGE($I$23:$I$54,1)</f>
        <v>43160</v>
      </c>
      <c r="J20" s="52">
        <f>LARGE($J$23:$J$54,1)</f>
        <v>43150</v>
      </c>
      <c r="K20" s="37"/>
      <c r="L20" s="52"/>
      <c r="M20" s="5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</row>
    <row r="21" spans="2:214" s="27" customFormat="1" ht="18.899999999999999" customHeight="1" x14ac:dyDescent="0.3">
      <c r="B21" s="44" t="s">
        <v>9</v>
      </c>
      <c r="C21" s="70" t="s">
        <v>155</v>
      </c>
      <c r="D21" s="57">
        <f>(I21-G21)+1</f>
        <v>25</v>
      </c>
      <c r="E21" s="57">
        <f>(J21-H21)+1</f>
        <v>20</v>
      </c>
      <c r="F21" s="51">
        <f>AVERAGE($F$23:$F$25)</f>
        <v>0.33666666666666667</v>
      </c>
      <c r="G21" s="52">
        <f>SMALL($G$23:$G$25,1)</f>
        <v>43101</v>
      </c>
      <c r="H21" s="52">
        <f>SMALL($H$23:$H$25,1)</f>
        <v>43101</v>
      </c>
      <c r="I21" s="52">
        <f>LARGE($I$23:$I$25,1)</f>
        <v>43125</v>
      </c>
      <c r="J21" s="52">
        <f>LARGE($J$23:$J$25,1)</f>
        <v>43120</v>
      </c>
      <c r="K21" s="37"/>
      <c r="L21" s="52"/>
      <c r="M21" s="5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214" s="27" customFormat="1" ht="18.899999999999999" customHeight="1" x14ac:dyDescent="0.3">
      <c r="B22" s="45" t="s">
        <v>73</v>
      </c>
      <c r="C22" s="54" t="s">
        <v>153</v>
      </c>
      <c r="D22" s="45">
        <v>5</v>
      </c>
      <c r="E22" s="45">
        <v>4</v>
      </c>
      <c r="F22" s="55">
        <v>0</v>
      </c>
      <c r="G22" s="19">
        <v>43101</v>
      </c>
      <c r="H22" s="19">
        <v>43101</v>
      </c>
      <c r="I22" s="19">
        <f t="shared" ref="I22" si="151">(G22+D22)-1</f>
        <v>43105</v>
      </c>
      <c r="J22" s="19">
        <f t="shared" ref="J22" si="152">(H22+E22)-1</f>
        <v>43104</v>
      </c>
      <c r="K22" s="19" t="str">
        <f t="shared" ref="K22" ca="1" si="153">IF(F22=1,"Concluído",IF(AND(J22&lt;TODAY(),F22&lt;1),"Em atraso","Em andamento"))</f>
        <v>Em atraso</v>
      </c>
      <c r="L22" s="19" t="s">
        <v>27</v>
      </c>
      <c r="M22" s="56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214" ht="18.899999999999999" customHeight="1" outlineLevel="1" x14ac:dyDescent="0.3">
      <c r="B23" s="45" t="s">
        <v>75</v>
      </c>
      <c r="C23" s="54" t="s">
        <v>154</v>
      </c>
      <c r="D23" s="45">
        <v>5</v>
      </c>
      <c r="E23" s="45">
        <v>3</v>
      </c>
      <c r="F23" s="55">
        <v>0.2</v>
      </c>
      <c r="G23" s="19">
        <v>43101</v>
      </c>
      <c r="H23" s="19">
        <v>43101</v>
      </c>
      <c r="I23" s="19">
        <f t="shared" si="143"/>
        <v>43105</v>
      </c>
      <c r="J23" s="19">
        <f t="shared" si="144"/>
        <v>43103</v>
      </c>
      <c r="K23" s="19" t="str">
        <f t="shared" ca="1" si="142"/>
        <v>Em atraso</v>
      </c>
      <c r="L23" s="19" t="s">
        <v>27</v>
      </c>
      <c r="M23" s="56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27"/>
      <c r="DS23" s="27"/>
      <c r="DT23" s="27"/>
      <c r="DU23" s="27"/>
      <c r="DV23" s="27"/>
      <c r="DW23" s="27"/>
      <c r="DX23" s="27"/>
      <c r="DY23" s="27"/>
      <c r="DZ23" s="27"/>
      <c r="EA23" s="27"/>
      <c r="EB23" s="27"/>
      <c r="EC23" s="27"/>
      <c r="ED23" s="27"/>
      <c r="EE23" s="27"/>
      <c r="EF23" s="27"/>
      <c r="EG23" s="27"/>
      <c r="EH23" s="27"/>
      <c r="EI23" s="27"/>
      <c r="EJ23" s="27"/>
      <c r="EK23" s="27"/>
      <c r="EL23" s="27"/>
      <c r="EM23" s="27"/>
      <c r="EN23" s="27"/>
      <c r="EO23" s="27"/>
      <c r="EP23" s="27"/>
      <c r="EQ23" s="27"/>
      <c r="ER23" s="27"/>
      <c r="ES23" s="27"/>
      <c r="ET23" s="27"/>
      <c r="EU23" s="27"/>
      <c r="EV23" s="27"/>
      <c r="EW23" s="27"/>
      <c r="EX23" s="27"/>
      <c r="EY23" s="27"/>
      <c r="EZ23" s="27"/>
      <c r="FA23" s="27"/>
      <c r="FB23" s="27"/>
      <c r="FC23" s="27"/>
      <c r="FD23" s="27"/>
      <c r="FE23" s="27"/>
      <c r="FF23" s="27"/>
      <c r="FG23" s="27"/>
      <c r="FH23" s="27"/>
      <c r="FI23" s="27"/>
      <c r="FJ23" s="27"/>
      <c r="FK23" s="27"/>
      <c r="FL23" s="27"/>
      <c r="FM23" s="27"/>
      <c r="FN23" s="27"/>
      <c r="FO23" s="27"/>
      <c r="FP23" s="27"/>
      <c r="FQ23" s="27"/>
      <c r="FR23" s="27"/>
      <c r="FS23" s="27"/>
      <c r="FT23" s="27"/>
      <c r="FU23" s="27"/>
      <c r="FV23" s="27"/>
      <c r="FW23" s="27"/>
      <c r="FX23" s="27"/>
      <c r="FY23" s="27"/>
      <c r="FZ23" s="27"/>
      <c r="GA23" s="27"/>
      <c r="GB23" s="27"/>
      <c r="GC23" s="27"/>
      <c r="GD23" s="27"/>
      <c r="GE23" s="27"/>
      <c r="GF23" s="27"/>
      <c r="GG23" s="27"/>
      <c r="GH23" s="27"/>
      <c r="GI23" s="27"/>
      <c r="GJ23" s="27"/>
      <c r="GK23" s="27"/>
      <c r="GL23" s="27"/>
      <c r="GM23" s="27"/>
      <c r="GN23" s="27"/>
      <c r="GO23" s="27"/>
      <c r="GP23" s="27"/>
      <c r="GQ23" s="27"/>
      <c r="GR23" s="27"/>
      <c r="GS23" s="27"/>
      <c r="GT23" s="27"/>
      <c r="GU23" s="27"/>
      <c r="GV23" s="27"/>
      <c r="GW23" s="27"/>
      <c r="GX23" s="27"/>
      <c r="GY23" s="27"/>
      <c r="GZ23" s="27"/>
      <c r="HA23" s="27"/>
      <c r="HB23" s="27"/>
      <c r="HC23" s="27"/>
      <c r="HD23" s="27"/>
      <c r="HE23" s="27"/>
      <c r="HF23" s="27"/>
    </row>
    <row r="24" spans="2:214" ht="18.899999999999999" customHeight="1" outlineLevel="1" x14ac:dyDescent="0.3">
      <c r="B24" s="45" t="s">
        <v>76</v>
      </c>
      <c r="C24" s="54" t="s">
        <v>63</v>
      </c>
      <c r="D24" s="45">
        <v>14</v>
      </c>
      <c r="E24" s="45">
        <v>13</v>
      </c>
      <c r="F24" s="55">
        <v>0.01</v>
      </c>
      <c r="G24" s="19">
        <v>43101</v>
      </c>
      <c r="H24" s="19">
        <v>43101</v>
      </c>
      <c r="I24" s="19">
        <f t="shared" si="143"/>
        <v>43114</v>
      </c>
      <c r="J24" s="19">
        <f t="shared" si="144"/>
        <v>43113</v>
      </c>
      <c r="K24" s="19" t="str">
        <f t="shared" ca="1" si="142"/>
        <v>Em atraso</v>
      </c>
      <c r="L24" s="19" t="s">
        <v>27</v>
      </c>
      <c r="M24" s="56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  <c r="DB24" s="27"/>
      <c r="DC24" s="27"/>
      <c r="DD24" s="27"/>
      <c r="DE24" s="27"/>
      <c r="DF24" s="27"/>
      <c r="DG24" s="27"/>
      <c r="DH24" s="27"/>
      <c r="DI24" s="27"/>
      <c r="DJ24" s="27"/>
      <c r="DK24" s="27"/>
      <c r="DL24" s="27"/>
      <c r="DM24" s="27"/>
      <c r="DN24" s="27"/>
      <c r="DO24" s="27"/>
      <c r="DP24" s="27"/>
      <c r="DQ24" s="27"/>
      <c r="DR24" s="27"/>
      <c r="DS24" s="27"/>
      <c r="DT24" s="27"/>
      <c r="DU24" s="27"/>
      <c r="DV24" s="27"/>
      <c r="DW24" s="27"/>
      <c r="DX24" s="27"/>
      <c r="DY24" s="27"/>
      <c r="DZ24" s="27"/>
      <c r="EA24" s="27"/>
      <c r="EB24" s="27"/>
      <c r="EC24" s="27"/>
      <c r="ED24" s="27"/>
      <c r="EE24" s="27"/>
      <c r="EF24" s="27"/>
      <c r="EG24" s="27"/>
      <c r="EH24" s="27"/>
      <c r="EI24" s="27"/>
      <c r="EJ24" s="27"/>
      <c r="EK24" s="27"/>
      <c r="EL24" s="27"/>
      <c r="EM24" s="27"/>
      <c r="EN24" s="27"/>
      <c r="EO24" s="27"/>
      <c r="EP24" s="27"/>
      <c r="EQ24" s="27"/>
      <c r="ER24" s="27"/>
      <c r="ES24" s="27"/>
      <c r="ET24" s="27"/>
      <c r="EU24" s="27"/>
      <c r="EV24" s="27"/>
      <c r="EW24" s="27"/>
      <c r="EX24" s="27"/>
      <c r="EY24" s="27"/>
      <c r="EZ24" s="27"/>
      <c r="FA24" s="27"/>
      <c r="FB24" s="27"/>
      <c r="FC24" s="27"/>
      <c r="FD24" s="27"/>
      <c r="FE24" s="27"/>
      <c r="FF24" s="27"/>
      <c r="FG24" s="27"/>
      <c r="FH24" s="27"/>
      <c r="FI24" s="27"/>
      <c r="FJ24" s="27"/>
      <c r="FK24" s="27"/>
      <c r="FL24" s="27"/>
      <c r="FM24" s="27"/>
      <c r="FN24" s="27"/>
      <c r="FO24" s="27"/>
      <c r="FP24" s="27"/>
      <c r="FQ24" s="27"/>
      <c r="FR24" s="27"/>
      <c r="FS24" s="27"/>
      <c r="FT24" s="27"/>
      <c r="FU24" s="27"/>
      <c r="FV24" s="27"/>
      <c r="FW24" s="27"/>
      <c r="FX24" s="27"/>
      <c r="FY24" s="27"/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/>
      <c r="GK24" s="27"/>
      <c r="GL24" s="27"/>
      <c r="GM24" s="27"/>
      <c r="GN24" s="27"/>
      <c r="GO24" s="27"/>
      <c r="GP24" s="27"/>
      <c r="GQ24" s="27"/>
      <c r="GR24" s="27"/>
      <c r="GS24" s="27"/>
      <c r="GT24" s="27"/>
      <c r="GU24" s="27"/>
      <c r="GV24" s="27"/>
      <c r="GW24" s="27"/>
      <c r="GX24" s="27"/>
      <c r="GY24" s="27"/>
      <c r="GZ24" s="27"/>
      <c r="HA24" s="27"/>
      <c r="HB24" s="27"/>
      <c r="HC24" s="27"/>
      <c r="HD24" s="27"/>
      <c r="HE24" s="27"/>
      <c r="HF24" s="27"/>
    </row>
    <row r="25" spans="2:214" ht="18.899999999999999" customHeight="1" outlineLevel="1" x14ac:dyDescent="0.3">
      <c r="B25" s="45" t="s">
        <v>157</v>
      </c>
      <c r="C25" s="54" t="s">
        <v>47</v>
      </c>
      <c r="D25" s="45">
        <v>25</v>
      </c>
      <c r="E25" s="45">
        <v>20</v>
      </c>
      <c r="F25" s="55">
        <v>0.8</v>
      </c>
      <c r="G25" s="19">
        <v>43101</v>
      </c>
      <c r="H25" s="19">
        <v>43101</v>
      </c>
      <c r="I25" s="19">
        <f t="shared" si="143"/>
        <v>43125</v>
      </c>
      <c r="J25" s="19">
        <f t="shared" si="144"/>
        <v>43120</v>
      </c>
      <c r="K25" s="19" t="str">
        <f t="shared" ca="1" si="142"/>
        <v>Em atraso</v>
      </c>
      <c r="L25" s="19" t="s">
        <v>26</v>
      </c>
      <c r="M25" s="56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  <c r="DB25" s="27"/>
      <c r="DC25" s="27"/>
      <c r="DD25" s="27"/>
      <c r="DE25" s="27"/>
      <c r="DF25" s="27"/>
      <c r="DG25" s="27"/>
      <c r="DH25" s="27"/>
      <c r="DI25" s="27"/>
      <c r="DJ25" s="27"/>
      <c r="DK25" s="27"/>
      <c r="DL25" s="27"/>
      <c r="DM25" s="27"/>
      <c r="DN25" s="27"/>
      <c r="DO25" s="27"/>
      <c r="DP25" s="27"/>
      <c r="DQ25" s="27"/>
      <c r="DR25" s="27"/>
      <c r="DS25" s="27"/>
      <c r="DT25" s="27"/>
      <c r="DU25" s="27"/>
      <c r="DV25" s="27"/>
      <c r="DW25" s="27"/>
      <c r="DX25" s="27"/>
      <c r="DY25" s="27"/>
      <c r="DZ25" s="27"/>
      <c r="EA25" s="27"/>
      <c r="EB25" s="27"/>
      <c r="EC25" s="27"/>
      <c r="ED25" s="27"/>
      <c r="EE25" s="27"/>
      <c r="EF25" s="27"/>
      <c r="EG25" s="27"/>
      <c r="EH25" s="27"/>
      <c r="EI25" s="27"/>
      <c r="EJ25" s="27"/>
      <c r="EK25" s="27"/>
      <c r="EL25" s="27"/>
      <c r="EM25" s="27"/>
      <c r="EN25" s="27"/>
      <c r="EO25" s="27"/>
      <c r="EP25" s="27"/>
      <c r="EQ25" s="27"/>
      <c r="ER25" s="27"/>
      <c r="ES25" s="27"/>
      <c r="ET25" s="27"/>
      <c r="EU25" s="27"/>
      <c r="EV25" s="27"/>
      <c r="EW25" s="27"/>
      <c r="EX25" s="27"/>
      <c r="EY25" s="27"/>
      <c r="EZ25" s="27"/>
      <c r="FA25" s="27"/>
      <c r="FB25" s="27"/>
      <c r="FC25" s="27"/>
      <c r="FD25" s="27"/>
      <c r="FE25" s="27"/>
      <c r="FF25" s="27"/>
      <c r="FG25" s="27"/>
      <c r="FH25" s="27"/>
      <c r="FI25" s="27"/>
      <c r="FJ25" s="27"/>
      <c r="FK25" s="27"/>
      <c r="FL25" s="27"/>
      <c r="FM25" s="27"/>
      <c r="FN25" s="27"/>
      <c r="FO25" s="27"/>
      <c r="FP25" s="27"/>
      <c r="FQ25" s="27"/>
      <c r="FR25" s="27"/>
      <c r="FS25" s="27"/>
      <c r="FT25" s="27"/>
      <c r="FU25" s="27"/>
      <c r="FV25" s="27"/>
      <c r="FW25" s="27"/>
      <c r="FX25" s="27"/>
      <c r="FY25" s="27"/>
      <c r="FZ25" s="27"/>
      <c r="GA25" s="27"/>
      <c r="GB25" s="27"/>
      <c r="GC25" s="27"/>
      <c r="GD25" s="27"/>
      <c r="GE25" s="27"/>
      <c r="GF25" s="27"/>
      <c r="GG25" s="27"/>
      <c r="GH25" s="27"/>
      <c r="GI25" s="27"/>
      <c r="GJ25" s="27"/>
      <c r="GK25" s="27"/>
      <c r="GL25" s="27"/>
      <c r="GM25" s="27"/>
      <c r="GN25" s="27"/>
      <c r="GO25" s="27"/>
      <c r="GP25" s="27"/>
      <c r="GQ25" s="27"/>
      <c r="GR25" s="27"/>
      <c r="GS25" s="27"/>
      <c r="GT25" s="27"/>
      <c r="GU25" s="27"/>
      <c r="GV25" s="27"/>
      <c r="GW25" s="27"/>
      <c r="GX25" s="27"/>
      <c r="GY25" s="27"/>
      <c r="GZ25" s="27"/>
      <c r="HA25" s="27"/>
      <c r="HB25" s="27"/>
      <c r="HC25" s="27"/>
      <c r="HD25" s="27"/>
      <c r="HE25" s="27"/>
      <c r="HF25" s="27"/>
    </row>
    <row r="26" spans="2:214" ht="18.899999999999999" customHeight="1" x14ac:dyDescent="0.3">
      <c r="B26" s="44" t="s">
        <v>10</v>
      </c>
      <c r="C26" s="70" t="s">
        <v>64</v>
      </c>
      <c r="D26" s="57">
        <f>(I26-G26)+1</f>
        <v>25</v>
      </c>
      <c r="E26" s="57">
        <f>(J26-H26)+1</f>
        <v>23</v>
      </c>
      <c r="F26" s="51">
        <f>AVERAGE($F$27:$F$36)</f>
        <v>0.35</v>
      </c>
      <c r="G26" s="52">
        <f>SMALL($G$27:$G$36,1)</f>
        <v>43101</v>
      </c>
      <c r="H26" s="52">
        <f>SMALL($H$27:$H$36,1)</f>
        <v>43101</v>
      </c>
      <c r="I26" s="52">
        <f>LARGE($I$27:$I$36,1)</f>
        <v>43125</v>
      </c>
      <c r="J26" s="52">
        <f>LARGE($J$27:$J$36,1)</f>
        <v>43123</v>
      </c>
      <c r="K26" s="37"/>
      <c r="L26" s="52"/>
      <c r="M26" s="5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  <c r="DV26" s="27"/>
      <c r="DW26" s="27"/>
      <c r="DX26" s="27"/>
      <c r="DY26" s="27"/>
      <c r="DZ26" s="27"/>
      <c r="EA26" s="27"/>
      <c r="EB26" s="27"/>
      <c r="EC26" s="27"/>
      <c r="ED26" s="27"/>
      <c r="EE26" s="27"/>
      <c r="EF26" s="27"/>
      <c r="EG26" s="27"/>
      <c r="EH26" s="27"/>
      <c r="EI26" s="27"/>
      <c r="EJ26" s="27"/>
      <c r="EK26" s="27"/>
      <c r="EL26" s="27"/>
      <c r="EM26" s="27"/>
      <c r="EN26" s="27"/>
      <c r="EO26" s="27"/>
      <c r="EP26" s="27"/>
      <c r="EQ26" s="27"/>
      <c r="ER26" s="27"/>
      <c r="ES26" s="27"/>
      <c r="ET26" s="27"/>
      <c r="EU26" s="27"/>
      <c r="EV26" s="27"/>
      <c r="EW26" s="27"/>
      <c r="EX26" s="27"/>
      <c r="EY26" s="27"/>
      <c r="EZ26" s="27"/>
      <c r="FA26" s="27"/>
      <c r="FB26" s="27"/>
      <c r="FC26" s="27"/>
      <c r="FD26" s="27"/>
      <c r="FE26" s="27"/>
      <c r="FF26" s="27"/>
      <c r="FG26" s="27"/>
      <c r="FH26" s="27"/>
      <c r="FI26" s="27"/>
      <c r="FJ26" s="27"/>
      <c r="FK26" s="27"/>
      <c r="FL26" s="27"/>
      <c r="FM26" s="27"/>
      <c r="FN26" s="27"/>
      <c r="FO26" s="27"/>
      <c r="FP26" s="27"/>
      <c r="FQ26" s="27"/>
      <c r="FR26" s="27"/>
      <c r="FS26" s="27"/>
      <c r="FT26" s="27"/>
      <c r="FU26" s="27"/>
      <c r="FV26" s="27"/>
      <c r="FW26" s="27"/>
      <c r="FX26" s="27"/>
      <c r="FY26" s="27"/>
      <c r="FZ26" s="27"/>
      <c r="GA26" s="27"/>
      <c r="GB26" s="27"/>
      <c r="GC26" s="27"/>
      <c r="GD26" s="27"/>
      <c r="GE26" s="27"/>
      <c r="GF26" s="27"/>
      <c r="GG26" s="27"/>
      <c r="GH26" s="27"/>
      <c r="GI26" s="27"/>
      <c r="GJ26" s="27"/>
      <c r="GK26" s="27"/>
      <c r="GL26" s="27"/>
      <c r="GM26" s="27"/>
      <c r="GN26" s="27"/>
      <c r="GO26" s="27"/>
      <c r="GP26" s="27"/>
      <c r="GQ26" s="27"/>
      <c r="GR26" s="27"/>
      <c r="GS26" s="27"/>
      <c r="GT26" s="27"/>
      <c r="GU26" s="27"/>
      <c r="GV26" s="27"/>
      <c r="GW26" s="27"/>
      <c r="GX26" s="27"/>
      <c r="GY26" s="27"/>
      <c r="GZ26" s="27"/>
      <c r="HA26" s="27"/>
      <c r="HB26" s="27"/>
      <c r="HC26" s="27"/>
      <c r="HD26" s="27"/>
      <c r="HE26" s="27"/>
      <c r="HF26" s="27"/>
    </row>
    <row r="27" spans="2:214" ht="18.899999999999999" customHeight="1" outlineLevel="1" x14ac:dyDescent="0.3">
      <c r="B27" s="45" t="s">
        <v>74</v>
      </c>
      <c r="C27" s="54" t="s">
        <v>65</v>
      </c>
      <c r="D27" s="45">
        <v>15</v>
      </c>
      <c r="E27" s="45">
        <v>10</v>
      </c>
      <c r="F27" s="55">
        <v>0</v>
      </c>
      <c r="G27" s="19">
        <v>43101</v>
      </c>
      <c r="H27" s="19">
        <v>43101</v>
      </c>
      <c r="I27" s="19">
        <f t="shared" ref="I27:I36" si="154">(G27+D27)-1</f>
        <v>43115</v>
      </c>
      <c r="J27" s="19">
        <f t="shared" ref="J27:J36" si="155">(H27+E27)-1</f>
        <v>43110</v>
      </c>
      <c r="K27" s="19" t="str">
        <f t="shared" ref="K27:K36" ca="1" si="156">IF(F27=1,"Concluído",IF(AND(J27&lt;TODAY(),F27&lt;1),"Em atraso","Em andamento"))</f>
        <v>Em atraso</v>
      </c>
      <c r="L27" s="19" t="s">
        <v>27</v>
      </c>
      <c r="M27" s="5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  <c r="DJ27" s="27"/>
      <c r="DK27" s="27"/>
      <c r="DL27" s="27"/>
      <c r="DM27" s="27"/>
      <c r="DN27" s="27"/>
      <c r="DO27" s="27"/>
      <c r="DP27" s="27"/>
      <c r="DQ27" s="27"/>
      <c r="DR27" s="27"/>
      <c r="DS27" s="27"/>
      <c r="DT27" s="27"/>
      <c r="DU27" s="27"/>
      <c r="DV27" s="27"/>
      <c r="DW27" s="27"/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/>
      <c r="EK27" s="27"/>
      <c r="EL27" s="27"/>
      <c r="EM27" s="27"/>
      <c r="EN27" s="27"/>
      <c r="EO27" s="27"/>
      <c r="EP27" s="27"/>
      <c r="EQ27" s="27"/>
      <c r="ER27" s="27"/>
      <c r="ES27" s="27"/>
      <c r="ET27" s="27"/>
      <c r="EU27" s="27"/>
      <c r="EV27" s="27"/>
      <c r="EW27" s="27"/>
      <c r="EX27" s="27"/>
      <c r="EY27" s="27"/>
      <c r="EZ27" s="27"/>
      <c r="FA27" s="27"/>
      <c r="FB27" s="27"/>
      <c r="FC27" s="27"/>
      <c r="FD27" s="27"/>
      <c r="FE27" s="27"/>
      <c r="FF27" s="27"/>
      <c r="FG27" s="27"/>
      <c r="FH27" s="27"/>
      <c r="FI27" s="27"/>
      <c r="FJ27" s="27"/>
      <c r="FK27" s="27"/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/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</row>
    <row r="28" spans="2:214" ht="18.899999999999999" customHeight="1" outlineLevel="1" x14ac:dyDescent="0.3">
      <c r="B28" s="45" t="s">
        <v>77</v>
      </c>
      <c r="C28" s="54" t="s">
        <v>66</v>
      </c>
      <c r="D28" s="45">
        <v>8</v>
      </c>
      <c r="E28" s="45">
        <v>7</v>
      </c>
      <c r="F28" s="55">
        <v>1</v>
      </c>
      <c r="G28" s="19">
        <v>43101</v>
      </c>
      <c r="H28" s="19">
        <v>43101</v>
      </c>
      <c r="I28" s="19">
        <f t="shared" si="154"/>
        <v>43108</v>
      </c>
      <c r="J28" s="19">
        <f t="shared" si="155"/>
        <v>43107</v>
      </c>
      <c r="K28" s="19" t="str">
        <f t="shared" ca="1" si="156"/>
        <v>Concluído</v>
      </c>
      <c r="L28" s="19" t="s">
        <v>27</v>
      </c>
      <c r="M28" s="5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</row>
    <row r="29" spans="2:214" ht="18.899999999999999" customHeight="1" outlineLevel="1" x14ac:dyDescent="0.3">
      <c r="B29" s="45" t="s">
        <v>78</v>
      </c>
      <c r="C29" s="54" t="s">
        <v>67</v>
      </c>
      <c r="D29" s="45">
        <v>4</v>
      </c>
      <c r="E29" s="45">
        <v>6</v>
      </c>
      <c r="F29" s="55">
        <v>0.8</v>
      </c>
      <c r="G29" s="19">
        <v>43101</v>
      </c>
      <c r="H29" s="19">
        <v>43101</v>
      </c>
      <c r="I29" s="19">
        <f t="shared" si="154"/>
        <v>43104</v>
      </c>
      <c r="J29" s="19">
        <f t="shared" si="155"/>
        <v>43106</v>
      </c>
      <c r="K29" s="19" t="str">
        <f t="shared" ca="1" si="156"/>
        <v>Em atraso</v>
      </c>
      <c r="L29" s="19" t="s">
        <v>26</v>
      </c>
      <c r="M29" s="5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  <c r="DB29" s="27"/>
      <c r="DC29" s="27"/>
      <c r="DD29" s="27"/>
      <c r="DE29" s="27"/>
      <c r="DF29" s="27"/>
      <c r="DG29" s="27"/>
      <c r="DH29" s="27"/>
      <c r="DI29" s="27"/>
      <c r="DJ29" s="27"/>
      <c r="DK29" s="27"/>
      <c r="DL29" s="27"/>
      <c r="DM29" s="27"/>
      <c r="DN29" s="27"/>
      <c r="DO29" s="27"/>
      <c r="DP29" s="27"/>
      <c r="DQ29" s="27"/>
      <c r="DR29" s="27"/>
      <c r="DS29" s="27"/>
      <c r="DT29" s="27"/>
      <c r="DU29" s="27"/>
      <c r="DV29" s="27"/>
      <c r="DW29" s="27"/>
      <c r="DX29" s="27"/>
      <c r="DY29" s="27"/>
      <c r="DZ29" s="27"/>
      <c r="EA29" s="27"/>
      <c r="EB29" s="27"/>
      <c r="EC29" s="27"/>
      <c r="ED29" s="27"/>
      <c r="EE29" s="27"/>
      <c r="EF29" s="27"/>
      <c r="EG29" s="27"/>
      <c r="EH29" s="27"/>
      <c r="EI29" s="27"/>
      <c r="EJ29" s="27"/>
      <c r="EK29" s="27"/>
      <c r="EL29" s="27"/>
      <c r="EM29" s="27"/>
      <c r="EN29" s="27"/>
      <c r="EO29" s="27"/>
      <c r="EP29" s="27"/>
      <c r="EQ29" s="27"/>
      <c r="ER29" s="27"/>
      <c r="ES29" s="27"/>
      <c r="ET29" s="27"/>
      <c r="EU29" s="27"/>
      <c r="EV29" s="27"/>
      <c r="EW29" s="27"/>
      <c r="EX29" s="27"/>
      <c r="EY29" s="27"/>
      <c r="EZ29" s="27"/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  <c r="GA29" s="27"/>
      <c r="GB29" s="27"/>
      <c r="GC29" s="27"/>
      <c r="GD29" s="27"/>
      <c r="GE29" s="27"/>
      <c r="GF29" s="27"/>
      <c r="GG29" s="27"/>
      <c r="GH29" s="27"/>
      <c r="GI29" s="27"/>
      <c r="GJ29" s="27"/>
      <c r="GK29" s="27"/>
      <c r="GL29" s="27"/>
      <c r="GM29" s="27"/>
      <c r="GN29" s="27"/>
      <c r="GO29" s="27"/>
      <c r="GP29" s="27"/>
      <c r="GQ29" s="27"/>
      <c r="GR29" s="27"/>
      <c r="GS29" s="27"/>
      <c r="GT29" s="27"/>
      <c r="GU29" s="27"/>
      <c r="GV29" s="27"/>
      <c r="GW29" s="27"/>
      <c r="GX29" s="27"/>
      <c r="GY29" s="27"/>
      <c r="GZ29" s="27"/>
      <c r="HA29" s="27"/>
      <c r="HB29" s="27"/>
      <c r="HC29" s="27"/>
      <c r="HD29" s="27"/>
      <c r="HE29" s="27"/>
      <c r="HF29" s="27"/>
    </row>
    <row r="30" spans="2:214" ht="18.899999999999999" customHeight="1" outlineLevel="1" x14ac:dyDescent="0.3">
      <c r="B30" s="45" t="s">
        <v>79</v>
      </c>
      <c r="C30" s="54" t="s">
        <v>107</v>
      </c>
      <c r="D30" s="45">
        <v>15</v>
      </c>
      <c r="E30" s="45">
        <v>10</v>
      </c>
      <c r="F30" s="55">
        <v>0.5</v>
      </c>
      <c r="G30" s="19">
        <v>43101</v>
      </c>
      <c r="H30" s="19">
        <v>43101</v>
      </c>
      <c r="I30" s="19">
        <f t="shared" si="154"/>
        <v>43115</v>
      </c>
      <c r="J30" s="19">
        <f t="shared" si="155"/>
        <v>43110</v>
      </c>
      <c r="K30" s="19" t="str">
        <f t="shared" ca="1" si="156"/>
        <v>Em atraso</v>
      </c>
      <c r="L30" s="19" t="s">
        <v>27</v>
      </c>
      <c r="M30" s="5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  <c r="DB30" s="27"/>
      <c r="DC30" s="27"/>
      <c r="DD30" s="27"/>
      <c r="DE30" s="27"/>
      <c r="DF30" s="27"/>
      <c r="DG30" s="27"/>
      <c r="DH30" s="27"/>
      <c r="DI30" s="27"/>
      <c r="DJ30" s="27"/>
      <c r="DK30" s="27"/>
      <c r="DL30" s="27"/>
      <c r="DM30" s="27"/>
      <c r="DN30" s="27"/>
      <c r="DO30" s="27"/>
      <c r="DP30" s="27"/>
      <c r="DQ30" s="27"/>
      <c r="DR30" s="27"/>
      <c r="DS30" s="27"/>
      <c r="DT30" s="27"/>
      <c r="DU30" s="27"/>
      <c r="DV30" s="27"/>
      <c r="DW30" s="27"/>
      <c r="DX30" s="27"/>
      <c r="DY30" s="27"/>
      <c r="DZ30" s="27"/>
      <c r="EA30" s="27"/>
      <c r="EB30" s="27"/>
      <c r="EC30" s="27"/>
      <c r="ED30" s="27"/>
      <c r="EE30" s="27"/>
      <c r="EF30" s="27"/>
      <c r="EG30" s="27"/>
      <c r="EH30" s="27"/>
      <c r="EI30" s="27"/>
      <c r="EJ30" s="27"/>
      <c r="EK30" s="27"/>
      <c r="EL30" s="27"/>
      <c r="EM30" s="27"/>
      <c r="EN30" s="27"/>
      <c r="EO30" s="27"/>
      <c r="EP30" s="27"/>
      <c r="EQ30" s="27"/>
      <c r="ER30" s="27"/>
      <c r="ES30" s="27"/>
      <c r="ET30" s="27"/>
      <c r="EU30" s="27"/>
      <c r="EV30" s="27"/>
      <c r="EW30" s="27"/>
      <c r="EX30" s="27"/>
      <c r="EY30" s="27"/>
      <c r="EZ30" s="27"/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  <c r="GA30" s="27"/>
      <c r="GB30" s="27"/>
      <c r="GC30" s="27"/>
      <c r="GD30" s="27"/>
      <c r="GE30" s="27"/>
      <c r="GF30" s="27"/>
      <c r="GG30" s="27"/>
      <c r="GH30" s="27"/>
      <c r="GI30" s="27"/>
      <c r="GJ30" s="27"/>
      <c r="GK30" s="27"/>
      <c r="GL30" s="27"/>
      <c r="GM30" s="27"/>
      <c r="GN30" s="27"/>
      <c r="GO30" s="27"/>
      <c r="GP30" s="27"/>
      <c r="GQ30" s="27"/>
      <c r="GR30" s="27"/>
      <c r="GS30" s="27"/>
      <c r="GT30" s="27"/>
      <c r="GU30" s="27"/>
      <c r="GV30" s="27"/>
      <c r="GW30" s="27"/>
      <c r="GX30" s="27"/>
      <c r="GY30" s="27"/>
      <c r="GZ30" s="27"/>
      <c r="HA30" s="27"/>
      <c r="HB30" s="27"/>
      <c r="HC30" s="27"/>
      <c r="HD30" s="27"/>
      <c r="HE30" s="27"/>
      <c r="HF30" s="27"/>
    </row>
    <row r="31" spans="2:214" ht="18.899999999999999" customHeight="1" outlineLevel="1" x14ac:dyDescent="0.3">
      <c r="B31" s="45" t="s">
        <v>80</v>
      </c>
      <c r="C31" s="54" t="s">
        <v>68</v>
      </c>
      <c r="D31" s="45">
        <v>15</v>
      </c>
      <c r="E31" s="45">
        <v>13</v>
      </c>
      <c r="F31" s="55">
        <v>0.6</v>
      </c>
      <c r="G31" s="19">
        <v>43101</v>
      </c>
      <c r="H31" s="19">
        <v>43101</v>
      </c>
      <c r="I31" s="19">
        <f t="shared" ref="I31:I35" si="157">(G31+D31)-1</f>
        <v>43115</v>
      </c>
      <c r="J31" s="19">
        <f t="shared" ref="J31:J35" si="158">(H31+E31)-1</f>
        <v>43113</v>
      </c>
      <c r="K31" s="19" t="str">
        <f t="shared" ref="K31:K35" ca="1" si="159">IF(F31=1,"Concluído",IF(AND(J31&lt;TODAY(),F31&lt;1),"Em atraso","Em andamento"))</f>
        <v>Em atraso</v>
      </c>
      <c r="L31" s="19" t="s">
        <v>27</v>
      </c>
      <c r="M31" s="5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</row>
    <row r="32" spans="2:214" ht="18.899999999999999" customHeight="1" outlineLevel="1" x14ac:dyDescent="0.3">
      <c r="B32" s="45" t="s">
        <v>81</v>
      </c>
      <c r="C32" s="54" t="s">
        <v>69</v>
      </c>
      <c r="D32" s="45">
        <v>25</v>
      </c>
      <c r="E32" s="45">
        <v>23</v>
      </c>
      <c r="F32" s="55">
        <v>0</v>
      </c>
      <c r="G32" s="19">
        <v>43101</v>
      </c>
      <c r="H32" s="19">
        <v>43101</v>
      </c>
      <c r="I32" s="19">
        <f t="shared" si="157"/>
        <v>43125</v>
      </c>
      <c r="J32" s="19">
        <f t="shared" si="158"/>
        <v>43123</v>
      </c>
      <c r="K32" s="19" t="str">
        <f t="shared" ca="1" si="159"/>
        <v>Em atraso</v>
      </c>
      <c r="L32" s="19" t="s">
        <v>27</v>
      </c>
      <c r="M32" s="5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  <c r="DB32" s="27"/>
      <c r="DC32" s="27"/>
      <c r="DD32" s="27"/>
      <c r="DE32" s="27"/>
      <c r="DF32" s="27"/>
      <c r="DG32" s="27"/>
      <c r="DH32" s="27"/>
      <c r="DI32" s="27"/>
      <c r="DJ32" s="27"/>
      <c r="DK32" s="27"/>
      <c r="DL32" s="27"/>
      <c r="DM32" s="27"/>
      <c r="DN32" s="27"/>
      <c r="DO32" s="27"/>
      <c r="DP32" s="27"/>
      <c r="DQ32" s="27"/>
      <c r="DR32" s="27"/>
      <c r="DS32" s="27"/>
      <c r="DT32" s="27"/>
      <c r="DU32" s="27"/>
      <c r="DV32" s="27"/>
      <c r="DW32" s="27"/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</row>
    <row r="33" spans="2:214" ht="18.899999999999999" customHeight="1" outlineLevel="1" x14ac:dyDescent="0.3">
      <c r="B33" s="45" t="s">
        <v>82</v>
      </c>
      <c r="C33" s="54" t="s">
        <v>70</v>
      </c>
      <c r="D33" s="45">
        <v>2</v>
      </c>
      <c r="E33" s="45">
        <v>2</v>
      </c>
      <c r="F33" s="55">
        <v>0.1</v>
      </c>
      <c r="G33" s="19">
        <v>43101</v>
      </c>
      <c r="H33" s="19">
        <v>43101</v>
      </c>
      <c r="I33" s="19">
        <f t="shared" si="157"/>
        <v>43102</v>
      </c>
      <c r="J33" s="19">
        <f t="shared" si="158"/>
        <v>43102</v>
      </c>
      <c r="K33" s="19" t="str">
        <f t="shared" ca="1" si="159"/>
        <v>Em atraso</v>
      </c>
      <c r="L33" s="19" t="s">
        <v>27</v>
      </c>
      <c r="M33" s="5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</row>
    <row r="34" spans="2:214" ht="18.899999999999999" customHeight="1" outlineLevel="1" x14ac:dyDescent="0.3">
      <c r="B34" s="45" t="s">
        <v>83</v>
      </c>
      <c r="C34" s="54" t="s">
        <v>71</v>
      </c>
      <c r="D34" s="45">
        <v>15</v>
      </c>
      <c r="E34" s="45">
        <v>10</v>
      </c>
      <c r="F34" s="55">
        <v>0.2</v>
      </c>
      <c r="G34" s="19">
        <v>43101</v>
      </c>
      <c r="H34" s="19">
        <v>43101</v>
      </c>
      <c r="I34" s="19">
        <f t="shared" si="157"/>
        <v>43115</v>
      </c>
      <c r="J34" s="19">
        <f t="shared" si="158"/>
        <v>43110</v>
      </c>
      <c r="K34" s="19" t="str">
        <f t="shared" ca="1" si="159"/>
        <v>Em atraso</v>
      </c>
      <c r="L34" s="19" t="s">
        <v>27</v>
      </c>
      <c r="M34" s="5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  <c r="EW34" s="27"/>
      <c r="EX34" s="27"/>
      <c r="EY34" s="27"/>
      <c r="EZ34" s="27"/>
      <c r="FA34" s="27"/>
      <c r="FB34" s="27"/>
      <c r="FC34" s="27"/>
      <c r="FD34" s="27"/>
      <c r="FE34" s="27"/>
      <c r="FF34" s="27"/>
      <c r="FG34" s="27"/>
      <c r="FH34" s="27"/>
      <c r="FI34" s="27"/>
      <c r="FJ34" s="27"/>
      <c r="FK34" s="27"/>
      <c r="FL34" s="27"/>
      <c r="FM34" s="27"/>
      <c r="FN34" s="27"/>
      <c r="FO34" s="27"/>
      <c r="FP34" s="27"/>
      <c r="FQ34" s="27"/>
      <c r="FR34" s="27"/>
      <c r="FS34" s="27"/>
      <c r="FT34" s="27"/>
      <c r="FU34" s="27"/>
      <c r="FV34" s="27"/>
      <c r="FW34" s="27"/>
      <c r="FX34" s="27"/>
      <c r="FY34" s="27"/>
      <c r="FZ34" s="27"/>
      <c r="GA34" s="27"/>
      <c r="GB34" s="27"/>
      <c r="GC34" s="27"/>
      <c r="GD34" s="27"/>
      <c r="GE34" s="27"/>
      <c r="GF34" s="27"/>
      <c r="GG34" s="27"/>
      <c r="GH34" s="27"/>
      <c r="GI34" s="27"/>
      <c r="GJ34" s="27"/>
      <c r="GK34" s="27"/>
      <c r="GL34" s="27"/>
      <c r="GM34" s="27"/>
      <c r="GN34" s="27"/>
      <c r="GO34" s="27"/>
      <c r="GP34" s="27"/>
      <c r="GQ34" s="27"/>
      <c r="GR34" s="27"/>
      <c r="GS34" s="27"/>
      <c r="GT34" s="27"/>
      <c r="GU34" s="27"/>
      <c r="GV34" s="27"/>
      <c r="GW34" s="27"/>
      <c r="GX34" s="27"/>
      <c r="GY34" s="27"/>
      <c r="GZ34" s="27"/>
      <c r="HA34" s="27"/>
      <c r="HB34" s="27"/>
      <c r="HC34" s="27"/>
      <c r="HD34" s="27"/>
      <c r="HE34" s="27"/>
      <c r="HF34" s="27"/>
    </row>
    <row r="35" spans="2:214" ht="18.899999999999999" customHeight="1" outlineLevel="1" x14ac:dyDescent="0.3">
      <c r="B35" s="45" t="s">
        <v>84</v>
      </c>
      <c r="C35" s="54" t="s">
        <v>72</v>
      </c>
      <c r="D35" s="45">
        <v>20</v>
      </c>
      <c r="E35" s="45">
        <v>15</v>
      </c>
      <c r="F35" s="55">
        <v>0.3</v>
      </c>
      <c r="G35" s="19">
        <v>43101</v>
      </c>
      <c r="H35" s="19">
        <v>43101</v>
      </c>
      <c r="I35" s="19">
        <f t="shared" si="157"/>
        <v>43120</v>
      </c>
      <c r="J35" s="19">
        <f t="shared" si="158"/>
        <v>43115</v>
      </c>
      <c r="K35" s="19" t="str">
        <f t="shared" ca="1" si="159"/>
        <v>Em atraso</v>
      </c>
      <c r="L35" s="19" t="s">
        <v>26</v>
      </c>
      <c r="M35" s="5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</row>
    <row r="36" spans="2:214" ht="18.899999999999999" customHeight="1" outlineLevel="1" x14ac:dyDescent="0.3">
      <c r="B36" s="45" t="s">
        <v>85</v>
      </c>
      <c r="C36" s="54" t="s">
        <v>49</v>
      </c>
      <c r="D36" s="45">
        <v>10</v>
      </c>
      <c r="E36" s="45">
        <v>8</v>
      </c>
      <c r="F36" s="55">
        <v>0</v>
      </c>
      <c r="G36" s="19">
        <v>43101</v>
      </c>
      <c r="H36" s="19">
        <v>43101</v>
      </c>
      <c r="I36" s="19">
        <f t="shared" si="154"/>
        <v>43110</v>
      </c>
      <c r="J36" s="19">
        <f t="shared" si="155"/>
        <v>43108</v>
      </c>
      <c r="K36" s="19" t="str">
        <f t="shared" ca="1" si="156"/>
        <v>Em atraso</v>
      </c>
      <c r="L36" s="19" t="s">
        <v>27</v>
      </c>
      <c r="M36" s="5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</row>
    <row r="37" spans="2:214" ht="18.899999999999999" customHeight="1" x14ac:dyDescent="0.3">
      <c r="B37" s="44" t="s">
        <v>11</v>
      </c>
      <c r="C37" s="70" t="s">
        <v>50</v>
      </c>
      <c r="D37" s="57">
        <f>(I37-G37)+1</f>
        <v>30</v>
      </c>
      <c r="E37" s="57">
        <f>(J37-H37)+1</f>
        <v>28</v>
      </c>
      <c r="F37" s="51">
        <f>AVERAGE($F$38:$F$49)</f>
        <v>0.23333333333333331</v>
      </c>
      <c r="G37" s="52">
        <f>SMALL($G$38:$G$49,1)</f>
        <v>43101</v>
      </c>
      <c r="H37" s="52">
        <f>SMALL($H$38:$H$49,1)</f>
        <v>43101</v>
      </c>
      <c r="I37" s="52">
        <f>LARGE($I$38:$I$49,1)</f>
        <v>43130</v>
      </c>
      <c r="J37" s="52">
        <f>LARGE($J$38:$J$49,1)</f>
        <v>43128</v>
      </c>
      <c r="K37" s="37"/>
      <c r="L37" s="52"/>
      <c r="M37" s="5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  <c r="EE37" s="27"/>
      <c r="EF37" s="27"/>
      <c r="EG37" s="27"/>
      <c r="EH37" s="27"/>
      <c r="EI37" s="27"/>
      <c r="EJ37" s="27"/>
      <c r="EK37" s="27"/>
      <c r="EL37" s="27"/>
      <c r="EM37" s="27"/>
      <c r="EN37" s="27"/>
      <c r="EO37" s="27"/>
      <c r="EP37" s="27"/>
      <c r="EQ37" s="27"/>
      <c r="ER37" s="27"/>
      <c r="ES37" s="27"/>
      <c r="ET37" s="27"/>
      <c r="EU37" s="27"/>
      <c r="EV37" s="27"/>
      <c r="EW37" s="27"/>
      <c r="EX37" s="27"/>
      <c r="EY37" s="27"/>
      <c r="EZ37" s="27"/>
      <c r="FA37" s="27"/>
      <c r="FB37" s="27"/>
      <c r="FC37" s="27"/>
      <c r="FD37" s="27"/>
      <c r="FE37" s="27"/>
      <c r="FF37" s="27"/>
      <c r="FG37" s="27"/>
      <c r="FH37" s="27"/>
      <c r="FI37" s="27"/>
      <c r="FJ37" s="27"/>
      <c r="FK37" s="27"/>
      <c r="FL37" s="27"/>
      <c r="FM37" s="27"/>
      <c r="FN37" s="27"/>
      <c r="FO37" s="27"/>
      <c r="FP37" s="27"/>
      <c r="FQ37" s="27"/>
      <c r="FR37" s="27"/>
      <c r="FS37" s="27"/>
      <c r="FT37" s="27"/>
      <c r="FU37" s="27"/>
      <c r="FV37" s="27"/>
      <c r="FW37" s="27"/>
      <c r="FX37" s="27"/>
      <c r="FY37" s="27"/>
      <c r="FZ37" s="27"/>
      <c r="GA37" s="27"/>
      <c r="GB37" s="27"/>
      <c r="GC37" s="27"/>
      <c r="GD37" s="27"/>
      <c r="GE37" s="27"/>
      <c r="GF37" s="27"/>
      <c r="GG37" s="27"/>
      <c r="GH37" s="27"/>
      <c r="GI37" s="27"/>
      <c r="GJ37" s="27"/>
      <c r="GK37" s="27"/>
      <c r="GL37" s="27"/>
      <c r="GM37" s="27"/>
      <c r="GN37" s="27"/>
      <c r="GO37" s="27"/>
      <c r="GP37" s="27"/>
      <c r="GQ37" s="27"/>
      <c r="GR37" s="27"/>
      <c r="GS37" s="27"/>
      <c r="GT37" s="27"/>
      <c r="GU37" s="27"/>
      <c r="GV37" s="27"/>
      <c r="GW37" s="27"/>
      <c r="GX37" s="27"/>
      <c r="GY37" s="27"/>
      <c r="GZ37" s="27"/>
      <c r="HA37" s="27"/>
      <c r="HB37" s="27"/>
      <c r="HC37" s="27"/>
      <c r="HD37" s="27"/>
      <c r="HE37" s="27"/>
      <c r="HF37" s="27"/>
    </row>
    <row r="38" spans="2:214" ht="18.899999999999999" customHeight="1" outlineLevel="1" x14ac:dyDescent="0.3">
      <c r="B38" s="45" t="s">
        <v>132</v>
      </c>
      <c r="C38" s="54" t="s">
        <v>103</v>
      </c>
      <c r="D38" s="45">
        <v>5</v>
      </c>
      <c r="E38" s="45">
        <v>5</v>
      </c>
      <c r="F38" s="55">
        <v>0</v>
      </c>
      <c r="G38" s="19">
        <v>43101</v>
      </c>
      <c r="H38" s="19">
        <v>43101</v>
      </c>
      <c r="I38" s="19">
        <f t="shared" ref="I38:I45" si="160">(G38+D38)-1</f>
        <v>43105</v>
      </c>
      <c r="J38" s="19">
        <f t="shared" ref="J38:J45" si="161">(H38+E38)-1</f>
        <v>43105</v>
      </c>
      <c r="K38" s="19" t="str">
        <f t="shared" ref="K38:K45" ca="1" si="162">IF(F38=1,"Concluído",IF(AND(J38&lt;TODAY(),F38&lt;1),"Em atraso","Em andamento"))</f>
        <v>Em atraso</v>
      </c>
      <c r="L38" s="19" t="s">
        <v>27</v>
      </c>
      <c r="M38" s="5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  <c r="DB38" s="27"/>
      <c r="DC38" s="27"/>
      <c r="DD38" s="27"/>
      <c r="DE38" s="27"/>
      <c r="DF38" s="27"/>
      <c r="DG38" s="27"/>
      <c r="DH38" s="27"/>
      <c r="DI38" s="27"/>
      <c r="DJ38" s="27"/>
      <c r="DK38" s="27"/>
      <c r="DL38" s="27"/>
      <c r="DM38" s="27"/>
      <c r="DN38" s="27"/>
      <c r="DO38" s="27"/>
      <c r="DP38" s="27"/>
      <c r="DQ38" s="27"/>
      <c r="DR38" s="27"/>
      <c r="DS38" s="27"/>
      <c r="DT38" s="27"/>
      <c r="DU38" s="27"/>
      <c r="DV38" s="27"/>
      <c r="DW38" s="27"/>
      <c r="DX38" s="27"/>
      <c r="DY38" s="27"/>
      <c r="DZ38" s="27"/>
      <c r="EA38" s="27"/>
      <c r="EB38" s="27"/>
      <c r="EC38" s="27"/>
      <c r="ED38" s="27"/>
      <c r="EE38" s="27"/>
      <c r="EF38" s="27"/>
      <c r="EG38" s="27"/>
      <c r="EH38" s="27"/>
      <c r="EI38" s="27"/>
      <c r="EJ38" s="27"/>
      <c r="EK38" s="27"/>
      <c r="EL38" s="27"/>
      <c r="EM38" s="27"/>
      <c r="EN38" s="27"/>
      <c r="EO38" s="27"/>
      <c r="EP38" s="27"/>
      <c r="EQ38" s="27"/>
      <c r="ER38" s="27"/>
      <c r="ES38" s="27"/>
      <c r="ET38" s="27"/>
      <c r="EU38" s="27"/>
      <c r="EV38" s="27"/>
      <c r="EW38" s="27"/>
      <c r="EX38" s="27"/>
      <c r="EY38" s="27"/>
      <c r="EZ38" s="27"/>
      <c r="FA38" s="27"/>
      <c r="FB38" s="27"/>
      <c r="FC38" s="27"/>
      <c r="FD38" s="27"/>
      <c r="FE38" s="27"/>
      <c r="FF38" s="27"/>
      <c r="FG38" s="27"/>
      <c r="FH38" s="27"/>
      <c r="FI38" s="27"/>
      <c r="FJ38" s="27"/>
      <c r="FK38" s="27"/>
      <c r="FL38" s="27"/>
      <c r="FM38" s="27"/>
      <c r="FN38" s="27"/>
      <c r="FO38" s="27"/>
      <c r="FP38" s="27"/>
      <c r="FQ38" s="27"/>
      <c r="FR38" s="27"/>
      <c r="FS38" s="27"/>
      <c r="FT38" s="27"/>
      <c r="FU38" s="27"/>
      <c r="FV38" s="27"/>
      <c r="FW38" s="27"/>
      <c r="FX38" s="27"/>
      <c r="FY38" s="27"/>
      <c r="FZ38" s="27"/>
      <c r="GA38" s="27"/>
      <c r="GB38" s="27"/>
      <c r="GC38" s="27"/>
      <c r="GD38" s="27"/>
      <c r="GE38" s="27"/>
      <c r="GF38" s="27"/>
      <c r="GG38" s="27"/>
      <c r="GH38" s="27"/>
      <c r="GI38" s="27"/>
      <c r="GJ38" s="27"/>
      <c r="GK38" s="27"/>
      <c r="GL38" s="27"/>
      <c r="GM38" s="27"/>
      <c r="GN38" s="27"/>
      <c r="GO38" s="27"/>
      <c r="GP38" s="27"/>
      <c r="GQ38" s="27"/>
      <c r="GR38" s="27"/>
      <c r="GS38" s="27"/>
      <c r="GT38" s="27"/>
      <c r="GU38" s="27"/>
      <c r="GV38" s="27"/>
      <c r="GW38" s="27"/>
      <c r="GX38" s="27"/>
      <c r="GY38" s="27"/>
      <c r="GZ38" s="27"/>
      <c r="HA38" s="27"/>
      <c r="HB38" s="27"/>
      <c r="HC38" s="27"/>
      <c r="HD38" s="27"/>
      <c r="HE38" s="27"/>
      <c r="HF38" s="27"/>
    </row>
    <row r="39" spans="2:214" ht="18.899999999999999" customHeight="1" outlineLevel="1" x14ac:dyDescent="0.3">
      <c r="B39" s="45" t="s">
        <v>133</v>
      </c>
      <c r="C39" s="54" t="s">
        <v>51</v>
      </c>
      <c r="D39" s="45">
        <v>15</v>
      </c>
      <c r="E39" s="45">
        <v>10</v>
      </c>
      <c r="F39" s="55">
        <v>0.5</v>
      </c>
      <c r="G39" s="19">
        <v>43101</v>
      </c>
      <c r="H39" s="19">
        <v>43101</v>
      </c>
      <c r="I39" s="19">
        <f t="shared" si="160"/>
        <v>43115</v>
      </c>
      <c r="J39" s="19">
        <f t="shared" si="161"/>
        <v>43110</v>
      </c>
      <c r="K39" s="19" t="str">
        <f t="shared" ca="1" si="162"/>
        <v>Em atraso</v>
      </c>
      <c r="L39" s="19" t="s">
        <v>27</v>
      </c>
      <c r="M39" s="5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</row>
    <row r="40" spans="2:214" ht="18.899999999999999" customHeight="1" outlineLevel="1" x14ac:dyDescent="0.3">
      <c r="B40" s="45" t="s">
        <v>135</v>
      </c>
      <c r="C40" s="54" t="s">
        <v>58</v>
      </c>
      <c r="D40" s="45">
        <v>10</v>
      </c>
      <c r="E40" s="45">
        <v>9</v>
      </c>
      <c r="F40" s="55">
        <v>0.25</v>
      </c>
      <c r="G40" s="19">
        <v>43101</v>
      </c>
      <c r="H40" s="19">
        <v>43101</v>
      </c>
      <c r="I40" s="19">
        <f t="shared" ref="I40" si="163">(G40+D40)-1</f>
        <v>43110</v>
      </c>
      <c r="J40" s="19">
        <f t="shared" ref="J40" si="164">(H40+E40)-1</f>
        <v>43109</v>
      </c>
      <c r="K40" s="19" t="str">
        <f t="shared" ref="K40" ca="1" si="165">IF(F40=1,"Concluído",IF(AND(J40&lt;TODAY(),F40&lt;1),"Em atraso","Em andamento"))</f>
        <v>Em atraso</v>
      </c>
      <c r="L40" s="19" t="s">
        <v>27</v>
      </c>
      <c r="M40" s="5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</row>
    <row r="41" spans="2:214" ht="18.899999999999999" customHeight="1" outlineLevel="1" x14ac:dyDescent="0.3">
      <c r="B41" s="45" t="s">
        <v>134</v>
      </c>
      <c r="C41" s="54" t="s">
        <v>52</v>
      </c>
      <c r="D41" s="45">
        <v>5</v>
      </c>
      <c r="E41" s="45">
        <v>6</v>
      </c>
      <c r="F41" s="55">
        <v>0</v>
      </c>
      <c r="G41" s="19">
        <v>43101</v>
      </c>
      <c r="H41" s="19">
        <v>43101</v>
      </c>
      <c r="I41" s="19">
        <f t="shared" si="160"/>
        <v>43105</v>
      </c>
      <c r="J41" s="19">
        <f t="shared" si="161"/>
        <v>43106</v>
      </c>
      <c r="K41" s="19" t="str">
        <f t="shared" ca="1" si="162"/>
        <v>Em atraso</v>
      </c>
      <c r="L41" s="19" t="s">
        <v>27</v>
      </c>
      <c r="M41" s="5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</row>
    <row r="42" spans="2:214" ht="18.899999999999999" customHeight="1" outlineLevel="1" x14ac:dyDescent="0.3">
      <c r="B42" s="45" t="s">
        <v>140</v>
      </c>
      <c r="C42" s="54" t="s">
        <v>106</v>
      </c>
      <c r="D42" s="45">
        <v>15</v>
      </c>
      <c r="E42" s="45">
        <v>17</v>
      </c>
      <c r="F42" s="55">
        <v>0.6</v>
      </c>
      <c r="G42" s="19">
        <v>43101</v>
      </c>
      <c r="H42" s="19">
        <v>43101</v>
      </c>
      <c r="I42" s="19">
        <f t="shared" si="160"/>
        <v>43115</v>
      </c>
      <c r="J42" s="19">
        <f t="shared" si="161"/>
        <v>43117</v>
      </c>
      <c r="K42" s="19" t="str">
        <f t="shared" ca="1" si="162"/>
        <v>Em atraso</v>
      </c>
      <c r="L42" s="19" t="s">
        <v>27</v>
      </c>
      <c r="M42" s="5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  <c r="DN42" s="27"/>
      <c r="DO42" s="27"/>
      <c r="DP42" s="27"/>
      <c r="DQ42" s="27"/>
      <c r="DR42" s="27"/>
      <c r="DS42" s="27"/>
      <c r="DT42" s="27"/>
      <c r="DU42" s="27"/>
      <c r="DV42" s="27"/>
      <c r="DW42" s="27"/>
      <c r="DX42" s="27"/>
      <c r="DY42" s="27"/>
      <c r="DZ42" s="27"/>
      <c r="EA42" s="27"/>
      <c r="EB42" s="27"/>
      <c r="EC42" s="27"/>
      <c r="ED42" s="27"/>
      <c r="EE42" s="27"/>
      <c r="EF42" s="27"/>
      <c r="EG42" s="27"/>
      <c r="EH42" s="27"/>
      <c r="EI42" s="27"/>
      <c r="EJ42" s="27"/>
      <c r="EK42" s="27"/>
      <c r="EL42" s="27"/>
      <c r="EM42" s="27"/>
      <c r="EN42" s="27"/>
      <c r="EO42" s="27"/>
      <c r="EP42" s="27"/>
      <c r="EQ42" s="27"/>
      <c r="ER42" s="27"/>
      <c r="ES42" s="27"/>
      <c r="ET42" s="27"/>
      <c r="EU42" s="27"/>
      <c r="EV42" s="27"/>
      <c r="EW42" s="27"/>
      <c r="EX42" s="27"/>
      <c r="EY42" s="27"/>
      <c r="EZ42" s="27"/>
      <c r="FA42" s="27"/>
      <c r="FB42" s="27"/>
      <c r="FC42" s="27"/>
      <c r="FD42" s="27"/>
      <c r="FE42" s="27"/>
      <c r="FF42" s="27"/>
      <c r="FG42" s="27"/>
      <c r="FH42" s="27"/>
      <c r="FI42" s="27"/>
      <c r="FJ42" s="27"/>
      <c r="FK42" s="27"/>
      <c r="FL42" s="27"/>
      <c r="FM42" s="27"/>
      <c r="FN42" s="27"/>
      <c r="FO42" s="27"/>
      <c r="FP42" s="27"/>
      <c r="FQ42" s="27"/>
      <c r="FR42" s="27"/>
      <c r="FS42" s="27"/>
      <c r="FT42" s="27"/>
      <c r="FU42" s="27"/>
      <c r="FV42" s="27"/>
      <c r="FW42" s="27"/>
      <c r="FX42" s="27"/>
      <c r="FY42" s="27"/>
      <c r="FZ42" s="27"/>
      <c r="GA42" s="27"/>
      <c r="GB42" s="27"/>
      <c r="GC42" s="27"/>
      <c r="GD42" s="27"/>
      <c r="GE42" s="27"/>
      <c r="GF42" s="27"/>
      <c r="GG42" s="27"/>
      <c r="GH42" s="27"/>
      <c r="GI42" s="27"/>
      <c r="GJ42" s="27"/>
      <c r="GK42" s="27"/>
      <c r="GL42" s="27"/>
      <c r="GM42" s="27"/>
      <c r="GN42" s="27"/>
      <c r="GO42" s="27"/>
      <c r="GP42" s="27"/>
      <c r="GQ42" s="27"/>
      <c r="GR42" s="27"/>
      <c r="GS42" s="27"/>
      <c r="GT42" s="27"/>
      <c r="GU42" s="27"/>
      <c r="GV42" s="27"/>
      <c r="GW42" s="27"/>
      <c r="GX42" s="27"/>
      <c r="GY42" s="27"/>
      <c r="GZ42" s="27"/>
      <c r="HA42" s="27"/>
      <c r="HB42" s="27"/>
      <c r="HC42" s="27"/>
      <c r="HD42" s="27"/>
      <c r="HE42" s="27"/>
      <c r="HF42" s="27"/>
    </row>
    <row r="43" spans="2:214" ht="18.899999999999999" customHeight="1" outlineLevel="1" x14ac:dyDescent="0.3">
      <c r="B43" s="45" t="s">
        <v>141</v>
      </c>
      <c r="C43" s="54" t="s">
        <v>53</v>
      </c>
      <c r="D43" s="45">
        <v>30</v>
      </c>
      <c r="E43" s="45">
        <v>25</v>
      </c>
      <c r="F43" s="55">
        <v>0.4</v>
      </c>
      <c r="G43" s="19">
        <v>43101</v>
      </c>
      <c r="H43" s="19">
        <v>43101</v>
      </c>
      <c r="I43" s="19">
        <f t="shared" si="160"/>
        <v>43130</v>
      </c>
      <c r="J43" s="19">
        <f t="shared" si="161"/>
        <v>43125</v>
      </c>
      <c r="K43" s="19" t="str">
        <f t="shared" ca="1" si="162"/>
        <v>Em atraso</v>
      </c>
      <c r="L43" s="19" t="s">
        <v>27</v>
      </c>
      <c r="M43" s="5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</row>
    <row r="44" spans="2:214" ht="18.899999999999999" customHeight="1" outlineLevel="1" x14ac:dyDescent="0.3">
      <c r="B44" s="45" t="s">
        <v>142</v>
      </c>
      <c r="C44" s="54" t="s">
        <v>54</v>
      </c>
      <c r="D44" s="45">
        <v>30</v>
      </c>
      <c r="E44" s="45">
        <v>26</v>
      </c>
      <c r="F44" s="55">
        <v>0.5</v>
      </c>
      <c r="G44" s="19">
        <v>43101</v>
      </c>
      <c r="H44" s="19">
        <v>43101</v>
      </c>
      <c r="I44" s="19">
        <f t="shared" si="160"/>
        <v>43130</v>
      </c>
      <c r="J44" s="19">
        <f t="shared" si="161"/>
        <v>43126</v>
      </c>
      <c r="K44" s="19" t="str">
        <f t="shared" ca="1" si="162"/>
        <v>Em atraso</v>
      </c>
      <c r="L44" s="19" t="s">
        <v>27</v>
      </c>
      <c r="M44" s="5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  <c r="DB44" s="27"/>
      <c r="DC44" s="27"/>
      <c r="DD44" s="27"/>
      <c r="DE44" s="27"/>
      <c r="DF44" s="27"/>
      <c r="DG44" s="27"/>
      <c r="DH44" s="27"/>
      <c r="DI44" s="27"/>
      <c r="DJ44" s="27"/>
      <c r="DK44" s="27"/>
      <c r="DL44" s="27"/>
      <c r="DM44" s="27"/>
      <c r="DN44" s="27"/>
      <c r="DO44" s="27"/>
      <c r="DP44" s="27"/>
      <c r="DQ44" s="27"/>
      <c r="DR44" s="27"/>
      <c r="DS44" s="27"/>
      <c r="DT44" s="27"/>
      <c r="DU44" s="27"/>
      <c r="DV44" s="27"/>
      <c r="DW44" s="27"/>
      <c r="DX44" s="27"/>
      <c r="DY44" s="27"/>
      <c r="DZ44" s="27"/>
      <c r="EA44" s="27"/>
      <c r="EB44" s="27"/>
      <c r="EC44" s="27"/>
      <c r="ED44" s="27"/>
      <c r="EE44" s="27"/>
      <c r="EF44" s="27"/>
      <c r="EG44" s="27"/>
      <c r="EH44" s="27"/>
      <c r="EI44" s="27"/>
      <c r="EJ44" s="27"/>
      <c r="EK44" s="27"/>
      <c r="EL44" s="27"/>
      <c r="EM44" s="27"/>
      <c r="EN44" s="27"/>
      <c r="EO44" s="27"/>
      <c r="EP44" s="27"/>
      <c r="EQ44" s="27"/>
      <c r="ER44" s="27"/>
      <c r="ES44" s="27"/>
      <c r="ET44" s="27"/>
      <c r="EU44" s="27"/>
      <c r="EV44" s="27"/>
      <c r="EW44" s="27"/>
      <c r="EX44" s="27"/>
      <c r="EY44" s="27"/>
      <c r="EZ44" s="27"/>
      <c r="FA44" s="27"/>
      <c r="FB44" s="27"/>
      <c r="FC44" s="27"/>
      <c r="FD44" s="27"/>
      <c r="FE44" s="27"/>
      <c r="FF44" s="27"/>
      <c r="FG44" s="27"/>
      <c r="FH44" s="27"/>
      <c r="FI44" s="27"/>
      <c r="FJ44" s="27"/>
      <c r="FK44" s="27"/>
      <c r="FL44" s="27"/>
      <c r="FM44" s="27"/>
      <c r="FN44" s="27"/>
      <c r="FO44" s="27"/>
      <c r="FP44" s="27"/>
      <c r="FQ44" s="27"/>
      <c r="FR44" s="27"/>
      <c r="FS44" s="27"/>
      <c r="FT44" s="27"/>
      <c r="FU44" s="27"/>
      <c r="FV44" s="27"/>
      <c r="FW44" s="27"/>
      <c r="FX44" s="27"/>
      <c r="FY44" s="27"/>
      <c r="FZ44" s="27"/>
      <c r="GA44" s="27"/>
      <c r="GB44" s="27"/>
      <c r="GC44" s="27"/>
      <c r="GD44" s="27"/>
      <c r="GE44" s="27"/>
      <c r="GF44" s="27"/>
      <c r="GG44" s="27"/>
      <c r="GH44" s="27"/>
      <c r="GI44" s="27"/>
      <c r="GJ44" s="27"/>
      <c r="GK44" s="27"/>
      <c r="GL44" s="27"/>
      <c r="GM44" s="27"/>
      <c r="GN44" s="27"/>
      <c r="GO44" s="27"/>
      <c r="GP44" s="27"/>
      <c r="GQ44" s="27"/>
      <c r="GR44" s="27"/>
      <c r="GS44" s="27"/>
      <c r="GT44" s="27"/>
      <c r="GU44" s="27"/>
      <c r="GV44" s="27"/>
      <c r="GW44" s="27"/>
      <c r="GX44" s="27"/>
      <c r="GY44" s="27"/>
      <c r="GZ44" s="27"/>
      <c r="HA44" s="27"/>
      <c r="HB44" s="27"/>
      <c r="HC44" s="27"/>
      <c r="HD44" s="27"/>
      <c r="HE44" s="27"/>
      <c r="HF44" s="27"/>
    </row>
    <row r="45" spans="2:214" ht="18.899999999999999" customHeight="1" outlineLevel="1" x14ac:dyDescent="0.3">
      <c r="B45" s="45" t="s">
        <v>143</v>
      </c>
      <c r="C45" s="54" t="s">
        <v>55</v>
      </c>
      <c r="D45" s="45">
        <v>30</v>
      </c>
      <c r="E45" s="45">
        <v>28</v>
      </c>
      <c r="F45" s="55">
        <v>0.15</v>
      </c>
      <c r="G45" s="19">
        <v>43101</v>
      </c>
      <c r="H45" s="19">
        <v>43101</v>
      </c>
      <c r="I45" s="19">
        <f t="shared" si="160"/>
        <v>43130</v>
      </c>
      <c r="J45" s="19">
        <f t="shared" si="161"/>
        <v>43128</v>
      </c>
      <c r="K45" s="19" t="str">
        <f t="shared" ca="1" si="162"/>
        <v>Em atraso</v>
      </c>
      <c r="L45" s="19" t="s">
        <v>27</v>
      </c>
      <c r="M45" s="5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  <c r="DB45" s="27"/>
      <c r="DC45" s="27"/>
      <c r="DD45" s="27"/>
      <c r="DE45" s="27"/>
      <c r="DF45" s="27"/>
      <c r="DG45" s="27"/>
      <c r="DH45" s="27"/>
      <c r="DI45" s="27"/>
      <c r="DJ45" s="27"/>
      <c r="DK45" s="27"/>
      <c r="DL45" s="27"/>
      <c r="DM45" s="27"/>
      <c r="DN45" s="27"/>
      <c r="DO45" s="27"/>
      <c r="DP45" s="27"/>
      <c r="DQ45" s="27"/>
      <c r="DR45" s="27"/>
      <c r="DS45" s="27"/>
      <c r="DT45" s="27"/>
      <c r="DU45" s="27"/>
      <c r="DV45" s="27"/>
      <c r="DW45" s="27"/>
      <c r="DX45" s="27"/>
      <c r="DY45" s="27"/>
      <c r="DZ45" s="27"/>
      <c r="EA45" s="27"/>
      <c r="EB45" s="27"/>
      <c r="EC45" s="27"/>
      <c r="ED45" s="27"/>
      <c r="EE45" s="27"/>
      <c r="EF45" s="27"/>
      <c r="EG45" s="27"/>
      <c r="EH45" s="27"/>
      <c r="EI45" s="27"/>
      <c r="EJ45" s="27"/>
      <c r="EK45" s="27"/>
      <c r="EL45" s="27"/>
      <c r="EM45" s="27"/>
      <c r="EN45" s="27"/>
      <c r="EO45" s="27"/>
      <c r="EP45" s="27"/>
      <c r="EQ45" s="27"/>
      <c r="ER45" s="27"/>
      <c r="ES45" s="27"/>
      <c r="ET45" s="27"/>
      <c r="EU45" s="27"/>
      <c r="EV45" s="27"/>
      <c r="EW45" s="27"/>
      <c r="EX45" s="27"/>
      <c r="EY45" s="27"/>
      <c r="EZ45" s="27"/>
      <c r="FA45" s="27"/>
      <c r="FB45" s="27"/>
      <c r="FC45" s="27"/>
      <c r="FD45" s="27"/>
      <c r="FE45" s="27"/>
      <c r="FF45" s="27"/>
      <c r="FG45" s="27"/>
      <c r="FH45" s="27"/>
      <c r="FI45" s="27"/>
      <c r="FJ45" s="27"/>
      <c r="FK45" s="27"/>
      <c r="FL45" s="27"/>
      <c r="FM45" s="27"/>
      <c r="FN45" s="27"/>
      <c r="FO45" s="27"/>
      <c r="FP45" s="27"/>
      <c r="FQ45" s="27"/>
      <c r="FR45" s="27"/>
      <c r="FS45" s="27"/>
      <c r="FT45" s="27"/>
      <c r="FU45" s="27"/>
      <c r="FV45" s="27"/>
      <c r="FW45" s="27"/>
      <c r="FX45" s="27"/>
      <c r="FY45" s="27"/>
      <c r="FZ45" s="27"/>
      <c r="GA45" s="27"/>
      <c r="GB45" s="27"/>
      <c r="GC45" s="27"/>
      <c r="GD45" s="27"/>
      <c r="GE45" s="27"/>
      <c r="GF45" s="27"/>
      <c r="GG45" s="27"/>
      <c r="GH45" s="27"/>
      <c r="GI45" s="27"/>
      <c r="GJ45" s="27"/>
      <c r="GK45" s="27"/>
      <c r="GL45" s="27"/>
      <c r="GM45" s="27"/>
      <c r="GN45" s="27"/>
      <c r="GO45" s="27"/>
      <c r="GP45" s="27"/>
      <c r="GQ45" s="27"/>
      <c r="GR45" s="27"/>
      <c r="GS45" s="27"/>
      <c r="GT45" s="27"/>
      <c r="GU45" s="27"/>
      <c r="GV45" s="27"/>
      <c r="GW45" s="27"/>
      <c r="GX45" s="27"/>
      <c r="GY45" s="27"/>
      <c r="GZ45" s="27"/>
      <c r="HA45" s="27"/>
      <c r="HB45" s="27"/>
      <c r="HC45" s="27"/>
      <c r="HD45" s="27"/>
      <c r="HE45" s="27"/>
      <c r="HF45" s="27"/>
    </row>
    <row r="46" spans="2:214" ht="18.899999999999999" customHeight="1" outlineLevel="1" x14ac:dyDescent="0.3">
      <c r="B46" s="45" t="s">
        <v>144</v>
      </c>
      <c r="C46" s="54" t="s">
        <v>56</v>
      </c>
      <c r="D46" s="45">
        <v>3</v>
      </c>
      <c r="E46" s="45">
        <v>5</v>
      </c>
      <c r="F46" s="55">
        <v>0</v>
      </c>
      <c r="G46" s="19">
        <v>43101</v>
      </c>
      <c r="H46" s="19">
        <v>43101</v>
      </c>
      <c r="I46" s="19">
        <f t="shared" ref="I46:I47" si="166">(G46+D46)-1</f>
        <v>43103</v>
      </c>
      <c r="J46" s="19">
        <f t="shared" ref="J46:J47" si="167">(H46+E46)-1</f>
        <v>43105</v>
      </c>
      <c r="K46" s="19" t="str">
        <f t="shared" ref="K46:K47" ca="1" si="168">IF(F46=1,"Concluído",IF(AND(J46&lt;TODAY(),F46&lt;1),"Em atraso","Em andamento"))</f>
        <v>Em atraso</v>
      </c>
      <c r="L46" s="19" t="s">
        <v>27</v>
      </c>
      <c r="M46" s="5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  <c r="DB46" s="27"/>
      <c r="DC46" s="27"/>
      <c r="DD46" s="27"/>
      <c r="DE46" s="27"/>
      <c r="DF46" s="27"/>
      <c r="DG46" s="27"/>
      <c r="DH46" s="27"/>
      <c r="DI46" s="27"/>
      <c r="DJ46" s="27"/>
      <c r="DK46" s="27"/>
      <c r="DL46" s="27"/>
      <c r="DM46" s="27"/>
      <c r="DN46" s="27"/>
      <c r="DO46" s="27"/>
      <c r="DP46" s="27"/>
      <c r="DQ46" s="27"/>
      <c r="DR46" s="27"/>
      <c r="DS46" s="27"/>
      <c r="DT46" s="27"/>
      <c r="DU46" s="27"/>
      <c r="DV46" s="27"/>
      <c r="DW46" s="27"/>
      <c r="DX46" s="27"/>
      <c r="DY46" s="27"/>
      <c r="DZ46" s="27"/>
      <c r="EA46" s="27"/>
      <c r="EB46" s="27"/>
      <c r="EC46" s="27"/>
      <c r="ED46" s="27"/>
      <c r="EE46" s="27"/>
      <c r="EF46" s="27"/>
      <c r="EG46" s="27"/>
      <c r="EH46" s="27"/>
      <c r="EI46" s="27"/>
      <c r="EJ46" s="27"/>
      <c r="EK46" s="27"/>
      <c r="EL46" s="27"/>
      <c r="EM46" s="27"/>
      <c r="EN46" s="27"/>
      <c r="EO46" s="27"/>
      <c r="EP46" s="27"/>
      <c r="EQ46" s="27"/>
      <c r="ER46" s="27"/>
      <c r="ES46" s="27"/>
      <c r="ET46" s="27"/>
      <c r="EU46" s="27"/>
      <c r="EV46" s="27"/>
      <c r="EW46" s="27"/>
      <c r="EX46" s="27"/>
      <c r="EY46" s="27"/>
      <c r="EZ46" s="27"/>
      <c r="FA46" s="27"/>
      <c r="FB46" s="27"/>
      <c r="FC46" s="27"/>
      <c r="FD46" s="27"/>
      <c r="FE46" s="27"/>
      <c r="FF46" s="27"/>
      <c r="FG46" s="27"/>
      <c r="FH46" s="27"/>
      <c r="FI46" s="27"/>
      <c r="FJ46" s="27"/>
      <c r="FK46" s="27"/>
      <c r="FL46" s="27"/>
      <c r="FM46" s="27"/>
      <c r="FN46" s="27"/>
      <c r="FO46" s="27"/>
      <c r="FP46" s="27"/>
      <c r="FQ46" s="27"/>
      <c r="FR46" s="27"/>
      <c r="FS46" s="27"/>
      <c r="FT46" s="27"/>
      <c r="FU46" s="27"/>
      <c r="FV46" s="27"/>
      <c r="FW46" s="27"/>
      <c r="FX46" s="27"/>
      <c r="FY46" s="27"/>
      <c r="FZ46" s="27"/>
      <c r="GA46" s="27"/>
      <c r="GB46" s="27"/>
      <c r="GC46" s="27"/>
      <c r="GD46" s="27"/>
      <c r="GE46" s="27"/>
      <c r="GF46" s="27"/>
      <c r="GG46" s="27"/>
      <c r="GH46" s="27"/>
      <c r="GI46" s="27"/>
      <c r="GJ46" s="27"/>
      <c r="GK46" s="27"/>
      <c r="GL46" s="27"/>
      <c r="GM46" s="27"/>
      <c r="GN46" s="27"/>
      <c r="GO46" s="27"/>
      <c r="GP46" s="27"/>
      <c r="GQ46" s="27"/>
      <c r="GR46" s="27"/>
      <c r="GS46" s="27"/>
      <c r="GT46" s="27"/>
      <c r="GU46" s="27"/>
      <c r="GV46" s="27"/>
      <c r="GW46" s="27"/>
      <c r="GX46" s="27"/>
      <c r="GY46" s="27"/>
      <c r="GZ46" s="27"/>
      <c r="HA46" s="27"/>
      <c r="HB46" s="27"/>
      <c r="HC46" s="27"/>
      <c r="HD46" s="27"/>
      <c r="HE46" s="27"/>
      <c r="HF46" s="27"/>
    </row>
    <row r="47" spans="2:214" ht="18.899999999999999" customHeight="1" outlineLevel="1" x14ac:dyDescent="0.3">
      <c r="B47" s="45" t="s">
        <v>145</v>
      </c>
      <c r="C47" s="54" t="s">
        <v>57</v>
      </c>
      <c r="D47" s="45">
        <v>3</v>
      </c>
      <c r="E47" s="45">
        <v>5</v>
      </c>
      <c r="F47" s="55">
        <v>0</v>
      </c>
      <c r="G47" s="19">
        <v>43101</v>
      </c>
      <c r="H47" s="19">
        <v>43101</v>
      </c>
      <c r="I47" s="19">
        <f t="shared" si="166"/>
        <v>43103</v>
      </c>
      <c r="J47" s="19">
        <f t="shared" si="167"/>
        <v>43105</v>
      </c>
      <c r="K47" s="19" t="str">
        <f t="shared" ca="1" si="168"/>
        <v>Em atraso</v>
      </c>
      <c r="L47" s="19" t="s">
        <v>27</v>
      </c>
      <c r="M47" s="5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F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</row>
    <row r="48" spans="2:214" ht="18.899999999999999" customHeight="1" outlineLevel="1" x14ac:dyDescent="0.3">
      <c r="B48" s="45" t="s">
        <v>146</v>
      </c>
      <c r="C48" s="54" t="s">
        <v>59</v>
      </c>
      <c r="D48" s="45">
        <v>2</v>
      </c>
      <c r="E48" s="45">
        <v>3</v>
      </c>
      <c r="F48" s="55">
        <v>0.4</v>
      </c>
      <c r="G48" s="19">
        <v>43101</v>
      </c>
      <c r="H48" s="19">
        <v>43101</v>
      </c>
      <c r="I48" s="19">
        <f t="shared" ref="I48:I49" si="169">(G48+D48)-1</f>
        <v>43102</v>
      </c>
      <c r="J48" s="19">
        <f t="shared" ref="J48:J49" si="170">(H48+E48)-1</f>
        <v>43103</v>
      </c>
      <c r="K48" s="19" t="str">
        <f t="shared" ref="K48:K49" ca="1" si="171">IF(F48=1,"Concluído",IF(AND(J48&lt;TODAY(),F48&lt;1),"Em atraso","Em andamento"))</f>
        <v>Em atraso</v>
      </c>
      <c r="L48" s="19" t="s">
        <v>27</v>
      </c>
      <c r="M48" s="5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  <c r="DB48" s="27"/>
      <c r="DC48" s="27"/>
      <c r="DD48" s="27"/>
      <c r="DE48" s="27"/>
      <c r="DF48" s="27"/>
      <c r="DG48" s="27"/>
      <c r="DH48" s="27"/>
      <c r="DI48" s="27"/>
      <c r="DJ48" s="27"/>
      <c r="DK48" s="27"/>
      <c r="DL48" s="27"/>
      <c r="DM48" s="27"/>
      <c r="DN48" s="27"/>
      <c r="DO48" s="27"/>
      <c r="DP48" s="27"/>
      <c r="DQ48" s="27"/>
      <c r="DR48" s="27"/>
      <c r="DS48" s="27"/>
      <c r="DT48" s="27"/>
      <c r="DU48" s="27"/>
      <c r="DV48" s="27"/>
      <c r="DW48" s="27"/>
      <c r="DX48" s="27"/>
      <c r="DY48" s="27"/>
      <c r="DZ48" s="27"/>
      <c r="EA48" s="27"/>
      <c r="EB48" s="27"/>
      <c r="EC48" s="27"/>
      <c r="ED48" s="27"/>
      <c r="EE48" s="27"/>
      <c r="EF48" s="27"/>
      <c r="EG48" s="27"/>
      <c r="EH48" s="27"/>
      <c r="EI48" s="27"/>
      <c r="EJ48" s="27"/>
      <c r="EK48" s="27"/>
      <c r="EL48" s="27"/>
      <c r="EM48" s="27"/>
      <c r="EN48" s="27"/>
      <c r="EO48" s="27"/>
      <c r="EP48" s="27"/>
      <c r="EQ48" s="27"/>
      <c r="ER48" s="27"/>
      <c r="ES48" s="27"/>
      <c r="ET48" s="27"/>
      <c r="EU48" s="27"/>
      <c r="EV48" s="27"/>
      <c r="EW48" s="27"/>
      <c r="EX48" s="27"/>
      <c r="EY48" s="27"/>
      <c r="EZ48" s="27"/>
      <c r="FA48" s="27"/>
      <c r="FB48" s="27"/>
      <c r="FC48" s="27"/>
      <c r="FD48" s="27"/>
      <c r="FE48" s="27"/>
      <c r="FF48" s="27"/>
      <c r="FG48" s="27"/>
      <c r="FH48" s="27"/>
      <c r="FI48" s="27"/>
      <c r="FJ48" s="27"/>
      <c r="FK48" s="27"/>
      <c r="FL48" s="27"/>
      <c r="FM48" s="27"/>
      <c r="FN48" s="27"/>
      <c r="FO48" s="27"/>
      <c r="FP48" s="27"/>
      <c r="FQ48" s="27"/>
      <c r="FR48" s="27"/>
      <c r="FS48" s="27"/>
      <c r="FT48" s="27"/>
      <c r="FU48" s="27"/>
      <c r="FV48" s="27"/>
      <c r="FW48" s="27"/>
      <c r="FX48" s="27"/>
      <c r="FY48" s="27"/>
      <c r="FZ48" s="27"/>
      <c r="GA48" s="27"/>
      <c r="GB48" s="27"/>
      <c r="GC48" s="27"/>
      <c r="GD48" s="27"/>
      <c r="GE48" s="27"/>
      <c r="GF48" s="27"/>
      <c r="GG48" s="27"/>
      <c r="GH48" s="27"/>
      <c r="GI48" s="27"/>
      <c r="GJ48" s="27"/>
      <c r="GK48" s="27"/>
      <c r="GL48" s="27"/>
      <c r="GM48" s="27"/>
      <c r="GN48" s="27"/>
      <c r="GO48" s="27"/>
      <c r="GP48" s="27"/>
      <c r="GQ48" s="27"/>
      <c r="GR48" s="27"/>
      <c r="GS48" s="27"/>
      <c r="GT48" s="27"/>
      <c r="GU48" s="27"/>
      <c r="GV48" s="27"/>
      <c r="GW48" s="27"/>
      <c r="GX48" s="27"/>
      <c r="GY48" s="27"/>
      <c r="GZ48" s="27"/>
      <c r="HA48" s="27"/>
      <c r="HB48" s="27"/>
      <c r="HC48" s="27"/>
      <c r="HD48" s="27"/>
      <c r="HE48" s="27"/>
      <c r="HF48" s="27"/>
    </row>
    <row r="49" spans="2:214" ht="18.899999999999999" customHeight="1" outlineLevel="1" x14ac:dyDescent="0.3">
      <c r="B49" s="45" t="s">
        <v>147</v>
      </c>
      <c r="C49" s="54" t="s">
        <v>60</v>
      </c>
      <c r="D49" s="45">
        <v>2</v>
      </c>
      <c r="E49" s="45">
        <v>5</v>
      </c>
      <c r="F49" s="55">
        <v>0</v>
      </c>
      <c r="G49" s="19">
        <v>43101</v>
      </c>
      <c r="H49" s="19">
        <v>43101</v>
      </c>
      <c r="I49" s="19">
        <f t="shared" si="169"/>
        <v>43102</v>
      </c>
      <c r="J49" s="19">
        <f t="shared" si="170"/>
        <v>43105</v>
      </c>
      <c r="K49" s="19" t="str">
        <f t="shared" ca="1" si="171"/>
        <v>Em atraso</v>
      </c>
      <c r="L49" s="19" t="s">
        <v>27</v>
      </c>
      <c r="M49" s="5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  <c r="DB49" s="27"/>
      <c r="DC49" s="27"/>
      <c r="DD49" s="27"/>
      <c r="DE49" s="27"/>
      <c r="DF49" s="27"/>
      <c r="DG49" s="27"/>
      <c r="DH49" s="27"/>
      <c r="DI49" s="27"/>
      <c r="DJ49" s="27"/>
      <c r="DK49" s="27"/>
      <c r="DL49" s="27"/>
      <c r="DM49" s="27"/>
      <c r="DN49" s="27"/>
      <c r="DO49" s="27"/>
      <c r="DP49" s="27"/>
      <c r="DQ49" s="27"/>
      <c r="DR49" s="27"/>
      <c r="DS49" s="27"/>
      <c r="DT49" s="27"/>
      <c r="DU49" s="27"/>
      <c r="DV49" s="27"/>
      <c r="DW49" s="27"/>
      <c r="DX49" s="27"/>
      <c r="DY49" s="27"/>
      <c r="DZ49" s="27"/>
      <c r="EA49" s="27"/>
      <c r="EB49" s="27"/>
      <c r="EC49" s="27"/>
      <c r="ED49" s="27"/>
      <c r="EE49" s="27"/>
      <c r="EF49" s="27"/>
      <c r="EG49" s="27"/>
      <c r="EH49" s="27"/>
      <c r="EI49" s="27"/>
      <c r="EJ49" s="27"/>
      <c r="EK49" s="27"/>
      <c r="EL49" s="27"/>
      <c r="EM49" s="27"/>
      <c r="EN49" s="27"/>
      <c r="EO49" s="27"/>
      <c r="EP49" s="27"/>
      <c r="EQ49" s="27"/>
      <c r="ER49" s="27"/>
      <c r="ES49" s="27"/>
      <c r="ET49" s="27"/>
      <c r="EU49" s="27"/>
      <c r="EV49" s="27"/>
      <c r="EW49" s="27"/>
      <c r="EX49" s="27"/>
      <c r="EY49" s="27"/>
      <c r="EZ49" s="27"/>
      <c r="FA49" s="27"/>
      <c r="FB49" s="27"/>
      <c r="FC49" s="27"/>
      <c r="FD49" s="27"/>
      <c r="FE49" s="27"/>
      <c r="FF49" s="27"/>
      <c r="FG49" s="27"/>
      <c r="FH49" s="27"/>
      <c r="FI49" s="27"/>
      <c r="FJ49" s="27"/>
      <c r="FK49" s="27"/>
      <c r="FL49" s="27"/>
      <c r="FM49" s="27"/>
      <c r="FN49" s="27"/>
      <c r="FO49" s="27"/>
      <c r="FP49" s="27"/>
      <c r="FQ49" s="27"/>
      <c r="FR49" s="27"/>
      <c r="FS49" s="27"/>
      <c r="FT49" s="27"/>
      <c r="FU49" s="27"/>
      <c r="FV49" s="27"/>
      <c r="FW49" s="27"/>
      <c r="FX49" s="27"/>
      <c r="FY49" s="27"/>
      <c r="FZ49" s="27"/>
      <c r="GA49" s="27"/>
      <c r="GB49" s="27"/>
      <c r="GC49" s="27"/>
      <c r="GD49" s="27"/>
      <c r="GE49" s="27"/>
      <c r="GF49" s="27"/>
      <c r="GG49" s="27"/>
      <c r="GH49" s="27"/>
      <c r="GI49" s="27"/>
      <c r="GJ49" s="27"/>
      <c r="GK49" s="27"/>
      <c r="GL49" s="27"/>
      <c r="GM49" s="27"/>
      <c r="GN49" s="27"/>
      <c r="GO49" s="27"/>
      <c r="GP49" s="27"/>
      <c r="GQ49" s="27"/>
      <c r="GR49" s="27"/>
      <c r="GS49" s="27"/>
      <c r="GT49" s="27"/>
      <c r="GU49" s="27"/>
      <c r="GV49" s="27"/>
      <c r="GW49" s="27"/>
      <c r="GX49" s="27"/>
      <c r="GY49" s="27"/>
      <c r="GZ49" s="27"/>
      <c r="HA49" s="27"/>
      <c r="HB49" s="27"/>
      <c r="HC49" s="27"/>
      <c r="HD49" s="27"/>
      <c r="HE49" s="27"/>
      <c r="HF49" s="27"/>
    </row>
    <row r="50" spans="2:214" ht="18.899999999999999" customHeight="1" x14ac:dyDescent="0.3">
      <c r="B50" s="44" t="s">
        <v>12</v>
      </c>
      <c r="C50" s="50" t="s">
        <v>131</v>
      </c>
      <c r="D50" s="57">
        <f>(I50-G50)+1</f>
        <v>60</v>
      </c>
      <c r="E50" s="57">
        <f>(J50-H50)+1</f>
        <v>50</v>
      </c>
      <c r="F50" s="51">
        <f>AVERAGE($F$51:$F$54)</f>
        <v>0.36249999999999999</v>
      </c>
      <c r="G50" s="52">
        <f>SMALL($G$51:$G$54,1)</f>
        <v>43101</v>
      </c>
      <c r="H50" s="52">
        <f>SMALL($H$51:$H$54,1)</f>
        <v>43101</v>
      </c>
      <c r="I50" s="52">
        <f>LARGE($I$51:$I$54,1)</f>
        <v>43160</v>
      </c>
      <c r="J50" s="52">
        <f>LARGE($J$51:$J$54,1)</f>
        <v>43150</v>
      </c>
      <c r="K50" s="37"/>
      <c r="L50" s="52"/>
      <c r="M50" s="5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/>
      <c r="EG50" s="27"/>
      <c r="EH50" s="27"/>
      <c r="EI50" s="27"/>
      <c r="EJ50" s="27"/>
      <c r="EK50" s="27"/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/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</row>
    <row r="51" spans="2:214" ht="18.899999999999999" customHeight="1" outlineLevel="1" x14ac:dyDescent="0.3">
      <c r="B51" s="45" t="s">
        <v>148</v>
      </c>
      <c r="C51" s="54" t="s">
        <v>136</v>
      </c>
      <c r="D51" s="45">
        <v>60</v>
      </c>
      <c r="E51" s="45">
        <v>50</v>
      </c>
      <c r="F51" s="55">
        <v>0</v>
      </c>
      <c r="G51" s="19">
        <v>43101</v>
      </c>
      <c r="H51" s="19">
        <v>43101</v>
      </c>
      <c r="I51" s="19">
        <f t="shared" ref="I51" si="172">(G51+D51)-1</f>
        <v>43160</v>
      </c>
      <c r="J51" s="19">
        <f t="shared" ref="J51" si="173">(H51+E51)-1</f>
        <v>43150</v>
      </c>
      <c r="K51" s="19" t="str">
        <f t="shared" ref="K51" ca="1" si="174">IF(F51=1,"Concluído",IF(AND(J51&lt;TODAY(),F51&lt;1),"Em atraso","Em andamento"))</f>
        <v>Em andamento</v>
      </c>
      <c r="L51" s="19" t="s">
        <v>27</v>
      </c>
      <c r="M51" s="5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27"/>
      <c r="DF51" s="27"/>
      <c r="DG51" s="27"/>
      <c r="DH51" s="27"/>
      <c r="DI51" s="27"/>
      <c r="DJ51" s="27"/>
      <c r="DK51" s="27"/>
      <c r="DL51" s="27"/>
      <c r="DM51" s="27"/>
      <c r="DN51" s="27"/>
      <c r="DO51" s="27"/>
      <c r="DP51" s="27"/>
      <c r="DQ51" s="27"/>
      <c r="DR51" s="27"/>
      <c r="DS51" s="27"/>
      <c r="DT51" s="27"/>
      <c r="DU51" s="27"/>
      <c r="DV51" s="27"/>
      <c r="DW51" s="27"/>
      <c r="DX51" s="27"/>
      <c r="DY51" s="27"/>
      <c r="DZ51" s="27"/>
      <c r="EA51" s="27"/>
      <c r="EB51" s="27"/>
      <c r="EC51" s="27"/>
      <c r="ED51" s="27"/>
      <c r="EE51" s="27"/>
      <c r="EF51" s="27"/>
      <c r="EG51" s="27"/>
      <c r="EH51" s="27"/>
      <c r="EI51" s="27"/>
      <c r="EJ51" s="27"/>
      <c r="EK51" s="27"/>
      <c r="EL51" s="27"/>
      <c r="EM51" s="27"/>
      <c r="EN51" s="27"/>
      <c r="EO51" s="27"/>
      <c r="EP51" s="27"/>
      <c r="EQ51" s="27"/>
      <c r="ER51" s="27"/>
      <c r="ES51" s="27"/>
      <c r="ET51" s="27"/>
      <c r="EU51" s="27"/>
      <c r="EV51" s="27"/>
      <c r="EW51" s="27"/>
      <c r="EX51" s="27"/>
      <c r="EY51" s="27"/>
      <c r="EZ51" s="27"/>
      <c r="FA51" s="27"/>
      <c r="FB51" s="27"/>
      <c r="FC51" s="27"/>
      <c r="FD51" s="27"/>
      <c r="FE51" s="27"/>
      <c r="FF51" s="27"/>
      <c r="FG51" s="27"/>
      <c r="FH51" s="27"/>
      <c r="FI51" s="27"/>
      <c r="FJ51" s="27"/>
      <c r="FK51" s="27"/>
      <c r="FL51" s="27"/>
      <c r="FM51" s="27"/>
      <c r="FN51" s="27"/>
      <c r="FO51" s="27"/>
      <c r="FP51" s="27"/>
      <c r="FQ51" s="27"/>
      <c r="FR51" s="27"/>
      <c r="FS51" s="27"/>
      <c r="FT51" s="27"/>
      <c r="FU51" s="27"/>
      <c r="FV51" s="27"/>
      <c r="FW51" s="27"/>
      <c r="FX51" s="27"/>
      <c r="FY51" s="27"/>
      <c r="FZ51" s="27"/>
      <c r="GA51" s="27"/>
      <c r="GB51" s="27"/>
      <c r="GC51" s="27"/>
      <c r="GD51" s="27"/>
      <c r="GE51" s="27"/>
      <c r="GF51" s="27"/>
      <c r="GG51" s="27"/>
      <c r="GH51" s="27"/>
      <c r="GI51" s="27"/>
      <c r="GJ51" s="27"/>
      <c r="GK51" s="27"/>
      <c r="GL51" s="27"/>
      <c r="GM51" s="27"/>
      <c r="GN51" s="27"/>
      <c r="GO51" s="27"/>
      <c r="GP51" s="27"/>
      <c r="GQ51" s="27"/>
      <c r="GR51" s="27"/>
      <c r="GS51" s="27"/>
      <c r="GT51" s="27"/>
      <c r="GU51" s="27"/>
      <c r="GV51" s="27"/>
      <c r="GW51" s="27"/>
      <c r="GX51" s="27"/>
      <c r="GY51" s="27"/>
      <c r="GZ51" s="27"/>
      <c r="HA51" s="27"/>
      <c r="HB51" s="27"/>
      <c r="HC51" s="27"/>
      <c r="HD51" s="27"/>
      <c r="HE51" s="27"/>
      <c r="HF51" s="27"/>
    </row>
    <row r="52" spans="2:214" ht="18.899999999999999" customHeight="1" outlineLevel="1" x14ac:dyDescent="0.3">
      <c r="B52" s="45" t="s">
        <v>149</v>
      </c>
      <c r="C52" s="54" t="s">
        <v>137</v>
      </c>
      <c r="D52" s="45">
        <v>10</v>
      </c>
      <c r="E52" s="45">
        <v>8</v>
      </c>
      <c r="F52" s="55">
        <v>0.75</v>
      </c>
      <c r="G52" s="19">
        <v>43101</v>
      </c>
      <c r="H52" s="19">
        <v>43101</v>
      </c>
      <c r="I52" s="19">
        <f t="shared" ref="I52:I54" si="175">(G52+D52)-1</f>
        <v>43110</v>
      </c>
      <c r="J52" s="19">
        <f t="shared" ref="J52:J54" si="176">(H52+E52)-1</f>
        <v>43108</v>
      </c>
      <c r="K52" s="19" t="str">
        <f t="shared" ref="K52:K54" ca="1" si="177">IF(F52=1,"Concluído",IF(AND(J52&lt;TODAY(),F52&lt;1),"Em atraso","Em andamento"))</f>
        <v>Em atraso</v>
      </c>
      <c r="L52" s="19" t="s">
        <v>27</v>
      </c>
      <c r="M52" s="5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7"/>
      <c r="CD52" s="27"/>
      <c r="CE52" s="27"/>
      <c r="CF52" s="27"/>
      <c r="CG52" s="27"/>
      <c r="CH52" s="27"/>
      <c r="CI52" s="27"/>
      <c r="CJ52" s="27"/>
      <c r="CK52" s="27"/>
      <c r="CL52" s="27"/>
      <c r="CM52" s="27"/>
      <c r="CN52" s="27"/>
      <c r="CO52" s="27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7"/>
      <c r="DA52" s="27"/>
      <c r="DB52" s="27"/>
      <c r="DC52" s="27"/>
      <c r="DD52" s="27"/>
      <c r="DE52" s="27"/>
      <c r="DF52" s="27"/>
      <c r="DG52" s="27"/>
      <c r="DH52" s="27"/>
      <c r="DI52" s="27"/>
      <c r="DJ52" s="27"/>
      <c r="DK52" s="27"/>
      <c r="DL52" s="27"/>
      <c r="DM52" s="27"/>
      <c r="DN52" s="27"/>
      <c r="DO52" s="27"/>
      <c r="DP52" s="27"/>
      <c r="DQ52" s="27"/>
      <c r="DR52" s="27"/>
      <c r="DS52" s="27"/>
      <c r="DT52" s="27"/>
      <c r="DU52" s="27"/>
      <c r="DV52" s="27"/>
      <c r="DW52" s="27"/>
      <c r="DX52" s="27"/>
      <c r="DY52" s="27"/>
      <c r="DZ52" s="27"/>
      <c r="EA52" s="27"/>
      <c r="EB52" s="27"/>
      <c r="EC52" s="27"/>
      <c r="ED52" s="27"/>
      <c r="EE52" s="27"/>
      <c r="EF52" s="27"/>
      <c r="EG52" s="27"/>
      <c r="EH52" s="27"/>
      <c r="EI52" s="27"/>
      <c r="EJ52" s="27"/>
      <c r="EK52" s="27"/>
      <c r="EL52" s="27"/>
      <c r="EM52" s="27"/>
      <c r="EN52" s="27"/>
      <c r="EO52" s="27"/>
      <c r="EP52" s="27"/>
      <c r="EQ52" s="27"/>
      <c r="ER52" s="27"/>
      <c r="ES52" s="27"/>
      <c r="ET52" s="27"/>
      <c r="EU52" s="27"/>
      <c r="EV52" s="27"/>
      <c r="EW52" s="27"/>
      <c r="EX52" s="27"/>
      <c r="EY52" s="27"/>
      <c r="EZ52" s="27"/>
      <c r="FA52" s="27"/>
      <c r="FB52" s="27"/>
      <c r="FC52" s="27"/>
      <c r="FD52" s="27"/>
      <c r="FE52" s="27"/>
      <c r="FF52" s="27"/>
      <c r="FG52" s="27"/>
      <c r="FH52" s="27"/>
      <c r="FI52" s="27"/>
      <c r="FJ52" s="27"/>
      <c r="FK52" s="27"/>
      <c r="FL52" s="27"/>
      <c r="FM52" s="27"/>
      <c r="FN52" s="27"/>
      <c r="FO52" s="27"/>
      <c r="FP52" s="27"/>
      <c r="FQ52" s="27"/>
      <c r="FR52" s="27"/>
      <c r="FS52" s="27"/>
      <c r="FT52" s="27"/>
      <c r="FU52" s="27"/>
      <c r="FV52" s="27"/>
      <c r="FW52" s="27"/>
      <c r="FX52" s="27"/>
      <c r="FY52" s="27"/>
      <c r="FZ52" s="27"/>
      <c r="GA52" s="27"/>
      <c r="GB52" s="27"/>
      <c r="GC52" s="27"/>
      <c r="GD52" s="27"/>
      <c r="GE52" s="27"/>
      <c r="GF52" s="27"/>
      <c r="GG52" s="27"/>
      <c r="GH52" s="27"/>
      <c r="GI52" s="27"/>
      <c r="GJ52" s="27"/>
      <c r="GK52" s="27"/>
      <c r="GL52" s="27"/>
      <c r="GM52" s="27"/>
      <c r="GN52" s="27"/>
      <c r="GO52" s="27"/>
      <c r="GP52" s="27"/>
      <c r="GQ52" s="27"/>
      <c r="GR52" s="27"/>
      <c r="GS52" s="27"/>
      <c r="GT52" s="27"/>
      <c r="GU52" s="27"/>
      <c r="GV52" s="27"/>
      <c r="GW52" s="27"/>
      <c r="GX52" s="27"/>
      <c r="GY52" s="27"/>
      <c r="GZ52" s="27"/>
      <c r="HA52" s="27"/>
      <c r="HB52" s="27"/>
      <c r="HC52" s="27"/>
      <c r="HD52" s="27"/>
      <c r="HE52" s="27"/>
      <c r="HF52" s="27"/>
    </row>
    <row r="53" spans="2:214" ht="18.899999999999999" customHeight="1" outlineLevel="1" x14ac:dyDescent="0.3">
      <c r="B53" s="45" t="s">
        <v>150</v>
      </c>
      <c r="C53" s="54" t="s">
        <v>138</v>
      </c>
      <c r="D53" s="45">
        <v>7</v>
      </c>
      <c r="E53" s="45">
        <v>10</v>
      </c>
      <c r="F53" s="55">
        <v>0.7</v>
      </c>
      <c r="G53" s="19">
        <v>43101</v>
      </c>
      <c r="H53" s="19">
        <v>43101</v>
      </c>
      <c r="I53" s="19">
        <f t="shared" ref="I53" si="178">(G53+D53)-1</f>
        <v>43107</v>
      </c>
      <c r="J53" s="19">
        <f t="shared" ref="J53" si="179">(H53+E53)-1</f>
        <v>43110</v>
      </c>
      <c r="K53" s="19" t="str">
        <f t="shared" ref="K53" ca="1" si="180">IF(F53=1,"Concluído",IF(AND(J53&lt;TODAY(),F53&lt;1),"Em atraso","Em andamento"))</f>
        <v>Em atraso</v>
      </c>
      <c r="L53" s="19" t="s">
        <v>27</v>
      </c>
      <c r="M53" s="5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7"/>
      <c r="CD53" s="27"/>
      <c r="CE53" s="27"/>
      <c r="CF53" s="27"/>
      <c r="CG53" s="27"/>
      <c r="CH53" s="27"/>
      <c r="CI53" s="27"/>
      <c r="CJ53" s="27"/>
      <c r="CK53" s="27"/>
      <c r="CL53" s="27"/>
      <c r="CM53" s="27"/>
      <c r="CN53" s="27"/>
      <c r="CO53" s="27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7"/>
      <c r="DA53" s="27"/>
      <c r="DB53" s="27"/>
      <c r="DC53" s="27"/>
      <c r="DD53" s="27"/>
      <c r="DE53" s="27"/>
      <c r="DF53" s="27"/>
      <c r="DG53" s="27"/>
      <c r="DH53" s="27"/>
      <c r="DI53" s="27"/>
      <c r="DJ53" s="27"/>
      <c r="DK53" s="27"/>
      <c r="DL53" s="27"/>
      <c r="DM53" s="27"/>
      <c r="DN53" s="27"/>
      <c r="DO53" s="27"/>
      <c r="DP53" s="27"/>
      <c r="DQ53" s="27"/>
      <c r="DR53" s="27"/>
      <c r="DS53" s="27"/>
      <c r="DT53" s="27"/>
      <c r="DU53" s="27"/>
      <c r="DV53" s="27"/>
      <c r="DW53" s="27"/>
      <c r="DX53" s="27"/>
      <c r="DY53" s="27"/>
      <c r="DZ53" s="27"/>
      <c r="EA53" s="27"/>
      <c r="EB53" s="27"/>
      <c r="EC53" s="27"/>
      <c r="ED53" s="27"/>
      <c r="EE53" s="27"/>
      <c r="EF53" s="27"/>
      <c r="EG53" s="27"/>
      <c r="EH53" s="27"/>
      <c r="EI53" s="27"/>
      <c r="EJ53" s="27"/>
      <c r="EK53" s="27"/>
      <c r="EL53" s="27"/>
      <c r="EM53" s="27"/>
      <c r="EN53" s="27"/>
      <c r="EO53" s="27"/>
      <c r="EP53" s="27"/>
      <c r="EQ53" s="27"/>
      <c r="ER53" s="27"/>
      <c r="ES53" s="27"/>
      <c r="ET53" s="27"/>
      <c r="EU53" s="27"/>
      <c r="EV53" s="27"/>
      <c r="EW53" s="27"/>
      <c r="EX53" s="27"/>
      <c r="EY53" s="27"/>
      <c r="EZ53" s="27"/>
      <c r="FA53" s="27"/>
      <c r="FB53" s="27"/>
      <c r="FC53" s="27"/>
      <c r="FD53" s="27"/>
      <c r="FE53" s="27"/>
      <c r="FF53" s="27"/>
      <c r="FG53" s="27"/>
      <c r="FH53" s="27"/>
      <c r="FI53" s="27"/>
      <c r="FJ53" s="27"/>
      <c r="FK53" s="27"/>
      <c r="FL53" s="27"/>
      <c r="FM53" s="27"/>
      <c r="FN53" s="27"/>
      <c r="FO53" s="27"/>
      <c r="FP53" s="27"/>
      <c r="FQ53" s="27"/>
      <c r="FR53" s="27"/>
      <c r="FS53" s="27"/>
      <c r="FT53" s="27"/>
      <c r="FU53" s="27"/>
      <c r="FV53" s="27"/>
      <c r="FW53" s="27"/>
      <c r="FX53" s="27"/>
      <c r="FY53" s="27"/>
      <c r="FZ53" s="27"/>
      <c r="GA53" s="27"/>
      <c r="GB53" s="27"/>
      <c r="GC53" s="27"/>
      <c r="GD53" s="27"/>
      <c r="GE53" s="27"/>
      <c r="GF53" s="27"/>
      <c r="GG53" s="27"/>
      <c r="GH53" s="27"/>
      <c r="GI53" s="27"/>
      <c r="GJ53" s="27"/>
      <c r="GK53" s="27"/>
      <c r="GL53" s="27"/>
      <c r="GM53" s="27"/>
      <c r="GN53" s="27"/>
      <c r="GO53" s="27"/>
      <c r="GP53" s="27"/>
      <c r="GQ53" s="27"/>
      <c r="GR53" s="27"/>
      <c r="GS53" s="27"/>
      <c r="GT53" s="27"/>
      <c r="GU53" s="27"/>
      <c r="GV53" s="27"/>
      <c r="GW53" s="27"/>
      <c r="GX53" s="27"/>
      <c r="GY53" s="27"/>
      <c r="GZ53" s="27"/>
      <c r="HA53" s="27"/>
      <c r="HB53" s="27"/>
      <c r="HC53" s="27"/>
      <c r="HD53" s="27"/>
      <c r="HE53" s="27"/>
      <c r="HF53" s="27"/>
    </row>
    <row r="54" spans="2:214" ht="18.899999999999999" customHeight="1" outlineLevel="1" x14ac:dyDescent="0.3">
      <c r="B54" s="45" t="s">
        <v>151</v>
      </c>
      <c r="C54" s="54" t="s">
        <v>139</v>
      </c>
      <c r="D54" s="45">
        <v>9</v>
      </c>
      <c r="E54" s="45">
        <v>15</v>
      </c>
      <c r="F54" s="55">
        <v>0</v>
      </c>
      <c r="G54" s="19">
        <v>43101</v>
      </c>
      <c r="H54" s="19">
        <v>43101</v>
      </c>
      <c r="I54" s="19">
        <f t="shared" si="175"/>
        <v>43109</v>
      </c>
      <c r="J54" s="19">
        <f t="shared" si="176"/>
        <v>43115</v>
      </c>
      <c r="K54" s="19" t="str">
        <f t="shared" ca="1" si="177"/>
        <v>Em atraso</v>
      </c>
      <c r="L54" s="19" t="s">
        <v>27</v>
      </c>
      <c r="M54" s="5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7"/>
      <c r="CD54" s="27"/>
      <c r="CE54" s="27"/>
      <c r="CF54" s="27"/>
      <c r="CG54" s="27"/>
      <c r="CH54" s="27"/>
      <c r="CI54" s="27"/>
      <c r="CJ54" s="27"/>
      <c r="CK54" s="27"/>
      <c r="CL54" s="27"/>
      <c r="CM54" s="27"/>
      <c r="CN54" s="27"/>
      <c r="CO54" s="27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7"/>
      <c r="DA54" s="27"/>
      <c r="DB54" s="27"/>
      <c r="DC54" s="27"/>
      <c r="DD54" s="27"/>
      <c r="DE54" s="27"/>
      <c r="DF54" s="27"/>
      <c r="DG54" s="27"/>
      <c r="DH54" s="27"/>
      <c r="DI54" s="27"/>
      <c r="DJ54" s="27"/>
      <c r="DK54" s="27"/>
      <c r="DL54" s="27"/>
      <c r="DM54" s="27"/>
      <c r="DN54" s="27"/>
      <c r="DO54" s="27"/>
      <c r="DP54" s="27"/>
      <c r="DQ54" s="27"/>
      <c r="DR54" s="27"/>
      <c r="DS54" s="27"/>
      <c r="DT54" s="27"/>
      <c r="DU54" s="27"/>
      <c r="DV54" s="27"/>
      <c r="DW54" s="27"/>
      <c r="DX54" s="27"/>
      <c r="DY54" s="27"/>
      <c r="DZ54" s="27"/>
      <c r="EA54" s="27"/>
      <c r="EB54" s="27"/>
      <c r="EC54" s="27"/>
      <c r="ED54" s="27"/>
      <c r="EE54" s="27"/>
      <c r="EF54" s="27"/>
      <c r="EG54" s="27"/>
      <c r="EH54" s="27"/>
      <c r="EI54" s="27"/>
      <c r="EJ54" s="27"/>
      <c r="EK54" s="27"/>
      <c r="EL54" s="27"/>
      <c r="EM54" s="27"/>
      <c r="EN54" s="27"/>
      <c r="EO54" s="27"/>
      <c r="EP54" s="27"/>
      <c r="EQ54" s="27"/>
      <c r="ER54" s="27"/>
      <c r="ES54" s="27"/>
      <c r="ET54" s="27"/>
      <c r="EU54" s="27"/>
      <c r="EV54" s="27"/>
      <c r="EW54" s="27"/>
      <c r="EX54" s="27"/>
      <c r="EY54" s="27"/>
      <c r="EZ54" s="27"/>
      <c r="FA54" s="27"/>
      <c r="FB54" s="27"/>
      <c r="FC54" s="27"/>
      <c r="FD54" s="27"/>
      <c r="FE54" s="27"/>
      <c r="FF54" s="27"/>
      <c r="FG54" s="27"/>
      <c r="FH54" s="27"/>
      <c r="FI54" s="27"/>
      <c r="FJ54" s="27"/>
      <c r="FK54" s="27"/>
      <c r="FL54" s="27"/>
      <c r="FM54" s="27"/>
      <c r="FN54" s="27"/>
      <c r="FO54" s="27"/>
      <c r="FP54" s="27"/>
      <c r="FQ54" s="27"/>
      <c r="FR54" s="27"/>
      <c r="FS54" s="27"/>
      <c r="FT54" s="27"/>
      <c r="FU54" s="27"/>
      <c r="FV54" s="27"/>
      <c r="FW54" s="27"/>
      <c r="FX54" s="27"/>
      <c r="FY54" s="27"/>
      <c r="FZ54" s="27"/>
      <c r="GA54" s="27"/>
      <c r="GB54" s="27"/>
      <c r="GC54" s="27"/>
      <c r="GD54" s="27"/>
      <c r="GE54" s="27"/>
      <c r="GF54" s="27"/>
      <c r="GG54" s="27"/>
      <c r="GH54" s="27"/>
      <c r="GI54" s="27"/>
      <c r="GJ54" s="27"/>
      <c r="GK54" s="27"/>
      <c r="GL54" s="27"/>
      <c r="GM54" s="27"/>
      <c r="GN54" s="27"/>
      <c r="GO54" s="27"/>
      <c r="GP54" s="27"/>
      <c r="GQ54" s="27"/>
      <c r="GR54" s="27"/>
      <c r="GS54" s="27"/>
      <c r="GT54" s="27"/>
      <c r="GU54" s="27"/>
      <c r="GV54" s="27"/>
      <c r="GW54" s="27"/>
      <c r="GX54" s="27"/>
      <c r="GY54" s="27"/>
      <c r="GZ54" s="27"/>
      <c r="HA54" s="27"/>
      <c r="HB54" s="27"/>
      <c r="HC54" s="27"/>
      <c r="HD54" s="27"/>
      <c r="HE54" s="27"/>
      <c r="HF54" s="27"/>
    </row>
    <row r="55" spans="2:214" s="27" customFormat="1" ht="18.899999999999999" customHeight="1" x14ac:dyDescent="0.3">
      <c r="B55" s="44" t="s">
        <v>33</v>
      </c>
      <c r="C55" s="50" t="s">
        <v>8</v>
      </c>
      <c r="D55" s="57">
        <f>(I55-G55)+1</f>
        <v>130</v>
      </c>
      <c r="E55" s="57">
        <f>(J55-H55)+1</f>
        <v>150</v>
      </c>
      <c r="F55" s="51">
        <f>AVERAGE($F$56,$F$65)</f>
        <v>0.36750000000000005</v>
      </c>
      <c r="G55" s="52">
        <f>SMALL($G$57:$G$66,1)</f>
        <v>43101</v>
      </c>
      <c r="H55" s="52">
        <f>SMALL($H$57:$H$66,1)</f>
        <v>43101</v>
      </c>
      <c r="I55" s="52">
        <f>LARGE($I$57:$I$66,1)</f>
        <v>43230</v>
      </c>
      <c r="J55" s="52">
        <f>LARGE($J$57:$J$66,1)</f>
        <v>43250</v>
      </c>
      <c r="K55" s="37"/>
      <c r="L55" s="52"/>
      <c r="M55" s="5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</row>
    <row r="56" spans="2:214" s="27" customFormat="1" ht="18.899999999999999" customHeight="1" x14ac:dyDescent="0.3">
      <c r="B56" s="44" t="s">
        <v>13</v>
      </c>
      <c r="C56" s="71" t="s">
        <v>104</v>
      </c>
      <c r="D56" s="57">
        <f>(I56-G56)+1</f>
        <v>130</v>
      </c>
      <c r="E56" s="57">
        <f>(J56-H56)+1</f>
        <v>150</v>
      </c>
      <c r="F56" s="51">
        <f>AVERAGE($F$57:$F$64)</f>
        <v>0.23500000000000004</v>
      </c>
      <c r="G56" s="52">
        <f>SMALL($G$57:$G$64,1)</f>
        <v>43101</v>
      </c>
      <c r="H56" s="52">
        <f>SMALL($H$57:$H$64,1)</f>
        <v>43101</v>
      </c>
      <c r="I56" s="52">
        <f>LARGE($I$57:$I$64,1)</f>
        <v>43230</v>
      </c>
      <c r="J56" s="52">
        <f>LARGE($J$57:$J$64,1)</f>
        <v>43250</v>
      </c>
      <c r="K56" s="37"/>
      <c r="L56" s="52"/>
      <c r="M56" s="5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</row>
    <row r="57" spans="2:214" ht="18.899999999999999" customHeight="1" outlineLevel="1" x14ac:dyDescent="0.3">
      <c r="B57" s="45" t="s">
        <v>119</v>
      </c>
      <c r="C57" s="54" t="s">
        <v>105</v>
      </c>
      <c r="D57" s="45">
        <v>100</v>
      </c>
      <c r="E57" s="45">
        <v>130</v>
      </c>
      <c r="F57" s="55">
        <v>0</v>
      </c>
      <c r="G57" s="19">
        <v>43101</v>
      </c>
      <c r="H57" s="19">
        <v>43101</v>
      </c>
      <c r="I57" s="19">
        <f t="shared" si="143"/>
        <v>43200</v>
      </c>
      <c r="J57" s="19">
        <f t="shared" si="144"/>
        <v>43230</v>
      </c>
      <c r="K57" s="19" t="str">
        <f t="shared" ca="1" si="142"/>
        <v>Em andamento</v>
      </c>
      <c r="L57" s="19" t="s">
        <v>27</v>
      </c>
      <c r="M57" s="56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7"/>
      <c r="CD57" s="27"/>
      <c r="CE57" s="27"/>
      <c r="CF57" s="27"/>
      <c r="CG57" s="27"/>
      <c r="CH57" s="27"/>
      <c r="CI57" s="27"/>
      <c r="CJ57" s="27"/>
      <c r="CK57" s="27"/>
      <c r="CL57" s="27"/>
      <c r="CM57" s="27"/>
      <c r="CN57" s="27"/>
      <c r="CO57" s="27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7"/>
      <c r="DA57" s="27"/>
      <c r="DB57" s="27"/>
      <c r="DC57" s="27"/>
      <c r="DD57" s="27"/>
      <c r="DE57" s="27"/>
      <c r="DF57" s="27"/>
      <c r="DG57" s="27"/>
      <c r="DH57" s="27"/>
      <c r="DI57" s="27"/>
      <c r="DJ57" s="27"/>
      <c r="DK57" s="27"/>
      <c r="DL57" s="27"/>
      <c r="DM57" s="27"/>
      <c r="DN57" s="27"/>
      <c r="DO57" s="27"/>
      <c r="DP57" s="27"/>
      <c r="DQ57" s="27"/>
      <c r="DR57" s="27"/>
      <c r="DS57" s="27"/>
      <c r="DT57" s="27"/>
      <c r="DU57" s="27"/>
      <c r="DV57" s="27"/>
      <c r="DW57" s="27"/>
      <c r="DX57" s="27"/>
      <c r="DY57" s="27"/>
      <c r="DZ57" s="27"/>
      <c r="EA57" s="27"/>
      <c r="EB57" s="27"/>
      <c r="EC57" s="27"/>
      <c r="ED57" s="27"/>
      <c r="EE57" s="27"/>
      <c r="EF57" s="27"/>
      <c r="EG57" s="27"/>
      <c r="EH57" s="27"/>
      <c r="EI57" s="27"/>
      <c r="EJ57" s="27"/>
      <c r="EK57" s="27"/>
      <c r="EL57" s="27"/>
      <c r="EM57" s="27"/>
      <c r="EN57" s="27"/>
      <c r="EO57" s="27"/>
      <c r="EP57" s="27"/>
      <c r="EQ57" s="27"/>
      <c r="ER57" s="27"/>
      <c r="ES57" s="27"/>
      <c r="ET57" s="27"/>
      <c r="EU57" s="27"/>
      <c r="EV57" s="27"/>
      <c r="EW57" s="27"/>
      <c r="EX57" s="27"/>
      <c r="EY57" s="27"/>
      <c r="EZ57" s="27"/>
      <c r="FA57" s="27"/>
      <c r="FB57" s="27"/>
      <c r="FC57" s="27"/>
      <c r="FD57" s="27"/>
      <c r="FE57" s="27"/>
      <c r="FF57" s="27"/>
      <c r="FG57" s="27"/>
      <c r="FH57" s="27"/>
      <c r="FI57" s="27"/>
      <c r="FJ57" s="27"/>
      <c r="FK57" s="27"/>
      <c r="FL57" s="27"/>
      <c r="FM57" s="27"/>
      <c r="FN57" s="27"/>
      <c r="FO57" s="27"/>
      <c r="FP57" s="27"/>
      <c r="FQ57" s="27"/>
      <c r="FR57" s="27"/>
      <c r="FS57" s="27"/>
      <c r="FT57" s="27"/>
      <c r="FU57" s="27"/>
      <c r="FV57" s="27"/>
      <c r="FW57" s="27"/>
      <c r="FX57" s="27"/>
      <c r="FY57" s="27"/>
      <c r="FZ57" s="27"/>
      <c r="GA57" s="27"/>
      <c r="GB57" s="27"/>
      <c r="GC57" s="27"/>
      <c r="GD57" s="27"/>
      <c r="GE57" s="27"/>
      <c r="GF57" s="27"/>
      <c r="GG57" s="27"/>
      <c r="GH57" s="27"/>
      <c r="GI57" s="27"/>
      <c r="GJ57" s="27"/>
      <c r="GK57" s="27"/>
      <c r="GL57" s="27"/>
      <c r="GM57" s="27"/>
      <c r="GN57" s="27"/>
      <c r="GO57" s="27"/>
      <c r="GP57" s="27"/>
      <c r="GQ57" s="27"/>
      <c r="GR57" s="27"/>
      <c r="GS57" s="27"/>
      <c r="GT57" s="27"/>
      <c r="GU57" s="27"/>
      <c r="GV57" s="27"/>
      <c r="GW57" s="27"/>
      <c r="GX57" s="27"/>
      <c r="GY57" s="27"/>
      <c r="GZ57" s="27"/>
      <c r="HA57" s="27"/>
      <c r="HB57" s="27"/>
      <c r="HC57" s="27"/>
      <c r="HD57" s="27"/>
      <c r="HE57" s="27"/>
      <c r="HF57" s="27"/>
    </row>
    <row r="58" spans="2:214" ht="18.899999999999999" customHeight="1" outlineLevel="1" x14ac:dyDescent="0.3">
      <c r="B58" s="45" t="s">
        <v>120</v>
      </c>
      <c r="C58" s="54" t="s">
        <v>108</v>
      </c>
      <c r="D58" s="45">
        <v>110</v>
      </c>
      <c r="E58" s="45">
        <v>120</v>
      </c>
      <c r="F58" s="55">
        <v>0</v>
      </c>
      <c r="G58" s="19">
        <v>43101</v>
      </c>
      <c r="H58" s="19">
        <v>43101</v>
      </c>
      <c r="I58" s="19">
        <f t="shared" si="143"/>
        <v>43210</v>
      </c>
      <c r="J58" s="19">
        <f t="shared" si="144"/>
        <v>43220</v>
      </c>
      <c r="K58" s="19" t="str">
        <f t="shared" ca="1" si="142"/>
        <v>Em andamento</v>
      </c>
      <c r="L58" s="19" t="s">
        <v>27</v>
      </c>
      <c r="M58" s="56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7"/>
      <c r="CD58" s="27"/>
      <c r="CE58" s="27"/>
      <c r="CF58" s="27"/>
      <c r="CG58" s="27"/>
      <c r="CH58" s="27"/>
      <c r="CI58" s="27"/>
      <c r="CJ58" s="27"/>
      <c r="CK58" s="27"/>
      <c r="CL58" s="27"/>
      <c r="CM58" s="27"/>
      <c r="CN58" s="27"/>
      <c r="CO58" s="27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7"/>
      <c r="DA58" s="27"/>
      <c r="DB58" s="27"/>
      <c r="DC58" s="27"/>
      <c r="DD58" s="27"/>
      <c r="DE58" s="27"/>
      <c r="DF58" s="27"/>
      <c r="DG58" s="27"/>
      <c r="DH58" s="27"/>
      <c r="DI58" s="27"/>
      <c r="DJ58" s="27"/>
      <c r="DK58" s="27"/>
      <c r="DL58" s="27"/>
      <c r="DM58" s="27"/>
      <c r="DN58" s="27"/>
      <c r="DO58" s="27"/>
      <c r="DP58" s="27"/>
      <c r="DQ58" s="27"/>
      <c r="DR58" s="27"/>
      <c r="DS58" s="27"/>
      <c r="DT58" s="27"/>
      <c r="DU58" s="27"/>
      <c r="DV58" s="27"/>
      <c r="DW58" s="27"/>
      <c r="DX58" s="27"/>
      <c r="DY58" s="27"/>
      <c r="DZ58" s="27"/>
      <c r="EA58" s="27"/>
      <c r="EB58" s="27"/>
      <c r="EC58" s="27"/>
      <c r="ED58" s="27"/>
      <c r="EE58" s="27"/>
      <c r="EF58" s="27"/>
      <c r="EG58" s="27"/>
      <c r="EH58" s="27"/>
      <c r="EI58" s="27"/>
      <c r="EJ58" s="27"/>
      <c r="EK58" s="27"/>
      <c r="EL58" s="27"/>
      <c r="EM58" s="27"/>
      <c r="EN58" s="27"/>
      <c r="EO58" s="27"/>
      <c r="EP58" s="27"/>
      <c r="EQ58" s="27"/>
      <c r="ER58" s="27"/>
      <c r="ES58" s="27"/>
      <c r="ET58" s="27"/>
      <c r="EU58" s="27"/>
      <c r="EV58" s="27"/>
      <c r="EW58" s="27"/>
      <c r="EX58" s="27"/>
      <c r="EY58" s="27"/>
      <c r="EZ58" s="27"/>
      <c r="FA58" s="27"/>
      <c r="FB58" s="27"/>
      <c r="FC58" s="27"/>
      <c r="FD58" s="27"/>
      <c r="FE58" s="27"/>
      <c r="FF58" s="27"/>
      <c r="FG58" s="27"/>
      <c r="FH58" s="27"/>
      <c r="FI58" s="27"/>
      <c r="FJ58" s="27"/>
      <c r="FK58" s="27"/>
      <c r="FL58" s="27"/>
      <c r="FM58" s="27"/>
      <c r="FN58" s="27"/>
      <c r="FO58" s="27"/>
      <c r="FP58" s="27"/>
      <c r="FQ58" s="27"/>
      <c r="FR58" s="27"/>
      <c r="FS58" s="27"/>
      <c r="FT58" s="27"/>
      <c r="FU58" s="27"/>
      <c r="FV58" s="27"/>
      <c r="FW58" s="27"/>
      <c r="FX58" s="27"/>
      <c r="FY58" s="27"/>
      <c r="FZ58" s="27"/>
      <c r="GA58" s="27"/>
      <c r="GB58" s="27"/>
      <c r="GC58" s="27"/>
      <c r="GD58" s="27"/>
      <c r="GE58" s="27"/>
      <c r="GF58" s="27"/>
      <c r="GG58" s="27"/>
      <c r="GH58" s="27"/>
      <c r="GI58" s="27"/>
      <c r="GJ58" s="27"/>
      <c r="GK58" s="27"/>
      <c r="GL58" s="27"/>
      <c r="GM58" s="27"/>
      <c r="GN58" s="27"/>
      <c r="GO58" s="27"/>
      <c r="GP58" s="27"/>
      <c r="GQ58" s="27"/>
      <c r="GR58" s="27"/>
      <c r="GS58" s="27"/>
      <c r="GT58" s="27"/>
      <c r="GU58" s="27"/>
      <c r="GV58" s="27"/>
      <c r="GW58" s="27"/>
      <c r="GX58" s="27"/>
      <c r="GY58" s="27"/>
      <c r="GZ58" s="27"/>
      <c r="HA58" s="27"/>
      <c r="HB58" s="27"/>
      <c r="HC58" s="27"/>
      <c r="HD58" s="27"/>
      <c r="HE58" s="27"/>
      <c r="HF58" s="27"/>
    </row>
    <row r="59" spans="2:214" ht="18.899999999999999" customHeight="1" outlineLevel="1" x14ac:dyDescent="0.3">
      <c r="B59" s="45" t="s">
        <v>121</v>
      </c>
      <c r="C59" s="54" t="s">
        <v>109</v>
      </c>
      <c r="D59" s="45">
        <v>120</v>
      </c>
      <c r="E59" s="45">
        <v>113</v>
      </c>
      <c r="F59" s="55">
        <v>0.44</v>
      </c>
      <c r="G59" s="19">
        <v>43101</v>
      </c>
      <c r="H59" s="19">
        <v>43101</v>
      </c>
      <c r="I59" s="19">
        <f t="shared" si="143"/>
        <v>43220</v>
      </c>
      <c r="J59" s="19">
        <f t="shared" si="144"/>
        <v>43213</v>
      </c>
      <c r="K59" s="19" t="str">
        <f t="shared" ca="1" si="142"/>
        <v>Em andamento</v>
      </c>
      <c r="L59" s="19" t="s">
        <v>27</v>
      </c>
      <c r="M59" s="56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7"/>
      <c r="CD59" s="27"/>
      <c r="CE59" s="27"/>
      <c r="CF59" s="27"/>
      <c r="CG59" s="27"/>
      <c r="CH59" s="27"/>
      <c r="CI59" s="27"/>
      <c r="CJ59" s="27"/>
      <c r="CK59" s="27"/>
      <c r="CL59" s="27"/>
      <c r="CM59" s="27"/>
      <c r="CN59" s="27"/>
      <c r="CO59" s="27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7"/>
      <c r="DA59" s="27"/>
      <c r="DB59" s="27"/>
      <c r="DC59" s="27"/>
      <c r="DD59" s="27"/>
      <c r="DE59" s="27"/>
      <c r="DF59" s="27"/>
      <c r="DG59" s="27"/>
      <c r="DH59" s="27"/>
      <c r="DI59" s="27"/>
      <c r="DJ59" s="27"/>
      <c r="DK59" s="27"/>
      <c r="DL59" s="27"/>
      <c r="DM59" s="27"/>
      <c r="DN59" s="27"/>
      <c r="DO59" s="27"/>
      <c r="DP59" s="27"/>
      <c r="DQ59" s="27"/>
      <c r="DR59" s="27"/>
      <c r="DS59" s="27"/>
      <c r="DT59" s="27"/>
      <c r="DU59" s="27"/>
      <c r="DV59" s="27"/>
      <c r="DW59" s="27"/>
      <c r="DX59" s="27"/>
      <c r="DY59" s="27"/>
      <c r="DZ59" s="27"/>
      <c r="EA59" s="27"/>
      <c r="EB59" s="27"/>
      <c r="EC59" s="27"/>
      <c r="ED59" s="27"/>
      <c r="EE59" s="27"/>
      <c r="EF59" s="27"/>
      <c r="EG59" s="27"/>
      <c r="EH59" s="27"/>
      <c r="EI59" s="27"/>
      <c r="EJ59" s="27"/>
      <c r="EK59" s="27"/>
      <c r="EL59" s="27"/>
      <c r="EM59" s="27"/>
      <c r="EN59" s="27"/>
      <c r="EO59" s="27"/>
      <c r="EP59" s="27"/>
      <c r="EQ59" s="27"/>
      <c r="ER59" s="27"/>
      <c r="ES59" s="27"/>
      <c r="ET59" s="27"/>
      <c r="EU59" s="27"/>
      <c r="EV59" s="27"/>
      <c r="EW59" s="27"/>
      <c r="EX59" s="27"/>
      <c r="EY59" s="27"/>
      <c r="EZ59" s="27"/>
      <c r="FA59" s="27"/>
      <c r="FB59" s="27"/>
      <c r="FC59" s="27"/>
      <c r="FD59" s="27"/>
      <c r="FE59" s="27"/>
      <c r="FF59" s="27"/>
      <c r="FG59" s="27"/>
      <c r="FH59" s="27"/>
      <c r="FI59" s="27"/>
      <c r="FJ59" s="27"/>
      <c r="FK59" s="27"/>
      <c r="FL59" s="27"/>
      <c r="FM59" s="27"/>
      <c r="FN59" s="27"/>
      <c r="FO59" s="27"/>
      <c r="FP59" s="27"/>
      <c r="FQ59" s="27"/>
      <c r="FR59" s="27"/>
      <c r="FS59" s="27"/>
      <c r="FT59" s="27"/>
      <c r="FU59" s="27"/>
      <c r="FV59" s="27"/>
      <c r="FW59" s="27"/>
      <c r="FX59" s="27"/>
      <c r="FY59" s="27"/>
      <c r="FZ59" s="27"/>
      <c r="GA59" s="27"/>
      <c r="GB59" s="27"/>
      <c r="GC59" s="27"/>
      <c r="GD59" s="27"/>
      <c r="GE59" s="27"/>
      <c r="GF59" s="27"/>
      <c r="GG59" s="27"/>
      <c r="GH59" s="27"/>
      <c r="GI59" s="27"/>
      <c r="GJ59" s="27"/>
      <c r="GK59" s="27"/>
      <c r="GL59" s="27"/>
      <c r="GM59" s="27"/>
      <c r="GN59" s="27"/>
      <c r="GO59" s="27"/>
      <c r="GP59" s="27"/>
      <c r="GQ59" s="27"/>
      <c r="GR59" s="27"/>
      <c r="GS59" s="27"/>
      <c r="GT59" s="27"/>
      <c r="GU59" s="27"/>
      <c r="GV59" s="27"/>
      <c r="GW59" s="27"/>
      <c r="GX59" s="27"/>
      <c r="GY59" s="27"/>
      <c r="GZ59" s="27"/>
      <c r="HA59" s="27"/>
      <c r="HB59" s="27"/>
      <c r="HC59" s="27"/>
      <c r="HD59" s="27"/>
      <c r="HE59" s="27"/>
      <c r="HF59" s="27"/>
    </row>
    <row r="60" spans="2:214" ht="18.899999999999999" customHeight="1" outlineLevel="1" x14ac:dyDescent="0.3">
      <c r="B60" s="45" t="s">
        <v>122</v>
      </c>
      <c r="C60" s="54" t="s">
        <v>110</v>
      </c>
      <c r="D60" s="45">
        <v>130</v>
      </c>
      <c r="E60" s="45">
        <v>125</v>
      </c>
      <c r="F60" s="55">
        <v>0</v>
      </c>
      <c r="G60" s="19">
        <v>43101</v>
      </c>
      <c r="H60" s="19">
        <v>43101</v>
      </c>
      <c r="I60" s="19">
        <f t="shared" si="143"/>
        <v>43230</v>
      </c>
      <c r="J60" s="19">
        <f t="shared" si="144"/>
        <v>43225</v>
      </c>
      <c r="K60" s="19" t="str">
        <f t="shared" ca="1" si="142"/>
        <v>Em andamento</v>
      </c>
      <c r="L60" s="19" t="s">
        <v>27</v>
      </c>
      <c r="M60" s="56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27"/>
      <c r="CG60" s="27"/>
      <c r="CH60" s="27"/>
      <c r="CI60" s="27"/>
      <c r="CJ60" s="27"/>
      <c r="CK60" s="27"/>
      <c r="CL60" s="27"/>
      <c r="CM60" s="27"/>
      <c r="CN60" s="27"/>
      <c r="CO60" s="27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7"/>
      <c r="DA60" s="27"/>
      <c r="DB60" s="27"/>
      <c r="DC60" s="27"/>
      <c r="DD60" s="27"/>
      <c r="DE60" s="27"/>
      <c r="DF60" s="27"/>
      <c r="DG60" s="27"/>
      <c r="DH60" s="27"/>
      <c r="DI60" s="27"/>
      <c r="DJ60" s="27"/>
      <c r="DK60" s="27"/>
      <c r="DL60" s="27"/>
      <c r="DM60" s="27"/>
      <c r="DN60" s="27"/>
      <c r="DO60" s="27"/>
      <c r="DP60" s="27"/>
      <c r="DQ60" s="27"/>
      <c r="DR60" s="27"/>
      <c r="DS60" s="27"/>
      <c r="DT60" s="27"/>
      <c r="DU60" s="27"/>
      <c r="DV60" s="27"/>
      <c r="DW60" s="27"/>
      <c r="DX60" s="27"/>
      <c r="DY60" s="27"/>
      <c r="DZ60" s="27"/>
      <c r="EA60" s="27"/>
      <c r="EB60" s="27"/>
      <c r="EC60" s="27"/>
      <c r="ED60" s="27"/>
      <c r="EE60" s="27"/>
      <c r="EF60" s="27"/>
      <c r="EG60" s="27"/>
      <c r="EH60" s="27"/>
      <c r="EI60" s="27"/>
      <c r="EJ60" s="27"/>
      <c r="EK60" s="27"/>
      <c r="EL60" s="27"/>
      <c r="EM60" s="27"/>
      <c r="EN60" s="27"/>
      <c r="EO60" s="27"/>
      <c r="EP60" s="27"/>
      <c r="EQ60" s="27"/>
      <c r="ER60" s="27"/>
      <c r="ES60" s="27"/>
      <c r="ET60" s="27"/>
      <c r="EU60" s="27"/>
      <c r="EV60" s="27"/>
      <c r="EW60" s="27"/>
      <c r="EX60" s="27"/>
      <c r="EY60" s="27"/>
      <c r="EZ60" s="27"/>
      <c r="FA60" s="27"/>
      <c r="FB60" s="27"/>
      <c r="FC60" s="27"/>
      <c r="FD60" s="27"/>
      <c r="FE60" s="27"/>
      <c r="FF60" s="27"/>
      <c r="FG60" s="27"/>
      <c r="FH60" s="27"/>
      <c r="FI60" s="27"/>
      <c r="FJ60" s="27"/>
      <c r="FK60" s="27"/>
      <c r="FL60" s="27"/>
      <c r="FM60" s="27"/>
      <c r="FN60" s="27"/>
      <c r="FO60" s="27"/>
      <c r="FP60" s="27"/>
      <c r="FQ60" s="27"/>
      <c r="FR60" s="27"/>
      <c r="FS60" s="27"/>
      <c r="FT60" s="27"/>
      <c r="FU60" s="27"/>
      <c r="FV60" s="27"/>
      <c r="FW60" s="27"/>
      <c r="FX60" s="27"/>
      <c r="FY60" s="27"/>
      <c r="FZ60" s="27"/>
      <c r="GA60" s="27"/>
      <c r="GB60" s="27"/>
      <c r="GC60" s="27"/>
      <c r="GD60" s="27"/>
      <c r="GE60" s="27"/>
      <c r="GF60" s="27"/>
      <c r="GG60" s="27"/>
      <c r="GH60" s="27"/>
      <c r="GI60" s="27"/>
      <c r="GJ60" s="27"/>
      <c r="GK60" s="27"/>
      <c r="GL60" s="27"/>
      <c r="GM60" s="27"/>
      <c r="GN60" s="27"/>
      <c r="GO60" s="27"/>
      <c r="GP60" s="27"/>
      <c r="GQ60" s="27"/>
      <c r="GR60" s="27"/>
      <c r="GS60" s="27"/>
      <c r="GT60" s="27"/>
      <c r="GU60" s="27"/>
      <c r="GV60" s="27"/>
      <c r="GW60" s="27"/>
      <c r="GX60" s="27"/>
      <c r="GY60" s="27"/>
      <c r="GZ60" s="27"/>
      <c r="HA60" s="27"/>
      <c r="HB60" s="27"/>
      <c r="HC60" s="27"/>
      <c r="HD60" s="27"/>
      <c r="HE60" s="27"/>
      <c r="HF60" s="27"/>
    </row>
    <row r="61" spans="2:214" ht="18.899999999999999" customHeight="1" outlineLevel="1" x14ac:dyDescent="0.3">
      <c r="B61" s="45" t="s">
        <v>124</v>
      </c>
      <c r="C61" s="54" t="s">
        <v>112</v>
      </c>
      <c r="D61" s="45">
        <v>90</v>
      </c>
      <c r="E61" s="45">
        <v>150</v>
      </c>
      <c r="F61" s="55">
        <v>0.55000000000000004</v>
      </c>
      <c r="G61" s="19">
        <v>43101</v>
      </c>
      <c r="H61" s="19">
        <v>43101</v>
      </c>
      <c r="I61" s="19">
        <f t="shared" ref="I61" si="181">(G61+D61)-1</f>
        <v>43190</v>
      </c>
      <c r="J61" s="19">
        <f t="shared" ref="J61" si="182">(H61+E61)-1</f>
        <v>43250</v>
      </c>
      <c r="K61" s="19" t="str">
        <f t="shared" ref="K61" ca="1" si="183">IF(F61=1,"Concluído",IF(AND(J61&lt;TODAY(),F61&lt;1),"Em atraso","Em andamento"))</f>
        <v>Em andamento</v>
      </c>
      <c r="L61" s="19" t="s">
        <v>27</v>
      </c>
      <c r="M61" s="56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7"/>
      <c r="CD61" s="27"/>
      <c r="CE61" s="27"/>
      <c r="CF61" s="27"/>
      <c r="CG61" s="27"/>
      <c r="CH61" s="27"/>
      <c r="CI61" s="27"/>
      <c r="CJ61" s="27"/>
      <c r="CK61" s="27"/>
      <c r="CL61" s="27"/>
      <c r="CM61" s="27"/>
      <c r="CN61" s="27"/>
      <c r="CO61" s="27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7"/>
      <c r="DA61" s="27"/>
      <c r="DB61" s="27"/>
      <c r="DC61" s="27"/>
      <c r="DD61" s="27"/>
      <c r="DE61" s="27"/>
      <c r="DF61" s="27"/>
      <c r="DG61" s="27"/>
      <c r="DH61" s="27"/>
      <c r="DI61" s="27"/>
      <c r="DJ61" s="27"/>
      <c r="DK61" s="27"/>
      <c r="DL61" s="27"/>
      <c r="DM61" s="27"/>
      <c r="DN61" s="27"/>
      <c r="DO61" s="27"/>
      <c r="DP61" s="27"/>
      <c r="DQ61" s="27"/>
      <c r="DR61" s="27"/>
      <c r="DS61" s="27"/>
      <c r="DT61" s="27"/>
      <c r="DU61" s="27"/>
      <c r="DV61" s="27"/>
      <c r="DW61" s="27"/>
      <c r="DX61" s="27"/>
      <c r="DY61" s="27"/>
      <c r="DZ61" s="27"/>
      <c r="EA61" s="27"/>
      <c r="EB61" s="27"/>
      <c r="EC61" s="27"/>
      <c r="ED61" s="27"/>
      <c r="EE61" s="27"/>
      <c r="EF61" s="27"/>
      <c r="EG61" s="27"/>
      <c r="EH61" s="27"/>
      <c r="EI61" s="27"/>
      <c r="EJ61" s="27"/>
      <c r="EK61" s="27"/>
      <c r="EL61" s="27"/>
      <c r="EM61" s="27"/>
      <c r="EN61" s="27"/>
      <c r="EO61" s="27"/>
      <c r="EP61" s="27"/>
      <c r="EQ61" s="27"/>
      <c r="ER61" s="27"/>
      <c r="ES61" s="27"/>
      <c r="ET61" s="27"/>
      <c r="EU61" s="27"/>
      <c r="EV61" s="27"/>
      <c r="EW61" s="27"/>
      <c r="EX61" s="27"/>
      <c r="EY61" s="27"/>
      <c r="EZ61" s="27"/>
      <c r="FA61" s="27"/>
      <c r="FB61" s="27"/>
      <c r="FC61" s="27"/>
      <c r="FD61" s="27"/>
      <c r="FE61" s="27"/>
      <c r="FF61" s="27"/>
      <c r="FG61" s="27"/>
      <c r="FH61" s="27"/>
      <c r="FI61" s="27"/>
      <c r="FJ61" s="27"/>
      <c r="FK61" s="27"/>
      <c r="FL61" s="27"/>
      <c r="FM61" s="27"/>
      <c r="FN61" s="27"/>
      <c r="FO61" s="27"/>
      <c r="FP61" s="27"/>
      <c r="FQ61" s="27"/>
      <c r="FR61" s="27"/>
      <c r="FS61" s="27"/>
      <c r="FT61" s="27"/>
      <c r="FU61" s="27"/>
      <c r="FV61" s="27"/>
      <c r="FW61" s="27"/>
      <c r="FX61" s="27"/>
      <c r="FY61" s="27"/>
      <c r="FZ61" s="27"/>
      <c r="GA61" s="27"/>
      <c r="GB61" s="27"/>
      <c r="GC61" s="27"/>
      <c r="GD61" s="27"/>
      <c r="GE61" s="27"/>
      <c r="GF61" s="27"/>
      <c r="GG61" s="27"/>
      <c r="GH61" s="27"/>
      <c r="GI61" s="27"/>
      <c r="GJ61" s="27"/>
      <c r="GK61" s="27"/>
      <c r="GL61" s="27"/>
      <c r="GM61" s="27"/>
      <c r="GN61" s="27"/>
      <c r="GO61" s="27"/>
      <c r="GP61" s="27"/>
      <c r="GQ61" s="27"/>
      <c r="GR61" s="27"/>
      <c r="GS61" s="27"/>
      <c r="GT61" s="27"/>
      <c r="GU61" s="27"/>
      <c r="GV61" s="27"/>
      <c r="GW61" s="27"/>
      <c r="GX61" s="27"/>
      <c r="GY61" s="27"/>
      <c r="GZ61" s="27"/>
      <c r="HA61" s="27"/>
      <c r="HB61" s="27"/>
      <c r="HC61" s="27"/>
      <c r="HD61" s="27"/>
      <c r="HE61" s="27"/>
      <c r="HF61" s="27"/>
    </row>
    <row r="62" spans="2:214" ht="18.899999999999999" customHeight="1" outlineLevel="1" x14ac:dyDescent="0.3">
      <c r="B62" s="45" t="s">
        <v>126</v>
      </c>
      <c r="C62" s="54" t="s">
        <v>114</v>
      </c>
      <c r="D62" s="45">
        <v>60</v>
      </c>
      <c r="E62" s="45">
        <v>90</v>
      </c>
      <c r="F62" s="55">
        <v>0.65</v>
      </c>
      <c r="G62" s="19">
        <v>43101</v>
      </c>
      <c r="H62" s="19">
        <v>43101</v>
      </c>
      <c r="I62" s="19">
        <f t="shared" ref="I62:I63" si="184">(G62+D62)-1</f>
        <v>43160</v>
      </c>
      <c r="J62" s="19">
        <f t="shared" ref="J62:J63" si="185">(H62+E62)-1</f>
        <v>43190</v>
      </c>
      <c r="K62" s="19" t="str">
        <f t="shared" ref="K62:K63" ca="1" si="186">IF(F62=1,"Concluído",IF(AND(J62&lt;TODAY(),F62&lt;1),"Em atraso","Em andamento"))</f>
        <v>Em andamento</v>
      </c>
      <c r="L62" s="19" t="s">
        <v>27</v>
      </c>
      <c r="M62" s="56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7"/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D62" s="27"/>
      <c r="EE62" s="27"/>
      <c r="EF62" s="27"/>
      <c r="EG62" s="27"/>
      <c r="EH62" s="27"/>
      <c r="EI62" s="27"/>
      <c r="EJ62" s="27"/>
      <c r="EK62" s="27"/>
      <c r="EL62" s="27"/>
      <c r="EM62" s="27"/>
      <c r="EN62" s="27"/>
      <c r="EO62" s="27"/>
      <c r="EP62" s="27"/>
      <c r="EQ62" s="27"/>
      <c r="ER62" s="27"/>
      <c r="ES62" s="27"/>
      <c r="ET62" s="27"/>
      <c r="EU62" s="27"/>
      <c r="EV62" s="27"/>
      <c r="EW62" s="27"/>
      <c r="EX62" s="27"/>
      <c r="EY62" s="27"/>
      <c r="EZ62" s="27"/>
      <c r="FA62" s="27"/>
      <c r="FB62" s="27"/>
      <c r="FC62" s="27"/>
      <c r="FD62" s="27"/>
      <c r="FE62" s="27"/>
      <c r="FF62" s="27"/>
      <c r="FG62" s="27"/>
      <c r="FH62" s="27"/>
      <c r="FI62" s="27"/>
      <c r="FJ62" s="27"/>
      <c r="FK62" s="27"/>
      <c r="FL62" s="27"/>
      <c r="FM62" s="27"/>
      <c r="FN62" s="27"/>
      <c r="FO62" s="27"/>
      <c r="FP62" s="27"/>
      <c r="FQ62" s="27"/>
      <c r="FR62" s="27"/>
      <c r="FS62" s="27"/>
      <c r="FT62" s="27"/>
      <c r="FU62" s="27"/>
      <c r="FV62" s="27"/>
      <c r="FW62" s="27"/>
      <c r="FX62" s="27"/>
      <c r="FY62" s="27"/>
      <c r="FZ62" s="27"/>
      <c r="GA62" s="27"/>
      <c r="GB62" s="27"/>
      <c r="GC62" s="27"/>
      <c r="GD62" s="27"/>
      <c r="GE62" s="27"/>
      <c r="GF62" s="27"/>
      <c r="GG62" s="27"/>
      <c r="GH62" s="27"/>
      <c r="GI62" s="27"/>
      <c r="GJ62" s="27"/>
      <c r="GK62" s="27"/>
      <c r="GL62" s="27"/>
      <c r="GM62" s="27"/>
      <c r="GN62" s="27"/>
      <c r="GO62" s="27"/>
      <c r="GP62" s="27"/>
      <c r="GQ62" s="27"/>
      <c r="GR62" s="27"/>
      <c r="GS62" s="27"/>
      <c r="GT62" s="27"/>
      <c r="GU62" s="27"/>
      <c r="GV62" s="27"/>
      <c r="GW62" s="27"/>
      <c r="GX62" s="27"/>
      <c r="GY62" s="27"/>
      <c r="GZ62" s="27"/>
      <c r="HA62" s="27"/>
      <c r="HB62" s="27"/>
      <c r="HC62" s="27"/>
      <c r="HD62" s="27"/>
      <c r="HE62" s="27"/>
      <c r="HF62" s="27"/>
    </row>
    <row r="63" spans="2:214" ht="18.899999999999999" customHeight="1" outlineLevel="1" x14ac:dyDescent="0.3">
      <c r="B63" s="45" t="s">
        <v>127</v>
      </c>
      <c r="C63" s="54" t="s">
        <v>115</v>
      </c>
      <c r="D63" s="45">
        <v>80</v>
      </c>
      <c r="E63" s="45">
        <v>70</v>
      </c>
      <c r="F63" s="55">
        <v>0.12</v>
      </c>
      <c r="G63" s="19">
        <v>43101</v>
      </c>
      <c r="H63" s="19">
        <v>43101</v>
      </c>
      <c r="I63" s="19">
        <f t="shared" si="184"/>
        <v>43180</v>
      </c>
      <c r="J63" s="19">
        <f t="shared" si="185"/>
        <v>43170</v>
      </c>
      <c r="K63" s="19" t="str">
        <f t="shared" ca="1" si="186"/>
        <v>Em andamento</v>
      </c>
      <c r="L63" s="19" t="s">
        <v>27</v>
      </c>
      <c r="M63" s="56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7"/>
      <c r="CF63" s="27"/>
      <c r="CG63" s="27"/>
      <c r="CH63" s="27"/>
      <c r="CI63" s="27"/>
      <c r="CJ63" s="27"/>
      <c r="CK63" s="27"/>
      <c r="CL63" s="27"/>
      <c r="CM63" s="27"/>
      <c r="CN63" s="27"/>
      <c r="CO63" s="27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7"/>
      <c r="DA63" s="27"/>
      <c r="DB63" s="27"/>
      <c r="DC63" s="27"/>
      <c r="DD63" s="27"/>
      <c r="DE63" s="27"/>
      <c r="DF63" s="27"/>
      <c r="DG63" s="27"/>
      <c r="DH63" s="27"/>
      <c r="DI63" s="27"/>
      <c r="DJ63" s="27"/>
      <c r="DK63" s="27"/>
      <c r="DL63" s="27"/>
      <c r="DM63" s="27"/>
      <c r="DN63" s="27"/>
      <c r="DO63" s="27"/>
      <c r="DP63" s="27"/>
      <c r="DQ63" s="27"/>
      <c r="DR63" s="27"/>
      <c r="DS63" s="27"/>
      <c r="DT63" s="27"/>
      <c r="DU63" s="27"/>
      <c r="DV63" s="27"/>
      <c r="DW63" s="27"/>
      <c r="DX63" s="27"/>
      <c r="DY63" s="27"/>
      <c r="DZ63" s="27"/>
      <c r="EA63" s="27"/>
      <c r="EB63" s="27"/>
      <c r="EC63" s="27"/>
      <c r="ED63" s="27"/>
      <c r="EE63" s="27"/>
      <c r="EF63" s="27"/>
      <c r="EG63" s="27"/>
      <c r="EH63" s="27"/>
      <c r="EI63" s="27"/>
      <c r="EJ63" s="27"/>
      <c r="EK63" s="27"/>
      <c r="EL63" s="27"/>
      <c r="EM63" s="27"/>
      <c r="EN63" s="27"/>
      <c r="EO63" s="27"/>
      <c r="EP63" s="27"/>
      <c r="EQ63" s="27"/>
      <c r="ER63" s="27"/>
      <c r="ES63" s="27"/>
      <c r="ET63" s="27"/>
      <c r="EU63" s="27"/>
      <c r="EV63" s="27"/>
      <c r="EW63" s="27"/>
      <c r="EX63" s="27"/>
      <c r="EY63" s="27"/>
      <c r="EZ63" s="27"/>
      <c r="FA63" s="27"/>
      <c r="FB63" s="27"/>
      <c r="FC63" s="27"/>
      <c r="FD63" s="27"/>
      <c r="FE63" s="27"/>
      <c r="FF63" s="27"/>
      <c r="FG63" s="27"/>
      <c r="FH63" s="27"/>
      <c r="FI63" s="27"/>
      <c r="FJ63" s="27"/>
      <c r="FK63" s="27"/>
      <c r="FL63" s="27"/>
      <c r="FM63" s="27"/>
      <c r="FN63" s="27"/>
      <c r="FO63" s="27"/>
      <c r="FP63" s="27"/>
      <c r="FQ63" s="27"/>
      <c r="FR63" s="27"/>
      <c r="FS63" s="27"/>
      <c r="FT63" s="27"/>
      <c r="FU63" s="27"/>
      <c r="FV63" s="27"/>
      <c r="FW63" s="27"/>
      <c r="FX63" s="27"/>
      <c r="FY63" s="27"/>
      <c r="FZ63" s="27"/>
      <c r="GA63" s="27"/>
      <c r="GB63" s="27"/>
      <c r="GC63" s="27"/>
      <c r="GD63" s="27"/>
      <c r="GE63" s="27"/>
      <c r="GF63" s="27"/>
      <c r="GG63" s="27"/>
      <c r="GH63" s="27"/>
      <c r="GI63" s="27"/>
      <c r="GJ63" s="27"/>
      <c r="GK63" s="27"/>
      <c r="GL63" s="27"/>
      <c r="GM63" s="27"/>
      <c r="GN63" s="27"/>
      <c r="GO63" s="27"/>
      <c r="GP63" s="27"/>
      <c r="GQ63" s="27"/>
      <c r="GR63" s="27"/>
      <c r="GS63" s="27"/>
      <c r="GT63" s="27"/>
      <c r="GU63" s="27"/>
      <c r="GV63" s="27"/>
      <c r="GW63" s="27"/>
      <c r="GX63" s="27"/>
      <c r="GY63" s="27"/>
      <c r="GZ63" s="27"/>
      <c r="HA63" s="27"/>
      <c r="HB63" s="27"/>
      <c r="HC63" s="27"/>
      <c r="HD63" s="27"/>
      <c r="HE63" s="27"/>
      <c r="HF63" s="27"/>
    </row>
    <row r="64" spans="2:214" ht="18.899999999999999" customHeight="1" outlineLevel="1" x14ac:dyDescent="0.3">
      <c r="B64" s="45" t="s">
        <v>128</v>
      </c>
      <c r="C64" s="54" t="s">
        <v>116</v>
      </c>
      <c r="D64" s="45">
        <v>80</v>
      </c>
      <c r="E64" s="45">
        <v>70</v>
      </c>
      <c r="F64" s="55">
        <v>0.12</v>
      </c>
      <c r="G64" s="19">
        <v>43101</v>
      </c>
      <c r="H64" s="19">
        <v>43101</v>
      </c>
      <c r="I64" s="19">
        <f t="shared" si="143"/>
        <v>43180</v>
      </c>
      <c r="J64" s="19">
        <f t="shared" si="144"/>
        <v>43170</v>
      </c>
      <c r="K64" s="19" t="str">
        <f t="shared" ca="1" si="142"/>
        <v>Em andamento</v>
      </c>
      <c r="L64" s="19" t="s">
        <v>27</v>
      </c>
      <c r="M64" s="56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27"/>
      <c r="BC64" s="27"/>
      <c r="BD64" s="27"/>
      <c r="BE64" s="27"/>
      <c r="BF64" s="27"/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7"/>
      <c r="CD64" s="27"/>
      <c r="CE64" s="27"/>
      <c r="CF64" s="27"/>
      <c r="CG64" s="27"/>
      <c r="CH64" s="27"/>
      <c r="CI64" s="27"/>
      <c r="CJ64" s="27"/>
      <c r="CK64" s="27"/>
      <c r="CL64" s="27"/>
      <c r="CM64" s="27"/>
      <c r="CN64" s="27"/>
      <c r="CO64" s="27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7"/>
      <c r="DA64" s="27"/>
      <c r="DB64" s="27"/>
      <c r="DC64" s="27"/>
      <c r="DD64" s="27"/>
      <c r="DE64" s="27"/>
      <c r="DF64" s="27"/>
      <c r="DG64" s="27"/>
      <c r="DH64" s="27"/>
      <c r="DI64" s="27"/>
      <c r="DJ64" s="27"/>
      <c r="DK64" s="27"/>
      <c r="DL64" s="27"/>
      <c r="DM64" s="27"/>
      <c r="DN64" s="27"/>
      <c r="DO64" s="27"/>
      <c r="DP64" s="27"/>
      <c r="DQ64" s="27"/>
      <c r="DR64" s="27"/>
      <c r="DS64" s="27"/>
      <c r="DT64" s="27"/>
      <c r="DU64" s="27"/>
      <c r="DV64" s="27"/>
      <c r="DW64" s="27"/>
      <c r="DX64" s="27"/>
      <c r="DY64" s="27"/>
      <c r="DZ64" s="27"/>
      <c r="EA64" s="27"/>
      <c r="EB64" s="27"/>
      <c r="EC64" s="27"/>
      <c r="ED64" s="27"/>
      <c r="EE64" s="27"/>
      <c r="EF64" s="27"/>
      <c r="EG64" s="27"/>
      <c r="EH64" s="27"/>
      <c r="EI64" s="27"/>
      <c r="EJ64" s="27"/>
      <c r="EK64" s="27"/>
      <c r="EL64" s="27"/>
      <c r="EM64" s="27"/>
      <c r="EN64" s="27"/>
      <c r="EO64" s="27"/>
      <c r="EP64" s="27"/>
      <c r="EQ64" s="27"/>
      <c r="ER64" s="27"/>
      <c r="ES64" s="27"/>
      <c r="ET64" s="27"/>
      <c r="EU64" s="27"/>
      <c r="EV64" s="27"/>
      <c r="EW64" s="27"/>
      <c r="EX64" s="27"/>
      <c r="EY64" s="27"/>
      <c r="EZ64" s="27"/>
      <c r="FA64" s="27"/>
      <c r="FB64" s="27"/>
      <c r="FC64" s="27"/>
      <c r="FD64" s="27"/>
      <c r="FE64" s="27"/>
      <c r="FF64" s="27"/>
      <c r="FG64" s="27"/>
      <c r="FH64" s="27"/>
      <c r="FI64" s="27"/>
      <c r="FJ64" s="27"/>
      <c r="FK64" s="27"/>
      <c r="FL64" s="27"/>
      <c r="FM64" s="27"/>
      <c r="FN64" s="27"/>
      <c r="FO64" s="27"/>
      <c r="FP64" s="27"/>
      <c r="FQ64" s="27"/>
      <c r="FR64" s="27"/>
      <c r="FS64" s="27"/>
      <c r="FT64" s="27"/>
      <c r="FU64" s="27"/>
      <c r="FV64" s="27"/>
      <c r="FW64" s="27"/>
      <c r="FX64" s="27"/>
      <c r="FY64" s="27"/>
      <c r="FZ64" s="27"/>
      <c r="GA64" s="27"/>
      <c r="GB64" s="27"/>
      <c r="GC64" s="27"/>
      <c r="GD64" s="27"/>
      <c r="GE64" s="27"/>
      <c r="GF64" s="27"/>
      <c r="GG64" s="27"/>
      <c r="GH64" s="27"/>
      <c r="GI64" s="27"/>
      <c r="GJ64" s="27"/>
      <c r="GK64" s="27"/>
      <c r="GL64" s="27"/>
      <c r="GM64" s="27"/>
      <c r="GN64" s="27"/>
      <c r="GO64" s="27"/>
      <c r="GP64" s="27"/>
      <c r="GQ64" s="27"/>
      <c r="GR64" s="27"/>
      <c r="GS64" s="27"/>
      <c r="GT64" s="27"/>
      <c r="GU64" s="27"/>
      <c r="GV64" s="27"/>
      <c r="GW64" s="27"/>
      <c r="GX64" s="27"/>
      <c r="GY64" s="27"/>
      <c r="GZ64" s="27"/>
      <c r="HA64" s="27"/>
      <c r="HB64" s="27"/>
      <c r="HC64" s="27"/>
      <c r="HD64" s="27"/>
      <c r="HE64" s="27"/>
      <c r="HF64" s="27"/>
    </row>
    <row r="65" spans="2:214" s="27" customFormat="1" ht="18.899999999999999" customHeight="1" x14ac:dyDescent="0.3">
      <c r="B65" s="44" t="s">
        <v>14</v>
      </c>
      <c r="C65" s="71" t="s">
        <v>117</v>
      </c>
      <c r="D65" s="57">
        <f>(I65-G65)+1</f>
        <v>100</v>
      </c>
      <c r="E65" s="57">
        <f>(J65-H65)+1</f>
        <v>80</v>
      </c>
      <c r="F65" s="51">
        <f>AVERAGE($F$66:$F$66)</f>
        <v>0.5</v>
      </c>
      <c r="G65" s="52">
        <f>SMALL($G$66:$G$66,1)</f>
        <v>43101</v>
      </c>
      <c r="H65" s="52">
        <f>SMALL($H$66:$H$66,1)</f>
        <v>43101</v>
      </c>
      <c r="I65" s="52">
        <f>LARGE($I$66:$I$66,1)</f>
        <v>43200</v>
      </c>
      <c r="J65" s="52">
        <f>LARGE($J$66:$J$66,1)</f>
        <v>43180</v>
      </c>
      <c r="K65" s="37"/>
      <c r="L65" s="52"/>
      <c r="M65" s="5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</row>
    <row r="66" spans="2:214" ht="18.899999999999999" customHeight="1" outlineLevel="1" x14ac:dyDescent="0.3">
      <c r="B66" s="88" t="s">
        <v>129</v>
      </c>
      <c r="C66" s="87" t="s">
        <v>118</v>
      </c>
      <c r="D66" s="45">
        <v>100</v>
      </c>
      <c r="E66" s="45">
        <v>80</v>
      </c>
      <c r="F66" s="55">
        <v>0.5</v>
      </c>
      <c r="G66" s="19">
        <v>43101</v>
      </c>
      <c r="H66" s="19">
        <v>43101</v>
      </c>
      <c r="I66" s="19">
        <f t="shared" si="143"/>
        <v>43200</v>
      </c>
      <c r="J66" s="19">
        <f t="shared" si="144"/>
        <v>43180</v>
      </c>
      <c r="K66" s="19" t="str">
        <f t="shared" ca="1" si="142"/>
        <v>Em andamento</v>
      </c>
      <c r="L66" s="19" t="s">
        <v>27</v>
      </c>
      <c r="M66" s="56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  <c r="EW66" s="27"/>
      <c r="EX66" s="27"/>
      <c r="EY66" s="27"/>
      <c r="EZ66" s="27"/>
      <c r="FA66" s="27"/>
      <c r="FB66" s="27"/>
      <c r="FC66" s="27"/>
      <c r="FD66" s="27"/>
      <c r="FE66" s="27"/>
      <c r="FF66" s="27"/>
      <c r="FG66" s="27"/>
      <c r="FH66" s="27"/>
      <c r="FI66" s="27"/>
      <c r="FJ66" s="27"/>
      <c r="FK66" s="27"/>
      <c r="FL66" s="27"/>
      <c r="FM66" s="27"/>
      <c r="FN66" s="27"/>
      <c r="FO66" s="27"/>
      <c r="FP66" s="27"/>
      <c r="FQ66" s="27"/>
      <c r="FR66" s="27"/>
      <c r="FS66" s="27"/>
      <c r="FT66" s="27"/>
      <c r="FU66" s="27"/>
      <c r="FV66" s="27"/>
      <c r="FW66" s="27"/>
      <c r="FX66" s="27"/>
      <c r="FY66" s="27"/>
      <c r="FZ66" s="27"/>
      <c r="GA66" s="27"/>
      <c r="GB66" s="27"/>
      <c r="GC66" s="27"/>
      <c r="GD66" s="27"/>
      <c r="GE66" s="27"/>
      <c r="GF66" s="27"/>
      <c r="GG66" s="27"/>
      <c r="GH66" s="27"/>
      <c r="GI66" s="27"/>
      <c r="GJ66" s="27"/>
      <c r="GK66" s="27"/>
      <c r="GL66" s="27"/>
      <c r="GM66" s="27"/>
      <c r="GN66" s="27"/>
      <c r="GO66" s="27"/>
      <c r="GP66" s="27"/>
      <c r="GQ66" s="27"/>
      <c r="GR66" s="27"/>
      <c r="GS66" s="27"/>
      <c r="GT66" s="27"/>
      <c r="GU66" s="27"/>
      <c r="GV66" s="27"/>
      <c r="GW66" s="27"/>
      <c r="GX66" s="27"/>
      <c r="GY66" s="27"/>
      <c r="GZ66" s="27"/>
      <c r="HA66" s="27"/>
      <c r="HB66" s="27"/>
      <c r="HC66" s="27"/>
      <c r="HD66" s="27"/>
      <c r="HE66" s="27"/>
      <c r="HF66" s="27"/>
    </row>
    <row r="67" spans="2:214" s="27" customFormat="1" x14ac:dyDescent="0.35">
      <c r="B67" s="38"/>
      <c r="D67" s="23"/>
      <c r="E67" s="23"/>
      <c r="F67" s="39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</row>
    <row r="68" spans="2:214" s="27" customFormat="1" x14ac:dyDescent="0.3">
      <c r="C68" s="72"/>
      <c r="D68" s="23"/>
      <c r="E68" s="23"/>
      <c r="F68" s="39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</row>
    <row r="69" spans="2:214" s="27" customFormat="1" x14ac:dyDescent="0.35">
      <c r="C69" s="38"/>
      <c r="D69" s="94" t="s">
        <v>158</v>
      </c>
      <c r="E69" s="94"/>
      <c r="F69" s="94"/>
      <c r="G69" s="94"/>
      <c r="H69" s="94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</row>
    <row r="70" spans="2:214" s="27" customFormat="1" x14ac:dyDescent="0.35">
      <c r="C70" s="38"/>
      <c r="D70" s="95" t="s">
        <v>159</v>
      </c>
      <c r="E70" s="95"/>
      <c r="F70" s="95"/>
      <c r="G70" s="95"/>
      <c r="H70" s="95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</row>
    <row r="71" spans="2:214" s="27" customFormat="1" ht="18" thickBot="1" x14ac:dyDescent="0.4">
      <c r="C71" s="38"/>
      <c r="D71" s="96" t="s">
        <v>160</v>
      </c>
      <c r="E71" s="96"/>
      <c r="F71" s="96"/>
      <c r="G71" s="96"/>
      <c r="H71" s="96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</row>
    <row r="72" spans="2:214" s="27" customFormat="1" x14ac:dyDescent="0.35">
      <c r="C72" s="38"/>
      <c r="D72" s="90" t="s">
        <v>161</v>
      </c>
      <c r="E72" s="90"/>
      <c r="F72" s="90"/>
      <c r="G72" s="90"/>
      <c r="H72" s="90"/>
      <c r="I72" s="89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</row>
    <row r="73" spans="2:214" s="27" customFormat="1" x14ac:dyDescent="0.35">
      <c r="C73" s="38"/>
      <c r="D73" s="91" t="s">
        <v>162</v>
      </c>
      <c r="E73" s="91"/>
      <c r="F73" s="91"/>
      <c r="G73" s="91"/>
      <c r="H73" s="91"/>
      <c r="I73" s="89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</row>
    <row r="74" spans="2:214" s="27" customFormat="1" x14ac:dyDescent="0.35">
      <c r="C74" s="38"/>
      <c r="D74" s="23"/>
      <c r="E74" s="23"/>
      <c r="F74" s="39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</row>
    <row r="75" spans="2:214" s="27" customFormat="1" x14ac:dyDescent="0.35">
      <c r="C75" s="38"/>
      <c r="D75" s="23"/>
      <c r="E75" s="23"/>
      <c r="F75" s="39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</row>
    <row r="76" spans="2:214" s="27" customFormat="1" x14ac:dyDescent="0.35">
      <c r="C76" s="38"/>
      <c r="D76" s="23"/>
      <c r="E76" s="23"/>
      <c r="F76" s="39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</row>
    <row r="77" spans="2:214" s="27" customFormat="1" x14ac:dyDescent="0.35">
      <c r="C77" s="38"/>
      <c r="D77" s="23"/>
      <c r="E77" s="23"/>
      <c r="F77" s="39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</row>
    <row r="78" spans="2:214" s="27" customFormat="1" x14ac:dyDescent="0.35">
      <c r="C78" s="38"/>
      <c r="D78" s="23"/>
      <c r="E78" s="23"/>
      <c r="F78" s="39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</row>
    <row r="79" spans="2:214" s="27" customFormat="1" x14ac:dyDescent="0.35">
      <c r="C79" s="38"/>
      <c r="D79" s="23"/>
      <c r="E79" s="23"/>
      <c r="F79" s="39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</row>
    <row r="80" spans="2:214" s="27" customFormat="1" x14ac:dyDescent="0.35">
      <c r="C80" s="38"/>
      <c r="D80" s="23"/>
      <c r="E80" s="23"/>
      <c r="F80" s="39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</row>
    <row r="81" spans="3:34" s="27" customFormat="1" x14ac:dyDescent="0.35">
      <c r="C81" s="38"/>
      <c r="D81" s="23"/>
      <c r="E81" s="23"/>
      <c r="F81" s="39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</row>
    <row r="82" spans="3:34" s="27" customFormat="1" x14ac:dyDescent="0.35">
      <c r="C82" s="38"/>
      <c r="D82" s="23"/>
      <c r="E82" s="23"/>
      <c r="F82" s="39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</row>
    <row r="83" spans="3:34" s="27" customFormat="1" x14ac:dyDescent="0.35">
      <c r="C83" s="38"/>
      <c r="D83" s="23"/>
      <c r="E83" s="23"/>
      <c r="F83" s="39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</row>
    <row r="84" spans="3:34" s="27" customFormat="1" x14ac:dyDescent="0.35">
      <c r="C84" s="38"/>
      <c r="D84" s="23"/>
      <c r="E84" s="23"/>
      <c r="F84" s="39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</row>
    <row r="85" spans="3:34" s="27" customFormat="1" x14ac:dyDescent="0.35">
      <c r="C85" s="38"/>
      <c r="D85" s="23"/>
      <c r="E85" s="23"/>
      <c r="F85" s="39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</row>
    <row r="86" spans="3:34" s="27" customFormat="1" x14ac:dyDescent="0.35">
      <c r="C86" s="38"/>
      <c r="D86" s="23"/>
      <c r="E86" s="23"/>
      <c r="F86" s="39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</row>
    <row r="87" spans="3:34" s="27" customFormat="1" x14ac:dyDescent="0.35">
      <c r="C87" s="38"/>
      <c r="D87" s="23"/>
      <c r="E87" s="23"/>
      <c r="F87" s="39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</row>
    <row r="88" spans="3:34" s="27" customFormat="1" x14ac:dyDescent="0.35">
      <c r="C88" s="38"/>
      <c r="D88" s="23"/>
      <c r="E88" s="23"/>
      <c r="F88" s="39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</row>
    <row r="89" spans="3:34" s="27" customFormat="1" x14ac:dyDescent="0.35">
      <c r="C89" s="38"/>
      <c r="D89" s="23"/>
      <c r="E89" s="23"/>
      <c r="F89" s="39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</row>
    <row r="90" spans="3:34" s="27" customFormat="1" x14ac:dyDescent="0.35">
      <c r="C90" s="38"/>
      <c r="D90" s="23"/>
      <c r="E90" s="23"/>
      <c r="F90" s="39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</row>
    <row r="91" spans="3:34" s="27" customFormat="1" x14ac:dyDescent="0.35">
      <c r="C91" s="38"/>
      <c r="D91" s="23"/>
      <c r="E91" s="23"/>
      <c r="F91" s="39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</row>
    <row r="92" spans="3:34" s="27" customFormat="1" x14ac:dyDescent="0.35">
      <c r="C92" s="38"/>
      <c r="D92" s="23"/>
      <c r="E92" s="23"/>
      <c r="F92" s="39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</row>
    <row r="93" spans="3:34" s="27" customFormat="1" x14ac:dyDescent="0.35">
      <c r="C93" s="38"/>
      <c r="D93" s="23"/>
      <c r="E93" s="23"/>
      <c r="F93" s="39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</row>
    <row r="94" spans="3:34" s="27" customFormat="1" x14ac:dyDescent="0.35">
      <c r="C94" s="38"/>
      <c r="D94" s="23"/>
      <c r="E94" s="23"/>
      <c r="F94" s="39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</row>
    <row r="95" spans="3:34" s="27" customFormat="1" x14ac:dyDescent="0.35">
      <c r="C95" s="38"/>
      <c r="D95" s="23"/>
      <c r="E95" s="23"/>
      <c r="F95" s="39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</row>
    <row r="96" spans="3:34" s="27" customFormat="1" x14ac:dyDescent="0.35">
      <c r="C96" s="38"/>
      <c r="D96" s="23"/>
      <c r="E96" s="23"/>
      <c r="F96" s="39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</row>
    <row r="97" spans="3:34" s="27" customFormat="1" x14ac:dyDescent="0.35">
      <c r="C97" s="38"/>
      <c r="D97" s="23"/>
      <c r="E97" s="23"/>
      <c r="F97" s="39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</row>
    <row r="98" spans="3:34" s="27" customFormat="1" x14ac:dyDescent="0.35">
      <c r="C98" s="38"/>
      <c r="D98" s="23"/>
      <c r="E98" s="23"/>
      <c r="F98" s="39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</row>
    <row r="99" spans="3:34" s="27" customFormat="1" x14ac:dyDescent="0.35">
      <c r="C99" s="38"/>
      <c r="D99" s="23"/>
      <c r="E99" s="23"/>
      <c r="F99" s="39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</row>
    <row r="100" spans="3:34" s="27" customFormat="1" x14ac:dyDescent="0.35">
      <c r="C100" s="38"/>
      <c r="D100" s="23"/>
      <c r="E100" s="23"/>
      <c r="F100" s="39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</row>
    <row r="101" spans="3:34" s="27" customFormat="1" x14ac:dyDescent="0.35">
      <c r="C101" s="38"/>
      <c r="D101" s="23"/>
      <c r="E101" s="23"/>
      <c r="F101" s="39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</row>
    <row r="102" spans="3:34" s="27" customFormat="1" x14ac:dyDescent="0.35">
      <c r="C102" s="38"/>
      <c r="D102" s="23"/>
      <c r="E102" s="23"/>
      <c r="F102" s="39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</row>
    <row r="103" spans="3:34" s="27" customFormat="1" x14ac:dyDescent="0.35">
      <c r="C103" s="38"/>
      <c r="D103" s="23"/>
      <c r="E103" s="23"/>
      <c r="F103" s="39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</row>
    <row r="104" spans="3:34" s="27" customFormat="1" x14ac:dyDescent="0.35">
      <c r="C104" s="38"/>
      <c r="D104" s="23"/>
      <c r="E104" s="23"/>
      <c r="F104" s="39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</row>
    <row r="105" spans="3:34" s="27" customFormat="1" x14ac:dyDescent="0.35">
      <c r="C105" s="38"/>
      <c r="D105" s="23"/>
      <c r="E105" s="23"/>
      <c r="F105" s="39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</row>
    <row r="106" spans="3:34" s="27" customFormat="1" x14ac:dyDescent="0.35">
      <c r="C106" s="38"/>
      <c r="D106" s="23"/>
      <c r="E106" s="23"/>
      <c r="F106" s="39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</row>
    <row r="107" spans="3:34" s="27" customFormat="1" x14ac:dyDescent="0.35">
      <c r="C107" s="38"/>
      <c r="D107" s="23"/>
      <c r="E107" s="23"/>
      <c r="F107" s="39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</row>
    <row r="108" spans="3:34" s="27" customFormat="1" x14ac:dyDescent="0.35">
      <c r="C108" s="38"/>
      <c r="D108" s="23"/>
      <c r="E108" s="23"/>
      <c r="F108" s="39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</row>
    <row r="109" spans="3:34" s="27" customFormat="1" x14ac:dyDescent="0.35">
      <c r="C109" s="38"/>
      <c r="D109" s="23"/>
      <c r="E109" s="23"/>
      <c r="F109" s="39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</row>
    <row r="110" spans="3:34" s="27" customFormat="1" x14ac:dyDescent="0.35">
      <c r="C110" s="38"/>
      <c r="D110" s="23"/>
      <c r="E110" s="23"/>
      <c r="F110" s="39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</row>
    <row r="111" spans="3:34" s="27" customFormat="1" x14ac:dyDescent="0.35">
      <c r="C111" s="38"/>
      <c r="D111" s="23"/>
      <c r="E111" s="23"/>
      <c r="F111" s="39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</row>
    <row r="112" spans="3:34" s="27" customFormat="1" x14ac:dyDescent="0.35">
      <c r="C112" s="38"/>
      <c r="D112" s="23"/>
      <c r="E112" s="23"/>
      <c r="F112" s="39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</row>
    <row r="113" spans="3:34" s="27" customFormat="1" x14ac:dyDescent="0.35">
      <c r="C113" s="38"/>
      <c r="D113" s="23"/>
      <c r="E113" s="23"/>
      <c r="F113" s="39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</row>
    <row r="114" spans="3:34" s="27" customFormat="1" x14ac:dyDescent="0.35">
      <c r="C114" s="38"/>
      <c r="D114" s="23"/>
      <c r="E114" s="23"/>
      <c r="F114" s="39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</row>
    <row r="115" spans="3:34" s="27" customFormat="1" x14ac:dyDescent="0.35">
      <c r="C115" s="38"/>
      <c r="D115" s="23"/>
      <c r="E115" s="23"/>
      <c r="F115" s="39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</row>
    <row r="116" spans="3:34" s="27" customFormat="1" x14ac:dyDescent="0.35">
      <c r="C116" s="38"/>
      <c r="D116" s="23"/>
      <c r="E116" s="23"/>
      <c r="F116" s="39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</row>
    <row r="117" spans="3:34" s="27" customFormat="1" x14ac:dyDescent="0.35">
      <c r="C117" s="38"/>
      <c r="D117" s="23"/>
      <c r="E117" s="23"/>
      <c r="F117" s="39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</row>
    <row r="118" spans="3:34" s="27" customFormat="1" x14ac:dyDescent="0.35">
      <c r="C118" s="38"/>
      <c r="D118" s="23"/>
      <c r="E118" s="23"/>
      <c r="F118" s="39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</row>
    <row r="119" spans="3:34" s="27" customFormat="1" x14ac:dyDescent="0.35">
      <c r="C119" s="38"/>
      <c r="D119" s="23"/>
      <c r="E119" s="23"/>
      <c r="F119" s="39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</row>
    <row r="120" spans="3:34" s="27" customFormat="1" x14ac:dyDescent="0.35">
      <c r="C120" s="38"/>
      <c r="D120" s="23"/>
      <c r="E120" s="23"/>
      <c r="F120" s="39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</row>
    <row r="121" spans="3:34" s="27" customFormat="1" x14ac:dyDescent="0.35">
      <c r="C121" s="38"/>
      <c r="D121" s="23"/>
      <c r="E121" s="23"/>
      <c r="F121" s="39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</row>
    <row r="122" spans="3:34" s="27" customFormat="1" x14ac:dyDescent="0.35">
      <c r="C122" s="38"/>
      <c r="D122" s="23"/>
      <c r="E122" s="23"/>
      <c r="F122" s="39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</row>
    <row r="123" spans="3:34" s="27" customFormat="1" x14ac:dyDescent="0.35">
      <c r="C123" s="38"/>
      <c r="D123" s="23"/>
      <c r="E123" s="23"/>
      <c r="F123" s="39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</row>
    <row r="124" spans="3:34" s="27" customFormat="1" x14ac:dyDescent="0.35">
      <c r="C124" s="38"/>
      <c r="D124" s="23"/>
      <c r="E124" s="23"/>
      <c r="F124" s="39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</row>
    <row r="125" spans="3:34" s="27" customFormat="1" x14ac:dyDescent="0.35">
      <c r="C125" s="38"/>
      <c r="D125" s="23"/>
      <c r="E125" s="23"/>
      <c r="F125" s="39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</row>
    <row r="126" spans="3:34" s="27" customFormat="1" x14ac:dyDescent="0.35">
      <c r="C126" s="38"/>
      <c r="D126" s="23"/>
      <c r="E126" s="23"/>
      <c r="F126" s="39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</row>
    <row r="127" spans="3:34" s="27" customFormat="1" x14ac:dyDescent="0.35">
      <c r="C127" s="38"/>
      <c r="D127" s="23"/>
      <c r="E127" s="23"/>
      <c r="F127" s="39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</row>
    <row r="128" spans="3:34" s="27" customFormat="1" x14ac:dyDescent="0.35">
      <c r="C128" s="38"/>
      <c r="D128" s="23"/>
      <c r="E128" s="23"/>
      <c r="F128" s="39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</row>
    <row r="129" spans="3:34" s="27" customFormat="1" x14ac:dyDescent="0.35">
      <c r="C129" s="38"/>
      <c r="D129" s="23"/>
      <c r="E129" s="23"/>
      <c r="F129" s="39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</row>
    <row r="130" spans="3:34" s="27" customFormat="1" x14ac:dyDescent="0.35">
      <c r="C130" s="38"/>
      <c r="D130" s="23"/>
      <c r="E130" s="23"/>
      <c r="F130" s="39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</row>
    <row r="131" spans="3:34" s="27" customFormat="1" x14ac:dyDescent="0.35">
      <c r="C131" s="38"/>
      <c r="D131" s="23"/>
      <c r="E131" s="23"/>
      <c r="F131" s="39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</row>
    <row r="132" spans="3:34" s="27" customFormat="1" x14ac:dyDescent="0.35">
      <c r="C132" s="38"/>
      <c r="D132" s="23"/>
      <c r="E132" s="23"/>
      <c r="F132" s="39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</row>
    <row r="133" spans="3:34" s="27" customFormat="1" x14ac:dyDescent="0.35">
      <c r="C133" s="38"/>
      <c r="D133" s="23"/>
      <c r="E133" s="23"/>
      <c r="F133" s="39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</row>
    <row r="134" spans="3:34" s="27" customFormat="1" x14ac:dyDescent="0.35">
      <c r="C134" s="38"/>
      <c r="D134" s="23"/>
      <c r="E134" s="23"/>
      <c r="F134" s="39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</row>
    <row r="135" spans="3:34" s="27" customFormat="1" x14ac:dyDescent="0.35">
      <c r="C135" s="38"/>
      <c r="D135" s="23"/>
      <c r="E135" s="23"/>
      <c r="F135" s="39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</row>
    <row r="136" spans="3:34" s="27" customFormat="1" x14ac:dyDescent="0.35">
      <c r="C136" s="38"/>
      <c r="D136" s="23"/>
      <c r="E136" s="23"/>
      <c r="F136" s="39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</row>
    <row r="137" spans="3:34" s="27" customFormat="1" x14ac:dyDescent="0.35">
      <c r="C137" s="38"/>
      <c r="D137" s="23"/>
      <c r="E137" s="23"/>
      <c r="F137" s="39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</row>
    <row r="138" spans="3:34" s="27" customFormat="1" x14ac:dyDescent="0.35">
      <c r="C138" s="38"/>
      <c r="D138" s="23"/>
      <c r="E138" s="23"/>
      <c r="F138" s="39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</row>
    <row r="139" spans="3:34" s="27" customFormat="1" x14ac:dyDescent="0.35">
      <c r="C139" s="38"/>
      <c r="D139" s="23"/>
      <c r="E139" s="23"/>
      <c r="F139" s="39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</row>
    <row r="140" spans="3:34" s="27" customFormat="1" x14ac:dyDescent="0.35">
      <c r="C140" s="38"/>
      <c r="D140" s="23"/>
      <c r="E140" s="23"/>
      <c r="F140" s="39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</row>
    <row r="141" spans="3:34" s="27" customFormat="1" x14ac:dyDescent="0.35">
      <c r="C141" s="38"/>
      <c r="D141" s="23"/>
      <c r="E141" s="23"/>
      <c r="F141" s="39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</row>
    <row r="142" spans="3:34" s="27" customFormat="1" x14ac:dyDescent="0.35">
      <c r="C142" s="38"/>
      <c r="D142" s="23"/>
      <c r="E142" s="23"/>
      <c r="F142" s="39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</row>
    <row r="143" spans="3:34" s="27" customFormat="1" x14ac:dyDescent="0.35">
      <c r="C143" s="38"/>
      <c r="D143" s="23"/>
      <c r="E143" s="23"/>
      <c r="F143" s="39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</row>
    <row r="144" spans="3:34" s="27" customFormat="1" x14ac:dyDescent="0.35">
      <c r="C144" s="38"/>
      <c r="D144" s="23"/>
      <c r="E144" s="23"/>
      <c r="F144" s="39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</row>
    <row r="145" spans="3:34" s="27" customFormat="1" x14ac:dyDescent="0.35">
      <c r="C145" s="38"/>
      <c r="D145" s="23"/>
      <c r="E145" s="23"/>
      <c r="F145" s="39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</row>
    <row r="146" spans="3:34" s="27" customFormat="1" x14ac:dyDescent="0.35">
      <c r="C146" s="38"/>
      <c r="D146" s="23"/>
      <c r="E146" s="23"/>
      <c r="F146" s="39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</row>
    <row r="147" spans="3:34" s="27" customFormat="1" x14ac:dyDescent="0.35">
      <c r="C147" s="38"/>
      <c r="D147" s="23"/>
      <c r="E147" s="23"/>
      <c r="F147" s="39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</row>
    <row r="148" spans="3:34" s="27" customFormat="1" x14ac:dyDescent="0.35">
      <c r="C148" s="38"/>
      <c r="D148" s="23"/>
      <c r="E148" s="23"/>
      <c r="F148" s="39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</row>
    <row r="149" spans="3:34" s="27" customFormat="1" x14ac:dyDescent="0.35">
      <c r="C149" s="38"/>
      <c r="D149" s="23"/>
      <c r="E149" s="23"/>
      <c r="F149" s="39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</row>
    <row r="150" spans="3:34" s="27" customFormat="1" x14ac:dyDescent="0.35">
      <c r="C150" s="38"/>
      <c r="D150" s="23"/>
      <c r="E150" s="23"/>
      <c r="F150" s="39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</row>
    <row r="151" spans="3:34" s="27" customFormat="1" x14ac:dyDescent="0.35">
      <c r="C151" s="38"/>
      <c r="D151" s="23"/>
      <c r="E151" s="23"/>
      <c r="F151" s="39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3:34" s="27" customFormat="1" x14ac:dyDescent="0.35">
      <c r="C152" s="38"/>
      <c r="D152" s="23"/>
      <c r="E152" s="23"/>
      <c r="F152" s="39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3:34" s="27" customFormat="1" x14ac:dyDescent="0.35">
      <c r="C153" s="38"/>
      <c r="D153" s="23"/>
      <c r="E153" s="23"/>
      <c r="F153" s="39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3:34" s="27" customFormat="1" x14ac:dyDescent="0.35">
      <c r="C154" s="38"/>
      <c r="D154" s="23"/>
      <c r="E154" s="23"/>
      <c r="F154" s="39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3:34" s="27" customFormat="1" x14ac:dyDescent="0.35">
      <c r="C155" s="38"/>
      <c r="D155" s="23"/>
      <c r="E155" s="23"/>
      <c r="F155" s="39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3:34" s="27" customFormat="1" x14ac:dyDescent="0.35">
      <c r="C156" s="38"/>
      <c r="D156" s="23"/>
      <c r="E156" s="23"/>
      <c r="F156" s="39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3:34" s="27" customFormat="1" x14ac:dyDescent="0.35">
      <c r="C157" s="38"/>
      <c r="D157" s="23"/>
      <c r="E157" s="23"/>
      <c r="F157" s="39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  <row r="158" spans="3:34" s="27" customFormat="1" x14ac:dyDescent="0.35">
      <c r="C158" s="38"/>
      <c r="D158" s="23"/>
      <c r="E158" s="23"/>
      <c r="F158" s="39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</row>
    <row r="159" spans="3:34" s="27" customFormat="1" x14ac:dyDescent="0.35">
      <c r="C159" s="38"/>
      <c r="D159" s="23"/>
      <c r="E159" s="23"/>
      <c r="F159" s="39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</row>
    <row r="160" spans="3:34" s="27" customFormat="1" x14ac:dyDescent="0.35">
      <c r="C160" s="38"/>
      <c r="D160" s="23"/>
      <c r="E160" s="23"/>
      <c r="F160" s="39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</row>
    <row r="161" spans="3:34" s="27" customFormat="1" x14ac:dyDescent="0.35">
      <c r="C161" s="38"/>
      <c r="D161" s="23"/>
      <c r="E161" s="23"/>
      <c r="F161" s="39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</row>
    <row r="162" spans="3:34" s="27" customFormat="1" x14ac:dyDescent="0.35">
      <c r="C162" s="38"/>
      <c r="D162" s="23"/>
      <c r="E162" s="23"/>
      <c r="F162" s="39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</row>
    <row r="163" spans="3:34" s="27" customFormat="1" x14ac:dyDescent="0.35">
      <c r="C163" s="38"/>
      <c r="D163" s="23"/>
      <c r="E163" s="23"/>
      <c r="F163" s="39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</row>
    <row r="164" spans="3:34" s="27" customFormat="1" x14ac:dyDescent="0.35">
      <c r="C164" s="38"/>
      <c r="D164" s="23"/>
      <c r="E164" s="23"/>
      <c r="F164" s="39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</row>
    <row r="165" spans="3:34" s="27" customFormat="1" x14ac:dyDescent="0.35">
      <c r="C165" s="38"/>
      <c r="D165" s="23"/>
      <c r="E165" s="23"/>
      <c r="F165" s="39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</row>
    <row r="166" spans="3:34" s="27" customFormat="1" x14ac:dyDescent="0.35">
      <c r="C166" s="38"/>
      <c r="D166" s="23"/>
      <c r="E166" s="23"/>
      <c r="F166" s="39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</row>
    <row r="167" spans="3:34" s="27" customFormat="1" x14ac:dyDescent="0.35">
      <c r="C167" s="38"/>
      <c r="D167" s="23"/>
      <c r="E167" s="23"/>
      <c r="F167" s="39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</row>
    <row r="168" spans="3:34" s="27" customFormat="1" x14ac:dyDescent="0.35">
      <c r="C168" s="38"/>
      <c r="D168" s="23"/>
      <c r="E168" s="23"/>
      <c r="F168" s="39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</row>
    <row r="169" spans="3:34" s="27" customFormat="1" x14ac:dyDescent="0.35">
      <c r="C169" s="38"/>
      <c r="D169" s="23"/>
      <c r="E169" s="23"/>
      <c r="F169" s="39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</row>
    <row r="170" spans="3:34" s="27" customFormat="1" x14ac:dyDescent="0.35">
      <c r="C170" s="38"/>
      <c r="D170" s="23"/>
      <c r="E170" s="23"/>
      <c r="F170" s="39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</row>
    <row r="171" spans="3:34" s="27" customFormat="1" x14ac:dyDescent="0.35">
      <c r="C171" s="38"/>
      <c r="D171" s="23"/>
      <c r="E171" s="23"/>
      <c r="F171" s="39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</row>
    <row r="172" spans="3:34" s="27" customFormat="1" x14ac:dyDescent="0.35">
      <c r="C172" s="38"/>
      <c r="D172" s="23"/>
      <c r="E172" s="23"/>
      <c r="F172" s="39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</row>
    <row r="173" spans="3:34" s="27" customFormat="1" x14ac:dyDescent="0.35">
      <c r="C173" s="38"/>
      <c r="D173" s="23"/>
      <c r="E173" s="23"/>
      <c r="F173" s="39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</row>
    <row r="174" spans="3:34" s="27" customFormat="1" x14ac:dyDescent="0.35">
      <c r="C174" s="38"/>
      <c r="D174" s="23"/>
      <c r="E174" s="23"/>
      <c r="F174" s="39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</row>
    <row r="175" spans="3:34" s="27" customFormat="1" x14ac:dyDescent="0.35">
      <c r="C175" s="38"/>
      <c r="D175" s="23"/>
      <c r="E175" s="23"/>
      <c r="F175" s="39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</row>
    <row r="176" spans="3:34" s="27" customFormat="1" x14ac:dyDescent="0.35">
      <c r="C176" s="38"/>
      <c r="D176" s="23"/>
      <c r="E176" s="23"/>
      <c r="F176" s="39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</row>
    <row r="177" spans="3:34" s="27" customFormat="1" x14ac:dyDescent="0.35">
      <c r="C177" s="38"/>
      <c r="D177" s="23"/>
      <c r="E177" s="23"/>
      <c r="F177" s="39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</row>
    <row r="178" spans="3:34" s="27" customFormat="1" x14ac:dyDescent="0.35">
      <c r="C178" s="38"/>
      <c r="D178" s="23"/>
      <c r="E178" s="23"/>
      <c r="F178" s="39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</row>
    <row r="179" spans="3:34" s="27" customFormat="1" x14ac:dyDescent="0.35">
      <c r="C179" s="38"/>
      <c r="D179" s="23"/>
      <c r="E179" s="23"/>
      <c r="F179" s="39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</row>
    <row r="180" spans="3:34" s="27" customFormat="1" x14ac:dyDescent="0.35">
      <c r="C180" s="38"/>
      <c r="D180" s="23"/>
      <c r="E180" s="23"/>
      <c r="F180" s="39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</row>
    <row r="181" spans="3:34" s="27" customFormat="1" x14ac:dyDescent="0.35">
      <c r="C181" s="38"/>
      <c r="D181" s="23"/>
      <c r="E181" s="23"/>
      <c r="F181" s="39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</row>
    <row r="182" spans="3:34" s="27" customFormat="1" x14ac:dyDescent="0.35">
      <c r="C182" s="38"/>
      <c r="D182" s="23"/>
      <c r="E182" s="23"/>
      <c r="F182" s="39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</row>
    <row r="183" spans="3:34" s="27" customFormat="1" x14ac:dyDescent="0.35">
      <c r="C183" s="38"/>
      <c r="D183" s="23"/>
      <c r="E183" s="23"/>
      <c r="F183" s="39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</row>
    <row r="184" spans="3:34" s="27" customFormat="1" x14ac:dyDescent="0.35">
      <c r="C184" s="38"/>
      <c r="D184" s="23"/>
      <c r="E184" s="23"/>
      <c r="F184" s="39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</row>
    <row r="185" spans="3:34" s="27" customFormat="1" x14ac:dyDescent="0.35">
      <c r="C185" s="38"/>
      <c r="D185" s="23"/>
      <c r="E185" s="23"/>
      <c r="F185" s="39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</row>
    <row r="186" spans="3:34" s="27" customFormat="1" x14ac:dyDescent="0.35">
      <c r="C186" s="38"/>
      <c r="D186" s="23"/>
      <c r="E186" s="23"/>
      <c r="F186" s="39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</row>
    <row r="187" spans="3:34" s="27" customFormat="1" x14ac:dyDescent="0.35">
      <c r="C187" s="38"/>
      <c r="D187" s="23"/>
      <c r="E187" s="23"/>
      <c r="F187" s="39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</row>
    <row r="188" spans="3:34" s="27" customFormat="1" x14ac:dyDescent="0.35">
      <c r="C188" s="38"/>
      <c r="D188" s="23"/>
      <c r="E188" s="23"/>
      <c r="F188" s="39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</row>
    <row r="189" spans="3:34" s="27" customFormat="1" x14ac:dyDescent="0.35">
      <c r="C189" s="38"/>
      <c r="D189" s="23"/>
      <c r="E189" s="23"/>
      <c r="F189" s="39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</row>
    <row r="190" spans="3:34" s="27" customFormat="1" x14ac:dyDescent="0.35">
      <c r="C190" s="38"/>
      <c r="D190" s="23"/>
      <c r="E190" s="23"/>
      <c r="F190" s="39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</row>
    <row r="191" spans="3:34" s="27" customFormat="1" x14ac:dyDescent="0.35">
      <c r="C191" s="38"/>
      <c r="D191" s="23"/>
      <c r="E191" s="23"/>
      <c r="F191" s="39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</row>
    <row r="192" spans="3:34" s="27" customFormat="1" x14ac:dyDescent="0.35">
      <c r="C192" s="38"/>
      <c r="D192" s="23"/>
      <c r="E192" s="23"/>
      <c r="F192" s="39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</row>
    <row r="193" spans="3:34" s="27" customFormat="1" x14ac:dyDescent="0.35">
      <c r="C193" s="38"/>
      <c r="D193" s="23"/>
      <c r="E193" s="23"/>
      <c r="F193" s="39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</row>
    <row r="194" spans="3:34" s="27" customFormat="1" x14ac:dyDescent="0.35">
      <c r="C194" s="38"/>
      <c r="D194" s="23"/>
      <c r="E194" s="23"/>
      <c r="F194" s="39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</row>
    <row r="195" spans="3:34" s="27" customFormat="1" x14ac:dyDescent="0.35">
      <c r="C195" s="38"/>
      <c r="D195" s="23"/>
      <c r="E195" s="23"/>
      <c r="F195" s="39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</row>
    <row r="196" spans="3:34" s="27" customFormat="1" x14ac:dyDescent="0.35">
      <c r="C196" s="38"/>
      <c r="D196" s="23"/>
      <c r="E196" s="23"/>
      <c r="F196" s="39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</row>
    <row r="197" spans="3:34" s="27" customFormat="1" x14ac:dyDescent="0.35">
      <c r="C197" s="38"/>
      <c r="D197" s="23"/>
      <c r="E197" s="23"/>
      <c r="F197" s="39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</row>
    <row r="198" spans="3:34" s="27" customFormat="1" x14ac:dyDescent="0.35">
      <c r="C198" s="38"/>
      <c r="D198" s="23"/>
      <c r="E198" s="23"/>
      <c r="F198" s="39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</row>
    <row r="199" spans="3:34" s="27" customFormat="1" x14ac:dyDescent="0.35">
      <c r="C199" s="38"/>
      <c r="D199" s="23"/>
      <c r="E199" s="23"/>
      <c r="F199" s="39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</row>
    <row r="200" spans="3:34" s="27" customFormat="1" x14ac:dyDescent="0.35">
      <c r="C200" s="38"/>
      <c r="D200" s="23"/>
      <c r="E200" s="23"/>
      <c r="F200" s="39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</row>
    <row r="201" spans="3:34" s="27" customFormat="1" x14ac:dyDescent="0.35">
      <c r="C201" s="38"/>
      <c r="D201" s="23"/>
      <c r="E201" s="23"/>
      <c r="F201" s="39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</row>
    <row r="202" spans="3:34" s="27" customFormat="1" x14ac:dyDescent="0.35">
      <c r="C202" s="38"/>
      <c r="D202" s="23"/>
      <c r="E202" s="23"/>
      <c r="F202" s="39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</row>
    <row r="203" spans="3:34" s="27" customFormat="1" x14ac:dyDescent="0.35">
      <c r="C203" s="38"/>
      <c r="D203" s="23"/>
      <c r="E203" s="23"/>
      <c r="F203" s="39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</row>
    <row r="204" spans="3:34" s="27" customFormat="1" x14ac:dyDescent="0.35">
      <c r="C204" s="38"/>
      <c r="D204" s="23"/>
      <c r="E204" s="23"/>
      <c r="F204" s="39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</row>
    <row r="205" spans="3:34" s="27" customFormat="1" x14ac:dyDescent="0.35">
      <c r="C205" s="38"/>
      <c r="D205" s="23"/>
      <c r="E205" s="23"/>
      <c r="F205" s="39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</row>
    <row r="206" spans="3:34" s="27" customFormat="1" x14ac:dyDescent="0.35">
      <c r="C206" s="38"/>
      <c r="D206" s="23"/>
      <c r="E206" s="23"/>
      <c r="F206" s="39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</row>
    <row r="207" spans="3:34" s="27" customFormat="1" x14ac:dyDescent="0.35">
      <c r="C207" s="38"/>
      <c r="D207" s="23"/>
      <c r="E207" s="23"/>
      <c r="F207" s="39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</row>
    <row r="208" spans="3:34" s="27" customFormat="1" x14ac:dyDescent="0.35">
      <c r="C208" s="38"/>
      <c r="D208" s="23"/>
      <c r="E208" s="23"/>
      <c r="F208" s="39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</row>
    <row r="209" spans="3:34" s="27" customFormat="1" x14ac:dyDescent="0.35">
      <c r="C209" s="38"/>
      <c r="D209" s="23"/>
      <c r="E209" s="23"/>
      <c r="F209" s="39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</row>
    <row r="210" spans="3:34" s="27" customFormat="1" x14ac:dyDescent="0.35">
      <c r="C210" s="38"/>
      <c r="D210" s="23"/>
      <c r="E210" s="23"/>
      <c r="F210" s="39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</row>
    <row r="211" spans="3:34" s="27" customFormat="1" x14ac:dyDescent="0.35">
      <c r="C211" s="38"/>
      <c r="D211" s="23"/>
      <c r="E211" s="23"/>
      <c r="F211" s="39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</row>
    <row r="212" spans="3:34" s="27" customFormat="1" x14ac:dyDescent="0.35">
      <c r="C212" s="38"/>
      <c r="D212" s="23"/>
      <c r="E212" s="23"/>
      <c r="F212" s="39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</row>
    <row r="213" spans="3:34" s="27" customFormat="1" x14ac:dyDescent="0.35">
      <c r="C213" s="38"/>
      <c r="D213" s="23"/>
      <c r="E213" s="23"/>
      <c r="F213" s="39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</row>
    <row r="214" spans="3:34" s="27" customFormat="1" x14ac:dyDescent="0.35">
      <c r="C214" s="38"/>
      <c r="D214" s="23"/>
      <c r="E214" s="23"/>
      <c r="F214" s="39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</row>
    <row r="215" spans="3:34" s="27" customFormat="1" x14ac:dyDescent="0.35">
      <c r="C215" s="38"/>
      <c r="D215" s="23"/>
      <c r="E215" s="23"/>
      <c r="F215" s="39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</row>
    <row r="216" spans="3:34" s="27" customFormat="1" x14ac:dyDescent="0.35">
      <c r="C216" s="38"/>
      <c r="D216" s="23"/>
      <c r="E216" s="23"/>
      <c r="F216" s="39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</row>
    <row r="217" spans="3:34" s="27" customFormat="1" x14ac:dyDescent="0.35">
      <c r="C217" s="38"/>
      <c r="D217" s="23"/>
      <c r="E217" s="23"/>
      <c r="F217" s="39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</row>
    <row r="218" spans="3:34" s="27" customFormat="1" x14ac:dyDescent="0.35">
      <c r="C218" s="38"/>
      <c r="D218" s="23"/>
      <c r="E218" s="23"/>
      <c r="F218" s="39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</row>
    <row r="219" spans="3:34" s="27" customFormat="1" x14ac:dyDescent="0.35">
      <c r="C219" s="38"/>
      <c r="D219" s="23"/>
      <c r="E219" s="23"/>
      <c r="F219" s="39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</row>
    <row r="220" spans="3:34" s="27" customFormat="1" x14ac:dyDescent="0.35">
      <c r="C220" s="38"/>
      <c r="D220" s="23"/>
      <c r="E220" s="23"/>
      <c r="F220" s="39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</row>
    <row r="221" spans="3:34" s="27" customFormat="1" x14ac:dyDescent="0.35">
      <c r="C221" s="38"/>
      <c r="D221" s="23"/>
      <c r="E221" s="23"/>
      <c r="F221" s="39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</row>
    <row r="222" spans="3:34" s="27" customFormat="1" x14ac:dyDescent="0.35">
      <c r="C222" s="38"/>
      <c r="D222" s="23"/>
      <c r="E222" s="23"/>
      <c r="F222" s="39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</row>
    <row r="223" spans="3:34" s="27" customFormat="1" x14ac:dyDescent="0.35">
      <c r="C223" s="38"/>
      <c r="D223" s="23"/>
      <c r="E223" s="23"/>
      <c r="F223" s="39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</row>
    <row r="224" spans="3:34" s="27" customFormat="1" x14ac:dyDescent="0.35">
      <c r="C224" s="38"/>
      <c r="D224" s="23"/>
      <c r="E224" s="23"/>
      <c r="F224" s="39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</row>
    <row r="225" spans="3:34" s="27" customFormat="1" x14ac:dyDescent="0.35">
      <c r="C225" s="38"/>
      <c r="D225" s="23"/>
      <c r="E225" s="23"/>
      <c r="F225" s="39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</row>
    <row r="226" spans="3:34" s="27" customFormat="1" x14ac:dyDescent="0.35">
      <c r="C226" s="38"/>
      <c r="D226" s="23"/>
      <c r="E226" s="23"/>
      <c r="F226" s="39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</row>
    <row r="227" spans="3:34" s="27" customFormat="1" x14ac:dyDescent="0.35">
      <c r="C227" s="38"/>
      <c r="D227" s="23"/>
      <c r="E227" s="23"/>
      <c r="F227" s="39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</row>
    <row r="228" spans="3:34" s="27" customFormat="1" x14ac:dyDescent="0.35">
      <c r="C228" s="38"/>
      <c r="D228" s="23"/>
      <c r="E228" s="23"/>
      <c r="F228" s="39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</row>
    <row r="229" spans="3:34" s="27" customFormat="1" x14ac:dyDescent="0.35">
      <c r="C229" s="38"/>
      <c r="D229" s="23"/>
      <c r="E229" s="23"/>
      <c r="F229" s="39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</row>
    <row r="230" spans="3:34" s="27" customFormat="1" x14ac:dyDescent="0.35">
      <c r="C230" s="38"/>
      <c r="D230" s="23"/>
      <c r="E230" s="23"/>
      <c r="F230" s="39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</row>
    <row r="231" spans="3:34" s="27" customFormat="1" x14ac:dyDescent="0.35">
      <c r="C231" s="38"/>
      <c r="D231" s="23"/>
      <c r="E231" s="23"/>
      <c r="F231" s="39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</row>
    <row r="232" spans="3:34" s="27" customFormat="1" x14ac:dyDescent="0.35">
      <c r="C232" s="38"/>
      <c r="D232" s="23"/>
      <c r="E232" s="23"/>
      <c r="F232" s="39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</row>
    <row r="233" spans="3:34" s="27" customFormat="1" x14ac:dyDescent="0.35">
      <c r="C233" s="38"/>
      <c r="D233" s="23"/>
      <c r="E233" s="23"/>
      <c r="F233" s="39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</row>
    <row r="234" spans="3:34" s="27" customFormat="1" x14ac:dyDescent="0.35">
      <c r="C234" s="38"/>
      <c r="D234" s="23"/>
      <c r="E234" s="23"/>
      <c r="F234" s="39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</row>
    <row r="235" spans="3:34" s="27" customFormat="1" x14ac:dyDescent="0.35">
      <c r="C235" s="38"/>
      <c r="D235" s="23"/>
      <c r="E235" s="23"/>
      <c r="F235" s="39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</row>
    <row r="236" spans="3:34" s="27" customFormat="1" x14ac:dyDescent="0.35">
      <c r="C236" s="38"/>
      <c r="D236" s="23"/>
      <c r="E236" s="23"/>
      <c r="F236" s="39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</row>
    <row r="237" spans="3:34" s="27" customFormat="1" x14ac:dyDescent="0.35">
      <c r="C237" s="38"/>
      <c r="D237" s="23"/>
      <c r="E237" s="23"/>
      <c r="F237" s="39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</row>
    <row r="238" spans="3:34" s="27" customFormat="1" x14ac:dyDescent="0.35">
      <c r="C238" s="38"/>
      <c r="D238" s="23"/>
      <c r="E238" s="23"/>
      <c r="F238" s="39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</row>
    <row r="239" spans="3:34" s="27" customFormat="1" x14ac:dyDescent="0.35">
      <c r="C239" s="38"/>
      <c r="D239" s="23"/>
      <c r="E239" s="23"/>
      <c r="F239" s="39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</row>
    <row r="240" spans="3:34" s="27" customFormat="1" x14ac:dyDescent="0.35">
      <c r="C240" s="38"/>
      <c r="D240" s="23"/>
      <c r="E240" s="23"/>
      <c r="F240" s="39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</row>
    <row r="241" spans="3:34" s="27" customFormat="1" x14ac:dyDescent="0.35">
      <c r="C241" s="38"/>
      <c r="D241" s="23"/>
      <c r="E241" s="23"/>
      <c r="F241" s="39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</row>
    <row r="242" spans="3:34" s="27" customFormat="1" x14ac:dyDescent="0.35">
      <c r="C242" s="38"/>
      <c r="D242" s="23"/>
      <c r="E242" s="23"/>
      <c r="F242" s="39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</row>
    <row r="243" spans="3:34" s="27" customFormat="1" x14ac:dyDescent="0.35">
      <c r="C243" s="38"/>
      <c r="D243" s="23"/>
      <c r="E243" s="23"/>
      <c r="F243" s="39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</row>
    <row r="244" spans="3:34" s="27" customFormat="1" x14ac:dyDescent="0.35">
      <c r="C244" s="38"/>
      <c r="D244" s="23"/>
      <c r="E244" s="23"/>
      <c r="F244" s="39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</row>
    <row r="245" spans="3:34" s="27" customFormat="1" x14ac:dyDescent="0.35">
      <c r="C245" s="38"/>
      <c r="D245" s="23"/>
      <c r="E245" s="23"/>
      <c r="F245" s="39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</row>
    <row r="246" spans="3:34" s="27" customFormat="1" x14ac:dyDescent="0.35">
      <c r="C246" s="38"/>
      <c r="D246" s="23"/>
      <c r="E246" s="23"/>
      <c r="F246" s="39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</row>
    <row r="247" spans="3:34" s="27" customFormat="1" x14ac:dyDescent="0.35">
      <c r="C247" s="38"/>
      <c r="D247" s="23"/>
      <c r="E247" s="23"/>
      <c r="F247" s="39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</row>
    <row r="248" spans="3:34" s="27" customFormat="1" x14ac:dyDescent="0.35">
      <c r="C248" s="38"/>
      <c r="D248" s="23"/>
      <c r="E248" s="23"/>
      <c r="F248" s="39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</row>
    <row r="249" spans="3:34" s="27" customFormat="1" x14ac:dyDescent="0.35">
      <c r="C249" s="38"/>
      <c r="D249" s="23"/>
      <c r="E249" s="23"/>
      <c r="F249" s="39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</row>
    <row r="250" spans="3:34" s="27" customFormat="1" x14ac:dyDescent="0.35">
      <c r="C250" s="38"/>
      <c r="D250" s="23"/>
      <c r="E250" s="23"/>
      <c r="F250" s="39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</row>
    <row r="251" spans="3:34" s="27" customFormat="1" x14ac:dyDescent="0.35">
      <c r="C251" s="38"/>
      <c r="D251" s="23"/>
      <c r="E251" s="23"/>
      <c r="F251" s="39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</row>
    <row r="252" spans="3:34" s="27" customFormat="1" x14ac:dyDescent="0.35">
      <c r="C252" s="38"/>
      <c r="D252" s="23"/>
      <c r="E252" s="23"/>
      <c r="F252" s="39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</row>
    <row r="253" spans="3:34" s="27" customFormat="1" x14ac:dyDescent="0.35">
      <c r="C253" s="38"/>
      <c r="D253" s="23"/>
      <c r="E253" s="23"/>
      <c r="F253" s="39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</row>
    <row r="254" spans="3:34" s="27" customFormat="1" x14ac:dyDescent="0.35">
      <c r="C254" s="38"/>
      <c r="D254" s="23"/>
      <c r="E254" s="23"/>
      <c r="F254" s="39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</row>
    <row r="255" spans="3:34" s="27" customFormat="1" x14ac:dyDescent="0.35">
      <c r="C255" s="38"/>
      <c r="D255" s="23"/>
      <c r="E255" s="23"/>
      <c r="F255" s="39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</row>
    <row r="256" spans="3:34" s="27" customFormat="1" x14ac:dyDescent="0.35">
      <c r="C256" s="38"/>
      <c r="D256" s="23"/>
      <c r="E256" s="23"/>
      <c r="F256" s="39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</row>
    <row r="257" spans="3:34" s="27" customFormat="1" x14ac:dyDescent="0.35">
      <c r="C257" s="38"/>
      <c r="D257" s="23"/>
      <c r="E257" s="23"/>
      <c r="F257" s="39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</row>
    <row r="258" spans="3:34" s="27" customFormat="1" x14ac:dyDescent="0.35">
      <c r="C258" s="38"/>
      <c r="D258" s="23"/>
      <c r="E258" s="23"/>
      <c r="F258" s="39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</row>
    <row r="259" spans="3:34" s="27" customFormat="1" x14ac:dyDescent="0.35">
      <c r="C259" s="38"/>
      <c r="D259" s="23"/>
      <c r="E259" s="23"/>
      <c r="F259" s="39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</row>
    <row r="260" spans="3:34" s="27" customFormat="1" x14ac:dyDescent="0.35">
      <c r="C260" s="38"/>
      <c r="D260" s="23"/>
      <c r="E260" s="23"/>
      <c r="F260" s="39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</row>
    <row r="261" spans="3:34" s="27" customFormat="1" x14ac:dyDescent="0.35">
      <c r="C261" s="38"/>
      <c r="D261" s="23"/>
      <c r="E261" s="23"/>
      <c r="F261" s="39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</row>
    <row r="262" spans="3:34" s="27" customFormat="1" x14ac:dyDescent="0.35">
      <c r="C262" s="38"/>
      <c r="D262" s="23"/>
      <c r="E262" s="23"/>
      <c r="F262" s="39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</row>
    <row r="263" spans="3:34" s="27" customFormat="1" x14ac:dyDescent="0.35">
      <c r="C263" s="38"/>
      <c r="D263" s="23"/>
      <c r="E263" s="23"/>
      <c r="F263" s="39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</row>
    <row r="264" spans="3:34" s="27" customFormat="1" x14ac:dyDescent="0.35">
      <c r="C264" s="38"/>
      <c r="D264" s="23"/>
      <c r="E264" s="23"/>
      <c r="F264" s="39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</row>
    <row r="265" spans="3:34" s="27" customFormat="1" x14ac:dyDescent="0.35">
      <c r="C265" s="38"/>
      <c r="D265" s="23"/>
      <c r="E265" s="23"/>
      <c r="F265" s="39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</row>
    <row r="266" spans="3:34" s="27" customFormat="1" x14ac:dyDescent="0.35">
      <c r="C266" s="38"/>
      <c r="D266" s="23"/>
      <c r="E266" s="23"/>
      <c r="F266" s="39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</row>
    <row r="267" spans="3:34" s="27" customFormat="1" x14ac:dyDescent="0.35">
      <c r="C267" s="38"/>
      <c r="D267" s="23"/>
      <c r="E267" s="23"/>
      <c r="F267" s="39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</row>
    <row r="268" spans="3:34" s="27" customFormat="1" x14ac:dyDescent="0.35">
      <c r="C268" s="38"/>
      <c r="D268" s="23"/>
      <c r="E268" s="23"/>
      <c r="F268" s="39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</row>
    <row r="269" spans="3:34" s="27" customFormat="1" x14ac:dyDescent="0.35">
      <c r="C269" s="38"/>
      <c r="D269" s="23"/>
      <c r="E269" s="23"/>
      <c r="F269" s="39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</row>
    <row r="270" spans="3:34" s="27" customFormat="1" x14ac:dyDescent="0.35">
      <c r="C270" s="38"/>
      <c r="D270" s="23"/>
      <c r="E270" s="23"/>
      <c r="F270" s="39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</row>
    <row r="271" spans="3:34" s="27" customFormat="1" x14ac:dyDescent="0.35">
      <c r="C271" s="38"/>
      <c r="D271" s="23"/>
      <c r="E271" s="23"/>
      <c r="F271" s="39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</row>
    <row r="272" spans="3:34" s="27" customFormat="1" x14ac:dyDescent="0.35">
      <c r="C272" s="38"/>
      <c r="D272" s="23"/>
      <c r="E272" s="23"/>
      <c r="F272" s="39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</row>
    <row r="273" spans="3:34" s="27" customFormat="1" x14ac:dyDescent="0.35">
      <c r="C273" s="38"/>
      <c r="D273" s="23"/>
      <c r="E273" s="23"/>
      <c r="F273" s="39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</row>
    <row r="274" spans="3:34" s="27" customFormat="1" x14ac:dyDescent="0.35">
      <c r="C274" s="38"/>
      <c r="D274" s="23"/>
      <c r="E274" s="23"/>
      <c r="F274" s="39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</row>
    <row r="275" spans="3:34" s="27" customFormat="1" x14ac:dyDescent="0.35">
      <c r="C275" s="38"/>
      <c r="D275" s="23"/>
      <c r="E275" s="23"/>
      <c r="F275" s="39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</row>
    <row r="276" spans="3:34" s="27" customFormat="1" x14ac:dyDescent="0.35">
      <c r="C276" s="38"/>
      <c r="D276" s="23"/>
      <c r="E276" s="23"/>
      <c r="F276" s="39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</row>
    <row r="277" spans="3:34" s="27" customFormat="1" x14ac:dyDescent="0.35">
      <c r="C277" s="38"/>
      <c r="D277" s="23"/>
      <c r="E277" s="23"/>
      <c r="F277" s="39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</row>
    <row r="278" spans="3:34" s="27" customFormat="1" x14ac:dyDescent="0.35">
      <c r="C278" s="38"/>
      <c r="D278" s="23"/>
      <c r="E278" s="23"/>
      <c r="F278" s="39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</row>
    <row r="279" spans="3:34" s="27" customFormat="1" x14ac:dyDescent="0.35">
      <c r="C279" s="38"/>
      <c r="D279" s="23"/>
      <c r="E279" s="23"/>
      <c r="F279" s="39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</row>
    <row r="280" spans="3:34" s="27" customFormat="1" x14ac:dyDescent="0.35">
      <c r="C280" s="38"/>
      <c r="D280" s="23"/>
      <c r="E280" s="23"/>
      <c r="F280" s="39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</row>
    <row r="281" spans="3:34" s="27" customFormat="1" x14ac:dyDescent="0.35">
      <c r="C281" s="38"/>
      <c r="D281" s="23"/>
      <c r="E281" s="23"/>
      <c r="F281" s="39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</row>
    <row r="282" spans="3:34" s="27" customFormat="1" x14ac:dyDescent="0.35">
      <c r="C282" s="38"/>
      <c r="D282" s="23"/>
      <c r="E282" s="23"/>
      <c r="F282" s="39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</row>
    <row r="283" spans="3:34" s="27" customFormat="1" x14ac:dyDescent="0.35">
      <c r="C283" s="38"/>
      <c r="D283" s="23"/>
      <c r="E283" s="23"/>
      <c r="F283" s="39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</row>
    <row r="284" spans="3:34" s="27" customFormat="1" x14ac:dyDescent="0.35">
      <c r="C284" s="38"/>
      <c r="D284" s="23"/>
      <c r="E284" s="23"/>
      <c r="F284" s="39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</row>
    <row r="285" spans="3:34" s="27" customFormat="1" x14ac:dyDescent="0.35">
      <c r="C285" s="38"/>
      <c r="D285" s="23"/>
      <c r="E285" s="23"/>
      <c r="F285" s="39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</row>
    <row r="286" spans="3:34" s="27" customFormat="1" x14ac:dyDescent="0.35">
      <c r="C286" s="38"/>
      <c r="D286" s="23"/>
      <c r="E286" s="23"/>
      <c r="F286" s="39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</row>
    <row r="287" spans="3:34" s="27" customFormat="1" x14ac:dyDescent="0.35">
      <c r="C287" s="38"/>
      <c r="D287" s="23"/>
      <c r="E287" s="23"/>
      <c r="F287" s="39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</row>
    <row r="288" spans="3:34" s="27" customFormat="1" x14ac:dyDescent="0.35">
      <c r="C288" s="38"/>
      <c r="D288" s="23"/>
      <c r="E288" s="23"/>
      <c r="F288" s="39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</row>
    <row r="289" spans="3:34" s="27" customFormat="1" x14ac:dyDescent="0.35">
      <c r="C289" s="38"/>
      <c r="D289" s="23"/>
      <c r="E289" s="23"/>
      <c r="F289" s="39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</row>
    <row r="290" spans="3:34" s="27" customFormat="1" x14ac:dyDescent="0.35">
      <c r="C290" s="38"/>
      <c r="D290" s="23"/>
      <c r="E290" s="23"/>
      <c r="F290" s="39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</row>
    <row r="291" spans="3:34" s="27" customFormat="1" x14ac:dyDescent="0.35">
      <c r="C291" s="38"/>
      <c r="D291" s="23"/>
      <c r="E291" s="23"/>
      <c r="F291" s="39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</row>
    <row r="292" spans="3:34" s="27" customFormat="1" x14ac:dyDescent="0.35">
      <c r="C292" s="38"/>
      <c r="D292" s="23"/>
      <c r="E292" s="23"/>
      <c r="F292" s="39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</row>
    <row r="293" spans="3:34" s="27" customFormat="1" x14ac:dyDescent="0.35">
      <c r="C293" s="38"/>
      <c r="D293" s="23"/>
      <c r="E293" s="23"/>
      <c r="F293" s="39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</row>
    <row r="294" spans="3:34" s="27" customFormat="1" x14ac:dyDescent="0.35">
      <c r="C294" s="38"/>
      <c r="D294" s="23"/>
      <c r="E294" s="23"/>
      <c r="F294" s="39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</row>
    <row r="295" spans="3:34" s="27" customFormat="1" x14ac:dyDescent="0.35">
      <c r="C295" s="38"/>
      <c r="D295" s="23"/>
      <c r="E295" s="23"/>
      <c r="F295" s="39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</row>
    <row r="296" spans="3:34" s="27" customFormat="1" x14ac:dyDescent="0.35">
      <c r="C296" s="38"/>
      <c r="D296" s="23"/>
      <c r="E296" s="23"/>
      <c r="F296" s="39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</row>
    <row r="297" spans="3:34" s="27" customFormat="1" x14ac:dyDescent="0.35">
      <c r="C297" s="38"/>
      <c r="D297" s="23"/>
      <c r="E297" s="23"/>
      <c r="F297" s="39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</row>
    <row r="298" spans="3:34" s="27" customFormat="1" x14ac:dyDescent="0.35">
      <c r="C298" s="38"/>
      <c r="D298" s="23"/>
      <c r="E298" s="23"/>
      <c r="F298" s="39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</row>
    <row r="299" spans="3:34" s="27" customFormat="1" x14ac:dyDescent="0.35">
      <c r="C299" s="38"/>
      <c r="D299" s="23"/>
      <c r="E299" s="23"/>
      <c r="F299" s="39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</row>
    <row r="300" spans="3:34" s="27" customFormat="1" x14ac:dyDescent="0.35">
      <c r="C300" s="38"/>
      <c r="D300" s="23"/>
      <c r="E300" s="23"/>
      <c r="F300" s="39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</row>
    <row r="301" spans="3:34" s="27" customFormat="1" x14ac:dyDescent="0.35">
      <c r="C301" s="38"/>
      <c r="D301" s="23"/>
      <c r="E301" s="23"/>
      <c r="F301" s="39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</row>
    <row r="302" spans="3:34" s="27" customFormat="1" x14ac:dyDescent="0.35">
      <c r="C302" s="38"/>
      <c r="D302" s="23"/>
      <c r="E302" s="23"/>
      <c r="F302" s="39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</row>
    <row r="303" spans="3:34" s="27" customFormat="1" x14ac:dyDescent="0.35">
      <c r="C303" s="38"/>
      <c r="D303" s="23"/>
      <c r="E303" s="23"/>
      <c r="F303" s="39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</row>
    <row r="304" spans="3:34" s="27" customFormat="1" x14ac:dyDescent="0.35">
      <c r="C304" s="38"/>
      <c r="D304" s="23"/>
      <c r="E304" s="23"/>
      <c r="F304" s="39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</row>
    <row r="305" spans="3:34" s="27" customFormat="1" x14ac:dyDescent="0.35">
      <c r="C305" s="38"/>
      <c r="D305" s="23"/>
      <c r="E305" s="23"/>
      <c r="F305" s="39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</row>
    <row r="306" spans="3:34" s="27" customFormat="1" x14ac:dyDescent="0.35">
      <c r="C306" s="38"/>
      <c r="D306" s="23"/>
      <c r="E306" s="23"/>
      <c r="F306" s="39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</row>
    <row r="307" spans="3:34" s="27" customFormat="1" x14ac:dyDescent="0.35">
      <c r="C307" s="38"/>
      <c r="D307" s="23"/>
      <c r="E307" s="23"/>
      <c r="F307" s="39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</row>
    <row r="308" spans="3:34" s="27" customFormat="1" x14ac:dyDescent="0.35">
      <c r="C308" s="38"/>
      <c r="D308" s="23"/>
      <c r="E308" s="23"/>
      <c r="F308" s="39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</row>
    <row r="309" spans="3:34" s="27" customFormat="1" x14ac:dyDescent="0.35">
      <c r="C309" s="38"/>
      <c r="D309" s="23"/>
      <c r="E309" s="23"/>
      <c r="F309" s="39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</row>
    <row r="310" spans="3:34" s="27" customFormat="1" x14ac:dyDescent="0.35">
      <c r="C310" s="38"/>
      <c r="D310" s="23"/>
      <c r="E310" s="23"/>
      <c r="F310" s="39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</row>
    <row r="311" spans="3:34" s="27" customFormat="1" x14ac:dyDescent="0.35">
      <c r="C311" s="38"/>
      <c r="D311" s="23"/>
      <c r="E311" s="23"/>
      <c r="F311" s="39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</row>
    <row r="312" spans="3:34" s="27" customFormat="1" x14ac:dyDescent="0.35">
      <c r="C312" s="38"/>
      <c r="D312" s="23"/>
      <c r="E312" s="23"/>
      <c r="F312" s="39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</row>
    <row r="313" spans="3:34" s="27" customFormat="1" x14ac:dyDescent="0.35">
      <c r="C313" s="38"/>
      <c r="D313" s="23"/>
      <c r="E313" s="23"/>
      <c r="F313" s="39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</row>
    <row r="314" spans="3:34" s="27" customFormat="1" x14ac:dyDescent="0.35">
      <c r="C314" s="38"/>
      <c r="D314" s="23"/>
      <c r="E314" s="23"/>
      <c r="F314" s="39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</row>
    <row r="315" spans="3:34" s="27" customFormat="1" x14ac:dyDescent="0.35">
      <c r="C315" s="38"/>
      <c r="D315" s="23"/>
      <c r="E315" s="23"/>
      <c r="F315" s="39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</row>
    <row r="316" spans="3:34" s="27" customFormat="1" x14ac:dyDescent="0.35">
      <c r="C316" s="38"/>
      <c r="D316" s="23"/>
      <c r="E316" s="23"/>
      <c r="F316" s="39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</row>
    <row r="317" spans="3:34" s="27" customFormat="1" x14ac:dyDescent="0.35">
      <c r="C317" s="38"/>
      <c r="D317" s="23"/>
      <c r="E317" s="23"/>
      <c r="F317" s="39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</row>
    <row r="318" spans="3:34" s="27" customFormat="1" x14ac:dyDescent="0.35">
      <c r="C318" s="38"/>
      <c r="D318" s="23"/>
      <c r="E318" s="23"/>
      <c r="F318" s="39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</row>
    <row r="319" spans="3:34" s="27" customFormat="1" x14ac:dyDescent="0.35">
      <c r="C319" s="38"/>
      <c r="D319" s="23"/>
      <c r="E319" s="23"/>
      <c r="F319" s="39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</row>
    <row r="320" spans="3:34" s="27" customFormat="1" x14ac:dyDescent="0.35">
      <c r="C320" s="38"/>
      <c r="D320" s="23"/>
      <c r="E320" s="23"/>
      <c r="F320" s="39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</row>
    <row r="321" spans="3:34" s="27" customFormat="1" x14ac:dyDescent="0.35">
      <c r="C321" s="38"/>
      <c r="D321" s="23"/>
      <c r="E321" s="23"/>
      <c r="F321" s="39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</row>
    <row r="322" spans="3:34" s="27" customFormat="1" x14ac:dyDescent="0.35">
      <c r="C322" s="38"/>
      <c r="D322" s="23"/>
      <c r="E322" s="23"/>
      <c r="F322" s="39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</row>
    <row r="323" spans="3:34" s="27" customFormat="1" x14ac:dyDescent="0.35">
      <c r="C323" s="38"/>
      <c r="D323" s="23"/>
      <c r="E323" s="23"/>
      <c r="F323" s="39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</row>
    <row r="324" spans="3:34" s="27" customFormat="1" x14ac:dyDescent="0.35">
      <c r="C324" s="38"/>
      <c r="D324" s="23"/>
      <c r="E324" s="23"/>
      <c r="F324" s="39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</row>
    <row r="325" spans="3:34" s="27" customFormat="1" x14ac:dyDescent="0.35">
      <c r="C325" s="38"/>
      <c r="D325" s="23"/>
      <c r="E325" s="23"/>
      <c r="F325" s="39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</row>
    <row r="326" spans="3:34" s="27" customFormat="1" x14ac:dyDescent="0.35">
      <c r="C326" s="38"/>
      <c r="D326" s="23"/>
      <c r="E326" s="23"/>
      <c r="F326" s="39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</row>
    <row r="327" spans="3:34" s="27" customFormat="1" x14ac:dyDescent="0.35">
      <c r="C327" s="38"/>
      <c r="D327" s="23"/>
      <c r="E327" s="23"/>
      <c r="F327" s="39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</row>
    <row r="328" spans="3:34" s="27" customFormat="1" x14ac:dyDescent="0.35">
      <c r="C328" s="38"/>
      <c r="D328" s="23"/>
      <c r="E328" s="23"/>
      <c r="F328" s="39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</row>
    <row r="329" spans="3:34" s="27" customFormat="1" x14ac:dyDescent="0.35">
      <c r="C329" s="38"/>
      <c r="D329" s="23"/>
      <c r="E329" s="23"/>
      <c r="F329" s="39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</row>
    <row r="330" spans="3:34" s="27" customFormat="1" x14ac:dyDescent="0.35">
      <c r="C330" s="38"/>
      <c r="D330" s="23"/>
      <c r="E330" s="23"/>
      <c r="F330" s="39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</row>
    <row r="331" spans="3:34" s="27" customFormat="1" x14ac:dyDescent="0.35">
      <c r="C331" s="38"/>
      <c r="D331" s="23"/>
      <c r="E331" s="23"/>
      <c r="F331" s="39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</row>
    <row r="332" spans="3:34" s="27" customFormat="1" x14ac:dyDescent="0.35">
      <c r="C332" s="38"/>
      <c r="D332" s="23"/>
      <c r="E332" s="23"/>
      <c r="F332" s="39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</row>
    <row r="333" spans="3:34" s="27" customFormat="1" x14ac:dyDescent="0.35">
      <c r="C333" s="38"/>
      <c r="D333" s="23"/>
      <c r="E333" s="23"/>
      <c r="F333" s="39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</row>
    <row r="334" spans="3:34" s="27" customFormat="1" x14ac:dyDescent="0.35">
      <c r="C334" s="38"/>
      <c r="D334" s="23"/>
      <c r="E334" s="23"/>
      <c r="F334" s="39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</row>
    <row r="335" spans="3:34" s="27" customFormat="1" x14ac:dyDescent="0.35">
      <c r="C335" s="38"/>
      <c r="D335" s="23"/>
      <c r="E335" s="23"/>
      <c r="F335" s="39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</row>
    <row r="336" spans="3:34" s="27" customFormat="1" x14ac:dyDescent="0.35">
      <c r="C336" s="38"/>
      <c r="D336" s="23"/>
      <c r="E336" s="23"/>
      <c r="F336" s="39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</row>
    <row r="337" spans="3:34" s="27" customFormat="1" x14ac:dyDescent="0.35">
      <c r="C337" s="38"/>
      <c r="D337" s="23"/>
      <c r="E337" s="23"/>
      <c r="F337" s="39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</row>
    <row r="338" spans="3:34" s="27" customFormat="1" x14ac:dyDescent="0.35">
      <c r="C338" s="38"/>
      <c r="D338" s="23"/>
      <c r="E338" s="23"/>
      <c r="F338" s="39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</row>
    <row r="339" spans="3:34" s="27" customFormat="1" x14ac:dyDescent="0.35">
      <c r="C339" s="38"/>
      <c r="D339" s="23"/>
      <c r="E339" s="23"/>
      <c r="F339" s="39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</row>
    <row r="340" spans="3:34" s="27" customFormat="1" x14ac:dyDescent="0.35">
      <c r="C340" s="38"/>
      <c r="D340" s="23"/>
      <c r="E340" s="23"/>
      <c r="F340" s="39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</row>
    <row r="341" spans="3:34" s="27" customFormat="1" x14ac:dyDescent="0.35">
      <c r="C341" s="38"/>
      <c r="D341" s="23"/>
      <c r="E341" s="23"/>
      <c r="F341" s="39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</row>
    <row r="342" spans="3:34" s="27" customFormat="1" x14ac:dyDescent="0.35">
      <c r="C342" s="38"/>
      <c r="D342" s="23"/>
      <c r="E342" s="23"/>
      <c r="F342" s="39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</row>
    <row r="343" spans="3:34" s="27" customFormat="1" x14ac:dyDescent="0.35">
      <c r="C343" s="38"/>
      <c r="D343" s="23"/>
      <c r="E343" s="23"/>
      <c r="F343" s="39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</row>
    <row r="344" spans="3:34" s="27" customFormat="1" x14ac:dyDescent="0.35">
      <c r="C344" s="38"/>
      <c r="D344" s="23"/>
      <c r="E344" s="23"/>
      <c r="F344" s="39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</row>
    <row r="345" spans="3:34" s="27" customFormat="1" x14ac:dyDescent="0.35">
      <c r="C345" s="38"/>
      <c r="D345" s="23"/>
      <c r="E345" s="23"/>
      <c r="F345" s="39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</row>
    <row r="346" spans="3:34" s="27" customFormat="1" x14ac:dyDescent="0.35">
      <c r="C346" s="38"/>
      <c r="D346" s="23"/>
      <c r="E346" s="23"/>
      <c r="F346" s="39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</row>
    <row r="347" spans="3:34" s="27" customFormat="1" x14ac:dyDescent="0.35">
      <c r="C347" s="38"/>
      <c r="D347" s="23"/>
      <c r="E347" s="23"/>
      <c r="F347" s="39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</row>
    <row r="348" spans="3:34" s="27" customFormat="1" x14ac:dyDescent="0.35">
      <c r="C348" s="38"/>
      <c r="D348" s="23"/>
      <c r="E348" s="23"/>
      <c r="F348" s="39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</row>
    <row r="349" spans="3:34" s="27" customFormat="1" x14ac:dyDescent="0.35">
      <c r="C349" s="38"/>
      <c r="D349" s="23"/>
      <c r="E349" s="23"/>
      <c r="F349" s="39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</row>
    <row r="350" spans="3:34" s="27" customFormat="1" x14ac:dyDescent="0.35">
      <c r="C350" s="38"/>
      <c r="D350" s="23"/>
      <c r="E350" s="23"/>
      <c r="F350" s="39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</row>
    <row r="351" spans="3:34" s="27" customFormat="1" x14ac:dyDescent="0.35">
      <c r="C351" s="38"/>
      <c r="D351" s="23"/>
      <c r="E351" s="23"/>
      <c r="F351" s="39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</row>
    <row r="352" spans="3:34" s="27" customFormat="1" x14ac:dyDescent="0.35">
      <c r="C352" s="38"/>
      <c r="D352" s="23"/>
      <c r="E352" s="23"/>
      <c r="F352" s="39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</row>
    <row r="353" spans="3:34" s="27" customFormat="1" x14ac:dyDescent="0.35">
      <c r="C353" s="38"/>
      <c r="D353" s="23"/>
      <c r="E353" s="23"/>
      <c r="F353" s="39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</row>
    <row r="354" spans="3:34" s="27" customFormat="1" x14ac:dyDescent="0.35">
      <c r="C354" s="38"/>
      <c r="D354" s="23"/>
      <c r="E354" s="23"/>
      <c r="F354" s="39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</row>
    <row r="355" spans="3:34" s="27" customFormat="1" x14ac:dyDescent="0.35">
      <c r="C355" s="38"/>
      <c r="D355" s="23"/>
      <c r="E355" s="23"/>
      <c r="F355" s="39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</row>
    <row r="356" spans="3:34" s="27" customFormat="1" x14ac:dyDescent="0.35">
      <c r="C356" s="38"/>
      <c r="D356" s="23"/>
      <c r="E356" s="23"/>
      <c r="F356" s="39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</row>
    <row r="357" spans="3:34" s="27" customFormat="1" x14ac:dyDescent="0.35">
      <c r="C357" s="38"/>
      <c r="D357" s="23"/>
      <c r="E357" s="23"/>
      <c r="F357" s="39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</row>
    <row r="358" spans="3:34" s="27" customFormat="1" x14ac:dyDescent="0.35">
      <c r="C358" s="38"/>
      <c r="D358" s="23"/>
      <c r="E358" s="23"/>
      <c r="F358" s="39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</row>
    <row r="359" spans="3:34" s="27" customFormat="1" x14ac:dyDescent="0.35">
      <c r="C359" s="38"/>
      <c r="D359" s="23"/>
      <c r="E359" s="23"/>
      <c r="F359" s="39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</row>
    <row r="360" spans="3:34" s="27" customFormat="1" x14ac:dyDescent="0.35">
      <c r="C360" s="38"/>
      <c r="D360" s="23"/>
      <c r="E360" s="23"/>
      <c r="F360" s="39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</row>
    <row r="361" spans="3:34" s="27" customFormat="1" x14ac:dyDescent="0.35">
      <c r="C361" s="38"/>
      <c r="D361" s="23"/>
      <c r="E361" s="23"/>
      <c r="F361" s="39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</row>
    <row r="362" spans="3:34" s="27" customFormat="1" x14ac:dyDescent="0.35">
      <c r="C362" s="38"/>
      <c r="D362" s="23"/>
      <c r="E362" s="23"/>
      <c r="F362" s="39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</row>
    <row r="363" spans="3:34" s="27" customFormat="1" x14ac:dyDescent="0.35">
      <c r="C363" s="38"/>
      <c r="D363" s="23"/>
      <c r="E363" s="23"/>
      <c r="F363" s="39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</row>
    <row r="364" spans="3:34" s="27" customFormat="1" x14ac:dyDescent="0.35">
      <c r="C364" s="38"/>
      <c r="D364" s="23"/>
      <c r="E364" s="23"/>
      <c r="F364" s="39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</row>
    <row r="365" spans="3:34" s="27" customFormat="1" x14ac:dyDescent="0.35">
      <c r="C365" s="38"/>
      <c r="D365" s="23"/>
      <c r="E365" s="23"/>
      <c r="F365" s="39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</row>
    <row r="366" spans="3:34" s="27" customFormat="1" x14ac:dyDescent="0.35">
      <c r="C366" s="38"/>
      <c r="D366" s="23"/>
      <c r="E366" s="23"/>
      <c r="F366" s="39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</row>
    <row r="367" spans="3:34" s="27" customFormat="1" x14ac:dyDescent="0.35">
      <c r="C367" s="38"/>
      <c r="D367" s="23"/>
      <c r="E367" s="23"/>
      <c r="F367" s="39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</row>
    <row r="368" spans="3:34" s="27" customFormat="1" x14ac:dyDescent="0.35">
      <c r="C368" s="38"/>
      <c r="D368" s="23"/>
      <c r="E368" s="23"/>
      <c r="F368" s="39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</row>
    <row r="369" spans="3:34" s="27" customFormat="1" x14ac:dyDescent="0.35">
      <c r="C369" s="38"/>
      <c r="D369" s="23"/>
      <c r="E369" s="23"/>
      <c r="F369" s="39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</row>
    <row r="370" spans="3:34" s="27" customFormat="1" x14ac:dyDescent="0.35">
      <c r="C370" s="38"/>
      <c r="D370" s="23"/>
      <c r="E370" s="23"/>
      <c r="F370" s="39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</row>
    <row r="371" spans="3:34" s="27" customFormat="1" x14ac:dyDescent="0.35">
      <c r="C371" s="38"/>
      <c r="D371" s="23"/>
      <c r="E371" s="23"/>
      <c r="F371" s="39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</row>
    <row r="372" spans="3:34" s="27" customFormat="1" x14ac:dyDescent="0.35">
      <c r="C372" s="38"/>
      <c r="D372" s="23"/>
      <c r="E372" s="23"/>
      <c r="F372" s="39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</row>
    <row r="373" spans="3:34" s="27" customFormat="1" x14ac:dyDescent="0.35">
      <c r="C373" s="38"/>
      <c r="D373" s="23"/>
      <c r="E373" s="23"/>
      <c r="F373" s="39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</row>
    <row r="374" spans="3:34" s="27" customFormat="1" x14ac:dyDescent="0.35">
      <c r="C374" s="38"/>
      <c r="D374" s="23"/>
      <c r="E374" s="23"/>
      <c r="F374" s="39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</row>
    <row r="375" spans="3:34" s="27" customFormat="1" x14ac:dyDescent="0.35">
      <c r="C375" s="38"/>
      <c r="D375" s="23"/>
      <c r="E375" s="23"/>
      <c r="F375" s="39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</row>
    <row r="376" spans="3:34" s="27" customFormat="1" x14ac:dyDescent="0.35">
      <c r="C376" s="38"/>
      <c r="D376" s="23"/>
      <c r="E376" s="23"/>
      <c r="F376" s="39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</row>
    <row r="377" spans="3:34" s="27" customFormat="1" x14ac:dyDescent="0.35">
      <c r="C377" s="38"/>
      <c r="D377" s="23"/>
      <c r="E377" s="23"/>
      <c r="F377" s="39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</row>
    <row r="378" spans="3:34" s="27" customFormat="1" x14ac:dyDescent="0.35">
      <c r="C378" s="38"/>
      <c r="D378" s="23"/>
      <c r="E378" s="23"/>
      <c r="F378" s="39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</row>
    <row r="379" spans="3:34" s="27" customFormat="1" x14ac:dyDescent="0.35">
      <c r="C379" s="38"/>
      <c r="D379" s="23"/>
      <c r="E379" s="23"/>
      <c r="F379" s="39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</row>
    <row r="380" spans="3:34" s="27" customFormat="1" x14ac:dyDescent="0.35">
      <c r="C380" s="38"/>
      <c r="D380" s="23"/>
      <c r="E380" s="23"/>
      <c r="F380" s="39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</row>
    <row r="381" spans="3:34" s="27" customFormat="1" x14ac:dyDescent="0.35">
      <c r="C381" s="38"/>
      <c r="D381" s="23"/>
      <c r="E381" s="23"/>
      <c r="F381" s="39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</row>
    <row r="382" spans="3:34" s="27" customFormat="1" x14ac:dyDescent="0.35">
      <c r="C382" s="38"/>
      <c r="D382" s="23"/>
      <c r="E382" s="23"/>
      <c r="F382" s="39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</row>
    <row r="383" spans="3:34" s="27" customFormat="1" x14ac:dyDescent="0.35">
      <c r="C383" s="38"/>
      <c r="D383" s="23"/>
      <c r="E383" s="23"/>
      <c r="F383" s="39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</row>
    <row r="384" spans="3:34" s="27" customFormat="1" x14ac:dyDescent="0.35">
      <c r="C384" s="38"/>
      <c r="D384" s="23"/>
      <c r="E384" s="23"/>
      <c r="F384" s="39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</row>
    <row r="385" spans="3:34" s="27" customFormat="1" x14ac:dyDescent="0.35">
      <c r="C385" s="38"/>
      <c r="D385" s="23"/>
      <c r="E385" s="23"/>
      <c r="F385" s="39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</row>
    <row r="386" spans="3:34" s="27" customFormat="1" x14ac:dyDescent="0.35">
      <c r="C386" s="38"/>
      <c r="D386" s="23"/>
      <c r="E386" s="23"/>
      <c r="F386" s="39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</row>
    <row r="387" spans="3:34" s="27" customFormat="1" x14ac:dyDescent="0.35">
      <c r="C387" s="38"/>
      <c r="D387" s="23"/>
      <c r="E387" s="23"/>
      <c r="F387" s="39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</row>
    <row r="388" spans="3:34" s="27" customFormat="1" x14ac:dyDescent="0.35">
      <c r="C388" s="38"/>
      <c r="D388" s="23"/>
      <c r="E388" s="23"/>
      <c r="F388" s="39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</row>
    <row r="389" spans="3:34" s="27" customFormat="1" x14ac:dyDescent="0.35">
      <c r="C389" s="38"/>
      <c r="D389" s="23"/>
      <c r="E389" s="23"/>
      <c r="F389" s="39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</row>
    <row r="390" spans="3:34" s="27" customFormat="1" x14ac:dyDescent="0.35">
      <c r="C390" s="38"/>
      <c r="D390" s="23"/>
      <c r="E390" s="23"/>
      <c r="F390" s="39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</row>
    <row r="391" spans="3:34" s="27" customFormat="1" x14ac:dyDescent="0.35">
      <c r="C391" s="38"/>
      <c r="D391" s="23"/>
      <c r="E391" s="23"/>
      <c r="F391" s="39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</row>
    <row r="392" spans="3:34" s="27" customFormat="1" x14ac:dyDescent="0.35">
      <c r="C392" s="38"/>
      <c r="D392" s="23"/>
      <c r="E392" s="23"/>
      <c r="F392" s="39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</row>
    <row r="393" spans="3:34" s="27" customFormat="1" x14ac:dyDescent="0.35">
      <c r="C393" s="38"/>
      <c r="D393" s="23"/>
      <c r="E393" s="23"/>
      <c r="F393" s="39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</row>
    <row r="394" spans="3:34" s="27" customFormat="1" x14ac:dyDescent="0.35">
      <c r="C394" s="38"/>
      <c r="D394" s="23"/>
      <c r="E394" s="23"/>
      <c r="F394" s="39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</row>
    <row r="395" spans="3:34" s="27" customFormat="1" x14ac:dyDescent="0.35">
      <c r="C395" s="38"/>
      <c r="D395" s="23"/>
      <c r="E395" s="23"/>
      <c r="F395" s="39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</row>
    <row r="396" spans="3:34" s="27" customFormat="1" x14ac:dyDescent="0.35">
      <c r="C396" s="38"/>
      <c r="D396" s="23"/>
      <c r="E396" s="23"/>
      <c r="F396" s="39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</row>
    <row r="397" spans="3:34" s="27" customFormat="1" x14ac:dyDescent="0.35">
      <c r="C397" s="38"/>
      <c r="D397" s="23"/>
      <c r="E397" s="23"/>
      <c r="F397" s="39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</row>
    <row r="398" spans="3:34" s="27" customFormat="1" x14ac:dyDescent="0.35">
      <c r="C398" s="38"/>
      <c r="D398" s="23"/>
      <c r="E398" s="23"/>
      <c r="F398" s="39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</row>
    <row r="399" spans="3:34" s="27" customFormat="1" x14ac:dyDescent="0.35">
      <c r="C399" s="38"/>
      <c r="D399" s="23"/>
      <c r="E399" s="23"/>
      <c r="F399" s="39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</row>
    <row r="400" spans="3:34" s="27" customFormat="1" x14ac:dyDescent="0.35">
      <c r="C400" s="38"/>
      <c r="D400" s="23"/>
      <c r="E400" s="23"/>
      <c r="F400" s="39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</row>
    <row r="401" spans="3:34" s="27" customFormat="1" x14ac:dyDescent="0.35">
      <c r="C401" s="38"/>
      <c r="D401" s="23"/>
      <c r="E401" s="23"/>
      <c r="F401" s="39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</row>
    <row r="402" spans="3:34" s="27" customFormat="1" x14ac:dyDescent="0.35">
      <c r="C402" s="38"/>
      <c r="D402" s="23"/>
      <c r="E402" s="23"/>
      <c r="F402" s="39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</row>
    <row r="403" spans="3:34" s="27" customFormat="1" x14ac:dyDescent="0.35">
      <c r="C403" s="38"/>
      <c r="D403" s="23"/>
      <c r="E403" s="23"/>
      <c r="F403" s="39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</row>
    <row r="404" spans="3:34" s="27" customFormat="1" x14ac:dyDescent="0.35">
      <c r="C404" s="38"/>
      <c r="D404" s="23"/>
      <c r="E404" s="23"/>
      <c r="F404" s="39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</row>
    <row r="405" spans="3:34" s="27" customFormat="1" x14ac:dyDescent="0.35">
      <c r="C405" s="38"/>
      <c r="D405" s="23"/>
      <c r="E405" s="23"/>
      <c r="F405" s="39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</row>
    <row r="406" spans="3:34" s="27" customFormat="1" x14ac:dyDescent="0.35">
      <c r="C406" s="38"/>
      <c r="D406" s="23"/>
      <c r="E406" s="23"/>
      <c r="F406" s="39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</row>
    <row r="407" spans="3:34" s="27" customFormat="1" x14ac:dyDescent="0.35">
      <c r="C407" s="38"/>
      <c r="D407" s="23"/>
      <c r="E407" s="23"/>
      <c r="F407" s="39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</row>
    <row r="408" spans="3:34" s="27" customFormat="1" x14ac:dyDescent="0.35">
      <c r="C408" s="38"/>
      <c r="D408" s="23"/>
      <c r="E408" s="23"/>
      <c r="F408" s="39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</row>
    <row r="409" spans="3:34" s="27" customFormat="1" x14ac:dyDescent="0.35">
      <c r="C409" s="38"/>
      <c r="D409" s="23"/>
      <c r="E409" s="23"/>
      <c r="F409" s="39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</row>
    <row r="410" spans="3:34" s="27" customFormat="1" x14ac:dyDescent="0.35">
      <c r="C410" s="38"/>
      <c r="D410" s="23"/>
      <c r="E410" s="23"/>
      <c r="F410" s="39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</row>
    <row r="411" spans="3:34" s="27" customFormat="1" x14ac:dyDescent="0.35">
      <c r="C411" s="38"/>
      <c r="D411" s="23"/>
      <c r="E411" s="23"/>
      <c r="F411" s="39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</row>
    <row r="412" spans="3:34" s="27" customFormat="1" x14ac:dyDescent="0.35">
      <c r="C412" s="38"/>
      <c r="D412" s="23"/>
      <c r="E412" s="23"/>
      <c r="F412" s="39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</row>
    <row r="413" spans="3:34" s="27" customFormat="1" x14ac:dyDescent="0.35">
      <c r="C413" s="38"/>
      <c r="D413" s="23"/>
      <c r="E413" s="23"/>
      <c r="F413" s="39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</row>
    <row r="414" spans="3:34" s="27" customFormat="1" x14ac:dyDescent="0.35">
      <c r="C414" s="38"/>
      <c r="D414" s="23"/>
      <c r="E414" s="23"/>
      <c r="F414" s="39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</row>
    <row r="415" spans="3:34" s="27" customFormat="1" x14ac:dyDescent="0.35">
      <c r="C415" s="38"/>
      <c r="D415" s="23"/>
      <c r="E415" s="23"/>
      <c r="F415" s="39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</row>
    <row r="416" spans="3:34" s="27" customFormat="1" x14ac:dyDescent="0.35">
      <c r="C416" s="38"/>
      <c r="D416" s="23"/>
      <c r="E416" s="23"/>
      <c r="F416" s="39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</row>
    <row r="417" spans="3:34" s="27" customFormat="1" x14ac:dyDescent="0.35">
      <c r="C417" s="38"/>
      <c r="D417" s="23"/>
      <c r="E417" s="23"/>
      <c r="F417" s="39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</row>
    <row r="418" spans="3:34" s="27" customFormat="1" x14ac:dyDescent="0.35">
      <c r="C418" s="38"/>
      <c r="D418" s="23"/>
      <c r="E418" s="23"/>
      <c r="F418" s="39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</row>
    <row r="419" spans="3:34" s="27" customFormat="1" x14ac:dyDescent="0.35">
      <c r="C419" s="38"/>
      <c r="D419" s="23"/>
      <c r="E419" s="23"/>
      <c r="F419" s="39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</row>
    <row r="420" spans="3:34" s="27" customFormat="1" x14ac:dyDescent="0.35">
      <c r="C420" s="38"/>
      <c r="D420" s="23"/>
      <c r="E420" s="23"/>
      <c r="F420" s="39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</row>
    <row r="421" spans="3:34" s="27" customFormat="1" x14ac:dyDescent="0.35">
      <c r="C421" s="38"/>
      <c r="D421" s="23"/>
      <c r="E421" s="23"/>
      <c r="F421" s="39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</row>
    <row r="422" spans="3:34" s="27" customFormat="1" x14ac:dyDescent="0.35">
      <c r="C422" s="38"/>
      <c r="D422" s="23"/>
      <c r="E422" s="23"/>
      <c r="F422" s="39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</row>
    <row r="423" spans="3:34" s="27" customFormat="1" x14ac:dyDescent="0.35">
      <c r="C423" s="38"/>
      <c r="D423" s="23"/>
      <c r="E423" s="23"/>
      <c r="F423" s="39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</row>
    <row r="424" spans="3:34" s="27" customFormat="1" x14ac:dyDescent="0.35">
      <c r="C424" s="38"/>
      <c r="D424" s="23"/>
      <c r="E424" s="23"/>
      <c r="F424" s="39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</row>
    <row r="425" spans="3:34" s="27" customFormat="1" x14ac:dyDescent="0.35">
      <c r="C425" s="38"/>
      <c r="D425" s="23"/>
      <c r="E425" s="23"/>
      <c r="F425" s="39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</row>
    <row r="426" spans="3:34" s="27" customFormat="1" x14ac:dyDescent="0.35">
      <c r="C426" s="38"/>
      <c r="D426" s="23"/>
      <c r="E426" s="23"/>
      <c r="F426" s="39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</row>
    <row r="427" spans="3:34" s="27" customFormat="1" x14ac:dyDescent="0.35">
      <c r="C427" s="38"/>
      <c r="D427" s="23"/>
      <c r="E427" s="23"/>
      <c r="F427" s="39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</row>
    <row r="428" spans="3:34" s="27" customFormat="1" x14ac:dyDescent="0.35">
      <c r="C428" s="38"/>
      <c r="D428" s="23"/>
      <c r="E428" s="23"/>
      <c r="F428" s="39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</row>
    <row r="429" spans="3:34" s="27" customFormat="1" x14ac:dyDescent="0.35">
      <c r="C429" s="38"/>
      <c r="D429" s="23"/>
      <c r="E429" s="23"/>
      <c r="F429" s="39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</row>
    <row r="430" spans="3:34" s="27" customFormat="1" x14ac:dyDescent="0.35">
      <c r="C430" s="38"/>
      <c r="D430" s="23"/>
      <c r="E430" s="23"/>
      <c r="F430" s="39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</row>
    <row r="431" spans="3:34" s="27" customFormat="1" x14ac:dyDescent="0.35">
      <c r="C431" s="38"/>
      <c r="D431" s="23"/>
      <c r="E431" s="23"/>
      <c r="F431" s="39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</row>
    <row r="432" spans="3:34" s="27" customFormat="1" x14ac:dyDescent="0.35">
      <c r="C432" s="38"/>
      <c r="D432" s="23"/>
      <c r="E432" s="23"/>
      <c r="F432" s="39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</row>
    <row r="433" spans="3:34" s="27" customFormat="1" x14ac:dyDescent="0.35">
      <c r="C433" s="38"/>
      <c r="D433" s="23"/>
      <c r="E433" s="23"/>
      <c r="F433" s="39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</row>
    <row r="434" spans="3:34" s="27" customFormat="1" x14ac:dyDescent="0.35">
      <c r="C434" s="38"/>
      <c r="D434" s="23"/>
      <c r="E434" s="23"/>
      <c r="F434" s="39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</row>
    <row r="435" spans="3:34" s="27" customFormat="1" x14ac:dyDescent="0.35">
      <c r="C435" s="38"/>
      <c r="D435" s="23"/>
      <c r="E435" s="23"/>
      <c r="F435" s="39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</row>
    <row r="436" spans="3:34" s="27" customFormat="1" x14ac:dyDescent="0.35">
      <c r="C436" s="38"/>
      <c r="D436" s="23"/>
      <c r="E436" s="23"/>
      <c r="F436" s="39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</row>
    <row r="437" spans="3:34" s="27" customFormat="1" x14ac:dyDescent="0.35">
      <c r="C437" s="38"/>
      <c r="D437" s="23"/>
      <c r="E437" s="23"/>
      <c r="F437" s="39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</row>
    <row r="438" spans="3:34" s="27" customFormat="1" x14ac:dyDescent="0.35">
      <c r="C438" s="38"/>
      <c r="D438" s="23"/>
      <c r="E438" s="23"/>
      <c r="F438" s="39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</row>
    <row r="439" spans="3:34" s="27" customFormat="1" x14ac:dyDescent="0.35">
      <c r="C439" s="38"/>
      <c r="D439" s="23"/>
      <c r="E439" s="23"/>
      <c r="F439" s="39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</row>
    <row r="440" spans="3:34" s="27" customFormat="1" x14ac:dyDescent="0.35">
      <c r="C440" s="38"/>
      <c r="D440" s="23"/>
      <c r="E440" s="23"/>
      <c r="F440" s="39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</row>
    <row r="441" spans="3:34" s="27" customFormat="1" x14ac:dyDescent="0.35">
      <c r="C441" s="38"/>
      <c r="D441" s="23"/>
      <c r="E441" s="23"/>
      <c r="F441" s="39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</row>
    <row r="442" spans="3:34" s="27" customFormat="1" x14ac:dyDescent="0.35">
      <c r="C442" s="38"/>
      <c r="D442" s="23"/>
      <c r="E442" s="23"/>
      <c r="F442" s="39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</row>
    <row r="443" spans="3:34" s="27" customFormat="1" x14ac:dyDescent="0.35">
      <c r="C443" s="38"/>
      <c r="D443" s="23"/>
      <c r="E443" s="23"/>
      <c r="F443" s="39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</row>
    <row r="444" spans="3:34" s="27" customFormat="1" x14ac:dyDescent="0.35">
      <c r="C444" s="38"/>
      <c r="D444" s="23"/>
      <c r="E444" s="23"/>
      <c r="F444" s="39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</row>
    <row r="445" spans="3:34" s="27" customFormat="1" x14ac:dyDescent="0.35">
      <c r="C445" s="38"/>
      <c r="D445" s="23"/>
      <c r="E445" s="23"/>
      <c r="F445" s="39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</row>
    <row r="446" spans="3:34" s="27" customFormat="1" x14ac:dyDescent="0.35">
      <c r="C446" s="38"/>
      <c r="D446" s="23"/>
      <c r="E446" s="23"/>
      <c r="F446" s="39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</row>
    <row r="447" spans="3:34" s="27" customFormat="1" x14ac:dyDescent="0.35">
      <c r="C447" s="38"/>
      <c r="D447" s="23"/>
      <c r="E447" s="23"/>
      <c r="F447" s="39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</row>
    <row r="448" spans="3:34" s="27" customFormat="1" x14ac:dyDescent="0.35">
      <c r="C448" s="38"/>
      <c r="D448" s="23"/>
      <c r="E448" s="23"/>
      <c r="F448" s="39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</row>
    <row r="449" spans="3:34" s="27" customFormat="1" x14ac:dyDescent="0.35">
      <c r="C449" s="38"/>
      <c r="D449" s="23"/>
      <c r="E449" s="23"/>
      <c r="F449" s="39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</row>
    <row r="450" spans="3:34" s="27" customFormat="1" x14ac:dyDescent="0.35">
      <c r="C450" s="38"/>
      <c r="D450" s="23"/>
      <c r="E450" s="23"/>
      <c r="F450" s="39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</row>
    <row r="451" spans="3:34" s="27" customFormat="1" x14ac:dyDescent="0.35">
      <c r="C451" s="38"/>
      <c r="D451" s="23"/>
      <c r="E451" s="23"/>
      <c r="F451" s="39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</row>
    <row r="452" spans="3:34" s="27" customFormat="1" x14ac:dyDescent="0.35">
      <c r="C452" s="38"/>
      <c r="D452" s="23"/>
      <c r="E452" s="23"/>
      <c r="F452" s="39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</row>
    <row r="453" spans="3:34" s="27" customFormat="1" x14ac:dyDescent="0.35">
      <c r="C453" s="38"/>
      <c r="D453" s="23"/>
      <c r="E453" s="23"/>
      <c r="F453" s="39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</row>
    <row r="454" spans="3:34" s="27" customFormat="1" x14ac:dyDescent="0.35">
      <c r="C454" s="38"/>
      <c r="D454" s="23"/>
      <c r="E454" s="23"/>
      <c r="F454" s="39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</row>
    <row r="455" spans="3:34" s="27" customFormat="1" x14ac:dyDescent="0.35">
      <c r="C455" s="38"/>
      <c r="D455" s="23"/>
      <c r="E455" s="23"/>
      <c r="F455" s="39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</row>
    <row r="456" spans="3:34" s="27" customFormat="1" x14ac:dyDescent="0.35">
      <c r="C456" s="38"/>
      <c r="D456" s="23"/>
      <c r="E456" s="23"/>
      <c r="F456" s="39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</row>
    <row r="457" spans="3:34" s="27" customFormat="1" x14ac:dyDescent="0.35">
      <c r="C457" s="38"/>
      <c r="D457" s="23"/>
      <c r="E457" s="23"/>
      <c r="F457" s="39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</row>
    <row r="458" spans="3:34" s="27" customFormat="1" x14ac:dyDescent="0.35">
      <c r="C458" s="38"/>
      <c r="D458" s="23"/>
      <c r="E458" s="23"/>
      <c r="F458" s="39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</row>
    <row r="459" spans="3:34" s="27" customFormat="1" x14ac:dyDescent="0.35">
      <c r="C459" s="38"/>
      <c r="D459" s="23"/>
      <c r="E459" s="23"/>
      <c r="F459" s="39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</row>
    <row r="460" spans="3:34" s="27" customFormat="1" x14ac:dyDescent="0.35">
      <c r="C460" s="38"/>
      <c r="D460" s="23"/>
      <c r="E460" s="23"/>
      <c r="F460" s="39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</row>
    <row r="461" spans="3:34" s="27" customFormat="1" x14ac:dyDescent="0.35">
      <c r="C461" s="38"/>
      <c r="D461" s="23"/>
      <c r="E461" s="23"/>
      <c r="F461" s="39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</row>
    <row r="462" spans="3:34" s="27" customFormat="1" x14ac:dyDescent="0.35">
      <c r="C462" s="38"/>
      <c r="D462" s="23"/>
      <c r="E462" s="23"/>
      <c r="F462" s="39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</row>
    <row r="463" spans="3:34" s="27" customFormat="1" x14ac:dyDescent="0.35">
      <c r="C463" s="38"/>
      <c r="D463" s="23"/>
      <c r="E463" s="23"/>
      <c r="F463" s="39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</row>
    <row r="464" spans="3:34" s="27" customFormat="1" x14ac:dyDescent="0.35">
      <c r="C464" s="38"/>
      <c r="D464" s="23"/>
      <c r="E464" s="23"/>
      <c r="F464" s="39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</row>
    <row r="465" spans="3:34" s="27" customFormat="1" x14ac:dyDescent="0.35">
      <c r="C465" s="38"/>
      <c r="D465" s="23"/>
      <c r="E465" s="23"/>
      <c r="F465" s="39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</row>
    <row r="466" spans="3:34" s="27" customFormat="1" x14ac:dyDescent="0.35">
      <c r="C466" s="38"/>
      <c r="D466" s="23"/>
      <c r="E466" s="23"/>
      <c r="F466" s="39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</row>
    <row r="467" spans="3:34" s="27" customFormat="1" x14ac:dyDescent="0.35">
      <c r="C467" s="38"/>
      <c r="D467" s="23"/>
      <c r="E467" s="23"/>
      <c r="F467" s="39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</row>
    <row r="468" spans="3:34" s="27" customFormat="1" x14ac:dyDescent="0.35">
      <c r="C468" s="38"/>
      <c r="D468" s="23"/>
      <c r="E468" s="23"/>
      <c r="F468" s="39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</row>
    <row r="469" spans="3:34" s="27" customFormat="1" x14ac:dyDescent="0.35">
      <c r="C469" s="38"/>
      <c r="D469" s="23"/>
      <c r="E469" s="23"/>
      <c r="F469" s="39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</row>
    <row r="470" spans="3:34" s="27" customFormat="1" x14ac:dyDescent="0.35">
      <c r="C470" s="38"/>
      <c r="D470" s="23"/>
      <c r="E470" s="23"/>
      <c r="F470" s="39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</row>
    <row r="471" spans="3:34" s="27" customFormat="1" x14ac:dyDescent="0.35">
      <c r="C471" s="38"/>
      <c r="D471" s="23"/>
      <c r="E471" s="23"/>
      <c r="F471" s="39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</row>
    <row r="472" spans="3:34" s="27" customFormat="1" x14ac:dyDescent="0.35">
      <c r="C472" s="38"/>
      <c r="D472" s="23"/>
      <c r="E472" s="23"/>
      <c r="F472" s="39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</row>
    <row r="473" spans="3:34" s="27" customFormat="1" x14ac:dyDescent="0.35">
      <c r="C473" s="38"/>
      <c r="D473" s="23"/>
      <c r="E473" s="23"/>
      <c r="F473" s="39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</row>
    <row r="474" spans="3:34" s="27" customFormat="1" x14ac:dyDescent="0.35">
      <c r="C474" s="38"/>
      <c r="D474" s="23"/>
      <c r="E474" s="23"/>
      <c r="F474" s="39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</row>
    <row r="475" spans="3:34" s="27" customFormat="1" x14ac:dyDescent="0.35">
      <c r="C475" s="38"/>
      <c r="D475" s="23"/>
      <c r="E475" s="23"/>
      <c r="F475" s="39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</row>
    <row r="476" spans="3:34" s="27" customFormat="1" x14ac:dyDescent="0.35">
      <c r="C476" s="38"/>
      <c r="D476" s="23"/>
      <c r="E476" s="23"/>
      <c r="F476" s="39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</row>
    <row r="477" spans="3:34" s="27" customFormat="1" x14ac:dyDescent="0.35">
      <c r="C477" s="38"/>
      <c r="D477" s="23"/>
      <c r="E477" s="23"/>
      <c r="F477" s="39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</row>
    <row r="478" spans="3:34" s="27" customFormat="1" x14ac:dyDescent="0.35">
      <c r="C478" s="38"/>
      <c r="D478" s="23"/>
      <c r="E478" s="23"/>
      <c r="F478" s="39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</row>
    <row r="479" spans="3:34" s="27" customFormat="1" x14ac:dyDescent="0.35">
      <c r="C479" s="38"/>
      <c r="D479" s="23"/>
      <c r="E479" s="23"/>
      <c r="F479" s="39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</row>
    <row r="480" spans="3:34" s="27" customFormat="1" x14ac:dyDescent="0.35">
      <c r="C480" s="38"/>
      <c r="D480" s="23"/>
      <c r="E480" s="23"/>
      <c r="F480" s="39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</row>
    <row r="481" spans="3:34" s="27" customFormat="1" x14ac:dyDescent="0.35">
      <c r="C481" s="38"/>
      <c r="D481" s="23"/>
      <c r="E481" s="23"/>
      <c r="F481" s="39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</row>
    <row r="482" spans="3:34" s="27" customFormat="1" x14ac:dyDescent="0.35">
      <c r="C482" s="38"/>
      <c r="D482" s="23"/>
      <c r="E482" s="23"/>
      <c r="F482" s="39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</row>
    <row r="483" spans="3:34" s="27" customFormat="1" x14ac:dyDescent="0.35">
      <c r="C483" s="38"/>
      <c r="D483" s="23"/>
      <c r="E483" s="23"/>
      <c r="F483" s="39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</row>
    <row r="484" spans="3:34" s="27" customFormat="1" x14ac:dyDescent="0.35">
      <c r="C484" s="38"/>
      <c r="D484" s="23"/>
      <c r="E484" s="23"/>
      <c r="F484" s="39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</row>
    <row r="485" spans="3:34" s="27" customFormat="1" x14ac:dyDescent="0.35">
      <c r="C485" s="38"/>
      <c r="D485" s="23"/>
      <c r="E485" s="23"/>
      <c r="F485" s="39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</row>
    <row r="486" spans="3:34" s="27" customFormat="1" x14ac:dyDescent="0.35">
      <c r="C486" s="38"/>
      <c r="D486" s="23"/>
      <c r="E486" s="23"/>
      <c r="F486" s="39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</row>
    <row r="487" spans="3:34" s="27" customFormat="1" x14ac:dyDescent="0.35">
      <c r="C487" s="38"/>
      <c r="D487" s="23"/>
      <c r="E487" s="23"/>
      <c r="F487" s="39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</row>
    <row r="488" spans="3:34" s="27" customFormat="1" x14ac:dyDescent="0.35">
      <c r="C488" s="38"/>
      <c r="D488" s="23"/>
      <c r="E488" s="23"/>
      <c r="F488" s="39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</row>
    <row r="489" spans="3:34" s="27" customFormat="1" x14ac:dyDescent="0.35">
      <c r="C489" s="38"/>
      <c r="D489" s="23"/>
      <c r="E489" s="23"/>
      <c r="F489" s="39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</row>
    <row r="490" spans="3:34" s="27" customFormat="1" x14ac:dyDescent="0.35">
      <c r="C490" s="38"/>
      <c r="D490" s="23"/>
      <c r="E490" s="23"/>
      <c r="F490" s="39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</row>
    <row r="491" spans="3:34" s="27" customFormat="1" x14ac:dyDescent="0.35">
      <c r="C491" s="38"/>
      <c r="D491" s="23"/>
      <c r="E491" s="23"/>
      <c r="F491" s="39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</row>
    <row r="492" spans="3:34" s="27" customFormat="1" x14ac:dyDescent="0.35">
      <c r="C492" s="38"/>
      <c r="D492" s="23"/>
      <c r="E492" s="23"/>
      <c r="F492" s="39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</row>
    <row r="493" spans="3:34" s="27" customFormat="1" x14ac:dyDescent="0.35">
      <c r="C493" s="38"/>
      <c r="D493" s="23"/>
      <c r="E493" s="23"/>
      <c r="F493" s="39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</row>
    <row r="494" spans="3:34" s="27" customFormat="1" x14ac:dyDescent="0.35">
      <c r="C494" s="38"/>
      <c r="D494" s="23"/>
      <c r="E494" s="23"/>
      <c r="F494" s="39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</row>
    <row r="495" spans="3:34" s="27" customFormat="1" x14ac:dyDescent="0.35">
      <c r="C495" s="38"/>
      <c r="D495" s="23"/>
      <c r="E495" s="23"/>
      <c r="F495" s="39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</row>
    <row r="496" spans="3:34" s="27" customFormat="1" x14ac:dyDescent="0.35">
      <c r="C496" s="38"/>
      <c r="D496" s="23"/>
      <c r="E496" s="23"/>
      <c r="F496" s="39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</row>
    <row r="497" spans="3:34" s="27" customFormat="1" x14ac:dyDescent="0.35">
      <c r="C497" s="38"/>
      <c r="D497" s="23"/>
      <c r="E497" s="23"/>
      <c r="F497" s="39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</row>
    <row r="498" spans="3:34" s="27" customFormat="1" x14ac:dyDescent="0.35">
      <c r="C498" s="38"/>
      <c r="D498" s="23"/>
      <c r="E498" s="23"/>
      <c r="F498" s="39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</row>
    <row r="499" spans="3:34" s="27" customFormat="1" x14ac:dyDescent="0.35">
      <c r="C499" s="38"/>
      <c r="D499" s="23"/>
      <c r="E499" s="23"/>
      <c r="F499" s="39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</row>
    <row r="500" spans="3:34" s="27" customFormat="1" x14ac:dyDescent="0.35">
      <c r="C500" s="38"/>
      <c r="D500" s="23"/>
      <c r="E500" s="23"/>
      <c r="F500" s="39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</row>
    <row r="501" spans="3:34" s="27" customFormat="1" x14ac:dyDescent="0.35">
      <c r="C501" s="38"/>
      <c r="D501" s="23"/>
      <c r="E501" s="23"/>
      <c r="F501" s="39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</row>
    <row r="502" spans="3:34" s="27" customFormat="1" x14ac:dyDescent="0.35">
      <c r="C502" s="38"/>
      <c r="D502" s="23"/>
      <c r="E502" s="23"/>
      <c r="F502" s="39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</row>
    <row r="503" spans="3:34" s="27" customFormat="1" x14ac:dyDescent="0.35">
      <c r="C503" s="38"/>
      <c r="D503" s="23"/>
      <c r="E503" s="23"/>
      <c r="F503" s="39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</row>
    <row r="504" spans="3:34" s="27" customFormat="1" x14ac:dyDescent="0.35">
      <c r="C504" s="38"/>
      <c r="D504" s="23"/>
      <c r="E504" s="23"/>
      <c r="F504" s="39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</row>
    <row r="505" spans="3:34" s="27" customFormat="1" x14ac:dyDescent="0.35">
      <c r="C505" s="38"/>
      <c r="D505" s="23"/>
      <c r="E505" s="23"/>
      <c r="F505" s="39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</row>
    <row r="506" spans="3:34" s="27" customFormat="1" x14ac:dyDescent="0.35">
      <c r="C506" s="38"/>
      <c r="D506" s="23"/>
      <c r="E506" s="23"/>
      <c r="F506" s="39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</row>
    <row r="507" spans="3:34" s="27" customFormat="1" x14ac:dyDescent="0.35">
      <c r="C507" s="38"/>
      <c r="D507" s="23"/>
      <c r="E507" s="23"/>
      <c r="F507" s="39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</row>
    <row r="508" spans="3:34" s="27" customFormat="1" x14ac:dyDescent="0.35">
      <c r="C508" s="38"/>
      <c r="D508" s="23"/>
      <c r="E508" s="23"/>
      <c r="F508" s="39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</row>
    <row r="509" spans="3:34" s="27" customFormat="1" x14ac:dyDescent="0.35">
      <c r="C509" s="38"/>
      <c r="D509" s="23"/>
      <c r="E509" s="23"/>
      <c r="F509" s="39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</row>
    <row r="510" spans="3:34" s="27" customFormat="1" x14ac:dyDescent="0.35">
      <c r="C510" s="38"/>
      <c r="D510" s="23"/>
      <c r="E510" s="23"/>
      <c r="F510" s="39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</row>
    <row r="511" spans="3:34" s="27" customFormat="1" x14ac:dyDescent="0.35">
      <c r="C511" s="38"/>
      <c r="D511" s="23"/>
      <c r="E511" s="23"/>
      <c r="F511" s="39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</row>
    <row r="512" spans="3:34" s="27" customFormat="1" x14ac:dyDescent="0.35">
      <c r="C512" s="38"/>
      <c r="D512" s="23"/>
      <c r="E512" s="23"/>
      <c r="F512" s="39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</row>
    <row r="513" spans="3:34" s="27" customFormat="1" x14ac:dyDescent="0.35">
      <c r="C513" s="38"/>
      <c r="D513" s="23"/>
      <c r="E513" s="23"/>
      <c r="F513" s="39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</row>
    <row r="514" spans="3:34" s="27" customFormat="1" x14ac:dyDescent="0.35">
      <c r="C514" s="38"/>
      <c r="D514" s="23"/>
      <c r="E514" s="23"/>
      <c r="F514" s="39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</row>
    <row r="515" spans="3:34" s="27" customFormat="1" x14ac:dyDescent="0.35">
      <c r="C515" s="38"/>
      <c r="D515" s="23"/>
      <c r="E515" s="23"/>
      <c r="F515" s="39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</row>
    <row r="516" spans="3:34" s="27" customFormat="1" x14ac:dyDescent="0.35">
      <c r="C516" s="38"/>
      <c r="D516" s="23"/>
      <c r="E516" s="23"/>
      <c r="F516" s="39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</row>
    <row r="517" spans="3:34" s="27" customFormat="1" x14ac:dyDescent="0.35">
      <c r="C517" s="38"/>
      <c r="D517" s="23"/>
      <c r="E517" s="23"/>
      <c r="F517" s="39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</row>
    <row r="518" spans="3:34" s="27" customFormat="1" x14ac:dyDescent="0.35">
      <c r="C518" s="38"/>
      <c r="D518" s="23"/>
      <c r="E518" s="23"/>
      <c r="F518" s="39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</row>
    <row r="519" spans="3:34" s="27" customFormat="1" x14ac:dyDescent="0.35">
      <c r="C519" s="38"/>
      <c r="D519" s="23"/>
      <c r="E519" s="23"/>
      <c r="F519" s="39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</row>
    <row r="520" spans="3:34" s="27" customFormat="1" x14ac:dyDescent="0.35">
      <c r="C520" s="38"/>
      <c r="D520" s="23"/>
      <c r="E520" s="23"/>
      <c r="F520" s="39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</row>
    <row r="521" spans="3:34" s="27" customFormat="1" x14ac:dyDescent="0.35">
      <c r="C521" s="38"/>
      <c r="D521" s="23"/>
      <c r="E521" s="23"/>
      <c r="F521" s="39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</row>
    <row r="522" spans="3:34" s="27" customFormat="1" x14ac:dyDescent="0.35">
      <c r="C522" s="38"/>
      <c r="D522" s="23"/>
      <c r="E522" s="23"/>
      <c r="F522" s="39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</row>
    <row r="523" spans="3:34" s="27" customFormat="1" x14ac:dyDescent="0.35">
      <c r="C523" s="38"/>
      <c r="D523" s="23"/>
      <c r="E523" s="23"/>
      <c r="F523" s="39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</row>
    <row r="524" spans="3:34" s="27" customFormat="1" x14ac:dyDescent="0.35">
      <c r="C524" s="38"/>
      <c r="D524" s="23"/>
      <c r="E524" s="23"/>
      <c r="F524" s="39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</row>
    <row r="525" spans="3:34" s="27" customFormat="1" x14ac:dyDescent="0.35">
      <c r="C525" s="38"/>
      <c r="D525" s="23"/>
      <c r="E525" s="23"/>
      <c r="F525" s="39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</row>
    <row r="526" spans="3:34" s="27" customFormat="1" x14ac:dyDescent="0.35">
      <c r="C526" s="38"/>
      <c r="D526" s="23"/>
      <c r="E526" s="23"/>
      <c r="F526" s="39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</row>
    <row r="527" spans="3:34" s="27" customFormat="1" x14ac:dyDescent="0.35">
      <c r="C527" s="38"/>
      <c r="D527" s="23"/>
      <c r="E527" s="23"/>
      <c r="F527" s="39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</row>
    <row r="528" spans="3:34" s="27" customFormat="1" x14ac:dyDescent="0.35">
      <c r="C528" s="38"/>
      <c r="D528" s="23"/>
      <c r="E528" s="23"/>
      <c r="F528" s="39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</row>
    <row r="529" spans="3:34" s="27" customFormat="1" x14ac:dyDescent="0.35">
      <c r="C529" s="38"/>
      <c r="D529" s="23"/>
      <c r="E529" s="23"/>
      <c r="F529" s="39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</row>
    <row r="530" spans="3:34" s="27" customFormat="1" x14ac:dyDescent="0.35">
      <c r="C530" s="38"/>
      <c r="D530" s="23"/>
      <c r="E530" s="23"/>
      <c r="F530" s="39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</row>
    <row r="531" spans="3:34" s="27" customFormat="1" x14ac:dyDescent="0.35">
      <c r="C531" s="38"/>
      <c r="D531" s="23"/>
      <c r="E531" s="23"/>
      <c r="F531" s="39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</row>
    <row r="532" spans="3:34" s="27" customFormat="1" x14ac:dyDescent="0.35">
      <c r="C532" s="38"/>
      <c r="D532" s="23"/>
      <c r="E532" s="23"/>
      <c r="F532" s="39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</row>
    <row r="533" spans="3:34" s="27" customFormat="1" x14ac:dyDescent="0.35">
      <c r="C533" s="38"/>
      <c r="D533" s="23"/>
      <c r="E533" s="23"/>
      <c r="F533" s="39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</row>
    <row r="534" spans="3:34" s="27" customFormat="1" x14ac:dyDescent="0.35">
      <c r="C534" s="38"/>
      <c r="D534" s="23"/>
      <c r="E534" s="23"/>
      <c r="F534" s="39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</row>
    <row r="535" spans="3:34" s="27" customFormat="1" x14ac:dyDescent="0.35">
      <c r="C535" s="38"/>
      <c r="D535" s="23"/>
      <c r="E535" s="23"/>
      <c r="F535" s="39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</row>
    <row r="536" spans="3:34" s="27" customFormat="1" x14ac:dyDescent="0.35">
      <c r="C536" s="38"/>
      <c r="D536" s="23"/>
      <c r="E536" s="23"/>
      <c r="F536" s="39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</row>
    <row r="537" spans="3:34" s="27" customFormat="1" x14ac:dyDescent="0.35">
      <c r="C537" s="38"/>
      <c r="D537" s="23"/>
      <c r="E537" s="23"/>
      <c r="F537" s="39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</row>
    <row r="538" spans="3:34" s="27" customFormat="1" x14ac:dyDescent="0.35">
      <c r="C538" s="38"/>
      <c r="D538" s="23"/>
      <c r="E538" s="23"/>
      <c r="F538" s="39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</row>
    <row r="539" spans="3:34" s="27" customFormat="1" x14ac:dyDescent="0.35">
      <c r="C539" s="38"/>
      <c r="D539" s="23"/>
      <c r="E539" s="23"/>
      <c r="F539" s="39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</row>
    <row r="540" spans="3:34" s="27" customFormat="1" x14ac:dyDescent="0.35">
      <c r="C540" s="38"/>
      <c r="D540" s="23"/>
      <c r="E540" s="23"/>
      <c r="F540" s="39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</row>
    <row r="541" spans="3:34" s="27" customFormat="1" x14ac:dyDescent="0.35">
      <c r="C541" s="38"/>
      <c r="D541" s="23"/>
      <c r="E541" s="23"/>
      <c r="F541" s="39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</row>
    <row r="542" spans="3:34" s="27" customFormat="1" x14ac:dyDescent="0.35">
      <c r="C542" s="38"/>
      <c r="D542" s="23"/>
      <c r="E542" s="23"/>
      <c r="F542" s="39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</row>
    <row r="543" spans="3:34" s="27" customFormat="1" x14ac:dyDescent="0.35">
      <c r="C543" s="38"/>
      <c r="D543" s="23"/>
      <c r="E543" s="23"/>
      <c r="F543" s="39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</row>
    <row r="544" spans="3:34" s="27" customFormat="1" x14ac:dyDescent="0.35">
      <c r="C544" s="38"/>
      <c r="D544" s="23"/>
      <c r="E544" s="23"/>
      <c r="F544" s="39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</row>
    <row r="545" spans="3:34" s="27" customFormat="1" x14ac:dyDescent="0.35">
      <c r="C545" s="38"/>
      <c r="D545" s="23"/>
      <c r="E545" s="23"/>
      <c r="F545" s="39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</row>
    <row r="546" spans="3:34" s="27" customFormat="1" x14ac:dyDescent="0.35">
      <c r="C546" s="38"/>
      <c r="D546" s="23"/>
      <c r="E546" s="23"/>
      <c r="F546" s="39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3:34" s="27" customFormat="1" x14ac:dyDescent="0.35">
      <c r="C547" s="38"/>
      <c r="D547" s="23"/>
      <c r="E547" s="23"/>
      <c r="F547" s="39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3:34" s="27" customFormat="1" x14ac:dyDescent="0.35">
      <c r="C548" s="38"/>
      <c r="D548" s="23"/>
      <c r="E548" s="23"/>
      <c r="F548" s="39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3:34" s="27" customFormat="1" x14ac:dyDescent="0.35">
      <c r="C549" s="38"/>
      <c r="D549" s="23"/>
      <c r="E549" s="23"/>
      <c r="F549" s="39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3:34" s="27" customFormat="1" x14ac:dyDescent="0.35">
      <c r="C550" s="38"/>
      <c r="D550" s="23"/>
      <c r="E550" s="23"/>
      <c r="F550" s="39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3:34" s="27" customFormat="1" x14ac:dyDescent="0.35">
      <c r="C551" s="38"/>
      <c r="D551" s="23"/>
      <c r="E551" s="23"/>
      <c r="F551" s="39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3:34" s="27" customFormat="1" x14ac:dyDescent="0.35">
      <c r="C552" s="38"/>
      <c r="D552" s="23"/>
      <c r="E552" s="23"/>
      <c r="F552" s="39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</row>
    <row r="553" spans="3:34" s="27" customFormat="1" x14ac:dyDescent="0.35">
      <c r="C553" s="38"/>
      <c r="D553" s="23"/>
      <c r="E553" s="23"/>
      <c r="F553" s="39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</row>
    <row r="554" spans="3:34" s="27" customFormat="1" x14ac:dyDescent="0.35">
      <c r="C554" s="38"/>
      <c r="D554" s="23"/>
      <c r="E554" s="23"/>
      <c r="F554" s="39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3:34" s="27" customFormat="1" x14ac:dyDescent="0.35">
      <c r="C555" s="38"/>
      <c r="D555" s="23"/>
      <c r="E555" s="23"/>
      <c r="F555" s="39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3:34" s="27" customFormat="1" x14ac:dyDescent="0.35">
      <c r="C556" s="38"/>
      <c r="D556" s="23"/>
      <c r="E556" s="23"/>
      <c r="F556" s="39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3:34" s="27" customFormat="1" x14ac:dyDescent="0.35">
      <c r="C557" s="38"/>
      <c r="D557" s="23"/>
      <c r="E557" s="23"/>
      <c r="F557" s="39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3:34" s="27" customFormat="1" x14ac:dyDescent="0.35">
      <c r="C558" s="38"/>
      <c r="D558" s="23"/>
      <c r="E558" s="23"/>
      <c r="F558" s="39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3:34" s="27" customFormat="1" x14ac:dyDescent="0.35">
      <c r="C559" s="38"/>
      <c r="D559" s="23"/>
      <c r="E559" s="23"/>
      <c r="F559" s="39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3:34" s="27" customFormat="1" x14ac:dyDescent="0.35">
      <c r="C560" s="38"/>
      <c r="D560" s="23"/>
      <c r="E560" s="23"/>
      <c r="F560" s="39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3:34" s="27" customFormat="1" x14ac:dyDescent="0.35">
      <c r="C561" s="38"/>
      <c r="D561" s="23"/>
      <c r="E561" s="23"/>
      <c r="F561" s="39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</row>
    <row r="562" spans="3:34" s="27" customFormat="1" x14ac:dyDescent="0.35">
      <c r="C562" s="38"/>
      <c r="D562" s="23"/>
      <c r="E562" s="23"/>
      <c r="F562" s="39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</row>
    <row r="563" spans="3:34" s="27" customFormat="1" x14ac:dyDescent="0.35">
      <c r="C563" s="38"/>
      <c r="D563" s="23"/>
      <c r="E563" s="23"/>
      <c r="F563" s="39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</row>
    <row r="564" spans="3:34" s="27" customFormat="1" x14ac:dyDescent="0.35">
      <c r="C564" s="38"/>
      <c r="D564" s="23"/>
      <c r="E564" s="23"/>
      <c r="F564" s="39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</row>
    <row r="565" spans="3:34" s="27" customFormat="1" x14ac:dyDescent="0.35">
      <c r="C565" s="38"/>
      <c r="D565" s="23"/>
      <c r="E565" s="23"/>
      <c r="F565" s="39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</row>
    <row r="566" spans="3:34" s="27" customFormat="1" x14ac:dyDescent="0.35">
      <c r="C566" s="38"/>
      <c r="D566" s="23"/>
      <c r="E566" s="23"/>
      <c r="F566" s="39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</row>
    <row r="567" spans="3:34" s="27" customFormat="1" x14ac:dyDescent="0.35">
      <c r="C567" s="38"/>
      <c r="D567" s="23"/>
      <c r="E567" s="23"/>
      <c r="F567" s="39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</row>
    <row r="568" spans="3:34" s="27" customFormat="1" x14ac:dyDescent="0.35">
      <c r="C568" s="38"/>
      <c r="D568" s="23"/>
      <c r="E568" s="23"/>
      <c r="F568" s="39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</row>
    <row r="569" spans="3:34" s="27" customFormat="1" x14ac:dyDescent="0.35">
      <c r="C569" s="38"/>
      <c r="D569" s="23"/>
      <c r="E569" s="23"/>
      <c r="F569" s="39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</row>
    <row r="570" spans="3:34" s="27" customFormat="1" x14ac:dyDescent="0.35">
      <c r="C570" s="38"/>
      <c r="D570" s="23"/>
      <c r="E570" s="23"/>
      <c r="F570" s="39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</row>
    <row r="571" spans="3:34" s="27" customFormat="1" x14ac:dyDescent="0.35">
      <c r="C571" s="38"/>
      <c r="D571" s="23"/>
      <c r="E571" s="23"/>
      <c r="F571" s="39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</row>
    <row r="572" spans="3:34" s="27" customFormat="1" x14ac:dyDescent="0.35">
      <c r="C572" s="38"/>
      <c r="D572" s="23"/>
      <c r="E572" s="23"/>
      <c r="F572" s="39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</row>
    <row r="573" spans="3:34" s="27" customFormat="1" x14ac:dyDescent="0.35">
      <c r="C573" s="38"/>
      <c r="D573" s="23"/>
      <c r="E573" s="23"/>
      <c r="F573" s="39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</row>
    <row r="574" spans="3:34" s="27" customFormat="1" x14ac:dyDescent="0.35">
      <c r="C574" s="38"/>
      <c r="D574" s="23"/>
      <c r="E574" s="23"/>
      <c r="F574" s="39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</row>
    <row r="575" spans="3:34" s="27" customFormat="1" x14ac:dyDescent="0.35">
      <c r="C575" s="38"/>
      <c r="D575" s="23"/>
      <c r="E575" s="23"/>
      <c r="F575" s="39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</row>
    <row r="576" spans="3:34" s="27" customFormat="1" x14ac:dyDescent="0.35">
      <c r="C576" s="38"/>
      <c r="D576" s="23"/>
      <c r="E576" s="23"/>
      <c r="F576" s="39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</row>
    <row r="577" spans="3:34" s="27" customFormat="1" x14ac:dyDescent="0.35">
      <c r="C577" s="38"/>
      <c r="D577" s="23"/>
      <c r="E577" s="23"/>
      <c r="F577" s="39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</row>
    <row r="578" spans="3:34" s="27" customFormat="1" x14ac:dyDescent="0.35">
      <c r="C578" s="38"/>
      <c r="D578" s="23"/>
      <c r="E578" s="23"/>
      <c r="F578" s="39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</row>
    <row r="579" spans="3:34" s="27" customFormat="1" x14ac:dyDescent="0.35">
      <c r="C579" s="38"/>
      <c r="D579" s="23"/>
      <c r="E579" s="23"/>
      <c r="F579" s="39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</row>
    <row r="580" spans="3:34" s="27" customFormat="1" x14ac:dyDescent="0.35">
      <c r="C580" s="38"/>
      <c r="D580" s="23"/>
      <c r="E580" s="23"/>
      <c r="F580" s="39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</row>
    <row r="581" spans="3:34" s="27" customFormat="1" x14ac:dyDescent="0.35">
      <c r="C581" s="38"/>
      <c r="D581" s="23"/>
      <c r="E581" s="23"/>
      <c r="F581" s="39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</row>
    <row r="582" spans="3:34" s="27" customFormat="1" x14ac:dyDescent="0.35">
      <c r="C582" s="38"/>
      <c r="D582" s="23"/>
      <c r="E582" s="23"/>
      <c r="F582" s="39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</row>
    <row r="583" spans="3:34" s="27" customFormat="1" x14ac:dyDescent="0.35">
      <c r="C583" s="38"/>
      <c r="D583" s="23"/>
      <c r="E583" s="23"/>
      <c r="F583" s="39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</row>
    <row r="584" spans="3:34" s="27" customFormat="1" x14ac:dyDescent="0.35">
      <c r="C584" s="38"/>
      <c r="D584" s="23"/>
      <c r="E584" s="23"/>
      <c r="F584" s="39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</row>
    <row r="585" spans="3:34" s="27" customFormat="1" x14ac:dyDescent="0.35">
      <c r="C585" s="38"/>
      <c r="D585" s="23"/>
      <c r="E585" s="23"/>
      <c r="F585" s="39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</row>
    <row r="586" spans="3:34" s="27" customFormat="1" x14ac:dyDescent="0.35">
      <c r="C586" s="38"/>
      <c r="D586" s="23"/>
      <c r="E586" s="23"/>
      <c r="F586" s="39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</row>
    <row r="587" spans="3:34" s="27" customFormat="1" x14ac:dyDescent="0.35">
      <c r="C587" s="38"/>
      <c r="D587" s="23"/>
      <c r="E587" s="23"/>
      <c r="F587" s="39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</row>
    <row r="588" spans="3:34" s="27" customFormat="1" x14ac:dyDescent="0.35">
      <c r="C588" s="38"/>
      <c r="D588" s="23"/>
      <c r="E588" s="23"/>
      <c r="F588" s="39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</row>
    <row r="589" spans="3:34" s="27" customFormat="1" x14ac:dyDescent="0.35">
      <c r="C589" s="38"/>
      <c r="D589" s="23"/>
      <c r="E589" s="23"/>
      <c r="F589" s="39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</row>
    <row r="590" spans="3:34" s="27" customFormat="1" x14ac:dyDescent="0.35">
      <c r="C590" s="38"/>
      <c r="D590" s="23"/>
      <c r="E590" s="23"/>
      <c r="F590" s="39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</row>
    <row r="591" spans="3:34" s="27" customFormat="1" x14ac:dyDescent="0.35">
      <c r="C591" s="38"/>
      <c r="D591" s="23"/>
      <c r="E591" s="23"/>
      <c r="F591" s="39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</row>
    <row r="592" spans="3:34" s="27" customFormat="1" x14ac:dyDescent="0.35">
      <c r="C592" s="38"/>
      <c r="D592" s="23"/>
      <c r="E592" s="23"/>
      <c r="F592" s="39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</row>
    <row r="593" spans="3:34" s="27" customFormat="1" x14ac:dyDescent="0.35">
      <c r="C593" s="38"/>
      <c r="D593" s="23"/>
      <c r="E593" s="23"/>
      <c r="F593" s="39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</row>
    <row r="594" spans="3:34" s="27" customFormat="1" x14ac:dyDescent="0.35">
      <c r="C594" s="38"/>
      <c r="D594" s="23"/>
      <c r="E594" s="23"/>
      <c r="F594" s="39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</row>
    <row r="595" spans="3:34" s="27" customFormat="1" x14ac:dyDescent="0.35">
      <c r="C595" s="38"/>
      <c r="D595" s="23"/>
      <c r="E595" s="23"/>
      <c r="F595" s="39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</row>
    <row r="596" spans="3:34" s="27" customFormat="1" x14ac:dyDescent="0.35">
      <c r="C596" s="38"/>
      <c r="D596" s="23"/>
      <c r="E596" s="23"/>
      <c r="F596" s="39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</row>
    <row r="597" spans="3:34" s="27" customFormat="1" x14ac:dyDescent="0.35">
      <c r="C597" s="38"/>
      <c r="D597" s="23"/>
      <c r="E597" s="23"/>
      <c r="F597" s="39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</row>
    <row r="598" spans="3:34" s="27" customFormat="1" x14ac:dyDescent="0.35">
      <c r="C598" s="38"/>
      <c r="D598" s="23"/>
      <c r="E598" s="23"/>
      <c r="F598" s="39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</row>
    <row r="599" spans="3:34" s="27" customFormat="1" x14ac:dyDescent="0.35">
      <c r="C599" s="38"/>
      <c r="D599" s="23"/>
      <c r="E599" s="23"/>
      <c r="F599" s="39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</row>
    <row r="600" spans="3:34" s="27" customFormat="1" x14ac:dyDescent="0.35">
      <c r="C600" s="38"/>
      <c r="D600" s="23"/>
      <c r="E600" s="23"/>
      <c r="F600" s="39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</row>
    <row r="601" spans="3:34" s="27" customFormat="1" x14ac:dyDescent="0.35">
      <c r="C601" s="38"/>
      <c r="D601" s="23"/>
      <c r="E601" s="23"/>
      <c r="F601" s="39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</row>
    <row r="602" spans="3:34" s="27" customFormat="1" x14ac:dyDescent="0.35">
      <c r="C602" s="38"/>
      <c r="D602" s="23"/>
      <c r="E602" s="23"/>
      <c r="F602" s="39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</row>
    <row r="603" spans="3:34" s="27" customFormat="1" x14ac:dyDescent="0.35">
      <c r="C603" s="38"/>
      <c r="D603" s="23"/>
      <c r="E603" s="23"/>
      <c r="F603" s="39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</row>
    <row r="604" spans="3:34" s="27" customFormat="1" x14ac:dyDescent="0.35">
      <c r="C604" s="38"/>
      <c r="D604" s="23"/>
      <c r="E604" s="23"/>
      <c r="F604" s="39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</row>
    <row r="605" spans="3:34" s="27" customFormat="1" x14ac:dyDescent="0.35">
      <c r="C605" s="38"/>
      <c r="D605" s="23"/>
      <c r="E605" s="23"/>
      <c r="F605" s="39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</row>
    <row r="606" spans="3:34" s="27" customFormat="1" x14ac:dyDescent="0.35">
      <c r="C606" s="38"/>
      <c r="D606" s="23"/>
      <c r="E606" s="23"/>
      <c r="F606" s="39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</row>
    <row r="607" spans="3:34" s="27" customFormat="1" x14ac:dyDescent="0.35">
      <c r="C607" s="38"/>
      <c r="D607" s="23"/>
      <c r="E607" s="23"/>
      <c r="F607" s="39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</row>
    <row r="608" spans="3:34" s="27" customFormat="1" x14ac:dyDescent="0.35">
      <c r="C608" s="38"/>
      <c r="D608" s="23"/>
      <c r="E608" s="23"/>
      <c r="F608" s="39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</row>
    <row r="609" spans="3:34" s="27" customFormat="1" x14ac:dyDescent="0.35">
      <c r="C609" s="38"/>
      <c r="D609" s="23"/>
      <c r="E609" s="23"/>
      <c r="F609" s="39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</row>
    <row r="610" spans="3:34" s="27" customFormat="1" x14ac:dyDescent="0.35">
      <c r="C610" s="38"/>
      <c r="D610" s="23"/>
      <c r="E610" s="23"/>
      <c r="F610" s="39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</row>
    <row r="611" spans="3:34" s="27" customFormat="1" x14ac:dyDescent="0.35">
      <c r="C611" s="38"/>
      <c r="D611" s="23"/>
      <c r="E611" s="23"/>
      <c r="F611" s="39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</row>
    <row r="612" spans="3:34" s="27" customFormat="1" x14ac:dyDescent="0.35">
      <c r="C612" s="38"/>
      <c r="D612" s="23"/>
      <c r="E612" s="23"/>
      <c r="F612" s="39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</row>
    <row r="613" spans="3:34" s="27" customFormat="1" x14ac:dyDescent="0.35">
      <c r="C613" s="38"/>
      <c r="D613" s="23"/>
      <c r="E613" s="23"/>
      <c r="F613" s="39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</row>
    <row r="614" spans="3:34" s="27" customFormat="1" x14ac:dyDescent="0.35">
      <c r="C614" s="38"/>
      <c r="D614" s="23"/>
      <c r="E614" s="23"/>
      <c r="F614" s="39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</row>
    <row r="615" spans="3:34" s="27" customFormat="1" x14ac:dyDescent="0.35">
      <c r="C615" s="38"/>
      <c r="D615" s="23"/>
      <c r="E615" s="23"/>
      <c r="F615" s="39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</row>
    <row r="616" spans="3:34" s="27" customFormat="1" x14ac:dyDescent="0.35">
      <c r="C616" s="38"/>
      <c r="D616" s="23"/>
      <c r="E616" s="23"/>
      <c r="F616" s="39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</row>
    <row r="617" spans="3:34" s="27" customFormat="1" x14ac:dyDescent="0.35">
      <c r="C617" s="38"/>
      <c r="D617" s="23"/>
      <c r="E617" s="23"/>
      <c r="F617" s="39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</row>
    <row r="618" spans="3:34" s="27" customFormat="1" x14ac:dyDescent="0.35">
      <c r="C618" s="38"/>
      <c r="D618" s="23"/>
      <c r="E618" s="23"/>
      <c r="F618" s="39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</row>
    <row r="619" spans="3:34" s="27" customFormat="1" x14ac:dyDescent="0.35">
      <c r="C619" s="38"/>
      <c r="D619" s="23"/>
      <c r="E619" s="23"/>
      <c r="F619" s="39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</row>
    <row r="620" spans="3:34" s="27" customFormat="1" x14ac:dyDescent="0.35">
      <c r="C620" s="38"/>
      <c r="D620" s="23"/>
      <c r="E620" s="23"/>
      <c r="F620" s="39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</row>
    <row r="621" spans="3:34" s="27" customFormat="1" x14ac:dyDescent="0.35">
      <c r="C621" s="38"/>
      <c r="D621" s="23"/>
      <c r="E621" s="23"/>
      <c r="F621" s="39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</row>
    <row r="622" spans="3:34" s="27" customFormat="1" x14ac:dyDescent="0.35">
      <c r="C622" s="38"/>
      <c r="D622" s="23"/>
      <c r="E622" s="23"/>
      <c r="F622" s="39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</row>
    <row r="623" spans="3:34" s="27" customFormat="1" x14ac:dyDescent="0.35">
      <c r="C623" s="38"/>
      <c r="D623" s="23"/>
      <c r="E623" s="23"/>
      <c r="F623" s="39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</row>
    <row r="624" spans="3:34" s="27" customFormat="1" x14ac:dyDescent="0.35">
      <c r="C624" s="38"/>
      <c r="D624" s="23"/>
      <c r="E624" s="23"/>
      <c r="F624" s="39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</row>
    <row r="625" spans="3:34" s="27" customFormat="1" x14ac:dyDescent="0.35">
      <c r="C625" s="38"/>
      <c r="D625" s="23"/>
      <c r="E625" s="23"/>
      <c r="F625" s="39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</row>
    <row r="626" spans="3:34" s="27" customFormat="1" x14ac:dyDescent="0.35">
      <c r="C626" s="38"/>
      <c r="D626" s="23"/>
      <c r="E626" s="23"/>
      <c r="F626" s="39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</row>
    <row r="627" spans="3:34" s="27" customFormat="1" x14ac:dyDescent="0.35">
      <c r="C627" s="38"/>
      <c r="D627" s="23"/>
      <c r="E627" s="23"/>
      <c r="F627" s="39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</row>
    <row r="628" spans="3:34" s="27" customFormat="1" x14ac:dyDescent="0.35">
      <c r="C628" s="38"/>
      <c r="D628" s="23"/>
      <c r="E628" s="23"/>
      <c r="F628" s="39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</row>
    <row r="629" spans="3:34" s="27" customFormat="1" x14ac:dyDescent="0.35">
      <c r="C629" s="38"/>
      <c r="D629" s="23"/>
      <c r="E629" s="23"/>
      <c r="F629" s="39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</row>
    <row r="630" spans="3:34" s="27" customFormat="1" x14ac:dyDescent="0.35">
      <c r="C630" s="38"/>
      <c r="D630" s="23"/>
      <c r="E630" s="23"/>
      <c r="F630" s="39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</row>
    <row r="631" spans="3:34" s="27" customFormat="1" x14ac:dyDescent="0.35">
      <c r="C631" s="38"/>
      <c r="D631" s="23"/>
      <c r="E631" s="23"/>
      <c r="F631" s="39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</row>
    <row r="632" spans="3:34" s="27" customFormat="1" x14ac:dyDescent="0.35">
      <c r="C632" s="38"/>
      <c r="D632" s="23"/>
      <c r="E632" s="23"/>
      <c r="F632" s="39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</row>
    <row r="633" spans="3:34" s="27" customFormat="1" x14ac:dyDescent="0.35">
      <c r="C633" s="38"/>
      <c r="D633" s="23"/>
      <c r="E633" s="23"/>
      <c r="F633" s="39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</row>
    <row r="634" spans="3:34" s="27" customFormat="1" x14ac:dyDescent="0.35">
      <c r="C634" s="38"/>
      <c r="D634" s="23"/>
      <c r="E634" s="23"/>
      <c r="F634" s="39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</row>
    <row r="635" spans="3:34" s="27" customFormat="1" x14ac:dyDescent="0.35">
      <c r="C635" s="38"/>
      <c r="D635" s="23"/>
      <c r="E635" s="23"/>
      <c r="F635" s="39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</row>
    <row r="636" spans="3:34" s="27" customFormat="1" x14ac:dyDescent="0.35">
      <c r="C636" s="38"/>
      <c r="D636" s="23"/>
      <c r="E636" s="23"/>
      <c r="F636" s="39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</row>
    <row r="637" spans="3:34" s="27" customFormat="1" x14ac:dyDescent="0.35">
      <c r="C637" s="38"/>
      <c r="D637" s="23"/>
      <c r="E637" s="23"/>
      <c r="F637" s="39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</row>
    <row r="638" spans="3:34" s="27" customFormat="1" x14ac:dyDescent="0.35">
      <c r="C638" s="38"/>
      <c r="D638" s="23"/>
      <c r="E638" s="23"/>
      <c r="F638" s="39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</row>
    <row r="639" spans="3:34" s="27" customFormat="1" x14ac:dyDescent="0.35">
      <c r="C639" s="38"/>
      <c r="D639" s="23"/>
      <c r="E639" s="23"/>
      <c r="F639" s="39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</row>
    <row r="640" spans="3:34" s="27" customFormat="1" x14ac:dyDescent="0.35">
      <c r="C640" s="38"/>
      <c r="D640" s="23"/>
      <c r="E640" s="23"/>
      <c r="F640" s="39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</row>
    <row r="641" spans="3:34" s="27" customFormat="1" x14ac:dyDescent="0.35">
      <c r="C641" s="38"/>
      <c r="D641" s="23"/>
      <c r="E641" s="23"/>
      <c r="F641" s="39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</row>
    <row r="642" spans="3:34" s="27" customFormat="1" x14ac:dyDescent="0.35">
      <c r="C642" s="38"/>
      <c r="D642" s="23"/>
      <c r="E642" s="23"/>
      <c r="F642" s="39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</row>
    <row r="643" spans="3:34" s="27" customFormat="1" x14ac:dyDescent="0.35">
      <c r="C643" s="38"/>
      <c r="D643" s="23"/>
      <c r="E643" s="23"/>
      <c r="F643" s="39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</row>
    <row r="644" spans="3:34" s="27" customFormat="1" x14ac:dyDescent="0.35">
      <c r="C644" s="38"/>
      <c r="D644" s="23"/>
      <c r="E644" s="23"/>
      <c r="F644" s="39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</row>
    <row r="645" spans="3:34" s="27" customFormat="1" x14ac:dyDescent="0.35">
      <c r="C645" s="38"/>
      <c r="D645" s="23"/>
      <c r="E645" s="23"/>
      <c r="F645" s="39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</row>
    <row r="646" spans="3:34" s="27" customFormat="1" x14ac:dyDescent="0.35">
      <c r="C646" s="38"/>
      <c r="D646" s="23"/>
      <c r="E646" s="23"/>
      <c r="F646" s="39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</row>
    <row r="647" spans="3:34" s="27" customFormat="1" x14ac:dyDescent="0.35">
      <c r="C647" s="38"/>
      <c r="D647" s="23"/>
      <c r="E647" s="23"/>
      <c r="F647" s="39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</row>
    <row r="648" spans="3:34" s="27" customFormat="1" x14ac:dyDescent="0.35">
      <c r="C648" s="38"/>
      <c r="D648" s="23"/>
      <c r="E648" s="23"/>
      <c r="F648" s="39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</row>
    <row r="649" spans="3:34" s="27" customFormat="1" x14ac:dyDescent="0.35">
      <c r="C649" s="38"/>
      <c r="D649" s="23"/>
      <c r="E649" s="23"/>
      <c r="F649" s="39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</row>
    <row r="650" spans="3:34" s="27" customFormat="1" x14ac:dyDescent="0.35">
      <c r="C650" s="38"/>
      <c r="D650" s="23"/>
      <c r="E650" s="23"/>
      <c r="F650" s="39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</row>
    <row r="651" spans="3:34" s="27" customFormat="1" x14ac:dyDescent="0.35">
      <c r="C651" s="38"/>
      <c r="D651" s="23"/>
      <c r="E651" s="23"/>
      <c r="F651" s="39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</row>
    <row r="652" spans="3:34" s="27" customFormat="1" x14ac:dyDescent="0.35">
      <c r="C652" s="38"/>
      <c r="D652" s="23"/>
      <c r="E652" s="23"/>
      <c r="F652" s="39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</row>
    <row r="653" spans="3:34" s="27" customFormat="1" x14ac:dyDescent="0.35">
      <c r="C653" s="38"/>
      <c r="D653" s="23"/>
      <c r="E653" s="23"/>
      <c r="F653" s="39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</row>
    <row r="654" spans="3:34" s="27" customFormat="1" x14ac:dyDescent="0.35">
      <c r="C654" s="38"/>
      <c r="D654" s="23"/>
      <c r="E654" s="23"/>
      <c r="F654" s="39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</row>
    <row r="655" spans="3:34" s="27" customFormat="1" x14ac:dyDescent="0.35">
      <c r="C655" s="38"/>
      <c r="D655" s="23"/>
      <c r="E655" s="23"/>
      <c r="F655" s="39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</row>
    <row r="656" spans="3:34" s="27" customFormat="1" x14ac:dyDescent="0.35">
      <c r="C656" s="38"/>
      <c r="D656" s="23"/>
      <c r="E656" s="23"/>
      <c r="F656" s="39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</row>
    <row r="657" spans="3:34" s="27" customFormat="1" x14ac:dyDescent="0.35">
      <c r="C657" s="38"/>
      <c r="D657" s="23"/>
      <c r="E657" s="23"/>
      <c r="F657" s="39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</row>
    <row r="658" spans="3:34" s="27" customFormat="1" x14ac:dyDescent="0.35">
      <c r="C658" s="38"/>
      <c r="D658" s="23"/>
      <c r="E658" s="23"/>
      <c r="F658" s="39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</row>
    <row r="659" spans="3:34" s="27" customFormat="1" x14ac:dyDescent="0.35">
      <c r="C659" s="38"/>
      <c r="D659" s="23"/>
      <c r="E659" s="23"/>
      <c r="F659" s="39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</row>
    <row r="660" spans="3:34" s="27" customFormat="1" x14ac:dyDescent="0.35">
      <c r="C660" s="38"/>
      <c r="D660" s="23"/>
      <c r="E660" s="23"/>
      <c r="F660" s="39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</row>
    <row r="661" spans="3:34" s="27" customFormat="1" x14ac:dyDescent="0.35">
      <c r="C661" s="38"/>
      <c r="D661" s="23"/>
      <c r="E661" s="23"/>
      <c r="F661" s="39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</row>
    <row r="662" spans="3:34" s="27" customFormat="1" x14ac:dyDescent="0.35">
      <c r="C662" s="38"/>
      <c r="D662" s="23"/>
      <c r="E662" s="23"/>
      <c r="F662" s="39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</row>
    <row r="663" spans="3:34" s="27" customFormat="1" x14ac:dyDescent="0.35">
      <c r="C663" s="38"/>
      <c r="D663" s="23"/>
      <c r="E663" s="23"/>
      <c r="F663" s="39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</row>
    <row r="664" spans="3:34" s="27" customFormat="1" x14ac:dyDescent="0.35">
      <c r="C664" s="38"/>
      <c r="D664" s="23"/>
      <c r="E664" s="23"/>
      <c r="F664" s="39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</row>
    <row r="665" spans="3:34" s="27" customFormat="1" x14ac:dyDescent="0.35">
      <c r="C665" s="38"/>
      <c r="D665" s="23"/>
      <c r="E665" s="23"/>
      <c r="F665" s="39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</row>
    <row r="666" spans="3:34" s="27" customFormat="1" x14ac:dyDescent="0.35">
      <c r="C666" s="38"/>
      <c r="D666" s="23"/>
      <c r="E666" s="23"/>
      <c r="F666" s="39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</row>
    <row r="667" spans="3:34" s="27" customFormat="1" x14ac:dyDescent="0.35">
      <c r="C667" s="38"/>
      <c r="D667" s="23"/>
      <c r="E667" s="23"/>
      <c r="F667" s="39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</row>
    <row r="668" spans="3:34" s="27" customFormat="1" x14ac:dyDescent="0.35">
      <c r="C668" s="38"/>
      <c r="D668" s="23"/>
      <c r="E668" s="23"/>
      <c r="F668" s="39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</row>
    <row r="669" spans="3:34" s="27" customFormat="1" x14ac:dyDescent="0.35">
      <c r="C669" s="38"/>
      <c r="D669" s="23"/>
      <c r="E669" s="23"/>
      <c r="F669" s="39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</row>
    <row r="670" spans="3:34" s="27" customFormat="1" x14ac:dyDescent="0.35">
      <c r="C670" s="38"/>
      <c r="D670" s="23"/>
      <c r="E670" s="23"/>
      <c r="F670" s="39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</row>
    <row r="671" spans="3:34" s="27" customFormat="1" x14ac:dyDescent="0.35">
      <c r="C671" s="38"/>
      <c r="D671" s="23"/>
      <c r="E671" s="23"/>
      <c r="F671" s="39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</row>
    <row r="672" spans="3:34" s="27" customFormat="1" x14ac:dyDescent="0.35">
      <c r="C672" s="38"/>
      <c r="D672" s="23"/>
      <c r="E672" s="23"/>
      <c r="F672" s="39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</row>
    <row r="673" spans="3:34" s="27" customFormat="1" x14ac:dyDescent="0.35">
      <c r="C673" s="38"/>
      <c r="D673" s="23"/>
      <c r="E673" s="23"/>
      <c r="F673" s="39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</row>
    <row r="674" spans="3:34" s="27" customFormat="1" x14ac:dyDescent="0.35">
      <c r="C674" s="38"/>
      <c r="D674" s="23"/>
      <c r="E674" s="23"/>
      <c r="F674" s="39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</row>
    <row r="675" spans="3:34" s="27" customFormat="1" x14ac:dyDescent="0.35">
      <c r="C675" s="38"/>
      <c r="D675" s="23"/>
      <c r="E675" s="23"/>
      <c r="F675" s="39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</row>
    <row r="676" spans="3:34" s="27" customFormat="1" x14ac:dyDescent="0.35">
      <c r="C676" s="38"/>
      <c r="D676" s="23"/>
      <c r="E676" s="23"/>
      <c r="F676" s="39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</row>
    <row r="677" spans="3:34" s="27" customFormat="1" x14ac:dyDescent="0.35">
      <c r="C677" s="38"/>
      <c r="D677" s="23"/>
      <c r="E677" s="23"/>
      <c r="F677" s="39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</row>
    <row r="678" spans="3:34" s="27" customFormat="1" x14ac:dyDescent="0.35">
      <c r="C678" s="38"/>
      <c r="D678" s="23"/>
      <c r="E678" s="23"/>
      <c r="F678" s="39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</row>
    <row r="679" spans="3:34" s="27" customFormat="1" x14ac:dyDescent="0.35">
      <c r="C679" s="38"/>
      <c r="D679" s="23"/>
      <c r="E679" s="23"/>
      <c r="F679" s="39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</row>
    <row r="680" spans="3:34" s="27" customFormat="1" x14ac:dyDescent="0.35">
      <c r="C680" s="38"/>
      <c r="D680" s="23"/>
      <c r="E680" s="23"/>
      <c r="F680" s="39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</row>
    <row r="681" spans="3:34" s="27" customFormat="1" x14ac:dyDescent="0.35">
      <c r="C681" s="38"/>
      <c r="D681" s="23"/>
      <c r="E681" s="23"/>
      <c r="F681" s="39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</row>
    <row r="682" spans="3:34" s="27" customFormat="1" x14ac:dyDescent="0.35">
      <c r="C682" s="38"/>
      <c r="D682" s="23"/>
      <c r="E682" s="23"/>
      <c r="F682" s="39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</row>
    <row r="683" spans="3:34" s="27" customFormat="1" x14ac:dyDescent="0.35">
      <c r="C683" s="38"/>
      <c r="D683" s="23"/>
      <c r="E683" s="23"/>
      <c r="F683" s="39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</row>
    <row r="684" spans="3:34" s="27" customFormat="1" x14ac:dyDescent="0.35">
      <c r="C684" s="38"/>
      <c r="D684" s="23"/>
      <c r="E684" s="23"/>
      <c r="F684" s="39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</row>
    <row r="685" spans="3:34" s="27" customFormat="1" x14ac:dyDescent="0.35">
      <c r="C685" s="38"/>
      <c r="D685" s="23"/>
      <c r="E685" s="23"/>
      <c r="F685" s="39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</row>
    <row r="686" spans="3:34" s="27" customFormat="1" x14ac:dyDescent="0.35">
      <c r="C686" s="38"/>
      <c r="D686" s="23"/>
      <c r="E686" s="23"/>
      <c r="F686" s="39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</row>
    <row r="687" spans="3:34" s="27" customFormat="1" x14ac:dyDescent="0.35">
      <c r="C687" s="38"/>
      <c r="D687" s="23"/>
      <c r="E687" s="23"/>
      <c r="F687" s="39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</row>
    <row r="688" spans="3:34" s="27" customFormat="1" x14ac:dyDescent="0.35">
      <c r="C688" s="38"/>
      <c r="D688" s="23"/>
      <c r="E688" s="23"/>
      <c r="F688" s="39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</row>
    <row r="689" spans="3:34" s="27" customFormat="1" x14ac:dyDescent="0.35">
      <c r="C689" s="38"/>
      <c r="D689" s="23"/>
      <c r="E689" s="23"/>
      <c r="F689" s="39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</row>
    <row r="690" spans="3:34" s="27" customFormat="1" x14ac:dyDescent="0.35">
      <c r="C690" s="38"/>
      <c r="D690" s="23"/>
      <c r="E690" s="23"/>
      <c r="F690" s="39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</row>
    <row r="691" spans="3:34" s="27" customFormat="1" x14ac:dyDescent="0.35">
      <c r="C691" s="38"/>
      <c r="D691" s="23"/>
      <c r="E691" s="23"/>
      <c r="F691" s="39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</row>
    <row r="692" spans="3:34" s="27" customFormat="1" x14ac:dyDescent="0.35">
      <c r="C692" s="38"/>
      <c r="D692" s="23"/>
      <c r="E692" s="23"/>
      <c r="F692" s="39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</row>
    <row r="693" spans="3:34" s="27" customFormat="1" x14ac:dyDescent="0.35">
      <c r="C693" s="38"/>
      <c r="D693" s="23"/>
      <c r="E693" s="23"/>
      <c r="F693" s="39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</row>
    <row r="694" spans="3:34" s="27" customFormat="1" x14ac:dyDescent="0.35">
      <c r="C694" s="38"/>
      <c r="D694" s="23"/>
      <c r="E694" s="23"/>
      <c r="F694" s="39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</row>
    <row r="695" spans="3:34" s="27" customFormat="1" x14ac:dyDescent="0.35">
      <c r="C695" s="38"/>
      <c r="D695" s="23"/>
      <c r="E695" s="23"/>
      <c r="F695" s="39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</row>
    <row r="696" spans="3:34" s="27" customFormat="1" x14ac:dyDescent="0.35">
      <c r="C696" s="38"/>
      <c r="D696" s="23"/>
      <c r="E696" s="23"/>
      <c r="F696" s="39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</row>
    <row r="697" spans="3:34" s="27" customFormat="1" x14ac:dyDescent="0.35">
      <c r="C697" s="38"/>
      <c r="D697" s="23"/>
      <c r="E697" s="23"/>
      <c r="F697" s="39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</row>
    <row r="698" spans="3:34" s="27" customFormat="1" x14ac:dyDescent="0.35">
      <c r="C698" s="38"/>
      <c r="D698" s="23"/>
      <c r="E698" s="23"/>
      <c r="F698" s="39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</row>
    <row r="699" spans="3:34" s="27" customFormat="1" x14ac:dyDescent="0.35">
      <c r="C699" s="38"/>
      <c r="D699" s="23"/>
      <c r="E699" s="23"/>
      <c r="F699" s="39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</row>
    <row r="700" spans="3:34" s="27" customFormat="1" x14ac:dyDescent="0.35">
      <c r="C700" s="38"/>
      <c r="D700" s="23"/>
      <c r="E700" s="23"/>
      <c r="F700" s="39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</row>
    <row r="701" spans="3:34" s="27" customFormat="1" x14ac:dyDescent="0.35">
      <c r="C701" s="38"/>
      <c r="D701" s="23"/>
      <c r="E701" s="23"/>
      <c r="F701" s="39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</row>
    <row r="702" spans="3:34" s="27" customFormat="1" x14ac:dyDescent="0.35">
      <c r="C702" s="38"/>
      <c r="D702" s="23"/>
      <c r="E702" s="23"/>
      <c r="F702" s="39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</row>
    <row r="703" spans="3:34" s="27" customFormat="1" x14ac:dyDescent="0.35">
      <c r="C703" s="38"/>
      <c r="D703" s="23"/>
      <c r="E703" s="23"/>
      <c r="F703" s="39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</row>
    <row r="704" spans="3:34" s="27" customFormat="1" x14ac:dyDescent="0.35">
      <c r="C704" s="38"/>
      <c r="D704" s="23"/>
      <c r="E704" s="23"/>
      <c r="F704" s="39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</row>
    <row r="705" spans="3:34" s="27" customFormat="1" x14ac:dyDescent="0.35">
      <c r="C705" s="38"/>
      <c r="D705" s="23"/>
      <c r="E705" s="23"/>
      <c r="F705" s="39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</row>
    <row r="706" spans="3:34" s="27" customFormat="1" x14ac:dyDescent="0.35">
      <c r="C706" s="38"/>
      <c r="D706" s="23"/>
      <c r="E706" s="23"/>
      <c r="F706" s="39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</row>
    <row r="707" spans="3:34" s="27" customFormat="1" x14ac:dyDescent="0.35">
      <c r="C707" s="38"/>
      <c r="D707" s="23"/>
      <c r="E707" s="23"/>
      <c r="F707" s="39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</row>
    <row r="708" spans="3:34" s="27" customFormat="1" x14ac:dyDescent="0.35">
      <c r="C708" s="38"/>
      <c r="D708" s="23"/>
      <c r="E708" s="23"/>
      <c r="F708" s="39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</row>
    <row r="709" spans="3:34" s="27" customFormat="1" x14ac:dyDescent="0.35">
      <c r="C709" s="38"/>
      <c r="D709" s="23"/>
      <c r="E709" s="23"/>
      <c r="F709" s="39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</row>
    <row r="710" spans="3:34" s="27" customFormat="1" x14ac:dyDescent="0.35">
      <c r="C710" s="38"/>
      <c r="D710" s="23"/>
      <c r="E710" s="23"/>
      <c r="F710" s="39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</row>
    <row r="711" spans="3:34" s="27" customFormat="1" x14ac:dyDescent="0.35">
      <c r="C711" s="38"/>
      <c r="D711" s="23"/>
      <c r="E711" s="23"/>
      <c r="F711" s="39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</row>
    <row r="712" spans="3:34" s="27" customFormat="1" x14ac:dyDescent="0.35">
      <c r="C712" s="38"/>
      <c r="D712" s="23"/>
      <c r="E712" s="23"/>
      <c r="F712" s="39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</row>
    <row r="713" spans="3:34" s="27" customFormat="1" x14ac:dyDescent="0.35">
      <c r="C713" s="38"/>
      <c r="D713" s="23"/>
      <c r="E713" s="23"/>
      <c r="F713" s="39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</row>
    <row r="714" spans="3:34" s="27" customFormat="1" x14ac:dyDescent="0.35">
      <c r="C714" s="38"/>
      <c r="D714" s="23"/>
      <c r="E714" s="23"/>
      <c r="F714" s="39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</row>
    <row r="715" spans="3:34" s="27" customFormat="1" x14ac:dyDescent="0.35">
      <c r="C715" s="38"/>
      <c r="D715" s="23"/>
      <c r="E715" s="23"/>
      <c r="F715" s="39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</row>
    <row r="716" spans="3:34" s="27" customFormat="1" x14ac:dyDescent="0.35">
      <c r="C716" s="38"/>
      <c r="D716" s="23"/>
      <c r="E716" s="23"/>
      <c r="F716" s="39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</row>
    <row r="717" spans="3:34" s="27" customFormat="1" x14ac:dyDescent="0.35">
      <c r="C717" s="38"/>
      <c r="D717" s="23"/>
      <c r="E717" s="23"/>
      <c r="F717" s="39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</row>
    <row r="718" spans="3:34" s="27" customFormat="1" x14ac:dyDescent="0.35">
      <c r="C718" s="38"/>
      <c r="D718" s="23"/>
      <c r="E718" s="23"/>
      <c r="F718" s="39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</row>
    <row r="719" spans="3:34" s="27" customFormat="1" x14ac:dyDescent="0.35">
      <c r="C719" s="38"/>
      <c r="D719" s="23"/>
      <c r="E719" s="23"/>
      <c r="F719" s="39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</row>
    <row r="720" spans="3:34" x14ac:dyDescent="0.35">
      <c r="C720" s="38"/>
    </row>
  </sheetData>
  <sheetProtection insertRows="0" deleteRows="0" autoFilter="0"/>
  <autoFilter ref="B6:M6"/>
  <mergeCells count="7">
    <mergeCell ref="D72:H72"/>
    <mergeCell ref="D73:H73"/>
    <mergeCell ref="H5:M5"/>
    <mergeCell ref="B2:G5"/>
    <mergeCell ref="D69:H69"/>
    <mergeCell ref="D70:H70"/>
    <mergeCell ref="D71:H71"/>
  </mergeCells>
  <conditionalFormatting sqref="D67:BV67">
    <cfRule type="expression" dxfId="97" priority="20">
      <formula>TRUE</formula>
    </cfRule>
  </conditionalFormatting>
  <conditionalFormatting sqref="O7:HF66">
    <cfRule type="expression" dxfId="96" priority="103">
      <formula>PorcentagemConcluída</formula>
    </cfRule>
    <cfRule type="expression" dxfId="95" priority="104">
      <formula>PorcentagemConcluídaPosterior</formula>
    </cfRule>
    <cfRule type="expression" dxfId="94" priority="105">
      <formula>Real</formula>
    </cfRule>
    <cfRule type="expression" dxfId="93" priority="106">
      <formula>RealPosterior</formula>
    </cfRule>
    <cfRule type="expression" dxfId="92" priority="107">
      <formula>Plano</formula>
    </cfRule>
    <cfRule type="expression" dxfId="91" priority="108">
      <formula>O$6=$J$4+periodo_selecionado-1</formula>
    </cfRule>
    <cfRule type="expression" dxfId="90" priority="109">
      <formula>MOD(COLUMN(),2)</formula>
    </cfRule>
    <cfRule type="expression" dxfId="89" priority="110">
      <formula>MOD(COLUMN(),2)=0</formula>
    </cfRule>
  </conditionalFormatting>
  <conditionalFormatting sqref="O6:HF6">
    <cfRule type="expression" dxfId="88" priority="111">
      <formula>O$6=$J$4+periodo_selecionado-1</formula>
    </cfRule>
  </conditionalFormatting>
  <conditionalFormatting sqref="BW67:HF67">
    <cfRule type="expression" dxfId="87" priority="18">
      <formula>TRUE</formula>
    </cfRule>
  </conditionalFormatting>
  <conditionalFormatting sqref="K27:K36 K38:K50 K10:K25 K55:K66">
    <cfRule type="containsText" dxfId="86" priority="11" operator="containsText" text="Em andamento">
      <formula>NOT(ISERROR(SEARCH("Em andamento",K10)))</formula>
    </cfRule>
    <cfRule type="containsText" dxfId="85" priority="12" operator="containsText" text="Em atraso">
      <formula>NOT(ISERROR(SEARCH("Em atraso",K10)))</formula>
    </cfRule>
    <cfRule type="containsText" dxfId="84" priority="13" operator="containsText" text="Concluído">
      <formula>NOT(ISERROR(SEARCH("Concluído",K10)))</formula>
    </cfRule>
  </conditionalFormatting>
  <conditionalFormatting sqref="B67">
    <cfRule type="expression" dxfId="83" priority="10">
      <formula>TRUE</formula>
    </cfRule>
  </conditionalFormatting>
  <conditionalFormatting sqref="K26">
    <cfRule type="containsText" dxfId="82" priority="7" operator="containsText" text="Em andamento">
      <formula>NOT(ISERROR(SEARCH("Em andamento",K26)))</formula>
    </cfRule>
    <cfRule type="containsText" dxfId="81" priority="8" operator="containsText" text="Em atraso">
      <formula>NOT(ISERROR(SEARCH("Em atraso",K26)))</formula>
    </cfRule>
    <cfRule type="containsText" dxfId="80" priority="9" operator="containsText" text="Concluído">
      <formula>NOT(ISERROR(SEARCH("Concluído",K26)))</formula>
    </cfRule>
  </conditionalFormatting>
  <conditionalFormatting sqref="K37">
    <cfRule type="containsText" dxfId="79" priority="4" operator="containsText" text="Em andamento">
      <formula>NOT(ISERROR(SEARCH("Em andamento",K37)))</formula>
    </cfRule>
    <cfRule type="containsText" dxfId="78" priority="5" operator="containsText" text="Em atraso">
      <formula>NOT(ISERROR(SEARCH("Em atraso",K37)))</formula>
    </cfRule>
    <cfRule type="containsText" dxfId="77" priority="6" operator="containsText" text="Concluído">
      <formula>NOT(ISERROR(SEARCH("Concluído",K37)))</formula>
    </cfRule>
  </conditionalFormatting>
  <conditionalFormatting sqref="K51:K54">
    <cfRule type="containsText" dxfId="76" priority="1" operator="containsText" text="Em andamento">
      <formula>NOT(ISERROR(SEARCH("Em andamento",K51)))</formula>
    </cfRule>
    <cfRule type="containsText" dxfId="75" priority="2" operator="containsText" text="Em atraso">
      <formula>NOT(ISERROR(SEARCH("Em atraso",K51)))</formula>
    </cfRule>
    <cfRule type="containsText" dxfId="74" priority="3" operator="containsText" text="Concluído">
      <formula>NOT(ISERROR(SEARCH("Concluído",K51)))</formula>
    </cfRule>
  </conditionalFormatting>
  <pageMargins left="0.45" right="0.45" top="0.5" bottom="0.5" header="0.3" footer="0.3"/>
  <pageSetup paperSize="8" scale="58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ontrole Giratório 5">
              <controlPr defaultSize="0" print="0" autoPict="0" altText="Period Highlight Spin Control">
                <anchor moveWithCells="1">
                  <from>
                    <xdr:col>9</xdr:col>
                    <xdr:colOff>640080</xdr:colOff>
                    <xdr:row>1</xdr:row>
                    <xdr:rowOff>38100</xdr:rowOff>
                  </from>
                  <to>
                    <xdr:col>9</xdr:col>
                    <xdr:colOff>769620</xdr:colOff>
                    <xdr:row>1</xdr:row>
                    <xdr:rowOff>274320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7:M71"/>
  <sheetViews>
    <sheetView zoomScale="70" zoomScaleNormal="70" workbookViewId="0">
      <selection activeCell="F20" sqref="F20"/>
    </sheetView>
  </sheetViews>
  <sheetFormatPr defaultColWidth="9" defaultRowHeight="14.4" x14ac:dyDescent="0.3"/>
  <cols>
    <col min="1" max="1" width="4.21875" style="1" customWidth="1"/>
    <col min="2" max="2" width="17.33203125" style="1" bestFit="1" customWidth="1"/>
    <col min="3" max="3" width="33.109375" style="1" bestFit="1" customWidth="1"/>
    <col min="4" max="4" width="6.44140625" style="1" customWidth="1"/>
    <col min="5" max="5" width="9" style="1"/>
    <col min="6" max="6" width="15.109375" style="1" customWidth="1"/>
    <col min="7" max="7" width="18.21875" style="1" bestFit="1" customWidth="1"/>
    <col min="8" max="8" width="36.33203125" style="1" bestFit="1" customWidth="1"/>
    <col min="9" max="9" width="14.44140625" style="1" bestFit="1" customWidth="1"/>
    <col min="10" max="10" width="17.109375" style="1" customWidth="1"/>
    <col min="11" max="11" width="17.77734375" style="1" bestFit="1" customWidth="1"/>
    <col min="12" max="12" width="15.88671875" style="1" bestFit="1" customWidth="1"/>
    <col min="13" max="13" width="6.44140625" style="1" bestFit="1" customWidth="1"/>
    <col min="14" max="14" width="9.109375" style="1" customWidth="1"/>
    <col min="15" max="15" width="9.21875" style="1" customWidth="1"/>
    <col min="16" max="16" width="10" style="1" customWidth="1"/>
    <col min="17" max="28" width="36" style="1" bestFit="1" customWidth="1"/>
    <col min="29" max="29" width="10" style="1" bestFit="1" customWidth="1"/>
    <col min="30" max="16384" width="9" style="1"/>
  </cols>
  <sheetData>
    <row r="7" spans="2:4" ht="21" x14ac:dyDescent="0.3">
      <c r="B7" s="5">
        <f>'Cronograma + Diagrama de Gantt'!$G$7</f>
        <v>43101</v>
      </c>
      <c r="C7" s="10">
        <f>'Cronograma + Diagrama de Gantt'!$I$7</f>
        <v>43230</v>
      </c>
    </row>
    <row r="9" spans="2:4" ht="15.6" x14ac:dyDescent="0.3">
      <c r="B9" s="97" t="s">
        <v>24</v>
      </c>
      <c r="C9" s="97"/>
      <c r="D9" s="97"/>
    </row>
    <row r="10" spans="2:4" ht="15" customHeight="1" x14ac:dyDescent="0.3">
      <c r="B10" s="98">
        <f>'Cronograma + Diagrama de Gantt'!$F$7</f>
        <v>0.53076388888888892</v>
      </c>
      <c r="C10" s="98"/>
      <c r="D10" s="98"/>
    </row>
    <row r="11" spans="2:4" ht="15" customHeight="1" x14ac:dyDescent="0.3">
      <c r="B11" s="98"/>
      <c r="C11" s="98"/>
      <c r="D11" s="98"/>
    </row>
    <row r="12" spans="2:4" ht="15" customHeight="1" x14ac:dyDescent="0.3">
      <c r="B12" s="98"/>
      <c r="C12" s="98"/>
      <c r="D12" s="98"/>
    </row>
    <row r="13" spans="2:4" ht="15" customHeight="1" x14ac:dyDescent="0.3">
      <c r="B13" s="98"/>
      <c r="C13" s="98"/>
      <c r="D13" s="98"/>
    </row>
    <row r="16" spans="2:4" hidden="1" x14ac:dyDescent="0.3">
      <c r="B16"/>
      <c r="C16"/>
    </row>
    <row r="17" spans="1:13" x14ac:dyDescent="0.3">
      <c r="B17" s="4"/>
      <c r="C17" s="3"/>
    </row>
    <row r="18" spans="1:13" hidden="1" x14ac:dyDescent="0.3">
      <c r="A18" s="2"/>
      <c r="B18" s="6" t="s">
        <v>35</v>
      </c>
      <c r="C18" s="8"/>
      <c r="D18" s="2"/>
    </row>
    <row r="19" spans="1:13" x14ac:dyDescent="0.3">
      <c r="A19" s="7"/>
      <c r="B19" s="80" t="s">
        <v>29</v>
      </c>
      <c r="C19" s="81" t="s">
        <v>15</v>
      </c>
      <c r="D19" s="77" t="s">
        <v>30</v>
      </c>
    </row>
    <row r="20" spans="1:13" x14ac:dyDescent="0.3">
      <c r="A20" s="7"/>
      <c r="B20" s="60">
        <v>43112</v>
      </c>
      <c r="C20" s="78" t="s">
        <v>42</v>
      </c>
      <c r="D20" s="78">
        <v>12</v>
      </c>
    </row>
    <row r="21" spans="1:13" x14ac:dyDescent="0.3">
      <c r="A21" s="7"/>
      <c r="B21" s="61"/>
      <c r="C21" s="78" t="s">
        <v>86</v>
      </c>
      <c r="D21" s="78">
        <v>12</v>
      </c>
    </row>
    <row r="22" spans="1:13" x14ac:dyDescent="0.3">
      <c r="A22" s="7"/>
      <c r="B22" s="61"/>
      <c r="C22" s="78" t="s">
        <v>87</v>
      </c>
      <c r="D22" s="78">
        <v>12</v>
      </c>
    </row>
    <row r="23" spans="1:13" x14ac:dyDescent="0.3">
      <c r="A23" s="7"/>
      <c r="B23" s="61"/>
      <c r="C23" s="78" t="s">
        <v>43</v>
      </c>
      <c r="D23" s="78">
        <v>12</v>
      </c>
    </row>
    <row r="24" spans="1:13" x14ac:dyDescent="0.3">
      <c r="A24" s="7"/>
      <c r="B24" s="60">
        <v>43108</v>
      </c>
      <c r="C24" s="78" t="s">
        <v>8</v>
      </c>
      <c r="D24" s="78">
        <v>8</v>
      </c>
      <c r="G24" s="62" t="s">
        <v>34</v>
      </c>
      <c r="H24" s="63" t="s">
        <v>36</v>
      </c>
      <c r="I24" s="11"/>
      <c r="J24" s="11"/>
      <c r="K24" s="11"/>
      <c r="L24" s="11"/>
      <c r="M24" s="11"/>
    </row>
    <row r="25" spans="1:13" x14ac:dyDescent="0.3">
      <c r="A25" s="7"/>
      <c r="B25" s="61"/>
      <c r="C25" s="78" t="s">
        <v>88</v>
      </c>
      <c r="D25" s="78">
        <v>8</v>
      </c>
      <c r="G25" s="12"/>
      <c r="H25" s="11"/>
      <c r="I25" s="11"/>
      <c r="J25" s="11"/>
      <c r="K25" s="11"/>
      <c r="L25" s="11"/>
      <c r="M25" s="11"/>
    </row>
    <row r="26" spans="1:13" x14ac:dyDescent="0.3">
      <c r="A26" s="7"/>
      <c r="B26" s="61"/>
      <c r="C26" s="78" t="s">
        <v>104</v>
      </c>
      <c r="D26" s="78">
        <v>8</v>
      </c>
      <c r="G26" s="64" t="s">
        <v>35</v>
      </c>
      <c r="H26" s="8"/>
      <c r="I26" s="8"/>
      <c r="J26" s="8"/>
      <c r="K26" s="8"/>
      <c r="L26" s="8"/>
      <c r="M26" s="85"/>
    </row>
    <row r="27" spans="1:13" ht="15" customHeight="1" x14ac:dyDescent="0.3">
      <c r="A27" s="7"/>
      <c r="B27" s="61"/>
      <c r="C27" s="78" t="s">
        <v>109</v>
      </c>
      <c r="D27" s="78">
        <v>8</v>
      </c>
      <c r="G27" s="64" t="s">
        <v>40</v>
      </c>
      <c r="H27" s="6" t="s">
        <v>15</v>
      </c>
      <c r="I27" s="6" t="s">
        <v>19</v>
      </c>
      <c r="J27" s="6" t="s">
        <v>22</v>
      </c>
      <c r="K27" s="6" t="s">
        <v>37</v>
      </c>
      <c r="L27" s="6" t="s">
        <v>21</v>
      </c>
      <c r="M27" s="8" t="s">
        <v>30</v>
      </c>
    </row>
    <row r="28" spans="1:13" x14ac:dyDescent="0.3">
      <c r="B28" s="61"/>
      <c r="C28" s="78" t="s">
        <v>117</v>
      </c>
      <c r="D28" s="78">
        <v>8</v>
      </c>
      <c r="G28" s="65" t="s">
        <v>94</v>
      </c>
      <c r="H28" s="8" t="s">
        <v>46</v>
      </c>
      <c r="I28" s="66">
        <v>43101</v>
      </c>
      <c r="J28" s="66">
        <v>43102</v>
      </c>
      <c r="K28" s="67">
        <v>0.6</v>
      </c>
      <c r="L28" s="8" t="s">
        <v>28</v>
      </c>
      <c r="M28" s="82">
        <v>2</v>
      </c>
    </row>
    <row r="29" spans="1:13" x14ac:dyDescent="0.3">
      <c r="B29" s="61"/>
      <c r="C29" s="78" t="s">
        <v>118</v>
      </c>
      <c r="D29" s="78">
        <v>8</v>
      </c>
      <c r="G29" s="65" t="s">
        <v>95</v>
      </c>
      <c r="H29" s="8" t="s">
        <v>98</v>
      </c>
      <c r="I29" s="66">
        <v>43101</v>
      </c>
      <c r="J29" s="66">
        <v>43102</v>
      </c>
      <c r="K29" s="67">
        <v>0.75</v>
      </c>
      <c r="L29" s="8" t="s">
        <v>28</v>
      </c>
      <c r="M29" s="83">
        <v>2</v>
      </c>
    </row>
    <row r="30" spans="1:13" x14ac:dyDescent="0.3">
      <c r="B30" s="60">
        <v>43105</v>
      </c>
      <c r="C30" s="78" t="s">
        <v>89</v>
      </c>
      <c r="D30" s="78">
        <v>5</v>
      </c>
      <c r="G30" s="65" t="s">
        <v>96</v>
      </c>
      <c r="H30" s="8" t="s">
        <v>45</v>
      </c>
      <c r="I30" s="66">
        <v>43101</v>
      </c>
      <c r="J30" s="66">
        <v>43106</v>
      </c>
      <c r="K30" s="67">
        <v>0.75</v>
      </c>
      <c r="L30" s="8" t="s">
        <v>28</v>
      </c>
      <c r="M30" s="83">
        <v>6</v>
      </c>
    </row>
    <row r="31" spans="1:13" x14ac:dyDescent="0.3">
      <c r="B31" s="61"/>
      <c r="C31" s="78" t="s">
        <v>100</v>
      </c>
      <c r="D31" s="78">
        <v>5</v>
      </c>
      <c r="G31" s="65" t="s">
        <v>101</v>
      </c>
      <c r="H31" s="8" t="s">
        <v>99</v>
      </c>
      <c r="I31" s="66">
        <v>43101</v>
      </c>
      <c r="J31" s="66">
        <v>43102</v>
      </c>
      <c r="K31" s="67">
        <v>0.75</v>
      </c>
      <c r="L31" s="8" t="s">
        <v>28</v>
      </c>
      <c r="M31" s="83">
        <v>2</v>
      </c>
    </row>
    <row r="32" spans="1:13" x14ac:dyDescent="0.3">
      <c r="B32" s="61"/>
      <c r="C32" s="78" t="s">
        <v>48</v>
      </c>
      <c r="D32" s="78">
        <v>5</v>
      </c>
      <c r="G32" s="65" t="s">
        <v>73</v>
      </c>
      <c r="H32" s="8" t="s">
        <v>62</v>
      </c>
      <c r="I32" s="66">
        <v>43101</v>
      </c>
      <c r="J32" s="66">
        <v>43103</v>
      </c>
      <c r="K32" s="67">
        <v>0</v>
      </c>
      <c r="L32" s="8" t="s">
        <v>28</v>
      </c>
      <c r="M32" s="83">
        <v>3</v>
      </c>
    </row>
    <row r="33" spans="2:13" x14ac:dyDescent="0.3">
      <c r="B33" s="61"/>
      <c r="C33" s="78" t="s">
        <v>61</v>
      </c>
      <c r="D33" s="78">
        <v>5</v>
      </c>
      <c r="G33" s="65" t="s">
        <v>75</v>
      </c>
      <c r="H33" s="8" t="s">
        <v>63</v>
      </c>
      <c r="I33" s="66">
        <v>43101</v>
      </c>
      <c r="J33" s="66">
        <v>43104</v>
      </c>
      <c r="K33" s="67">
        <v>0.01</v>
      </c>
      <c r="L33" s="8" t="s">
        <v>28</v>
      </c>
      <c r="M33" s="83">
        <v>4</v>
      </c>
    </row>
    <row r="34" spans="2:13" x14ac:dyDescent="0.3">
      <c r="B34" s="61"/>
      <c r="C34" s="78" t="s">
        <v>47</v>
      </c>
      <c r="D34" s="78">
        <v>5</v>
      </c>
      <c r="G34" s="65" t="s">
        <v>76</v>
      </c>
      <c r="H34" s="8" t="s">
        <v>47</v>
      </c>
      <c r="I34" s="66">
        <v>43101</v>
      </c>
      <c r="J34" s="66">
        <v>43105</v>
      </c>
      <c r="K34" s="67">
        <v>0.8</v>
      </c>
      <c r="L34" s="8" t="s">
        <v>28</v>
      </c>
      <c r="M34" s="83">
        <v>5</v>
      </c>
    </row>
    <row r="35" spans="2:13" x14ac:dyDescent="0.3">
      <c r="B35" s="61"/>
      <c r="C35" s="78" t="s">
        <v>108</v>
      </c>
      <c r="D35" s="78">
        <v>5</v>
      </c>
      <c r="G35" s="65" t="s">
        <v>74</v>
      </c>
      <c r="H35" s="8" t="s">
        <v>65</v>
      </c>
      <c r="I35" s="66">
        <v>43101</v>
      </c>
      <c r="J35" s="66">
        <v>43102</v>
      </c>
      <c r="K35" s="67">
        <v>0</v>
      </c>
      <c r="L35" s="8" t="s">
        <v>28</v>
      </c>
      <c r="M35" s="83">
        <v>2</v>
      </c>
    </row>
    <row r="36" spans="2:13" x14ac:dyDescent="0.3">
      <c r="B36" s="60">
        <v>43106</v>
      </c>
      <c r="C36" s="78" t="s">
        <v>44</v>
      </c>
      <c r="D36" s="78">
        <v>6</v>
      </c>
      <c r="G36" s="65" t="s">
        <v>77</v>
      </c>
      <c r="H36" s="8" t="s">
        <v>66</v>
      </c>
      <c r="I36" s="66">
        <v>43101</v>
      </c>
      <c r="J36" s="66">
        <v>43102</v>
      </c>
      <c r="K36" s="67">
        <v>0</v>
      </c>
      <c r="L36" s="8" t="s">
        <v>28</v>
      </c>
      <c r="M36" s="83">
        <v>2</v>
      </c>
    </row>
    <row r="37" spans="2:13" x14ac:dyDescent="0.3">
      <c r="B37" s="61"/>
      <c r="C37" s="78" t="s">
        <v>45</v>
      </c>
      <c r="D37" s="78">
        <v>6</v>
      </c>
      <c r="G37" s="65" t="s">
        <v>78</v>
      </c>
      <c r="H37" s="8" t="s">
        <v>67</v>
      </c>
      <c r="I37" s="66">
        <v>43101</v>
      </c>
      <c r="J37" s="66">
        <v>43104</v>
      </c>
      <c r="K37" s="67">
        <v>0</v>
      </c>
      <c r="L37" s="8" t="s">
        <v>28</v>
      </c>
      <c r="M37" s="83">
        <v>4</v>
      </c>
    </row>
    <row r="38" spans="2:13" x14ac:dyDescent="0.3">
      <c r="B38" s="60">
        <v>43104</v>
      </c>
      <c r="C38" s="78" t="s">
        <v>63</v>
      </c>
      <c r="D38" s="78">
        <v>4</v>
      </c>
      <c r="G38" s="65" t="s">
        <v>79</v>
      </c>
      <c r="H38" s="8" t="s">
        <v>107</v>
      </c>
      <c r="I38" s="66">
        <v>43101</v>
      </c>
      <c r="J38" s="66">
        <v>43102</v>
      </c>
      <c r="K38" s="67">
        <v>0</v>
      </c>
      <c r="L38" s="8" t="s">
        <v>28</v>
      </c>
      <c r="M38" s="83">
        <v>2</v>
      </c>
    </row>
    <row r="39" spans="2:13" x14ac:dyDescent="0.3">
      <c r="B39" s="61"/>
      <c r="C39" s="78" t="s">
        <v>64</v>
      </c>
      <c r="D39" s="78">
        <v>4</v>
      </c>
      <c r="G39" s="65" t="s">
        <v>80</v>
      </c>
      <c r="H39" s="8" t="s">
        <v>68</v>
      </c>
      <c r="I39" s="66">
        <v>43101</v>
      </c>
      <c r="J39" s="66">
        <v>43102</v>
      </c>
      <c r="K39" s="67">
        <v>0</v>
      </c>
      <c r="L39" s="8" t="s">
        <v>28</v>
      </c>
      <c r="M39" s="83">
        <v>2</v>
      </c>
    </row>
    <row r="40" spans="2:13" x14ac:dyDescent="0.3">
      <c r="B40" s="61"/>
      <c r="C40" s="78" t="s">
        <v>67</v>
      </c>
      <c r="D40" s="78">
        <v>4</v>
      </c>
      <c r="G40" s="65" t="s">
        <v>81</v>
      </c>
      <c r="H40" s="8" t="s">
        <v>69</v>
      </c>
      <c r="I40" s="66">
        <v>43101</v>
      </c>
      <c r="J40" s="66">
        <v>43102</v>
      </c>
      <c r="K40" s="67">
        <v>0</v>
      </c>
      <c r="L40" s="8" t="s">
        <v>28</v>
      </c>
      <c r="M40" s="83">
        <v>2</v>
      </c>
    </row>
    <row r="41" spans="2:13" x14ac:dyDescent="0.3">
      <c r="B41" s="61"/>
      <c r="C41" s="78" t="s">
        <v>115</v>
      </c>
      <c r="D41" s="78">
        <v>4</v>
      </c>
      <c r="G41" s="65" t="s">
        <v>82</v>
      </c>
      <c r="H41" s="8" t="s">
        <v>70</v>
      </c>
      <c r="I41" s="66">
        <v>43101</v>
      </c>
      <c r="J41" s="66">
        <v>43102</v>
      </c>
      <c r="K41" s="67">
        <v>0</v>
      </c>
      <c r="L41" s="8" t="s">
        <v>28</v>
      </c>
      <c r="M41" s="83">
        <v>2</v>
      </c>
    </row>
    <row r="42" spans="2:13" x14ac:dyDescent="0.3">
      <c r="B42" s="61"/>
      <c r="C42" s="78" t="s">
        <v>116</v>
      </c>
      <c r="D42" s="78">
        <v>4</v>
      </c>
      <c r="G42" s="65" t="s">
        <v>83</v>
      </c>
      <c r="H42" s="8" t="s">
        <v>71</v>
      </c>
      <c r="I42" s="66">
        <v>43101</v>
      </c>
      <c r="J42" s="66">
        <v>43102</v>
      </c>
      <c r="K42" s="67">
        <v>0</v>
      </c>
      <c r="L42" s="8" t="s">
        <v>28</v>
      </c>
      <c r="M42" s="83">
        <v>2</v>
      </c>
    </row>
    <row r="43" spans="2:13" x14ac:dyDescent="0.3">
      <c r="B43" s="60">
        <v>43102</v>
      </c>
      <c r="C43" s="78" t="s">
        <v>46</v>
      </c>
      <c r="D43" s="78">
        <v>2</v>
      </c>
      <c r="G43" s="65" t="s">
        <v>84</v>
      </c>
      <c r="H43" s="8" t="s">
        <v>72</v>
      </c>
      <c r="I43" s="66">
        <v>43101</v>
      </c>
      <c r="J43" s="66">
        <v>43102</v>
      </c>
      <c r="K43" s="67">
        <v>0</v>
      </c>
      <c r="L43" s="8" t="s">
        <v>28</v>
      </c>
      <c r="M43" s="83">
        <v>2</v>
      </c>
    </row>
    <row r="44" spans="2:13" x14ac:dyDescent="0.3">
      <c r="B44" s="61"/>
      <c r="C44" s="78" t="s">
        <v>98</v>
      </c>
      <c r="D44" s="78">
        <v>2</v>
      </c>
      <c r="G44" s="65" t="s">
        <v>85</v>
      </c>
      <c r="H44" s="8" t="s">
        <v>49</v>
      </c>
      <c r="I44" s="66">
        <v>43101</v>
      </c>
      <c r="J44" s="66">
        <v>43102</v>
      </c>
      <c r="K44" s="67">
        <v>0</v>
      </c>
      <c r="L44" s="8" t="s">
        <v>28</v>
      </c>
      <c r="M44" s="83">
        <v>2</v>
      </c>
    </row>
    <row r="45" spans="2:13" x14ac:dyDescent="0.3">
      <c r="B45" s="61"/>
      <c r="C45" s="78" t="s">
        <v>99</v>
      </c>
      <c r="D45" s="78">
        <v>2</v>
      </c>
      <c r="G45" s="65" t="s">
        <v>132</v>
      </c>
      <c r="H45" s="8" t="s">
        <v>103</v>
      </c>
      <c r="I45" s="66">
        <v>43101</v>
      </c>
      <c r="J45" s="66">
        <v>43102</v>
      </c>
      <c r="K45" s="67">
        <v>0</v>
      </c>
      <c r="L45" s="8" t="s">
        <v>28</v>
      </c>
      <c r="M45" s="83">
        <v>2</v>
      </c>
    </row>
    <row r="46" spans="2:13" x14ac:dyDescent="0.3">
      <c r="G46" s="65" t="s">
        <v>133</v>
      </c>
      <c r="H46" s="8" t="s">
        <v>51</v>
      </c>
      <c r="I46" s="66">
        <v>43101</v>
      </c>
      <c r="J46" s="66">
        <v>43102</v>
      </c>
      <c r="K46" s="67">
        <v>0</v>
      </c>
      <c r="L46" s="8" t="s">
        <v>28</v>
      </c>
      <c r="M46" s="83">
        <v>2</v>
      </c>
    </row>
    <row r="47" spans="2:13" x14ac:dyDescent="0.3">
      <c r="G47" s="65" t="s">
        <v>135</v>
      </c>
      <c r="H47" s="8" t="s">
        <v>58</v>
      </c>
      <c r="I47" s="66">
        <v>43101</v>
      </c>
      <c r="J47" s="66">
        <v>43102</v>
      </c>
      <c r="K47" s="67">
        <v>0</v>
      </c>
      <c r="L47" s="8" t="s">
        <v>28</v>
      </c>
      <c r="M47" s="83">
        <v>2</v>
      </c>
    </row>
    <row r="48" spans="2:13" x14ac:dyDescent="0.3">
      <c r="G48" s="65" t="s">
        <v>134</v>
      </c>
      <c r="H48" s="8" t="s">
        <v>52</v>
      </c>
      <c r="I48" s="66">
        <v>43101</v>
      </c>
      <c r="J48" s="66">
        <v>43102</v>
      </c>
      <c r="K48" s="67">
        <v>0</v>
      </c>
      <c r="L48" s="8" t="s">
        <v>28</v>
      </c>
      <c r="M48" s="83">
        <v>2</v>
      </c>
    </row>
    <row r="49" spans="5:13" x14ac:dyDescent="0.3">
      <c r="E49" s="7"/>
      <c r="G49" s="65" t="s">
        <v>140</v>
      </c>
      <c r="H49" s="8" t="s">
        <v>106</v>
      </c>
      <c r="I49" s="66">
        <v>43101</v>
      </c>
      <c r="J49" s="66">
        <v>43102</v>
      </c>
      <c r="K49" s="67">
        <v>0</v>
      </c>
      <c r="L49" s="8" t="s">
        <v>28</v>
      </c>
      <c r="M49" s="83">
        <v>2</v>
      </c>
    </row>
    <row r="50" spans="5:13" x14ac:dyDescent="0.3">
      <c r="G50" s="65" t="s">
        <v>141</v>
      </c>
      <c r="H50" s="8" t="s">
        <v>53</v>
      </c>
      <c r="I50" s="66">
        <v>43101</v>
      </c>
      <c r="J50" s="66">
        <v>43102</v>
      </c>
      <c r="K50" s="67">
        <v>0</v>
      </c>
      <c r="L50" s="8" t="s">
        <v>28</v>
      </c>
      <c r="M50" s="83">
        <v>2</v>
      </c>
    </row>
    <row r="51" spans="5:13" x14ac:dyDescent="0.3">
      <c r="G51" s="65" t="s">
        <v>142</v>
      </c>
      <c r="H51" s="8" t="s">
        <v>54</v>
      </c>
      <c r="I51" s="66">
        <v>43101</v>
      </c>
      <c r="J51" s="66">
        <v>43102</v>
      </c>
      <c r="K51" s="67">
        <v>0</v>
      </c>
      <c r="L51" s="8" t="s">
        <v>28</v>
      </c>
      <c r="M51" s="83">
        <v>2</v>
      </c>
    </row>
    <row r="52" spans="5:13" x14ac:dyDescent="0.3">
      <c r="G52" s="65" t="s">
        <v>143</v>
      </c>
      <c r="H52" s="8" t="s">
        <v>55</v>
      </c>
      <c r="I52" s="66">
        <v>43101</v>
      </c>
      <c r="J52" s="66">
        <v>43102</v>
      </c>
      <c r="K52" s="67">
        <v>0</v>
      </c>
      <c r="L52" s="8" t="s">
        <v>28</v>
      </c>
      <c r="M52" s="83">
        <v>2</v>
      </c>
    </row>
    <row r="53" spans="5:13" x14ac:dyDescent="0.3">
      <c r="G53" s="65" t="s">
        <v>144</v>
      </c>
      <c r="H53" s="8" t="s">
        <v>56</v>
      </c>
      <c r="I53" s="66">
        <v>43101</v>
      </c>
      <c r="J53" s="66">
        <v>43102</v>
      </c>
      <c r="K53" s="67">
        <v>0</v>
      </c>
      <c r="L53" s="8" t="s">
        <v>28</v>
      </c>
      <c r="M53" s="83">
        <v>2</v>
      </c>
    </row>
    <row r="54" spans="5:13" x14ac:dyDescent="0.3">
      <c r="G54" s="65" t="s">
        <v>145</v>
      </c>
      <c r="H54" s="8" t="s">
        <v>57</v>
      </c>
      <c r="I54" s="66">
        <v>43101</v>
      </c>
      <c r="J54" s="66">
        <v>43102</v>
      </c>
      <c r="K54" s="67">
        <v>0</v>
      </c>
      <c r="L54" s="8" t="s">
        <v>28</v>
      </c>
      <c r="M54" s="83">
        <v>2</v>
      </c>
    </row>
    <row r="55" spans="5:13" x14ac:dyDescent="0.3">
      <c r="G55" s="65" t="s">
        <v>146</v>
      </c>
      <c r="H55" s="8" t="s">
        <v>59</v>
      </c>
      <c r="I55" s="66">
        <v>43101</v>
      </c>
      <c r="J55" s="66">
        <v>43102</v>
      </c>
      <c r="K55" s="67">
        <v>0</v>
      </c>
      <c r="L55" s="8" t="s">
        <v>28</v>
      </c>
      <c r="M55" s="83">
        <v>2</v>
      </c>
    </row>
    <row r="56" spans="5:13" x14ac:dyDescent="0.3">
      <c r="G56" s="65" t="s">
        <v>147</v>
      </c>
      <c r="H56" s="8" t="s">
        <v>60</v>
      </c>
      <c r="I56" s="66">
        <v>43101</v>
      </c>
      <c r="J56" s="66">
        <v>43102</v>
      </c>
      <c r="K56" s="67">
        <v>0</v>
      </c>
      <c r="L56" s="8" t="s">
        <v>28</v>
      </c>
      <c r="M56" s="83">
        <v>2</v>
      </c>
    </row>
    <row r="57" spans="5:13" x14ac:dyDescent="0.3">
      <c r="G57" s="65" t="s">
        <v>148</v>
      </c>
      <c r="H57" s="8" t="s">
        <v>136</v>
      </c>
      <c r="I57" s="66">
        <v>43101</v>
      </c>
      <c r="J57" s="66">
        <v>43102</v>
      </c>
      <c r="K57" s="67">
        <v>0</v>
      </c>
      <c r="L57" s="8" t="s">
        <v>28</v>
      </c>
      <c r="M57" s="83">
        <v>2</v>
      </c>
    </row>
    <row r="58" spans="5:13" x14ac:dyDescent="0.3">
      <c r="G58" s="65" t="s">
        <v>149</v>
      </c>
      <c r="H58" s="8" t="s">
        <v>137</v>
      </c>
      <c r="I58" s="66">
        <v>43101</v>
      </c>
      <c r="J58" s="66">
        <v>43102</v>
      </c>
      <c r="K58" s="67">
        <v>0</v>
      </c>
      <c r="L58" s="8" t="s">
        <v>28</v>
      </c>
      <c r="M58" s="83">
        <v>2</v>
      </c>
    </row>
    <row r="59" spans="5:13" x14ac:dyDescent="0.3">
      <c r="G59" s="65" t="s">
        <v>150</v>
      </c>
      <c r="H59" s="8" t="s">
        <v>138</v>
      </c>
      <c r="I59" s="66">
        <v>43101</v>
      </c>
      <c r="J59" s="66">
        <v>43102</v>
      </c>
      <c r="K59" s="67">
        <v>0</v>
      </c>
      <c r="L59" s="8" t="s">
        <v>28</v>
      </c>
      <c r="M59" s="83">
        <v>2</v>
      </c>
    </row>
    <row r="60" spans="5:13" x14ac:dyDescent="0.3">
      <c r="G60" s="65" t="s">
        <v>151</v>
      </c>
      <c r="H60" s="8" t="s">
        <v>139</v>
      </c>
      <c r="I60" s="66">
        <v>43101</v>
      </c>
      <c r="J60" s="66">
        <v>43102</v>
      </c>
      <c r="K60" s="67">
        <v>0</v>
      </c>
      <c r="L60" s="8" t="s">
        <v>28</v>
      </c>
      <c r="M60" s="83">
        <v>2</v>
      </c>
    </row>
    <row r="61" spans="5:13" x14ac:dyDescent="0.3">
      <c r="G61" s="65" t="s">
        <v>119</v>
      </c>
      <c r="H61" s="8" t="s">
        <v>105</v>
      </c>
      <c r="I61" s="66">
        <v>43101</v>
      </c>
      <c r="J61" s="66">
        <v>43101</v>
      </c>
      <c r="K61" s="67">
        <v>0</v>
      </c>
      <c r="L61" s="8" t="s">
        <v>28</v>
      </c>
      <c r="M61" s="83">
        <v>1</v>
      </c>
    </row>
    <row r="62" spans="5:13" x14ac:dyDescent="0.3">
      <c r="G62" s="65" t="s">
        <v>120</v>
      </c>
      <c r="H62" s="8" t="s">
        <v>108</v>
      </c>
      <c r="I62" s="66">
        <v>43101</v>
      </c>
      <c r="J62" s="66">
        <v>43105</v>
      </c>
      <c r="K62" s="67">
        <v>0</v>
      </c>
      <c r="L62" s="8" t="s">
        <v>28</v>
      </c>
      <c r="M62" s="83">
        <v>5</v>
      </c>
    </row>
    <row r="63" spans="5:13" x14ac:dyDescent="0.3">
      <c r="G63" s="65" t="s">
        <v>121</v>
      </c>
      <c r="H63" s="8" t="s">
        <v>109</v>
      </c>
      <c r="I63" s="66">
        <v>43101</v>
      </c>
      <c r="J63" s="66">
        <v>43108</v>
      </c>
      <c r="K63" s="67">
        <v>0.44</v>
      </c>
      <c r="L63" s="8" t="s">
        <v>28</v>
      </c>
      <c r="M63" s="83">
        <v>8</v>
      </c>
    </row>
    <row r="64" spans="5:13" x14ac:dyDescent="0.3">
      <c r="G64" s="65" t="s">
        <v>122</v>
      </c>
      <c r="H64" s="8" t="s">
        <v>110</v>
      </c>
      <c r="I64" s="66">
        <v>43101</v>
      </c>
      <c r="J64" s="66">
        <v>43107</v>
      </c>
      <c r="K64" s="67">
        <v>0</v>
      </c>
      <c r="L64" s="8" t="s">
        <v>28</v>
      </c>
      <c r="M64" s="83">
        <v>7</v>
      </c>
    </row>
    <row r="65" spans="7:13" x14ac:dyDescent="0.3">
      <c r="G65" s="65" t="s">
        <v>123</v>
      </c>
      <c r="H65" s="8" t="s">
        <v>111</v>
      </c>
      <c r="I65" s="66">
        <v>43101</v>
      </c>
      <c r="J65" s="66">
        <v>43107</v>
      </c>
      <c r="K65" s="67">
        <v>0</v>
      </c>
      <c r="L65" s="8" t="s">
        <v>28</v>
      </c>
      <c r="M65" s="83">
        <v>7</v>
      </c>
    </row>
    <row r="66" spans="7:13" x14ac:dyDescent="0.3">
      <c r="G66" s="65" t="s">
        <v>124</v>
      </c>
      <c r="H66" s="8" t="s">
        <v>112</v>
      </c>
      <c r="I66" s="66">
        <v>43101</v>
      </c>
      <c r="J66" s="66">
        <v>43107</v>
      </c>
      <c r="K66" s="67">
        <v>0</v>
      </c>
      <c r="L66" s="8" t="s">
        <v>28</v>
      </c>
      <c r="M66" s="83">
        <v>7</v>
      </c>
    </row>
    <row r="67" spans="7:13" x14ac:dyDescent="0.3">
      <c r="G67" s="65" t="s">
        <v>125</v>
      </c>
      <c r="H67" s="8" t="s">
        <v>113</v>
      </c>
      <c r="I67" s="66">
        <v>43101</v>
      </c>
      <c r="J67" s="66">
        <v>43107</v>
      </c>
      <c r="K67" s="67">
        <v>0</v>
      </c>
      <c r="L67" s="8" t="s">
        <v>28</v>
      </c>
      <c r="M67" s="83">
        <v>7</v>
      </c>
    </row>
    <row r="68" spans="7:13" x14ac:dyDescent="0.3">
      <c r="G68" s="65" t="s">
        <v>126</v>
      </c>
      <c r="H68" s="8" t="s">
        <v>114</v>
      </c>
      <c r="I68" s="66">
        <v>43101</v>
      </c>
      <c r="J68" s="66">
        <v>43107</v>
      </c>
      <c r="K68" s="67">
        <v>0</v>
      </c>
      <c r="L68" s="8" t="s">
        <v>28</v>
      </c>
      <c r="M68" s="83">
        <v>7</v>
      </c>
    </row>
    <row r="69" spans="7:13" x14ac:dyDescent="0.3">
      <c r="G69" s="65" t="s">
        <v>127</v>
      </c>
      <c r="H69" s="8" t="s">
        <v>115</v>
      </c>
      <c r="I69" s="66">
        <v>43101</v>
      </c>
      <c r="J69" s="66">
        <v>43104</v>
      </c>
      <c r="K69" s="67">
        <v>0.12</v>
      </c>
      <c r="L69" s="8" t="s">
        <v>28</v>
      </c>
      <c r="M69" s="83">
        <v>4</v>
      </c>
    </row>
    <row r="70" spans="7:13" x14ac:dyDescent="0.3">
      <c r="G70" s="65" t="s">
        <v>128</v>
      </c>
      <c r="H70" s="8" t="s">
        <v>116</v>
      </c>
      <c r="I70" s="66">
        <v>43101</v>
      </c>
      <c r="J70" s="66">
        <v>43104</v>
      </c>
      <c r="K70" s="67">
        <v>0.12</v>
      </c>
      <c r="L70" s="8" t="s">
        <v>28</v>
      </c>
      <c r="M70" s="83">
        <v>4</v>
      </c>
    </row>
    <row r="71" spans="7:13" x14ac:dyDescent="0.3">
      <c r="G71" s="68" t="s">
        <v>129</v>
      </c>
      <c r="H71" s="75" t="s">
        <v>118</v>
      </c>
      <c r="I71" s="69">
        <v>43101</v>
      </c>
      <c r="J71" s="69">
        <v>43108</v>
      </c>
      <c r="K71" s="76">
        <v>0</v>
      </c>
      <c r="L71" s="75" t="s">
        <v>28</v>
      </c>
      <c r="M71" s="84">
        <v>8</v>
      </c>
    </row>
  </sheetData>
  <mergeCells count="2">
    <mergeCell ref="B9:D9"/>
    <mergeCell ref="B10:D13"/>
  </mergeCells>
  <pageMargins left="0.511811024" right="0.511811024" top="0.78740157499999996" bottom="0.78740157499999996" header="0.31496062000000002" footer="0.31496062000000002"/>
  <pageSetup paperSize="9" scale="65" orientation="landscape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B9:N56"/>
  <sheetViews>
    <sheetView zoomScale="70" zoomScaleNormal="70" workbookViewId="0">
      <selection activeCell="E24" sqref="E24"/>
    </sheetView>
  </sheetViews>
  <sheetFormatPr defaultColWidth="9" defaultRowHeight="14.4" x14ac:dyDescent="0.3"/>
  <cols>
    <col min="1" max="7" width="9" style="1"/>
    <col min="8" max="8" width="17.44140625" style="1" bestFit="1" customWidth="1"/>
    <col min="9" max="9" width="57.6640625" style="1" customWidth="1"/>
    <col min="10" max="10" width="15.109375" style="1" bestFit="1" customWidth="1"/>
    <col min="11" max="12" width="17.77734375" style="1" bestFit="1" customWidth="1"/>
    <col min="13" max="13" width="15.88671875" style="1" bestFit="1" customWidth="1"/>
    <col min="14" max="14" width="6.44140625" style="1" bestFit="1" customWidth="1"/>
    <col min="15" max="16384" width="9" style="1"/>
  </cols>
  <sheetData>
    <row r="9" spans="8:14" x14ac:dyDescent="0.3">
      <c r="H9" s="62" t="s">
        <v>34</v>
      </c>
      <c r="I9" s="63" t="s">
        <v>36</v>
      </c>
      <c r="J9" s="11"/>
      <c r="K9" s="11"/>
      <c r="L9" s="11"/>
      <c r="M9" s="11"/>
      <c r="N9" s="11"/>
    </row>
    <row r="10" spans="8:14" x14ac:dyDescent="0.3">
      <c r="H10" s="12"/>
      <c r="I10" s="11"/>
      <c r="J10" s="11"/>
      <c r="K10" s="11"/>
      <c r="L10" s="11"/>
      <c r="M10" s="11"/>
      <c r="N10" s="11"/>
    </row>
    <row r="11" spans="8:14" x14ac:dyDescent="0.3">
      <c r="H11" s="64" t="s">
        <v>35</v>
      </c>
      <c r="I11" s="8"/>
      <c r="J11" s="8"/>
      <c r="K11" s="8"/>
      <c r="L11" s="8"/>
      <c r="M11" s="8"/>
      <c r="N11" s="85"/>
    </row>
    <row r="12" spans="8:14" x14ac:dyDescent="0.3">
      <c r="H12" s="64" t="s">
        <v>40</v>
      </c>
      <c r="I12" s="6" t="s">
        <v>15</v>
      </c>
      <c r="J12" s="6" t="s">
        <v>19</v>
      </c>
      <c r="K12" s="6" t="s">
        <v>22</v>
      </c>
      <c r="L12" s="6" t="s">
        <v>37</v>
      </c>
      <c r="M12" s="6" t="s">
        <v>21</v>
      </c>
      <c r="N12" s="8" t="s">
        <v>30</v>
      </c>
    </row>
    <row r="13" spans="8:14" x14ac:dyDescent="0.3">
      <c r="H13" s="65" t="s">
        <v>94</v>
      </c>
      <c r="I13" s="8" t="s">
        <v>46</v>
      </c>
      <c r="J13" s="66">
        <v>43101</v>
      </c>
      <c r="K13" s="66">
        <v>43102</v>
      </c>
      <c r="L13" s="67">
        <v>0.6</v>
      </c>
      <c r="M13" s="8" t="s">
        <v>28</v>
      </c>
      <c r="N13" s="82">
        <v>2</v>
      </c>
    </row>
    <row r="14" spans="8:14" x14ac:dyDescent="0.3">
      <c r="H14" s="65" t="s">
        <v>95</v>
      </c>
      <c r="I14" s="8" t="s">
        <v>98</v>
      </c>
      <c r="J14" s="66">
        <v>43101</v>
      </c>
      <c r="K14" s="66">
        <v>43102</v>
      </c>
      <c r="L14" s="67">
        <v>0.75</v>
      </c>
      <c r="M14" s="8" t="s">
        <v>28</v>
      </c>
      <c r="N14" s="83">
        <v>2</v>
      </c>
    </row>
    <row r="15" spans="8:14" x14ac:dyDescent="0.3">
      <c r="H15" s="65" t="s">
        <v>96</v>
      </c>
      <c r="I15" s="8" t="s">
        <v>45</v>
      </c>
      <c r="J15" s="66">
        <v>43101</v>
      </c>
      <c r="K15" s="66">
        <v>43106</v>
      </c>
      <c r="L15" s="67">
        <v>0.75</v>
      </c>
      <c r="M15" s="8" t="s">
        <v>28</v>
      </c>
      <c r="N15" s="83">
        <v>6</v>
      </c>
    </row>
    <row r="16" spans="8:14" x14ac:dyDescent="0.3">
      <c r="H16" s="65" t="s">
        <v>101</v>
      </c>
      <c r="I16" s="8" t="s">
        <v>99</v>
      </c>
      <c r="J16" s="66">
        <v>43101</v>
      </c>
      <c r="K16" s="66">
        <v>43102</v>
      </c>
      <c r="L16" s="67">
        <v>0.75</v>
      </c>
      <c r="M16" s="8" t="s">
        <v>28</v>
      </c>
      <c r="N16" s="83">
        <v>2</v>
      </c>
    </row>
    <row r="17" spans="2:14" x14ac:dyDescent="0.3">
      <c r="H17" s="65" t="s">
        <v>73</v>
      </c>
      <c r="I17" s="8" t="s">
        <v>62</v>
      </c>
      <c r="J17" s="66">
        <v>43101</v>
      </c>
      <c r="K17" s="66">
        <v>43103</v>
      </c>
      <c r="L17" s="67">
        <v>0</v>
      </c>
      <c r="M17" s="8" t="s">
        <v>28</v>
      </c>
      <c r="N17" s="83">
        <v>3</v>
      </c>
    </row>
    <row r="18" spans="2:14" x14ac:dyDescent="0.3">
      <c r="H18" s="65" t="s">
        <v>75</v>
      </c>
      <c r="I18" s="8" t="s">
        <v>63</v>
      </c>
      <c r="J18" s="66">
        <v>43101</v>
      </c>
      <c r="K18" s="66">
        <v>43104</v>
      </c>
      <c r="L18" s="67">
        <v>0.01</v>
      </c>
      <c r="M18" s="8" t="s">
        <v>28</v>
      </c>
      <c r="N18" s="83">
        <v>4</v>
      </c>
    </row>
    <row r="19" spans="2:14" x14ac:dyDescent="0.3">
      <c r="H19" s="65" t="s">
        <v>76</v>
      </c>
      <c r="I19" s="8" t="s">
        <v>47</v>
      </c>
      <c r="J19" s="66">
        <v>43101</v>
      </c>
      <c r="K19" s="66">
        <v>43105</v>
      </c>
      <c r="L19" s="67">
        <v>0.8</v>
      </c>
      <c r="M19" s="8" t="s">
        <v>28</v>
      </c>
      <c r="N19" s="83">
        <v>5</v>
      </c>
    </row>
    <row r="20" spans="2:14" x14ac:dyDescent="0.3">
      <c r="H20" s="65" t="s">
        <v>74</v>
      </c>
      <c r="I20" s="8" t="s">
        <v>65</v>
      </c>
      <c r="J20" s="66">
        <v>43101</v>
      </c>
      <c r="K20" s="66">
        <v>43102</v>
      </c>
      <c r="L20" s="67">
        <v>0</v>
      </c>
      <c r="M20" s="8" t="s">
        <v>28</v>
      </c>
      <c r="N20" s="83">
        <v>2</v>
      </c>
    </row>
    <row r="21" spans="2:14" x14ac:dyDescent="0.3">
      <c r="B21" s="9" t="s">
        <v>36</v>
      </c>
      <c r="C21" s="9">
        <f ca="1">COUNTIF('Cronograma + Diagrama de Gantt'!K:K,'Tarefas Atrasadas'!B21)</f>
        <v>32</v>
      </c>
      <c r="H21" s="65" t="s">
        <v>77</v>
      </c>
      <c r="I21" s="8" t="s">
        <v>66</v>
      </c>
      <c r="J21" s="66">
        <v>43101</v>
      </c>
      <c r="K21" s="66">
        <v>43102</v>
      </c>
      <c r="L21" s="67">
        <v>0</v>
      </c>
      <c r="M21" s="8" t="s">
        <v>28</v>
      </c>
      <c r="N21" s="83">
        <v>2</v>
      </c>
    </row>
    <row r="22" spans="2:14" x14ac:dyDescent="0.3">
      <c r="B22" s="9" t="s">
        <v>38</v>
      </c>
      <c r="C22" s="9">
        <f ca="1">COUNTIF('Cronograma + Diagrama de Gantt'!K:K,'Tarefas Atrasadas'!B22)</f>
        <v>10</v>
      </c>
      <c r="H22" s="65" t="s">
        <v>78</v>
      </c>
      <c r="I22" s="8" t="s">
        <v>67</v>
      </c>
      <c r="J22" s="66">
        <v>43101</v>
      </c>
      <c r="K22" s="66">
        <v>43104</v>
      </c>
      <c r="L22" s="67">
        <v>0</v>
      </c>
      <c r="M22" s="8" t="s">
        <v>28</v>
      </c>
      <c r="N22" s="83">
        <v>4</v>
      </c>
    </row>
    <row r="23" spans="2:14" x14ac:dyDescent="0.3">
      <c r="B23" s="9" t="s">
        <v>39</v>
      </c>
      <c r="C23" s="9">
        <f ca="1">COUNTIF('Cronograma + Diagrama de Gantt'!K:K,'Tarefas Atrasadas'!B23)</f>
        <v>6</v>
      </c>
      <c r="H23" s="65" t="s">
        <v>79</v>
      </c>
      <c r="I23" s="8" t="s">
        <v>107</v>
      </c>
      <c r="J23" s="66">
        <v>43101</v>
      </c>
      <c r="K23" s="66">
        <v>43102</v>
      </c>
      <c r="L23" s="67">
        <v>0</v>
      </c>
      <c r="M23" s="8" t="s">
        <v>28</v>
      </c>
      <c r="N23" s="83">
        <v>2</v>
      </c>
    </row>
    <row r="24" spans="2:14" x14ac:dyDescent="0.3">
      <c r="H24" s="65" t="s">
        <v>80</v>
      </c>
      <c r="I24" s="8" t="s">
        <v>68</v>
      </c>
      <c r="J24" s="66">
        <v>43101</v>
      </c>
      <c r="K24" s="66">
        <v>43102</v>
      </c>
      <c r="L24" s="67">
        <v>0</v>
      </c>
      <c r="M24" s="8" t="s">
        <v>28</v>
      </c>
      <c r="N24" s="83">
        <v>2</v>
      </c>
    </row>
    <row r="25" spans="2:14" x14ac:dyDescent="0.3">
      <c r="H25" s="65" t="s">
        <v>81</v>
      </c>
      <c r="I25" s="8" t="s">
        <v>69</v>
      </c>
      <c r="J25" s="66">
        <v>43101</v>
      </c>
      <c r="K25" s="66">
        <v>43102</v>
      </c>
      <c r="L25" s="67">
        <v>0</v>
      </c>
      <c r="M25" s="8" t="s">
        <v>28</v>
      </c>
      <c r="N25" s="83">
        <v>2</v>
      </c>
    </row>
    <row r="26" spans="2:14" x14ac:dyDescent="0.3">
      <c r="H26" s="65" t="s">
        <v>82</v>
      </c>
      <c r="I26" s="8" t="s">
        <v>70</v>
      </c>
      <c r="J26" s="66">
        <v>43101</v>
      </c>
      <c r="K26" s="66">
        <v>43102</v>
      </c>
      <c r="L26" s="67">
        <v>0</v>
      </c>
      <c r="M26" s="8" t="s">
        <v>28</v>
      </c>
      <c r="N26" s="83">
        <v>2</v>
      </c>
    </row>
    <row r="27" spans="2:14" x14ac:dyDescent="0.3">
      <c r="H27" s="65" t="s">
        <v>83</v>
      </c>
      <c r="I27" s="8" t="s">
        <v>71</v>
      </c>
      <c r="J27" s="66">
        <v>43101</v>
      </c>
      <c r="K27" s="66">
        <v>43102</v>
      </c>
      <c r="L27" s="67">
        <v>0</v>
      </c>
      <c r="M27" s="8" t="s">
        <v>28</v>
      </c>
      <c r="N27" s="83">
        <v>2</v>
      </c>
    </row>
    <row r="28" spans="2:14" x14ac:dyDescent="0.3">
      <c r="H28" s="65" t="s">
        <v>84</v>
      </c>
      <c r="I28" s="8" t="s">
        <v>72</v>
      </c>
      <c r="J28" s="66">
        <v>43101</v>
      </c>
      <c r="K28" s="66">
        <v>43102</v>
      </c>
      <c r="L28" s="67">
        <v>0</v>
      </c>
      <c r="M28" s="8" t="s">
        <v>28</v>
      </c>
      <c r="N28" s="83">
        <v>2</v>
      </c>
    </row>
    <row r="29" spans="2:14" x14ac:dyDescent="0.3">
      <c r="H29" s="65" t="s">
        <v>85</v>
      </c>
      <c r="I29" s="8" t="s">
        <v>49</v>
      </c>
      <c r="J29" s="66">
        <v>43101</v>
      </c>
      <c r="K29" s="66">
        <v>43102</v>
      </c>
      <c r="L29" s="67">
        <v>0</v>
      </c>
      <c r="M29" s="8" t="s">
        <v>28</v>
      </c>
      <c r="N29" s="83">
        <v>2</v>
      </c>
    </row>
    <row r="30" spans="2:14" x14ac:dyDescent="0.3">
      <c r="H30" s="65" t="s">
        <v>132</v>
      </c>
      <c r="I30" s="8" t="s">
        <v>103</v>
      </c>
      <c r="J30" s="66">
        <v>43101</v>
      </c>
      <c r="K30" s="66">
        <v>43102</v>
      </c>
      <c r="L30" s="67">
        <v>0</v>
      </c>
      <c r="M30" s="8" t="s">
        <v>28</v>
      </c>
      <c r="N30" s="83">
        <v>2</v>
      </c>
    </row>
    <row r="31" spans="2:14" x14ac:dyDescent="0.3">
      <c r="H31" s="65" t="s">
        <v>133</v>
      </c>
      <c r="I31" s="8" t="s">
        <v>51</v>
      </c>
      <c r="J31" s="66">
        <v>43101</v>
      </c>
      <c r="K31" s="66">
        <v>43102</v>
      </c>
      <c r="L31" s="67">
        <v>0</v>
      </c>
      <c r="M31" s="8" t="s">
        <v>28</v>
      </c>
      <c r="N31" s="83">
        <v>2</v>
      </c>
    </row>
    <row r="32" spans="2:14" x14ac:dyDescent="0.3">
      <c r="H32" s="65" t="s">
        <v>135</v>
      </c>
      <c r="I32" s="8" t="s">
        <v>58</v>
      </c>
      <c r="J32" s="66">
        <v>43101</v>
      </c>
      <c r="K32" s="66">
        <v>43102</v>
      </c>
      <c r="L32" s="67">
        <v>0</v>
      </c>
      <c r="M32" s="8" t="s">
        <v>28</v>
      </c>
      <c r="N32" s="83">
        <v>2</v>
      </c>
    </row>
    <row r="33" spans="8:14" x14ac:dyDescent="0.3">
      <c r="H33" s="65" t="s">
        <v>134</v>
      </c>
      <c r="I33" s="8" t="s">
        <v>52</v>
      </c>
      <c r="J33" s="66">
        <v>43101</v>
      </c>
      <c r="K33" s="66">
        <v>43102</v>
      </c>
      <c r="L33" s="67">
        <v>0</v>
      </c>
      <c r="M33" s="8" t="s">
        <v>28</v>
      </c>
      <c r="N33" s="83">
        <v>2</v>
      </c>
    </row>
    <row r="34" spans="8:14" x14ac:dyDescent="0.3">
      <c r="H34" s="65" t="s">
        <v>140</v>
      </c>
      <c r="I34" s="8" t="s">
        <v>106</v>
      </c>
      <c r="J34" s="66">
        <v>43101</v>
      </c>
      <c r="K34" s="66">
        <v>43102</v>
      </c>
      <c r="L34" s="67">
        <v>0</v>
      </c>
      <c r="M34" s="8" t="s">
        <v>28</v>
      </c>
      <c r="N34" s="83">
        <v>2</v>
      </c>
    </row>
    <row r="35" spans="8:14" x14ac:dyDescent="0.3">
      <c r="H35" s="65" t="s">
        <v>141</v>
      </c>
      <c r="I35" s="8" t="s">
        <v>53</v>
      </c>
      <c r="J35" s="66">
        <v>43101</v>
      </c>
      <c r="K35" s="66">
        <v>43102</v>
      </c>
      <c r="L35" s="67">
        <v>0</v>
      </c>
      <c r="M35" s="8" t="s">
        <v>28</v>
      </c>
      <c r="N35" s="83">
        <v>2</v>
      </c>
    </row>
    <row r="36" spans="8:14" x14ac:dyDescent="0.3">
      <c r="H36" s="65" t="s">
        <v>142</v>
      </c>
      <c r="I36" s="8" t="s">
        <v>54</v>
      </c>
      <c r="J36" s="66">
        <v>43101</v>
      </c>
      <c r="K36" s="66">
        <v>43102</v>
      </c>
      <c r="L36" s="67">
        <v>0</v>
      </c>
      <c r="M36" s="8" t="s">
        <v>28</v>
      </c>
      <c r="N36" s="83">
        <v>2</v>
      </c>
    </row>
    <row r="37" spans="8:14" x14ac:dyDescent="0.3">
      <c r="H37" s="65" t="s">
        <v>143</v>
      </c>
      <c r="I37" s="8" t="s">
        <v>55</v>
      </c>
      <c r="J37" s="66">
        <v>43101</v>
      </c>
      <c r="K37" s="66">
        <v>43102</v>
      </c>
      <c r="L37" s="67">
        <v>0</v>
      </c>
      <c r="M37" s="8" t="s">
        <v>28</v>
      </c>
      <c r="N37" s="83">
        <v>2</v>
      </c>
    </row>
    <row r="38" spans="8:14" x14ac:dyDescent="0.3">
      <c r="H38" s="65" t="s">
        <v>144</v>
      </c>
      <c r="I38" s="8" t="s">
        <v>56</v>
      </c>
      <c r="J38" s="66">
        <v>43101</v>
      </c>
      <c r="K38" s="66">
        <v>43102</v>
      </c>
      <c r="L38" s="67">
        <v>0</v>
      </c>
      <c r="M38" s="8" t="s">
        <v>28</v>
      </c>
      <c r="N38" s="83">
        <v>2</v>
      </c>
    </row>
    <row r="39" spans="8:14" x14ac:dyDescent="0.3">
      <c r="H39" s="65" t="s">
        <v>145</v>
      </c>
      <c r="I39" s="8" t="s">
        <v>57</v>
      </c>
      <c r="J39" s="66">
        <v>43101</v>
      </c>
      <c r="K39" s="66">
        <v>43102</v>
      </c>
      <c r="L39" s="67">
        <v>0</v>
      </c>
      <c r="M39" s="8" t="s">
        <v>28</v>
      </c>
      <c r="N39" s="83">
        <v>2</v>
      </c>
    </row>
    <row r="40" spans="8:14" x14ac:dyDescent="0.3">
      <c r="H40" s="65" t="s">
        <v>146</v>
      </c>
      <c r="I40" s="8" t="s">
        <v>59</v>
      </c>
      <c r="J40" s="66">
        <v>43101</v>
      </c>
      <c r="K40" s="66">
        <v>43102</v>
      </c>
      <c r="L40" s="67">
        <v>0</v>
      </c>
      <c r="M40" s="8" t="s">
        <v>28</v>
      </c>
      <c r="N40" s="83">
        <v>2</v>
      </c>
    </row>
    <row r="41" spans="8:14" x14ac:dyDescent="0.3">
      <c r="H41" s="65" t="s">
        <v>147</v>
      </c>
      <c r="I41" s="8" t="s">
        <v>60</v>
      </c>
      <c r="J41" s="66">
        <v>43101</v>
      </c>
      <c r="K41" s="66">
        <v>43102</v>
      </c>
      <c r="L41" s="67">
        <v>0</v>
      </c>
      <c r="M41" s="8" t="s">
        <v>28</v>
      </c>
      <c r="N41" s="83">
        <v>2</v>
      </c>
    </row>
    <row r="42" spans="8:14" x14ac:dyDescent="0.3">
      <c r="H42" s="65" t="s">
        <v>148</v>
      </c>
      <c r="I42" s="8" t="s">
        <v>136</v>
      </c>
      <c r="J42" s="66">
        <v>43101</v>
      </c>
      <c r="K42" s="66">
        <v>43102</v>
      </c>
      <c r="L42" s="67">
        <v>0</v>
      </c>
      <c r="M42" s="8" t="s">
        <v>28</v>
      </c>
      <c r="N42" s="83">
        <v>2</v>
      </c>
    </row>
    <row r="43" spans="8:14" x14ac:dyDescent="0.3">
      <c r="H43" s="65" t="s">
        <v>149</v>
      </c>
      <c r="I43" s="8" t="s">
        <v>137</v>
      </c>
      <c r="J43" s="66">
        <v>43101</v>
      </c>
      <c r="K43" s="66">
        <v>43102</v>
      </c>
      <c r="L43" s="67">
        <v>0</v>
      </c>
      <c r="M43" s="8" t="s">
        <v>28</v>
      </c>
      <c r="N43" s="83">
        <v>2</v>
      </c>
    </row>
    <row r="44" spans="8:14" x14ac:dyDescent="0.3">
      <c r="H44" s="65" t="s">
        <v>150</v>
      </c>
      <c r="I44" s="8" t="s">
        <v>138</v>
      </c>
      <c r="J44" s="66">
        <v>43101</v>
      </c>
      <c r="K44" s="66">
        <v>43102</v>
      </c>
      <c r="L44" s="67">
        <v>0</v>
      </c>
      <c r="M44" s="8" t="s">
        <v>28</v>
      </c>
      <c r="N44" s="83">
        <v>2</v>
      </c>
    </row>
    <row r="45" spans="8:14" x14ac:dyDescent="0.3">
      <c r="H45" s="65" t="s">
        <v>151</v>
      </c>
      <c r="I45" s="8" t="s">
        <v>139</v>
      </c>
      <c r="J45" s="66">
        <v>43101</v>
      </c>
      <c r="K45" s="66">
        <v>43102</v>
      </c>
      <c r="L45" s="67">
        <v>0</v>
      </c>
      <c r="M45" s="8" t="s">
        <v>28</v>
      </c>
      <c r="N45" s="83">
        <v>2</v>
      </c>
    </row>
    <row r="46" spans="8:14" x14ac:dyDescent="0.3">
      <c r="H46" s="65" t="s">
        <v>119</v>
      </c>
      <c r="I46" s="8" t="s">
        <v>105</v>
      </c>
      <c r="J46" s="66">
        <v>43101</v>
      </c>
      <c r="K46" s="66">
        <v>43101</v>
      </c>
      <c r="L46" s="67">
        <v>0</v>
      </c>
      <c r="M46" s="8" t="s">
        <v>28</v>
      </c>
      <c r="N46" s="83">
        <v>1</v>
      </c>
    </row>
    <row r="47" spans="8:14" x14ac:dyDescent="0.3">
      <c r="H47" s="65" t="s">
        <v>120</v>
      </c>
      <c r="I47" s="8" t="s">
        <v>108</v>
      </c>
      <c r="J47" s="66">
        <v>43101</v>
      </c>
      <c r="K47" s="66">
        <v>43105</v>
      </c>
      <c r="L47" s="67">
        <v>0</v>
      </c>
      <c r="M47" s="8" t="s">
        <v>28</v>
      </c>
      <c r="N47" s="83">
        <v>5</v>
      </c>
    </row>
    <row r="48" spans="8:14" x14ac:dyDescent="0.3">
      <c r="H48" s="65" t="s">
        <v>121</v>
      </c>
      <c r="I48" s="8" t="s">
        <v>109</v>
      </c>
      <c r="J48" s="66">
        <v>43101</v>
      </c>
      <c r="K48" s="66">
        <v>43108</v>
      </c>
      <c r="L48" s="67">
        <v>0.44</v>
      </c>
      <c r="M48" s="8" t="s">
        <v>28</v>
      </c>
      <c r="N48" s="83">
        <v>8</v>
      </c>
    </row>
    <row r="49" spans="8:14" x14ac:dyDescent="0.3">
      <c r="H49" s="65" t="s">
        <v>122</v>
      </c>
      <c r="I49" s="8" t="s">
        <v>110</v>
      </c>
      <c r="J49" s="66">
        <v>43101</v>
      </c>
      <c r="K49" s="66">
        <v>43107</v>
      </c>
      <c r="L49" s="67">
        <v>0</v>
      </c>
      <c r="M49" s="8" t="s">
        <v>28</v>
      </c>
      <c r="N49" s="83">
        <v>7</v>
      </c>
    </row>
    <row r="50" spans="8:14" x14ac:dyDescent="0.3">
      <c r="H50" s="65" t="s">
        <v>123</v>
      </c>
      <c r="I50" s="8" t="s">
        <v>111</v>
      </c>
      <c r="J50" s="66">
        <v>43101</v>
      </c>
      <c r="K50" s="66">
        <v>43107</v>
      </c>
      <c r="L50" s="67">
        <v>0</v>
      </c>
      <c r="M50" s="8" t="s">
        <v>28</v>
      </c>
      <c r="N50" s="83">
        <v>7</v>
      </c>
    </row>
    <row r="51" spans="8:14" x14ac:dyDescent="0.3">
      <c r="H51" s="65" t="s">
        <v>124</v>
      </c>
      <c r="I51" s="8" t="s">
        <v>112</v>
      </c>
      <c r="J51" s="66">
        <v>43101</v>
      </c>
      <c r="K51" s="66">
        <v>43107</v>
      </c>
      <c r="L51" s="67">
        <v>0</v>
      </c>
      <c r="M51" s="8" t="s">
        <v>28</v>
      </c>
      <c r="N51" s="83">
        <v>7</v>
      </c>
    </row>
    <row r="52" spans="8:14" x14ac:dyDescent="0.3">
      <c r="H52" s="65" t="s">
        <v>125</v>
      </c>
      <c r="I52" s="8" t="s">
        <v>113</v>
      </c>
      <c r="J52" s="66">
        <v>43101</v>
      </c>
      <c r="K52" s="66">
        <v>43107</v>
      </c>
      <c r="L52" s="67">
        <v>0</v>
      </c>
      <c r="M52" s="8" t="s">
        <v>28</v>
      </c>
      <c r="N52" s="83">
        <v>7</v>
      </c>
    </row>
    <row r="53" spans="8:14" x14ac:dyDescent="0.3">
      <c r="H53" s="65" t="s">
        <v>126</v>
      </c>
      <c r="I53" s="8" t="s">
        <v>114</v>
      </c>
      <c r="J53" s="66">
        <v>43101</v>
      </c>
      <c r="K53" s="66">
        <v>43107</v>
      </c>
      <c r="L53" s="67">
        <v>0</v>
      </c>
      <c r="M53" s="8" t="s">
        <v>28</v>
      </c>
      <c r="N53" s="83">
        <v>7</v>
      </c>
    </row>
    <row r="54" spans="8:14" x14ac:dyDescent="0.3">
      <c r="H54" s="65" t="s">
        <v>127</v>
      </c>
      <c r="I54" s="8" t="s">
        <v>115</v>
      </c>
      <c r="J54" s="66">
        <v>43101</v>
      </c>
      <c r="K54" s="66">
        <v>43104</v>
      </c>
      <c r="L54" s="67">
        <v>0.12</v>
      </c>
      <c r="M54" s="8" t="s">
        <v>28</v>
      </c>
      <c r="N54" s="83">
        <v>4</v>
      </c>
    </row>
    <row r="55" spans="8:14" x14ac:dyDescent="0.3">
      <c r="H55" s="65" t="s">
        <v>128</v>
      </c>
      <c r="I55" s="8" t="s">
        <v>116</v>
      </c>
      <c r="J55" s="66">
        <v>43101</v>
      </c>
      <c r="K55" s="66">
        <v>43104</v>
      </c>
      <c r="L55" s="67">
        <v>0.12</v>
      </c>
      <c r="M55" s="8" t="s">
        <v>28</v>
      </c>
      <c r="N55" s="83">
        <v>4</v>
      </c>
    </row>
    <row r="56" spans="8:14" x14ac:dyDescent="0.3">
      <c r="H56" s="68" t="s">
        <v>129</v>
      </c>
      <c r="I56" s="75" t="s">
        <v>118</v>
      </c>
      <c r="J56" s="69">
        <v>43101</v>
      </c>
      <c r="K56" s="69">
        <v>43108</v>
      </c>
      <c r="L56" s="76">
        <v>0</v>
      </c>
      <c r="M56" s="75" t="s">
        <v>28</v>
      </c>
      <c r="N56" s="84">
        <v>8</v>
      </c>
    </row>
  </sheetData>
  <pageMargins left="0.511811024" right="0.511811024" top="0.78740157499999996" bottom="0.78740157499999996" header="0.31496062000000002" footer="0.31496062000000002"/>
  <pageSetup paperSize="9" scale="80" orientation="landscape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" zoomScale="70" zoomScaleNormal="70" workbookViewId="0">
      <selection activeCell="C3" sqref="C3"/>
    </sheetView>
  </sheetViews>
  <sheetFormatPr defaultRowHeight="14.4" x14ac:dyDescent="0.3"/>
  <cols>
    <col min="1" max="1" width="7.77734375" customWidth="1"/>
    <col min="2" max="2" width="17.77734375" customWidth="1"/>
    <col min="3" max="3" width="23.88671875" bestFit="1" customWidth="1"/>
    <col min="4" max="4" width="20.21875" customWidth="1"/>
    <col min="5" max="10" width="0" hidden="1" customWidth="1"/>
    <col min="11" max="23" width="22.6640625" bestFit="1" customWidth="1"/>
    <col min="24" max="24" width="10" bestFit="1" customWidth="1"/>
  </cols>
  <sheetData>
    <row r="1" spans="1:4" hidden="1" x14ac:dyDescent="0.3"/>
    <row r="2" spans="1:4" x14ac:dyDescent="0.3">
      <c r="A2" s="73" t="s">
        <v>40</v>
      </c>
      <c r="B2" s="73" t="s">
        <v>22</v>
      </c>
      <c r="C2" s="73" t="s">
        <v>41</v>
      </c>
      <c r="D2" s="73" t="s">
        <v>17</v>
      </c>
    </row>
    <row r="3" spans="1:4" x14ac:dyDescent="0.3">
      <c r="A3" s="79" t="s">
        <v>6</v>
      </c>
      <c r="B3" s="74">
        <v>43112</v>
      </c>
      <c r="C3">
        <v>12</v>
      </c>
      <c r="D3">
        <v>12</v>
      </c>
    </row>
    <row r="4" spans="1:4" x14ac:dyDescent="0.3">
      <c r="A4" s="59" t="s">
        <v>7</v>
      </c>
      <c r="B4" s="74">
        <v>43106</v>
      </c>
      <c r="C4">
        <v>6</v>
      </c>
      <c r="D4">
        <v>7</v>
      </c>
    </row>
    <row r="5" spans="1:4" x14ac:dyDescent="0.3">
      <c r="A5" s="59" t="s">
        <v>9</v>
      </c>
      <c r="B5" s="74">
        <v>43105</v>
      </c>
      <c r="C5">
        <v>5</v>
      </c>
      <c r="D5">
        <v>5</v>
      </c>
    </row>
    <row r="6" spans="1:4" x14ac:dyDescent="0.3">
      <c r="A6" s="59" t="s">
        <v>10</v>
      </c>
      <c r="B6" s="74">
        <v>43104</v>
      </c>
      <c r="C6">
        <v>4</v>
      </c>
      <c r="D6">
        <v>5</v>
      </c>
    </row>
    <row r="7" spans="1:4" x14ac:dyDescent="0.3">
      <c r="A7" s="59" t="s">
        <v>11</v>
      </c>
      <c r="B7" s="74">
        <v>43102</v>
      </c>
      <c r="C7">
        <v>2</v>
      </c>
      <c r="D7">
        <v>5</v>
      </c>
    </row>
    <row r="8" spans="1:4" x14ac:dyDescent="0.3">
      <c r="A8" s="59" t="s">
        <v>12</v>
      </c>
      <c r="B8" s="74">
        <v>43102</v>
      </c>
      <c r="C8">
        <v>2</v>
      </c>
      <c r="D8">
        <v>5</v>
      </c>
    </row>
    <row r="9" spans="1:4" x14ac:dyDescent="0.3">
      <c r="A9" s="59" t="s">
        <v>13</v>
      </c>
      <c r="B9" s="74">
        <v>43108</v>
      </c>
      <c r="C9">
        <v>8</v>
      </c>
      <c r="D9">
        <v>8</v>
      </c>
    </row>
    <row r="10" spans="1:4" x14ac:dyDescent="0.3">
      <c r="A10" s="59" t="s">
        <v>14</v>
      </c>
      <c r="B10" s="74">
        <v>43108</v>
      </c>
      <c r="C10">
        <v>8</v>
      </c>
      <c r="D10">
        <v>5</v>
      </c>
    </row>
    <row r="11" spans="1:4" x14ac:dyDescent="0.3">
      <c r="A11" t="s">
        <v>28</v>
      </c>
      <c r="B11" s="74">
        <v>43112</v>
      </c>
      <c r="C11">
        <v>12</v>
      </c>
      <c r="D11">
        <v>12</v>
      </c>
    </row>
    <row r="12" spans="1:4" x14ac:dyDescent="0.3">
      <c r="A12" t="s">
        <v>91</v>
      </c>
      <c r="B12" s="74">
        <v>43108</v>
      </c>
      <c r="C12">
        <v>8</v>
      </c>
      <c r="D12">
        <v>8</v>
      </c>
    </row>
    <row r="13" spans="1:4" x14ac:dyDescent="0.3">
      <c r="A13" t="s">
        <v>90</v>
      </c>
      <c r="B13" s="74">
        <v>43105</v>
      </c>
      <c r="C13">
        <v>5</v>
      </c>
      <c r="D13">
        <v>5</v>
      </c>
    </row>
    <row r="14" spans="1:4" x14ac:dyDescent="0.3">
      <c r="A14" t="s">
        <v>92</v>
      </c>
      <c r="B14" s="74">
        <v>43112</v>
      </c>
      <c r="C14">
        <v>12</v>
      </c>
      <c r="D14">
        <v>12</v>
      </c>
    </row>
    <row r="15" spans="1:4" x14ac:dyDescent="0.3">
      <c r="A15" t="s">
        <v>93</v>
      </c>
      <c r="B15" s="74">
        <v>43103</v>
      </c>
      <c r="C15">
        <v>3</v>
      </c>
      <c r="D15">
        <v>3</v>
      </c>
    </row>
    <row r="16" spans="1:4" x14ac:dyDescent="0.3">
      <c r="A16" t="s">
        <v>94</v>
      </c>
      <c r="B16" s="74">
        <v>43102</v>
      </c>
      <c r="C16">
        <v>2</v>
      </c>
      <c r="D16">
        <v>5</v>
      </c>
    </row>
    <row r="17" spans="1:4" x14ac:dyDescent="0.3">
      <c r="A17" t="s">
        <v>95</v>
      </c>
      <c r="B17" s="74">
        <v>43102</v>
      </c>
      <c r="C17">
        <v>2</v>
      </c>
      <c r="D17">
        <v>6</v>
      </c>
    </row>
    <row r="18" spans="1:4" x14ac:dyDescent="0.3">
      <c r="A18" t="s">
        <v>96</v>
      </c>
      <c r="B18" s="74">
        <v>43106</v>
      </c>
      <c r="C18">
        <v>6</v>
      </c>
      <c r="D18">
        <v>6</v>
      </c>
    </row>
    <row r="19" spans="1:4" x14ac:dyDescent="0.3">
      <c r="A19" t="s">
        <v>101</v>
      </c>
      <c r="B19" s="74">
        <v>43102</v>
      </c>
      <c r="C19">
        <v>2</v>
      </c>
      <c r="D19">
        <v>6</v>
      </c>
    </row>
    <row r="20" spans="1:4" x14ac:dyDescent="0.3">
      <c r="A20" t="s">
        <v>102</v>
      </c>
      <c r="B20" s="74">
        <v>43105</v>
      </c>
      <c r="C20">
        <v>5</v>
      </c>
      <c r="D20">
        <v>7</v>
      </c>
    </row>
    <row r="21" spans="1:4" x14ac:dyDescent="0.3">
      <c r="A21" t="s">
        <v>73</v>
      </c>
      <c r="B21" s="74">
        <v>43103</v>
      </c>
      <c r="C21">
        <v>3</v>
      </c>
      <c r="D21">
        <v>1</v>
      </c>
    </row>
    <row r="22" spans="1:4" x14ac:dyDescent="0.3">
      <c r="A22" t="s">
        <v>75</v>
      </c>
      <c r="B22" s="74">
        <v>43104</v>
      </c>
      <c r="C22">
        <v>4</v>
      </c>
      <c r="D22">
        <v>5</v>
      </c>
    </row>
    <row r="23" spans="1:4" x14ac:dyDescent="0.3">
      <c r="A23" t="s">
        <v>76</v>
      </c>
      <c r="B23" s="74">
        <v>43105</v>
      </c>
      <c r="C23">
        <v>5</v>
      </c>
      <c r="D23">
        <v>3</v>
      </c>
    </row>
    <row r="24" spans="1:4" x14ac:dyDescent="0.3">
      <c r="A24" t="s">
        <v>74</v>
      </c>
      <c r="B24" s="74">
        <v>43102</v>
      </c>
      <c r="C24">
        <v>2</v>
      </c>
      <c r="D24">
        <v>5</v>
      </c>
    </row>
    <row r="25" spans="1:4" x14ac:dyDescent="0.3">
      <c r="A25" t="s">
        <v>77</v>
      </c>
      <c r="B25" s="74">
        <v>43102</v>
      </c>
      <c r="C25">
        <v>2</v>
      </c>
      <c r="D25">
        <v>5</v>
      </c>
    </row>
    <row r="26" spans="1:4" x14ac:dyDescent="0.3">
      <c r="A26" t="s">
        <v>78</v>
      </c>
      <c r="B26" s="74">
        <v>43104</v>
      </c>
      <c r="C26">
        <v>4</v>
      </c>
      <c r="D26">
        <v>5</v>
      </c>
    </row>
    <row r="27" spans="1:4" x14ac:dyDescent="0.3">
      <c r="A27" t="s">
        <v>79</v>
      </c>
      <c r="B27" s="74">
        <v>43102</v>
      </c>
      <c r="C27">
        <v>2</v>
      </c>
      <c r="D27">
        <v>5</v>
      </c>
    </row>
    <row r="28" spans="1:4" x14ac:dyDescent="0.3">
      <c r="A28" t="s">
        <v>80</v>
      </c>
      <c r="B28" s="74">
        <v>43102</v>
      </c>
      <c r="C28">
        <v>2</v>
      </c>
      <c r="D28">
        <v>5</v>
      </c>
    </row>
    <row r="29" spans="1:4" x14ac:dyDescent="0.3">
      <c r="A29" t="s">
        <v>81</v>
      </c>
      <c r="B29" s="74">
        <v>43102</v>
      </c>
      <c r="C29">
        <v>2</v>
      </c>
      <c r="D29">
        <v>5</v>
      </c>
    </row>
    <row r="30" spans="1:4" x14ac:dyDescent="0.3">
      <c r="A30" t="s">
        <v>82</v>
      </c>
      <c r="B30" s="74">
        <v>43102</v>
      </c>
      <c r="C30">
        <v>2</v>
      </c>
      <c r="D30">
        <v>5</v>
      </c>
    </row>
    <row r="31" spans="1:4" x14ac:dyDescent="0.3">
      <c r="A31" t="s">
        <v>83</v>
      </c>
      <c r="B31" s="74">
        <v>43102</v>
      </c>
      <c r="C31">
        <v>2</v>
      </c>
      <c r="D31">
        <v>5</v>
      </c>
    </row>
    <row r="32" spans="1:4" x14ac:dyDescent="0.3">
      <c r="A32" t="s">
        <v>84</v>
      </c>
      <c r="B32" s="74">
        <v>43102</v>
      </c>
      <c r="C32">
        <v>2</v>
      </c>
      <c r="D32">
        <v>5</v>
      </c>
    </row>
    <row r="33" spans="1:4" x14ac:dyDescent="0.3">
      <c r="A33" t="s">
        <v>85</v>
      </c>
      <c r="B33" s="74">
        <v>43102</v>
      </c>
      <c r="C33">
        <v>2</v>
      </c>
      <c r="D33">
        <v>5</v>
      </c>
    </row>
    <row r="34" spans="1:4" x14ac:dyDescent="0.3">
      <c r="A34" t="s">
        <v>132</v>
      </c>
      <c r="B34" s="74">
        <v>43102</v>
      </c>
      <c r="C34">
        <v>2</v>
      </c>
      <c r="D34">
        <v>5</v>
      </c>
    </row>
    <row r="35" spans="1:4" x14ac:dyDescent="0.3">
      <c r="A35" t="s">
        <v>133</v>
      </c>
      <c r="B35" s="74">
        <v>43102</v>
      </c>
      <c r="C35">
        <v>2</v>
      </c>
      <c r="D35">
        <v>5</v>
      </c>
    </row>
    <row r="36" spans="1:4" x14ac:dyDescent="0.3">
      <c r="A36" t="s">
        <v>135</v>
      </c>
      <c r="B36" s="74">
        <v>43102</v>
      </c>
      <c r="C36">
        <v>2</v>
      </c>
      <c r="D36">
        <v>5</v>
      </c>
    </row>
    <row r="37" spans="1:4" x14ac:dyDescent="0.3">
      <c r="A37" t="s">
        <v>134</v>
      </c>
      <c r="B37" s="74">
        <v>43102</v>
      </c>
      <c r="C37">
        <v>2</v>
      </c>
      <c r="D37">
        <v>5</v>
      </c>
    </row>
    <row r="38" spans="1:4" x14ac:dyDescent="0.3">
      <c r="A38" t="s">
        <v>140</v>
      </c>
      <c r="B38" s="74">
        <v>43102</v>
      </c>
      <c r="C38">
        <v>2</v>
      </c>
      <c r="D38">
        <v>5</v>
      </c>
    </row>
    <row r="39" spans="1:4" x14ac:dyDescent="0.3">
      <c r="A39" t="s">
        <v>141</v>
      </c>
      <c r="B39" s="74">
        <v>43102</v>
      </c>
      <c r="C39">
        <v>2</v>
      </c>
      <c r="D39">
        <v>5</v>
      </c>
    </row>
    <row r="40" spans="1:4" x14ac:dyDescent="0.3">
      <c r="A40" t="s">
        <v>142</v>
      </c>
      <c r="B40" s="74">
        <v>43102</v>
      </c>
      <c r="C40">
        <v>2</v>
      </c>
      <c r="D40">
        <v>5</v>
      </c>
    </row>
    <row r="41" spans="1:4" x14ac:dyDescent="0.3">
      <c r="A41" t="s">
        <v>143</v>
      </c>
      <c r="B41" s="74">
        <v>43102</v>
      </c>
      <c r="C41">
        <v>2</v>
      </c>
      <c r="D41">
        <v>5</v>
      </c>
    </row>
    <row r="42" spans="1:4" x14ac:dyDescent="0.3">
      <c r="A42" t="s">
        <v>144</v>
      </c>
      <c r="B42" s="74">
        <v>43102</v>
      </c>
      <c r="C42">
        <v>2</v>
      </c>
      <c r="D42">
        <v>5</v>
      </c>
    </row>
    <row r="43" spans="1:4" x14ac:dyDescent="0.3">
      <c r="A43" t="s">
        <v>145</v>
      </c>
      <c r="B43" s="74">
        <v>43102</v>
      </c>
      <c r="C43">
        <v>2</v>
      </c>
      <c r="D43">
        <v>5</v>
      </c>
    </row>
    <row r="44" spans="1:4" x14ac:dyDescent="0.3">
      <c r="A44" t="s">
        <v>146</v>
      </c>
      <c r="B44" s="74">
        <v>43102</v>
      </c>
      <c r="C44">
        <v>2</v>
      </c>
      <c r="D44">
        <v>5</v>
      </c>
    </row>
    <row r="45" spans="1:4" x14ac:dyDescent="0.3">
      <c r="A45" t="s">
        <v>147</v>
      </c>
      <c r="B45" s="74">
        <v>43102</v>
      </c>
      <c r="C45">
        <v>2</v>
      </c>
      <c r="D45">
        <v>5</v>
      </c>
    </row>
    <row r="46" spans="1:4" x14ac:dyDescent="0.3">
      <c r="A46" t="s">
        <v>148</v>
      </c>
      <c r="B46" s="74">
        <v>43102</v>
      </c>
      <c r="C46">
        <v>2</v>
      </c>
      <c r="D46">
        <v>5</v>
      </c>
    </row>
    <row r="47" spans="1:4" x14ac:dyDescent="0.3">
      <c r="A47" t="s">
        <v>149</v>
      </c>
      <c r="B47" s="74">
        <v>43102</v>
      </c>
      <c r="C47">
        <v>2</v>
      </c>
      <c r="D47">
        <v>5</v>
      </c>
    </row>
    <row r="48" spans="1:4" x14ac:dyDescent="0.3">
      <c r="A48" t="s">
        <v>150</v>
      </c>
      <c r="B48" s="74">
        <v>43102</v>
      </c>
      <c r="C48">
        <v>2</v>
      </c>
      <c r="D48">
        <v>5</v>
      </c>
    </row>
    <row r="49" spans="1:4" x14ac:dyDescent="0.3">
      <c r="A49" t="s">
        <v>151</v>
      </c>
      <c r="B49" s="74">
        <v>43102</v>
      </c>
      <c r="C49">
        <v>2</v>
      </c>
      <c r="D49">
        <v>5</v>
      </c>
    </row>
    <row r="50" spans="1:4" x14ac:dyDescent="0.3">
      <c r="A50" t="s">
        <v>119</v>
      </c>
      <c r="B50" s="74">
        <v>43101</v>
      </c>
      <c r="C50">
        <v>1</v>
      </c>
      <c r="D50">
        <v>5</v>
      </c>
    </row>
    <row r="51" spans="1:4" x14ac:dyDescent="0.3">
      <c r="A51" t="s">
        <v>120</v>
      </c>
      <c r="B51" s="74">
        <v>43105</v>
      </c>
      <c r="C51">
        <v>5</v>
      </c>
      <c r="D51">
        <v>6</v>
      </c>
    </row>
    <row r="52" spans="1:4" x14ac:dyDescent="0.3">
      <c r="A52" t="s">
        <v>121</v>
      </c>
      <c r="B52" s="74">
        <v>43108</v>
      </c>
      <c r="C52">
        <v>8</v>
      </c>
      <c r="D52">
        <v>2</v>
      </c>
    </row>
    <row r="53" spans="1:4" x14ac:dyDescent="0.3">
      <c r="A53" t="s">
        <v>122</v>
      </c>
      <c r="B53" s="74">
        <v>43107</v>
      </c>
      <c r="C53">
        <v>7</v>
      </c>
      <c r="D53">
        <v>3</v>
      </c>
    </row>
    <row r="54" spans="1:4" x14ac:dyDescent="0.3">
      <c r="A54" t="s">
        <v>123</v>
      </c>
      <c r="B54" s="74">
        <v>43107</v>
      </c>
      <c r="C54">
        <v>7</v>
      </c>
      <c r="D54">
        <v>3</v>
      </c>
    </row>
    <row r="55" spans="1:4" x14ac:dyDescent="0.3">
      <c r="A55" t="s">
        <v>124</v>
      </c>
      <c r="B55" s="74">
        <v>43107</v>
      </c>
      <c r="C55">
        <v>7</v>
      </c>
      <c r="D55">
        <v>3</v>
      </c>
    </row>
    <row r="56" spans="1:4" x14ac:dyDescent="0.3">
      <c r="A56" t="s">
        <v>125</v>
      </c>
      <c r="B56" s="74">
        <v>43107</v>
      </c>
      <c r="C56">
        <v>7</v>
      </c>
      <c r="D56">
        <v>3</v>
      </c>
    </row>
    <row r="57" spans="1:4" x14ac:dyDescent="0.3">
      <c r="A57" t="s">
        <v>126</v>
      </c>
      <c r="B57" s="74">
        <v>43107</v>
      </c>
      <c r="C57">
        <v>7</v>
      </c>
      <c r="D57">
        <v>3</v>
      </c>
    </row>
    <row r="58" spans="1:4" x14ac:dyDescent="0.3">
      <c r="A58" t="s">
        <v>127</v>
      </c>
      <c r="B58" s="74">
        <v>43104</v>
      </c>
      <c r="C58">
        <v>4</v>
      </c>
      <c r="D58">
        <v>8</v>
      </c>
    </row>
    <row r="59" spans="1:4" x14ac:dyDescent="0.3">
      <c r="A59" t="s">
        <v>128</v>
      </c>
      <c r="B59" s="74">
        <v>43104</v>
      </c>
      <c r="C59">
        <v>4</v>
      </c>
      <c r="D59">
        <v>8</v>
      </c>
    </row>
    <row r="60" spans="1:4" x14ac:dyDescent="0.3">
      <c r="A60" t="s">
        <v>129</v>
      </c>
      <c r="B60" s="74">
        <v>43108</v>
      </c>
      <c r="C60">
        <v>8</v>
      </c>
      <c r="D60">
        <v>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Cronograma + Diagrama de Gantt</vt:lpstr>
      <vt:lpstr>Visão Geral do Projeto</vt:lpstr>
      <vt:lpstr>Tarefas Atrasadas</vt:lpstr>
      <vt:lpstr>Curva S - Prazo</vt:lpstr>
      <vt:lpstr>periodo_selecionado</vt:lpstr>
    </vt:vector>
  </TitlesOfParts>
  <LinksUpToDate>false</LinksUpToDate>
  <SharedDoc>false</SharedDoc>
  <HyperlinkBase>https://www.linkedin.com/pub/hugo-maldonado/3a/a9b/b40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Cronograma para Projetos + Diagrama de Gantt</dc:title>
  <dc:subject>Projetos</dc:subject>
  <dc:creator/>
  <cp:keywords/>
  <cp:lastModifiedBy/>
  <dcterms:created xsi:type="dcterms:W3CDTF">2015-03-24T14:22:37Z</dcterms:created>
  <dcterms:modified xsi:type="dcterms:W3CDTF">2018-02-05T22:07:47Z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