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0114452\Documents\ALP_PCR_data_and_codes\"/>
    </mc:Choice>
  </mc:AlternateContent>
  <xr:revisionPtr revIDLastSave="0" documentId="13_ncr:1_{FE40B24F-028B-4A03-ADEF-3A4013B30901}" xr6:coauthVersionLast="47" xr6:coauthVersionMax="47" xr10:uidLastSave="{00000000-0000-0000-0000-000000000000}"/>
  <bookViews>
    <workbookView xWindow="2865" yWindow="-13575" windowWidth="21600" windowHeight="11325" xr2:uid="{00000000-000D-0000-FFFF-FFFF00000000}"/>
  </bookViews>
  <sheets>
    <sheet name="ALP vs Col10a1 (Exp2)" sheetId="9" r:id="rId1"/>
    <sheet name="Primer sequence for PCR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9" l="1"/>
  <c r="D66" i="9" s="1"/>
  <c r="C29" i="9"/>
  <c r="B86" i="9" s="1"/>
  <c r="D26" i="9"/>
  <c r="D54" i="9" s="1"/>
  <c r="C26" i="9"/>
  <c r="B54" i="9" s="1"/>
  <c r="D23" i="9"/>
  <c r="D63" i="9" s="1"/>
  <c r="C23" i="9"/>
  <c r="B85" i="9" s="1"/>
  <c r="D20" i="9"/>
  <c r="D51" i="9" s="1"/>
  <c r="C20" i="9"/>
  <c r="B51" i="9" s="1"/>
  <c r="D17" i="9"/>
  <c r="D60" i="9" s="1"/>
  <c r="C17" i="9"/>
  <c r="B84" i="9" s="1"/>
  <c r="D14" i="9"/>
  <c r="D48" i="9" s="1"/>
  <c r="C14" i="9"/>
  <c r="B80" i="9" s="1"/>
  <c r="D11" i="9"/>
  <c r="D57" i="9" s="1"/>
  <c r="C11" i="9"/>
  <c r="B57" i="9" s="1"/>
  <c r="D7" i="9"/>
  <c r="D45" i="9" s="1"/>
  <c r="C7" i="9"/>
  <c r="B45" i="9" s="1"/>
  <c r="D4" i="9"/>
  <c r="D42" i="9" s="1"/>
  <c r="C4" i="9"/>
  <c r="B78" i="9" s="1"/>
  <c r="B81" i="9" l="1"/>
  <c r="B83" i="9"/>
  <c r="B60" i="9"/>
  <c r="B79" i="9"/>
  <c r="K17" i="9"/>
  <c r="E51" i="9" s="1"/>
  <c r="J17" i="9"/>
  <c r="K7" i="9"/>
  <c r="E42" i="9" s="1"/>
  <c r="J7" i="9"/>
  <c r="Q35" i="9" s="1"/>
  <c r="Q19" i="9"/>
  <c r="J30" i="9"/>
  <c r="K30" i="9"/>
  <c r="E63" i="9" s="1"/>
  <c r="Q28" i="9"/>
  <c r="K24" i="9"/>
  <c r="E57" i="9" s="1"/>
  <c r="J24" i="9"/>
  <c r="K20" i="9"/>
  <c r="E54" i="9" s="1"/>
  <c r="J20" i="9"/>
  <c r="J10" i="9"/>
  <c r="M27" i="9" s="1"/>
  <c r="K10" i="9"/>
  <c r="E45" i="9" s="1"/>
  <c r="B48" i="9"/>
  <c r="B63" i="9"/>
  <c r="B82" i="9"/>
  <c r="K33" i="9"/>
  <c r="E66" i="9" s="1"/>
  <c r="B42" i="9"/>
  <c r="B66" i="9"/>
  <c r="J33" i="9"/>
  <c r="J14" i="9"/>
  <c r="J27" i="9"/>
  <c r="K14" i="9"/>
  <c r="E48" i="9" s="1"/>
  <c r="K27" i="9"/>
  <c r="E60" i="9" s="1"/>
  <c r="Q16" i="9" l="1"/>
  <c r="Q30" i="9"/>
  <c r="Q23" i="9"/>
  <c r="Q12" i="9"/>
  <c r="Q10" i="9"/>
  <c r="Q20" i="9"/>
  <c r="Q17" i="9"/>
  <c r="Q11" i="9"/>
  <c r="Q22" i="9"/>
  <c r="Q33" i="9"/>
  <c r="M13" i="9"/>
  <c r="Q13" i="9"/>
  <c r="N27" i="9"/>
  <c r="O27" i="9"/>
  <c r="M35" i="9"/>
  <c r="M30" i="9"/>
  <c r="C54" i="9"/>
  <c r="C82" i="9"/>
  <c r="C85" i="9"/>
  <c r="C63" i="9"/>
  <c r="M28" i="9"/>
  <c r="M9" i="9"/>
  <c r="Q31" i="9"/>
  <c r="M21" i="9"/>
  <c r="M7" i="9"/>
  <c r="Q21" i="9"/>
  <c r="Q7" i="9"/>
  <c r="M26" i="9"/>
  <c r="M18" i="9"/>
  <c r="C80" i="9"/>
  <c r="C48" i="9"/>
  <c r="Q26" i="9"/>
  <c r="Q24" i="9"/>
  <c r="M23" i="9"/>
  <c r="M29" i="9"/>
  <c r="C66" i="9"/>
  <c r="C86" i="9"/>
  <c r="M15" i="9"/>
  <c r="Q34" i="9"/>
  <c r="C79" i="9"/>
  <c r="C45" i="9"/>
  <c r="M11" i="9"/>
  <c r="M12" i="9"/>
  <c r="M22" i="9"/>
  <c r="M20" i="9"/>
  <c r="M19" i="9"/>
  <c r="C42" i="9"/>
  <c r="Q27" i="9"/>
  <c r="Q14" i="9"/>
  <c r="C78" i="9"/>
  <c r="M25" i="9"/>
  <c r="Q9" i="9"/>
  <c r="Q25" i="9"/>
  <c r="Q18" i="9"/>
  <c r="M16" i="9"/>
  <c r="M24" i="9"/>
  <c r="Q29" i="9"/>
  <c r="Q15" i="9"/>
  <c r="Q32" i="9"/>
  <c r="M34" i="9"/>
  <c r="M32" i="9"/>
  <c r="M8" i="9"/>
  <c r="M31" i="9"/>
  <c r="C57" i="9"/>
  <c r="C83" i="9"/>
  <c r="C84" i="9"/>
  <c r="C60" i="9"/>
  <c r="C51" i="9"/>
  <c r="C81" i="9"/>
  <c r="M33" i="9"/>
  <c r="M10" i="9"/>
  <c r="M14" i="9"/>
  <c r="Q8" i="9"/>
  <c r="M17" i="9"/>
  <c r="R33" i="9" l="1"/>
  <c r="S30" i="9"/>
  <c r="R17" i="9"/>
  <c r="S10" i="9"/>
  <c r="R10" i="9"/>
  <c r="R20" i="9"/>
  <c r="O24" i="9"/>
  <c r="N24" i="9"/>
  <c r="S17" i="9"/>
  <c r="R30" i="9"/>
  <c r="O14" i="9"/>
  <c r="N14" i="9"/>
  <c r="N10" i="9"/>
  <c r="O10" i="9"/>
  <c r="N7" i="9"/>
  <c r="O7" i="9"/>
  <c r="O33" i="9"/>
  <c r="N33" i="9"/>
  <c r="S33" i="9"/>
  <c r="S14" i="9"/>
  <c r="R14" i="9"/>
  <c r="O20" i="9"/>
  <c r="N20" i="9"/>
  <c r="O17" i="9"/>
  <c r="N17" i="9"/>
  <c r="S20" i="9"/>
  <c r="O30" i="9"/>
  <c r="N30" i="9"/>
  <c r="S24" i="9"/>
  <c r="R24" i="9"/>
  <c r="S27" i="9"/>
  <c r="R27" i="9"/>
  <c r="S7" i="9"/>
  <c r="R7" i="9"/>
</calcChain>
</file>

<file path=xl/sharedStrings.xml><?xml version="1.0" encoding="utf-8"?>
<sst xmlns="http://schemas.openxmlformats.org/spreadsheetml/2006/main" count="93" uniqueCount="45">
  <si>
    <t xml:space="preserve">control d0 </t>
  </si>
  <si>
    <t>control d7</t>
  </si>
  <si>
    <t>ihh d7</t>
  </si>
  <si>
    <t>control d9</t>
  </si>
  <si>
    <t>Ihh d9</t>
  </si>
  <si>
    <t>control d12</t>
  </si>
  <si>
    <t>Ihh d12</t>
  </si>
  <si>
    <t>control d14</t>
  </si>
  <si>
    <t>ihh d14</t>
  </si>
  <si>
    <t>ihh d12</t>
  </si>
  <si>
    <t>Col10a1</t>
  </si>
  <si>
    <t>sample #</t>
  </si>
  <si>
    <t xml:space="preserve">Average </t>
  </si>
  <si>
    <t>Std</t>
  </si>
  <si>
    <t>Formed prod</t>
  </si>
  <si>
    <t>µmol total</t>
  </si>
  <si>
    <t>FC (/d7)</t>
  </si>
  <si>
    <t>average</t>
  </si>
  <si>
    <t>std</t>
  </si>
  <si>
    <t>FC (/d0)</t>
  </si>
  <si>
    <t>ATDC diff t=0  control</t>
  </si>
  <si>
    <t>ATDC diff t=7 control</t>
  </si>
  <si>
    <t>ATDC diff t=14 control</t>
  </si>
  <si>
    <t>mean</t>
  </si>
  <si>
    <t>ALP</t>
  </si>
  <si>
    <t>Col10 std</t>
  </si>
  <si>
    <t>ALP std</t>
  </si>
  <si>
    <t>ALP vs Col10a1</t>
  </si>
  <si>
    <t>Ctrl medium</t>
  </si>
  <si>
    <t>ATDC diff t=9 control</t>
  </si>
  <si>
    <t>ATDC diff t=12 control</t>
  </si>
  <si>
    <t>ATDC diff t=0 Ihh</t>
  </si>
  <si>
    <t>ATDC diff t=7 Ihh</t>
  </si>
  <si>
    <t>ATDC diff t=9 Ihh</t>
  </si>
  <si>
    <t>ATDC diff t=12 Ihh</t>
  </si>
  <si>
    <t>ATDC diff t=14 Ihh</t>
  </si>
  <si>
    <t>ihh d9</t>
  </si>
  <si>
    <t>Activity</t>
  </si>
  <si>
    <t>µmol/mg</t>
  </si>
  <si>
    <t>d7</t>
  </si>
  <si>
    <t>labels</t>
  </si>
  <si>
    <t>d9</t>
  </si>
  <si>
    <t>d12</t>
  </si>
  <si>
    <t>d14</t>
  </si>
  <si>
    <t>ALP (DNAnormalized)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</si>
</sst>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71">
    <xf numFmtId="0" fontId="0" fillId="0" borderId="0" xfId="0"/>
    <xf numFmtId="2" fontId="1" fillId="0" borderId="2" xfId="0" applyNumberFormat="1" applyFont="1" applyFill="1" applyBorder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2" fontId="1" fillId="0" borderId="6" xfId="0" applyNumberFormat="1" applyFont="1" applyFill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 wrapText="1"/>
    </xf>
    <xf numFmtId="2" fontId="0" fillId="0" borderId="0" xfId="0" applyNumberFormat="1"/>
    <xf numFmtId="0" fontId="5" fillId="0" borderId="0" xfId="0" applyFont="1" applyFill="1" applyBorder="1"/>
    <xf numFmtId="0" fontId="0" fillId="0" borderId="10" xfId="0" applyBorder="1"/>
    <xf numFmtId="0" fontId="0" fillId="0" borderId="11" xfId="0" applyBorder="1"/>
    <xf numFmtId="1" fontId="7" fillId="0" borderId="12" xfId="1" applyNumberFormat="1" applyFont="1" applyFill="1" applyBorder="1" applyAlignment="1">
      <alignment horizontal="center"/>
    </xf>
    <xf numFmtId="1" fontId="7" fillId="0" borderId="14" xfId="1" applyNumberFormat="1" applyFont="1" applyFill="1" applyBorder="1" applyAlignment="1">
      <alignment horizontal="center"/>
    </xf>
    <xf numFmtId="1" fontId="7" fillId="0" borderId="19" xfId="1" applyNumberFormat="1" applyFont="1" applyFill="1" applyBorder="1" applyAlignment="1">
      <alignment horizontal="center"/>
    </xf>
    <xf numFmtId="1" fontId="7" fillId="0" borderId="8" xfId="1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/>
    </xf>
    <xf numFmtId="2" fontId="6" fillId="0" borderId="15" xfId="0" applyNumberFormat="1" applyFont="1" applyBorder="1"/>
    <xf numFmtId="2" fontId="8" fillId="0" borderId="17" xfId="0" applyNumberFormat="1" applyFont="1" applyBorder="1"/>
    <xf numFmtId="2" fontId="8" fillId="0" borderId="18" xfId="0" applyNumberFormat="1" applyFont="1" applyBorder="1" applyAlignment="1">
      <alignment horizontal="center"/>
    </xf>
    <xf numFmtId="2" fontId="8" fillId="0" borderId="20" xfId="0" applyNumberFormat="1" applyFont="1" applyBorder="1"/>
    <xf numFmtId="2" fontId="8" fillId="0" borderId="21" xfId="0" applyNumberFormat="1" applyFont="1" applyBorder="1" applyAlignment="1">
      <alignment horizontal="center"/>
    </xf>
    <xf numFmtId="2" fontId="8" fillId="0" borderId="15" xfId="0" applyNumberFormat="1" applyFont="1" applyBorder="1"/>
    <xf numFmtId="164" fontId="8" fillId="0" borderId="13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9" fillId="0" borderId="0" xfId="0" applyFont="1"/>
    <xf numFmtId="0" fontId="0" fillId="4" borderId="1" xfId="0" applyFill="1" applyBorder="1" applyAlignment="1">
      <alignment vertical="center"/>
    </xf>
    <xf numFmtId="2" fontId="0" fillId="4" borderId="22" xfId="0" applyNumberFormat="1" applyFill="1" applyBorder="1" applyAlignment="1">
      <alignment vertical="center"/>
    </xf>
    <xf numFmtId="164" fontId="0" fillId="4" borderId="0" xfId="0" applyNumberFormat="1" applyFill="1" applyAlignment="1">
      <alignment vertical="center"/>
    </xf>
    <xf numFmtId="0" fontId="0" fillId="0" borderId="1" xfId="0" applyBorder="1" applyAlignment="1">
      <alignment vertical="center"/>
    </xf>
    <xf numFmtId="2" fontId="0" fillId="0" borderId="22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3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8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164" fontId="5" fillId="0" borderId="24" xfId="0" applyNumberFormat="1" applyFont="1" applyFill="1" applyBorder="1" applyAlignment="1">
      <alignment horizontal="center"/>
    </xf>
    <xf numFmtId="166" fontId="5" fillId="0" borderId="25" xfId="0" applyNumberFormat="1" applyFont="1" applyFill="1" applyBorder="1"/>
    <xf numFmtId="166" fontId="5" fillId="0" borderId="24" xfId="0" applyNumberFormat="1" applyFont="1" applyFill="1" applyBorder="1" applyAlignment="1">
      <alignment horizontal="center"/>
    </xf>
    <xf numFmtId="0" fontId="7" fillId="0" borderId="26" xfId="1" applyFont="1" applyFill="1" applyBorder="1" applyAlignment="1">
      <alignment horizontal="center"/>
    </xf>
    <xf numFmtId="164" fontId="10" fillId="0" borderId="27" xfId="1" applyNumberFormat="1" applyFont="1" applyFill="1" applyBorder="1" applyAlignment="1">
      <alignment horizontal="center"/>
    </xf>
    <xf numFmtId="164" fontId="10" fillId="0" borderId="28" xfId="1" applyNumberFormat="1" applyFont="1" applyFill="1" applyBorder="1" applyAlignment="1">
      <alignment horizontal="center"/>
    </xf>
    <xf numFmtId="164" fontId="7" fillId="0" borderId="29" xfId="1" applyNumberFormat="1" applyFill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 activity (DNA norm) v.s Col10a1 gene expression. -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0.16239034456934323"/>
          <c:y val="0.28924917550433676"/>
          <c:w val="0.54876948485612354"/>
          <c:h val="0.47994240526424869"/>
        </c:manualLayout>
      </c:layout>
      <c:scatterChart>
        <c:scatterStyle val="lineMarker"/>
        <c:varyColors val="0"/>
        <c:ser>
          <c:idx val="0"/>
          <c:order val="0"/>
          <c:tx>
            <c:v>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'ALP vs Col10a1 (Exp2)'!$E$45:$E$56</c:f>
                <c:numCache>
                  <c:formatCode>General</c:formatCode>
                  <c:ptCount val="12"/>
                  <c:pt idx="0">
                    <c:v>72.226934804456704</c:v>
                  </c:pt>
                  <c:pt idx="3">
                    <c:v>102.33142633984068</c:v>
                  </c:pt>
                  <c:pt idx="6">
                    <c:v>158.31914123844507</c:v>
                  </c:pt>
                  <c:pt idx="9">
                    <c:v>185.00513472787591</c:v>
                  </c:pt>
                </c:numCache>
              </c:numRef>
            </c:plus>
            <c:minus>
              <c:numRef>
                <c:f>'ALP vs Col10a1 (Exp2)'!$E$45:$E$56</c:f>
                <c:numCache>
                  <c:formatCode>General</c:formatCode>
                  <c:ptCount val="12"/>
                  <c:pt idx="0">
                    <c:v>72.226934804456704</c:v>
                  </c:pt>
                  <c:pt idx="3">
                    <c:v>102.33142633984068</c:v>
                  </c:pt>
                  <c:pt idx="6">
                    <c:v>158.31914123844507</c:v>
                  </c:pt>
                  <c:pt idx="9">
                    <c:v>185.00513472787591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'ALP vs Col10a1 (Exp2)'!$B$45:$B$56</c:f>
              <c:numCache>
                <c:formatCode>General</c:formatCode>
                <c:ptCount val="12"/>
                <c:pt idx="0" formatCode="0.00">
                  <c:v>1.9237175497509036E-2</c:v>
                </c:pt>
                <c:pt idx="3" formatCode="0.00">
                  <c:v>5.1499107120204286E-2</c:v>
                </c:pt>
                <c:pt idx="6" formatCode="0.00">
                  <c:v>0.1437361136197953</c:v>
                </c:pt>
                <c:pt idx="9" formatCode="0.00">
                  <c:v>0.38896141640910264</c:v>
                </c:pt>
              </c:numCache>
            </c:numRef>
          </c:xVal>
          <c:yVal>
            <c:numRef>
              <c:f>'ALP vs Col10a1 (Exp2)'!$C$45:$C$56</c:f>
              <c:numCache>
                <c:formatCode>0</c:formatCode>
                <c:ptCount val="12"/>
                <c:pt idx="0">
                  <c:v>375.92895542126797</c:v>
                </c:pt>
                <c:pt idx="3">
                  <c:v>772.82198553158275</c:v>
                </c:pt>
                <c:pt idx="6">
                  <c:v>682.82388576250469</c:v>
                </c:pt>
                <c:pt idx="9">
                  <c:v>958.38313221772512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B-463B-8ACB-704AB8C30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026608"/>
        <c:axId val="1012016208"/>
      </c:scatterChart>
      <c:valAx>
        <c:axId val="101202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Col10a1 gene expression (relative to Hprt)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12016208"/>
        <c:crosses val="autoZero"/>
        <c:crossBetween val="midCat"/>
      </c:valAx>
      <c:valAx>
        <c:axId val="10120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Nnormalized</a:t>
                </a:r>
                <a:r>
                  <a:rPr lang="en-US" baseline="0"/>
                  <a:t> ALP activity (µmol/g)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1202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 activity (dna norm) v.s Col10a1 gene expression. - Ihh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Ihh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'ALP vs Col10a1 (Exp2)'!$B$57:$B$68</c:f>
              <c:numCache>
                <c:formatCode>General</c:formatCode>
                <c:ptCount val="12"/>
                <c:pt idx="0" formatCode="0.00">
                  <c:v>8.7673379009314892E-2</c:v>
                </c:pt>
                <c:pt idx="3" formatCode="0.00">
                  <c:v>0.10304254313535276</c:v>
                </c:pt>
                <c:pt idx="6" formatCode="0.00">
                  <c:v>0.37540392109494852</c:v>
                </c:pt>
                <c:pt idx="9" formatCode="0.00">
                  <c:v>0.70295849323562187</c:v>
                </c:pt>
              </c:numCache>
            </c:numRef>
          </c:xVal>
          <c:yVal>
            <c:numRef>
              <c:f>'ALP vs Col10a1 (Exp2)'!$C$57:$C$68</c:f>
              <c:numCache>
                <c:formatCode>0</c:formatCode>
                <c:ptCount val="12"/>
                <c:pt idx="0">
                  <c:v>681.2274331006879</c:v>
                </c:pt>
                <c:pt idx="3">
                  <c:v>980.27151306682924</c:v>
                </c:pt>
                <c:pt idx="6">
                  <c:v>1087.8254057444076</c:v>
                </c:pt>
                <c:pt idx="9">
                  <c:v>1451.4288350788775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3F-400E-A353-B3F156330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026608"/>
        <c:axId val="1012016208"/>
      </c:scatterChart>
      <c:valAx>
        <c:axId val="101202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Col10a1 gene expression (relative to Hprt)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12016208"/>
        <c:crosses val="autoZero"/>
        <c:crossBetween val="midCat"/>
      </c:valAx>
      <c:valAx>
        <c:axId val="10120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Nnormalized</a:t>
                </a:r>
                <a:r>
                  <a:rPr lang="en-US" baseline="0"/>
                  <a:t> ALP activity (µmol/g)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1202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 activity versus Col10a1 gene expression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164C80F-2BD6-471B-AD7E-AF273367ACD8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CB4-4157-8066-D917F462F6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15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CB4-4157-8066-D917F462F6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15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CB4-4157-8066-D917F462F6DB}"/>
                </c:ext>
              </c:extLst>
            </c:dLbl>
            <c:dLbl>
              <c:idx val="3"/>
              <c:layout>
                <c:manualLayout>
                  <c:x val="-1.5138550517561659E-2"/>
                  <c:y val="-1.9837054993939545E-2"/>
                </c:manualLayout>
              </c:layout>
              <c:tx>
                <c:rich>
                  <a:bodyPr/>
                  <a:lstStyle/>
                  <a:p>
                    <a:fld id="{917FB335-837F-4909-B9C4-0FB034272D74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CB4-4157-8066-D917F462F6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15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CB4-4157-8066-D917F462F6D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15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DCB4-4157-8066-D917F462F6D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3838426-22CC-47D3-BB3E-9200181ED1E3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CB4-4157-8066-D917F462F6D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15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DCB4-4157-8066-D917F462F6D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15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DCB4-4157-8066-D917F462F6DB}"/>
                </c:ext>
              </c:extLst>
            </c:dLbl>
            <c:dLbl>
              <c:idx val="9"/>
              <c:layout>
                <c:manualLayout>
                  <c:x val="-5.046183505853963E-3"/>
                  <c:y val="2.8457352224234973E-2"/>
                </c:manualLayout>
              </c:layout>
              <c:tx>
                <c:rich>
                  <a:bodyPr/>
                  <a:lstStyle/>
                  <a:p>
                    <a:fld id="{E5F81362-F09F-4722-BA45-767A380A3D10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CB4-4157-8066-D917F462F6D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15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DCB4-4157-8066-D917F462F6D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15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DCB4-4157-8066-D917F462F6DB}"/>
                </c:ext>
              </c:extLst>
            </c:dLbl>
            <c:dLbl>
              <c:idx val="12"/>
              <c:layout>
                <c:manualLayout>
                  <c:x val="-5.2984926811465646E-2"/>
                  <c:y val="3.967410998787909E-2"/>
                </c:manualLayout>
              </c:layout>
              <c:tx>
                <c:rich>
                  <a:bodyPr/>
                  <a:lstStyle/>
                  <a:p>
                    <a:fld id="{2ABD3B37-507A-4B77-B4A2-0597099AB3DC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CB4-4157-8066-D917F462F6D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15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DCB4-4157-8066-D917F462F6D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15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DCB4-4157-8066-D917F462F6D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94017B1-2F10-43B3-9C36-2CDAB8CDDFAF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CB4-4157-8066-D917F462F6D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15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DCB4-4157-8066-D917F462F6D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15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DCB4-4157-8066-D917F462F6DB}"/>
                </c:ext>
              </c:extLst>
            </c:dLbl>
            <c:dLbl>
              <c:idx val="18"/>
              <c:layout>
                <c:manualLayout>
                  <c:x val="0"/>
                  <c:y val="-2.0326680160167913E-2"/>
                </c:manualLayout>
              </c:layout>
              <c:tx>
                <c:rich>
                  <a:bodyPr/>
                  <a:lstStyle/>
                  <a:p>
                    <a:fld id="{62CCB1F1-2D42-4BCE-94AA-D48C33FB7409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CB4-4157-8066-D917F462F6D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15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DCB4-4157-8066-D917F462F6D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15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DCB4-4157-8066-D917F462F6DB}"/>
                </c:ext>
              </c:extLst>
            </c:dLbl>
            <c:dLbl>
              <c:idx val="21"/>
              <c:layout>
                <c:manualLayout>
                  <c:x val="-1.0092367011707742E-2"/>
                  <c:y val="-2.8457352224234973E-2"/>
                </c:manualLayout>
              </c:layout>
              <c:tx>
                <c:rich>
                  <a:bodyPr/>
                  <a:lstStyle/>
                  <a:p>
                    <a:fld id="{F9EE565B-42F4-4F07-AEED-ABBC6B2B25F5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CB4-4157-8066-D917F462F6D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15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DCB4-4157-8066-D917F462F6D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15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DCB4-4157-8066-D917F462F6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800731465183355"/>
                  <c:y val="0.20495541350048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'ALP vs Col10a1 (Exp2)'!$D$45:$D$68</c:f>
                <c:numCache>
                  <c:formatCode>General</c:formatCode>
                  <c:ptCount val="24"/>
                  <c:pt idx="0">
                    <c:v>3.2969241382439897E-3</c:v>
                  </c:pt>
                  <c:pt idx="3">
                    <c:v>1.9371641327373321E-2</c:v>
                  </c:pt>
                  <c:pt idx="6">
                    <c:v>1.1396370627976667E-2</c:v>
                  </c:pt>
                  <c:pt idx="9">
                    <c:v>0.11923159842985104</c:v>
                  </c:pt>
                  <c:pt idx="12">
                    <c:v>3.3527525400860493E-2</c:v>
                  </c:pt>
                  <c:pt idx="15">
                    <c:v>2.4303617903356018E-2</c:v>
                  </c:pt>
                  <c:pt idx="18">
                    <c:v>2.8833092019902768E-2</c:v>
                  </c:pt>
                  <c:pt idx="21">
                    <c:v>0.1525907834365568</c:v>
                  </c:pt>
                </c:numCache>
              </c:numRef>
            </c:plus>
            <c:minus>
              <c:numRef>
                <c:f>'ALP vs Col10a1 (Exp2)'!$D$45:$D$68</c:f>
                <c:numCache>
                  <c:formatCode>General</c:formatCode>
                  <c:ptCount val="24"/>
                  <c:pt idx="0">
                    <c:v>3.2969241382439897E-3</c:v>
                  </c:pt>
                  <c:pt idx="3">
                    <c:v>1.9371641327373321E-2</c:v>
                  </c:pt>
                  <c:pt idx="6">
                    <c:v>1.1396370627976667E-2</c:v>
                  </c:pt>
                  <c:pt idx="9">
                    <c:v>0.11923159842985104</c:v>
                  </c:pt>
                  <c:pt idx="12">
                    <c:v>3.3527525400860493E-2</c:v>
                  </c:pt>
                  <c:pt idx="15">
                    <c:v>2.4303617903356018E-2</c:v>
                  </c:pt>
                  <c:pt idx="18">
                    <c:v>2.8833092019902768E-2</c:v>
                  </c:pt>
                  <c:pt idx="21">
                    <c:v>0.1525907834365568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'ALP vs Col10a1 (Exp2)'!$E$45:$E$68</c:f>
                <c:numCache>
                  <c:formatCode>General</c:formatCode>
                  <c:ptCount val="24"/>
                  <c:pt idx="0">
                    <c:v>72.226934804456704</c:v>
                  </c:pt>
                  <c:pt idx="3">
                    <c:v>102.33142633984068</c:v>
                  </c:pt>
                  <c:pt idx="6">
                    <c:v>158.31914123844507</c:v>
                  </c:pt>
                  <c:pt idx="9">
                    <c:v>185.00513472787591</c:v>
                  </c:pt>
                  <c:pt idx="12">
                    <c:v>121.53590916278851</c:v>
                  </c:pt>
                  <c:pt idx="15">
                    <c:v>30.096326323240866</c:v>
                  </c:pt>
                  <c:pt idx="18">
                    <c:v>100.03041163971307</c:v>
                  </c:pt>
                  <c:pt idx="21">
                    <c:v>180.22670035384823</c:v>
                  </c:pt>
                </c:numCache>
              </c:numRef>
            </c:plus>
            <c:minus>
              <c:numRef>
                <c:f>'ALP vs Col10a1 (Exp2)'!$E$45:$E$68</c:f>
                <c:numCache>
                  <c:formatCode>General</c:formatCode>
                  <c:ptCount val="24"/>
                  <c:pt idx="0">
                    <c:v>72.226934804456704</c:v>
                  </c:pt>
                  <c:pt idx="3">
                    <c:v>102.33142633984068</c:v>
                  </c:pt>
                  <c:pt idx="6">
                    <c:v>158.31914123844507</c:v>
                  </c:pt>
                  <c:pt idx="9">
                    <c:v>185.00513472787591</c:v>
                  </c:pt>
                  <c:pt idx="12">
                    <c:v>121.53590916278851</c:v>
                  </c:pt>
                  <c:pt idx="15">
                    <c:v>30.096326323240866</c:v>
                  </c:pt>
                  <c:pt idx="18">
                    <c:v>100.03041163971307</c:v>
                  </c:pt>
                  <c:pt idx="21">
                    <c:v>180.22670035384823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'ALP vs Col10a1 (Exp2)'!$B$45:$B$68</c:f>
              <c:numCache>
                <c:formatCode>General</c:formatCode>
                <c:ptCount val="24"/>
                <c:pt idx="0" formatCode="0.00">
                  <c:v>1.9237175497509036E-2</c:v>
                </c:pt>
                <c:pt idx="3" formatCode="0.00">
                  <c:v>5.1499107120204286E-2</c:v>
                </c:pt>
                <c:pt idx="6" formatCode="0.00">
                  <c:v>0.1437361136197953</c:v>
                </c:pt>
                <c:pt idx="9" formatCode="0.00">
                  <c:v>0.38896141640910264</c:v>
                </c:pt>
                <c:pt idx="12" formatCode="0.00">
                  <c:v>8.7673379009314892E-2</c:v>
                </c:pt>
                <c:pt idx="15" formatCode="0.00">
                  <c:v>0.10304254313535276</c:v>
                </c:pt>
                <c:pt idx="18" formatCode="0.00">
                  <c:v>0.37540392109494852</c:v>
                </c:pt>
                <c:pt idx="21" formatCode="0.00">
                  <c:v>0.70295849323562187</c:v>
                </c:pt>
              </c:numCache>
            </c:numRef>
          </c:xVal>
          <c:yVal>
            <c:numRef>
              <c:f>'ALP vs Col10a1 (Exp2)'!$C$45:$C$68</c:f>
              <c:numCache>
                <c:formatCode>0</c:formatCode>
                <c:ptCount val="24"/>
                <c:pt idx="0">
                  <c:v>375.92895542126797</c:v>
                </c:pt>
                <c:pt idx="3">
                  <c:v>772.82198553158275</c:v>
                </c:pt>
                <c:pt idx="6">
                  <c:v>682.82388576250469</c:v>
                </c:pt>
                <c:pt idx="9">
                  <c:v>958.38313221772512</c:v>
                </c:pt>
                <c:pt idx="12">
                  <c:v>681.2274331006879</c:v>
                </c:pt>
                <c:pt idx="15">
                  <c:v>980.27151306682924</c:v>
                </c:pt>
                <c:pt idx="18">
                  <c:v>1087.8254057444076</c:v>
                </c:pt>
                <c:pt idx="21">
                  <c:v>1451.4288350788775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'ALP vs Col10a1 (Exp2)'!$F$45:$F$68</c15:f>
                <c15:dlblRangeCache>
                  <c:ptCount val="24"/>
                  <c:pt idx="0">
                    <c:v>d7</c:v>
                  </c:pt>
                  <c:pt idx="3">
                    <c:v>d9</c:v>
                  </c:pt>
                  <c:pt idx="6">
                    <c:v>d12</c:v>
                  </c:pt>
                  <c:pt idx="9">
                    <c:v>d14</c:v>
                  </c:pt>
                  <c:pt idx="12">
                    <c:v>ihh d7</c:v>
                  </c:pt>
                  <c:pt idx="15">
                    <c:v>ihh d9</c:v>
                  </c:pt>
                  <c:pt idx="18">
                    <c:v>ihh d12</c:v>
                  </c:pt>
                  <c:pt idx="21">
                    <c:v>ihh d14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DCB4-4157-8066-D917F462F6DB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012026608"/>
        <c:axId val="1012016208"/>
      </c:scatterChart>
      <c:valAx>
        <c:axId val="101202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Col10a1 gene expression (relative to Hprt)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12016208"/>
        <c:crosses val="autoZero"/>
        <c:crossBetween val="midCat"/>
      </c:valAx>
      <c:valAx>
        <c:axId val="1012016208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Formed product normalized to cell quantity (µmol/mg)</a:t>
                </a:r>
              </a:p>
            </c:rich>
          </c:tx>
          <c:layout>
            <c:manualLayout>
              <c:xMode val="edge"/>
              <c:yMode val="edge"/>
              <c:x val="2.6567286883814142E-2"/>
              <c:y val="0.14340354123907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1202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>
              <a:lumMod val="85000"/>
              <a:lumOff val="15000"/>
            </a:schemeClr>
          </a:solidFill>
        </a:defRPr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40</xdr:row>
      <xdr:rowOff>0</xdr:rowOff>
    </xdr:from>
    <xdr:to>
      <xdr:col>13</xdr:col>
      <xdr:colOff>502003</xdr:colOff>
      <xdr:row>56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EBC52-7F75-49B0-8238-D4A61597A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</xdr:colOff>
      <xdr:row>58</xdr:row>
      <xdr:rowOff>0</xdr:rowOff>
    </xdr:from>
    <xdr:to>
      <xdr:col>13</xdr:col>
      <xdr:colOff>525815</xdr:colOff>
      <xdr:row>74</xdr:row>
      <xdr:rowOff>17463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1243C3-3219-4190-9FB3-F091D8143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508001</xdr:colOff>
      <xdr:row>51</xdr:row>
      <xdr:rowOff>31750</xdr:rowOff>
    </xdr:from>
    <xdr:to>
      <xdr:col>24</xdr:col>
      <xdr:colOff>71437</xdr:colOff>
      <xdr:row>68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5C275-B5DF-48CB-BE7F-DC28A9FB5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B508-20A7-4450-AD32-E4E14FAF7F7C}">
  <dimension ref="A1:S88"/>
  <sheetViews>
    <sheetView tabSelected="1" zoomScale="80" zoomScaleNormal="80" workbookViewId="0">
      <selection activeCell="G80" sqref="G80"/>
    </sheetView>
  </sheetViews>
  <sheetFormatPr defaultRowHeight="14.4" x14ac:dyDescent="0.3"/>
  <cols>
    <col min="1" max="1" width="10" customWidth="1"/>
    <col min="3" max="3" width="9.44140625" bestFit="1" customWidth="1"/>
    <col min="8" max="8" width="17.109375" customWidth="1"/>
  </cols>
  <sheetData>
    <row r="1" spans="1:19" ht="15" thickBot="1" x14ac:dyDescent="0.35">
      <c r="H1" s="56" t="s">
        <v>44</v>
      </c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</row>
    <row r="2" spans="1:19" ht="15" thickBot="1" x14ac:dyDescent="0.35">
      <c r="A2" s="5" t="s">
        <v>11</v>
      </c>
      <c r="B2" s="6" t="s">
        <v>10</v>
      </c>
      <c r="C2" t="s">
        <v>17</v>
      </c>
      <c r="D2" t="s">
        <v>18</v>
      </c>
    </row>
    <row r="3" spans="1:19" ht="15" thickBot="1" x14ac:dyDescent="0.35">
      <c r="A3" s="40" t="s">
        <v>0</v>
      </c>
      <c r="B3" s="1">
        <v>2.1730660780057399E-2</v>
      </c>
      <c r="H3" s="8"/>
      <c r="I3" s="8"/>
      <c r="J3" s="62" t="s">
        <v>12</v>
      </c>
      <c r="K3" s="63" t="s">
        <v>13</v>
      </c>
    </row>
    <row r="4" spans="1:19" x14ac:dyDescent="0.3">
      <c r="A4" s="41"/>
      <c r="B4" s="2">
        <v>8.9409567108937379E-3</v>
      </c>
      <c r="C4" s="7">
        <f>AVERAGE(B3:B5)</f>
        <v>1.1424066871612092E-2</v>
      </c>
      <c r="D4">
        <f>_xlfn.STDEV.P(B3:B5)</f>
        <v>7.6069838967186944E-3</v>
      </c>
      <c r="G4" s="26"/>
      <c r="H4" s="26"/>
      <c r="I4" s="67" t="s">
        <v>37</v>
      </c>
      <c r="J4" s="15" t="s">
        <v>14</v>
      </c>
      <c r="K4" s="16" t="s">
        <v>14</v>
      </c>
    </row>
    <row r="5" spans="1:19" ht="15" thickBot="1" x14ac:dyDescent="0.35">
      <c r="A5" s="42"/>
      <c r="B5" s="3">
        <v>3.6005831238851357E-3</v>
      </c>
      <c r="H5" s="8"/>
      <c r="I5" s="68" t="s">
        <v>38</v>
      </c>
      <c r="J5" s="69" t="s">
        <v>38</v>
      </c>
      <c r="K5" s="70" t="s">
        <v>15</v>
      </c>
    </row>
    <row r="6" spans="1:19" ht="15" thickBot="1" x14ac:dyDescent="0.35">
      <c r="A6" s="40" t="s">
        <v>1</v>
      </c>
      <c r="B6" s="1">
        <v>2.0958390250870266E-2</v>
      </c>
      <c r="H6" s="14" t="s">
        <v>28</v>
      </c>
      <c r="I6" s="64"/>
      <c r="J6" s="65"/>
      <c r="K6" s="66"/>
      <c r="M6" s="36" t="s">
        <v>16</v>
      </c>
      <c r="N6" s="9" t="s">
        <v>17</v>
      </c>
      <c r="O6" s="10" t="s">
        <v>18</v>
      </c>
      <c r="Q6" s="36" t="s">
        <v>19</v>
      </c>
      <c r="R6" s="9" t="s">
        <v>17</v>
      </c>
      <c r="S6" s="10" t="s">
        <v>18</v>
      </c>
    </row>
    <row r="7" spans="1:19" ht="15" thickBot="1" x14ac:dyDescent="0.35">
      <c r="A7" s="41"/>
      <c r="B7" s="2">
        <v>2.234795839803699E-2</v>
      </c>
      <c r="C7" s="7">
        <f>AVERAGE(B6:B9)</f>
        <v>1.9237175497509036E-2</v>
      </c>
      <c r="D7">
        <f>_xlfn.STDEV.P(B6:B9)</f>
        <v>3.2969241382439897E-3</v>
      </c>
      <c r="H7" s="11" t="s">
        <v>20</v>
      </c>
      <c r="I7" s="24">
        <v>72.145101969668275</v>
      </c>
      <c r="J7" s="18">
        <f>AVERAGE(I7:I9)</f>
        <v>3.2655999397577049</v>
      </c>
      <c r="K7" s="17">
        <f>STDEV(I7:I9)</f>
        <v>60.037094889668687</v>
      </c>
      <c r="M7">
        <f>I7/$J$10</f>
        <v>0.19191153256290697</v>
      </c>
      <c r="N7" s="38">
        <f>AVERAGE(M7:M9)</f>
        <v>8.6867475693598959E-3</v>
      </c>
      <c r="O7" s="38">
        <f>_xlfn.STDEV.P(M7:M9)</f>
        <v>0.13039719872419983</v>
      </c>
      <c r="Q7">
        <f>I7/$J$7</f>
        <v>22.092449565338114</v>
      </c>
      <c r="R7" s="38">
        <f>AVERAGE(Q7:Q8)</f>
        <v>5.2328186650180211</v>
      </c>
      <c r="S7" s="38">
        <f>_xlfn.STDEV.P(Q7:Q9)</f>
        <v>15.011049611265316</v>
      </c>
    </row>
    <row r="8" spans="1:19" ht="15" thickBot="1" x14ac:dyDescent="0.35">
      <c r="A8" s="41"/>
      <c r="B8" s="3">
        <v>1.3725600476352554E-2</v>
      </c>
      <c r="H8" s="12" t="s">
        <v>20</v>
      </c>
      <c r="I8" s="24">
        <v>-37.968517335176593</v>
      </c>
      <c r="J8" s="19"/>
      <c r="K8" s="20"/>
      <c r="M8">
        <f>I8/$J$10</f>
        <v>-0.10099918292441419</v>
      </c>
      <c r="N8" s="38"/>
      <c r="O8" s="38"/>
      <c r="Q8">
        <f>I8/$J$7</f>
        <v>-11.626812235302072</v>
      </c>
      <c r="R8" s="38"/>
      <c r="S8" s="38"/>
    </row>
    <row r="9" spans="1:19" ht="15" thickBot="1" x14ac:dyDescent="0.35">
      <c r="A9" s="42"/>
      <c r="B9" s="3">
        <v>1.9916752864776333E-2</v>
      </c>
      <c r="H9" s="12" t="s">
        <v>20</v>
      </c>
      <c r="I9" s="24">
        <v>-24.379784815218567</v>
      </c>
      <c r="J9" s="19"/>
      <c r="K9" s="20"/>
      <c r="M9">
        <f>I9/$J$10</f>
        <v>-6.4852106930413086E-2</v>
      </c>
      <c r="N9" s="38"/>
      <c r="O9" s="38"/>
      <c r="Q9">
        <f>I9/$J$7</f>
        <v>-7.4656373300360404</v>
      </c>
      <c r="R9" s="38"/>
      <c r="S9" s="38"/>
    </row>
    <row r="10" spans="1:19" ht="15" thickBot="1" x14ac:dyDescent="0.35">
      <c r="A10" s="40" t="s">
        <v>2</v>
      </c>
      <c r="B10" s="1">
        <v>9.3864865163601874E-2</v>
      </c>
      <c r="H10" s="12" t="s">
        <v>21</v>
      </c>
      <c r="I10" s="24">
        <v>473.92476823385203</v>
      </c>
      <c r="J10" s="19">
        <f>AVERAGE(I10:I13)</f>
        <v>375.92895542126797</v>
      </c>
      <c r="K10" s="20">
        <f>STDEV(I10:I13)</f>
        <v>72.226934804456704</v>
      </c>
      <c r="M10">
        <f>I10/$J$10</f>
        <v>1.2606764161137027</v>
      </c>
      <c r="N10" s="38">
        <f>AVERAGE(M10:M13)</f>
        <v>1</v>
      </c>
      <c r="O10" s="38">
        <f>_xlfn.STDEV.P(M10:M13)</f>
        <v>0.16638878031634327</v>
      </c>
      <c r="Q10">
        <f>I10/$J$7</f>
        <v>145.12640157294206</v>
      </c>
      <c r="R10" s="38">
        <f>AVERAGE(Q10:Q13)</f>
        <v>115.11788411202643</v>
      </c>
      <c r="S10" s="38">
        <f>_xlfn.STDEV.P(Q10:Q13)</f>
        <v>19.154324329998271</v>
      </c>
    </row>
    <row r="11" spans="1:19" ht="15" thickBot="1" x14ac:dyDescent="0.35">
      <c r="A11" s="41"/>
      <c r="B11" s="2">
        <v>0.12528871014618562</v>
      </c>
      <c r="C11" s="7">
        <f>AVERAGE(B10:B12)</f>
        <v>8.7673379009314892E-2</v>
      </c>
      <c r="D11">
        <f>_xlfn.STDEV.P(B10:B12)</f>
        <v>3.3527525400860493E-2</v>
      </c>
      <c r="H11" s="12" t="s">
        <v>21</v>
      </c>
      <c r="I11" s="24">
        <v>370.28205380286943</v>
      </c>
      <c r="J11" s="19"/>
      <c r="K11" s="20"/>
      <c r="M11">
        <f>I11/$J$10</f>
        <v>0.98497880640220814</v>
      </c>
      <c r="N11" s="38"/>
      <c r="O11" s="38"/>
      <c r="Q11">
        <f>I11/$J$7</f>
        <v>113.38867608821151</v>
      </c>
      <c r="R11" s="38"/>
      <c r="S11" s="38"/>
    </row>
    <row r="12" spans="1:19" ht="15" thickBot="1" x14ac:dyDescent="0.35">
      <c r="A12" s="42"/>
      <c r="B12" s="3">
        <v>4.3866561718157226E-2</v>
      </c>
      <c r="H12" s="12" t="s">
        <v>21</v>
      </c>
      <c r="I12" s="24">
        <v>359.34303483082113</v>
      </c>
      <c r="J12" s="19"/>
      <c r="K12" s="20"/>
      <c r="M12">
        <f>I12/$J$10</f>
        <v>0.95588017269949166</v>
      </c>
      <c r="N12" s="38"/>
      <c r="O12" s="38"/>
      <c r="Q12">
        <f>I12/$J$7</f>
        <v>110.0389029458039</v>
      </c>
      <c r="R12" s="38"/>
      <c r="S12" s="38"/>
    </row>
    <row r="13" spans="1:19" ht="15" thickBot="1" x14ac:dyDescent="0.35">
      <c r="A13" s="40" t="s">
        <v>3</v>
      </c>
      <c r="B13" s="1">
        <v>6.6788660670610928E-2</v>
      </c>
      <c r="H13" s="12" t="s">
        <v>21</v>
      </c>
      <c r="I13" s="24">
        <v>300.1659648175293</v>
      </c>
      <c r="J13" s="19"/>
      <c r="K13" s="20"/>
      <c r="M13">
        <f>I13/$J$10</f>
        <v>0.79846460478459746</v>
      </c>
      <c r="N13" s="38"/>
      <c r="O13" s="38"/>
      <c r="Q13">
        <f>I13/$J$7</f>
        <v>91.917555841148285</v>
      </c>
      <c r="R13" s="38"/>
      <c r="S13" s="38"/>
    </row>
    <row r="14" spans="1:19" ht="15" thickBot="1" x14ac:dyDescent="0.35">
      <c r="A14" s="41"/>
      <c r="B14" s="2">
        <v>6.3540947518769902E-2</v>
      </c>
      <c r="C14" s="7">
        <f>AVERAGE(B13:B15)</f>
        <v>5.1499107120204286E-2</v>
      </c>
      <c r="D14">
        <f>_xlfn.STDEV.P(B13:B15)</f>
        <v>1.9371641327373321E-2</v>
      </c>
      <c r="H14" s="12" t="s">
        <v>29</v>
      </c>
      <c r="I14" s="24">
        <v>776.33372128551071</v>
      </c>
      <c r="J14" s="19">
        <f>AVERAGE(I14:I16)</f>
        <v>772.82198553158275</v>
      </c>
      <c r="K14" s="20">
        <f>STDEV(I14:I16)</f>
        <v>102.33142633984068</v>
      </c>
      <c r="M14">
        <f>I14/$J$10</f>
        <v>2.0651075425024046</v>
      </c>
      <c r="N14" s="38">
        <f>AVERAGE(M14:M16)</f>
        <v>2.0557660546939096</v>
      </c>
      <c r="O14" s="38">
        <f>_xlfn.STDEV.P(M14:M16)</f>
        <v>0.22225811160065254</v>
      </c>
      <c r="Q14">
        <f>I14/$J$7</f>
        <v>237.73081075666352</v>
      </c>
      <c r="R14" s="38">
        <f>AVERAGE(Q14:Q16)</f>
        <v>236.65543844569129</v>
      </c>
      <c r="S14" s="38">
        <f>_xlfn.STDEV.P(Q14:Q16)</f>
        <v>25.585883534201926</v>
      </c>
    </row>
    <row r="15" spans="1:19" ht="15" thickBot="1" x14ac:dyDescent="0.35">
      <c r="A15" s="42"/>
      <c r="B15" s="3">
        <v>2.4167713171232046E-2</v>
      </c>
      <c r="H15" s="12" t="s">
        <v>29</v>
      </c>
      <c r="I15" s="24">
        <v>668.77989374962669</v>
      </c>
      <c r="J15" s="19"/>
      <c r="K15" s="20"/>
      <c r="M15">
        <f>I15/$J$10</f>
        <v>1.7790060704427209</v>
      </c>
      <c r="N15" s="38"/>
      <c r="O15" s="38"/>
      <c r="Q15">
        <f>I15/$J$7</f>
        <v>204.79541465181666</v>
      </c>
      <c r="R15" s="38"/>
      <c r="S15" s="38"/>
    </row>
    <row r="16" spans="1:19" ht="15" thickBot="1" x14ac:dyDescent="0.35">
      <c r="A16" s="40" t="s">
        <v>4</v>
      </c>
      <c r="B16" s="1">
        <v>7.536749687087535E-2</v>
      </c>
      <c r="H16" s="12" t="s">
        <v>29</v>
      </c>
      <c r="I16" s="24">
        <v>873.35234155961086</v>
      </c>
      <c r="J16" s="19"/>
      <c r="K16" s="20"/>
      <c r="M16">
        <f>I16/$J$10</f>
        <v>2.3231845511366038</v>
      </c>
      <c r="N16" s="38"/>
      <c r="O16" s="38"/>
      <c r="Q16">
        <f>I16/$J$7</f>
        <v>267.44008992859375</v>
      </c>
      <c r="R16" s="38"/>
      <c r="S16" s="38"/>
    </row>
    <row r="17" spans="1:19" ht="15" thickBot="1" x14ac:dyDescent="0.35">
      <c r="A17" s="41"/>
      <c r="B17" s="4">
        <v>0.13453134456358942</v>
      </c>
      <c r="C17" s="7">
        <f>AVERAGE(B16:B18)</f>
        <v>0.10304254313535276</v>
      </c>
      <c r="D17">
        <f>_xlfn.STDEV.P(B16:B18)</f>
        <v>2.4303617903356018E-2</v>
      </c>
      <c r="H17" s="12" t="s">
        <v>30</v>
      </c>
      <c r="I17" s="24">
        <v>847.2469296347914</v>
      </c>
      <c r="J17" s="19">
        <f>AVERAGE(I17:I19)</f>
        <v>682.82388576250469</v>
      </c>
      <c r="K17" s="20">
        <f>STDEV(I17:I19)</f>
        <v>158.31914123844507</v>
      </c>
      <c r="M17">
        <f>I17/$J$10</f>
        <v>2.2537421430742466</v>
      </c>
      <c r="N17" s="38">
        <f>AVERAGE(M17:M19)</f>
        <v>1.8163641717816834</v>
      </c>
      <c r="O17" s="38">
        <f>_xlfn.STDEV.P(M17:M19)</f>
        <v>0.34386028437672816</v>
      </c>
      <c r="Q17">
        <f>I17/$J$7</f>
        <v>259.44602684481123</v>
      </c>
      <c r="R17" s="38">
        <f>AVERAGE(Q17:Q19)</f>
        <v>209.09600023240071</v>
      </c>
      <c r="S17" s="38">
        <f>_xlfn.STDEV.P(Q17:Q19)</f>
        <v>39.58446836760865</v>
      </c>
    </row>
    <row r="18" spans="1:19" ht="15" thickBot="1" x14ac:dyDescent="0.35">
      <c r="A18" s="42"/>
      <c r="B18" s="3">
        <v>9.9228787971593485E-2</v>
      </c>
      <c r="H18" s="12" t="s">
        <v>30</v>
      </c>
      <c r="I18" s="24">
        <v>669.81314030544172</v>
      </c>
      <c r="J18" s="19"/>
      <c r="K18" s="20"/>
      <c r="M18">
        <f>I18/$J$10</f>
        <v>1.7817545859292632</v>
      </c>
      <c r="N18" s="38"/>
      <c r="O18" s="38"/>
      <c r="Q18">
        <f>I18/$J$7</f>
        <v>205.11181793907656</v>
      </c>
      <c r="R18" s="38"/>
      <c r="S18" s="38"/>
    </row>
    <row r="19" spans="1:19" ht="15" thickBot="1" x14ac:dyDescent="0.35">
      <c r="A19" s="40" t="s">
        <v>5</v>
      </c>
      <c r="B19" s="1">
        <v>0.15296961162809006</v>
      </c>
      <c r="H19" s="12" t="s">
        <v>30</v>
      </c>
      <c r="I19" s="24">
        <v>531.41158734728128</v>
      </c>
      <c r="J19" s="19"/>
      <c r="K19" s="20"/>
      <c r="M19">
        <f>I19/$J$10</f>
        <v>1.4135957863415407</v>
      </c>
      <c r="N19" s="38"/>
      <c r="O19" s="38"/>
      <c r="Q19">
        <f>I19/$J$7</f>
        <v>162.73015591331435</v>
      </c>
      <c r="R19" s="38"/>
      <c r="S19" s="38"/>
    </row>
    <row r="20" spans="1:19" ht="15" thickBot="1" x14ac:dyDescent="0.35">
      <c r="A20" s="41"/>
      <c r="B20" s="2">
        <v>0.12767940040532685</v>
      </c>
      <c r="C20" s="7">
        <f>AVERAGE(B19:B21)</f>
        <v>0.1437361136197953</v>
      </c>
      <c r="D20">
        <f>_xlfn.STDEV.P(B19:B21)</f>
        <v>1.1396370627976667E-2</v>
      </c>
      <c r="H20" s="12" t="s">
        <v>22</v>
      </c>
      <c r="I20" s="24">
        <v>1070.9237966541605</v>
      </c>
      <c r="J20" s="19">
        <f>AVERAGE(I20:I22)</f>
        <v>958.38313221772512</v>
      </c>
      <c r="K20" s="20">
        <f>STDEV(I20:I22)</f>
        <v>185.00513472787591</v>
      </c>
      <c r="M20">
        <f>I20/$J$10</f>
        <v>2.848739851534122</v>
      </c>
      <c r="N20" s="38">
        <f>AVERAGE(M20:M22)</f>
        <v>2.5493730089073767</v>
      </c>
      <c r="O20" s="38">
        <f>_xlfn.STDEV.P(M20:M22)</f>
        <v>0.4018207636868773</v>
      </c>
      <c r="Q20">
        <f>I20/$J$7</f>
        <v>327.94090409421642</v>
      </c>
      <c r="R20" s="38">
        <f>AVERAGE(Q20:Q22)</f>
        <v>293.47842659772755</v>
      </c>
      <c r="S20" s="38">
        <f>_xlfn.STDEV.P(Q20:Q22)</f>
        <v>46.256756107911919</v>
      </c>
    </row>
    <row r="21" spans="1:19" ht="15" thickBot="1" x14ac:dyDescent="0.35">
      <c r="A21" s="42"/>
      <c r="B21" s="3">
        <v>0.15055932882596892</v>
      </c>
      <c r="H21" s="12" t="s">
        <v>22</v>
      </c>
      <c r="I21" s="24">
        <v>744.86188899472506</v>
      </c>
      <c r="J21" s="19"/>
      <c r="K21" s="20"/>
      <c r="M21">
        <f>I21/$J$10</f>
        <v>1.9813900425946942</v>
      </c>
      <c r="N21" s="38"/>
      <c r="O21" s="38"/>
      <c r="Q21">
        <f>I21/$J$7</f>
        <v>228.09342930413914</v>
      </c>
      <c r="R21" s="38"/>
      <c r="S21" s="38"/>
    </row>
    <row r="22" spans="1:19" ht="15" thickBot="1" x14ac:dyDescent="0.35">
      <c r="A22" s="40" t="s">
        <v>6</v>
      </c>
      <c r="B22" s="1">
        <v>0.39571528948112916</v>
      </c>
      <c r="H22" s="13" t="s">
        <v>22</v>
      </c>
      <c r="I22" s="24">
        <v>1059.3637110042896</v>
      </c>
      <c r="J22" s="21"/>
      <c r="K22" s="22"/>
      <c r="M22">
        <f>I22/$J$10</f>
        <v>2.817989132593314</v>
      </c>
      <c r="N22" s="38"/>
      <c r="O22" s="38"/>
      <c r="Q22">
        <f>I22/$J$7</f>
        <v>324.40094639482703</v>
      </c>
      <c r="R22" s="38"/>
      <c r="S22" s="38"/>
    </row>
    <row r="23" spans="1:19" ht="15" thickBot="1" x14ac:dyDescent="0.35">
      <c r="A23" s="41"/>
      <c r="B23" s="1">
        <v>0.39586860641061694</v>
      </c>
      <c r="C23" s="7">
        <f>AVERAGE(B22:B24)</f>
        <v>0.37540392109494852</v>
      </c>
      <c r="D23">
        <f>_xlfn.STDEV.P(B22:B24)</f>
        <v>2.8833092019902768E-2</v>
      </c>
      <c r="H23" s="11" t="s">
        <v>31</v>
      </c>
      <c r="I23" s="24">
        <v>0</v>
      </c>
      <c r="J23" s="23">
        <v>0</v>
      </c>
      <c r="K23" s="17">
        <v>0</v>
      </c>
      <c r="M23">
        <f>I23/$J$10</f>
        <v>0</v>
      </c>
      <c r="Q23">
        <f>I23/$J$7</f>
        <v>0</v>
      </c>
    </row>
    <row r="24" spans="1:19" ht="15" thickBot="1" x14ac:dyDescent="0.35">
      <c r="A24" s="42"/>
      <c r="B24" s="1">
        <v>0.33462786739309958</v>
      </c>
      <c r="H24" s="12" t="s">
        <v>32</v>
      </c>
      <c r="I24" s="24">
        <v>785.76440087030255</v>
      </c>
      <c r="J24" s="23">
        <f>AVERAGE(I24:I26)</f>
        <v>681.2274331006879</v>
      </c>
      <c r="K24" s="17">
        <f>STDEV(I24:I26)</f>
        <v>121.53590916278851</v>
      </c>
      <c r="M24">
        <f>I24/$J$10</f>
        <v>2.0901938771642925</v>
      </c>
      <c r="N24" s="38">
        <f>AVERAGE(M24:M26)</f>
        <v>1.8121174846382899</v>
      </c>
      <c r="O24" s="38">
        <f>_xlfn.STDEV.P(M24:M26)</f>
        <v>0.26396916986657115</v>
      </c>
      <c r="Q24">
        <f>I24/$J$7</f>
        <v>240.61869652306623</v>
      </c>
      <c r="R24" s="38">
        <f>AVERAGE(Q24:Q26)</f>
        <v>208.60713059396747</v>
      </c>
      <c r="S24" s="38">
        <f>_xlfn.STDEV.P(Q24:Q26)</f>
        <v>30.387572305847993</v>
      </c>
    </row>
    <row r="25" spans="1:19" ht="15" thickBot="1" x14ac:dyDescent="0.35">
      <c r="A25" s="40" t="s">
        <v>7</v>
      </c>
      <c r="B25" s="1">
        <v>0.532240030190964</v>
      </c>
      <c r="H25" s="12" t="s">
        <v>32</v>
      </c>
      <c r="I25" s="24">
        <v>547.87261255441501</v>
      </c>
      <c r="J25" s="19"/>
      <c r="K25" s="20"/>
      <c r="M25">
        <f>I25/$J$10</f>
        <v>1.4573833822948437</v>
      </c>
      <c r="N25" s="38"/>
      <c r="O25" s="38"/>
      <c r="Q25">
        <f>I25/$J$7</f>
        <v>167.77089130981093</v>
      </c>
      <c r="R25" s="38"/>
      <c r="S25" s="38"/>
    </row>
    <row r="26" spans="1:19" ht="15" thickBot="1" x14ac:dyDescent="0.35">
      <c r="A26" s="41"/>
      <c r="B26" s="1">
        <v>0.39431360398845156</v>
      </c>
      <c r="C26" s="7">
        <f>AVERAGE(B25:B27)</f>
        <v>0.38896141640910264</v>
      </c>
      <c r="D26">
        <f>_xlfn.STDEV.P(B25:B27)</f>
        <v>0.11923159842985104</v>
      </c>
      <c r="H26" s="12" t="s">
        <v>32</v>
      </c>
      <c r="I26" s="24">
        <v>710.04528587734615</v>
      </c>
      <c r="J26" s="19"/>
      <c r="K26" s="20"/>
      <c r="M26">
        <f>I26/$J$10</f>
        <v>1.8887751944557334</v>
      </c>
      <c r="N26" s="38"/>
      <c r="O26" s="38"/>
      <c r="Q26">
        <f>I26/$J$7</f>
        <v>217.43180394902529</v>
      </c>
      <c r="R26" s="38"/>
      <c r="S26" s="38"/>
    </row>
    <row r="27" spans="1:19" ht="15" thickBot="1" x14ac:dyDescent="0.35">
      <c r="A27" s="42"/>
      <c r="B27" s="1">
        <v>0.24033061504789235</v>
      </c>
      <c r="H27" s="12" t="s">
        <v>33</v>
      </c>
      <c r="I27" s="24">
        <v>953.09141028757813</v>
      </c>
      <c r="J27" s="19">
        <f>AVERAGE(I27:I29)</f>
        <v>980.27151306682924</v>
      </c>
      <c r="K27" s="20">
        <f>STDEV(I27:I29)</f>
        <v>30.096326323240866</v>
      </c>
      <c r="M27">
        <f>I27/$J$10</f>
        <v>2.5352966206594512</v>
      </c>
      <c r="N27" s="38">
        <f t="shared" ref="N27" si="0">AVERAGE(M27:M29)</f>
        <v>2.6075977892374156</v>
      </c>
      <c r="O27" s="38">
        <f t="shared" ref="O27" si="1">_xlfn.STDEV.P(M27:M29)</f>
        <v>6.5367530718334912E-2</v>
      </c>
      <c r="Q27">
        <f>I27/$J$7</f>
        <v>291.85798256668693</v>
      </c>
      <c r="R27" s="38">
        <f t="shared" ref="R27" si="2">AVERAGE(Q27:Q29)</f>
        <v>300.18114011220911</v>
      </c>
      <c r="S27" s="38">
        <f t="shared" ref="S27" si="3">_xlfn.STDEV.P(Q27:Q29)</f>
        <v>7.5249718259226022</v>
      </c>
    </row>
    <row r="28" spans="1:19" ht="15" thickBot="1" x14ac:dyDescent="0.35">
      <c r="A28" s="40" t="s">
        <v>8</v>
      </c>
      <c r="B28" s="1">
        <v>0.86668009281249403</v>
      </c>
      <c r="H28" s="12" t="s">
        <v>33</v>
      </c>
      <c r="I28" s="24">
        <v>1012.6157737929481</v>
      </c>
      <c r="J28" s="19"/>
      <c r="K28" s="20"/>
      <c r="M28">
        <f>I28/$J$10</f>
        <v>2.6936360160344806</v>
      </c>
      <c r="N28" s="38"/>
      <c r="O28" s="38"/>
      <c r="Q28">
        <f>I28/$J$7</f>
        <v>310.08567873383788</v>
      </c>
      <c r="R28" s="38"/>
      <c r="S28" s="38"/>
    </row>
    <row r="29" spans="1:19" ht="15" thickBot="1" x14ac:dyDescent="0.35">
      <c r="A29" s="41"/>
      <c r="B29" s="1">
        <v>0.49935062301563016</v>
      </c>
      <c r="C29" s="7">
        <f>AVERAGE(B28:B30)</f>
        <v>0.70295849323562187</v>
      </c>
      <c r="D29">
        <f>_xlfn.STDEV.P(B28:B30)</f>
        <v>0.1525907834365568</v>
      </c>
      <c r="H29" s="12" t="s">
        <v>33</v>
      </c>
      <c r="I29" s="24">
        <v>975.10735511996165</v>
      </c>
      <c r="J29" s="19"/>
      <c r="K29" s="20"/>
      <c r="M29">
        <f>I29/$J$10</f>
        <v>2.593860731018315</v>
      </c>
      <c r="N29" s="38"/>
      <c r="O29" s="38"/>
      <c r="Q29">
        <f>I29/$J$7</f>
        <v>298.59975903610251</v>
      </c>
      <c r="R29" s="38"/>
      <c r="S29" s="38"/>
    </row>
    <row r="30" spans="1:19" ht="15" thickBot="1" x14ac:dyDescent="0.35">
      <c r="A30" s="61"/>
      <c r="B30" s="1">
        <v>0.74284476387874121</v>
      </c>
      <c r="H30" s="12" t="s">
        <v>34</v>
      </c>
      <c r="I30" s="24">
        <v>1202.4002164499452</v>
      </c>
      <c r="J30" s="19">
        <f>AVERAGE(I30:I32)</f>
        <v>1087.8254057444076</v>
      </c>
      <c r="K30" s="20">
        <f t="shared" ref="K30:K33" si="4">STDEV(I30:I32)</f>
        <v>100.03041163971307</v>
      </c>
      <c r="M30">
        <f>I30/$J$10</f>
        <v>3.1984772630842686</v>
      </c>
      <c r="N30" s="38">
        <f t="shared" ref="N30" si="5">AVERAGE(M30:M32)</f>
        <v>2.8936994345790281</v>
      </c>
      <c r="O30" s="38">
        <f t="shared" ref="O30" si="6">_xlfn.STDEV.P(M30:M32)</f>
        <v>0.21726043688519239</v>
      </c>
      <c r="Q30">
        <f>I30/$J$7</f>
        <v>368.20193490668629</v>
      </c>
      <c r="R30" s="38">
        <f t="shared" ref="R30" si="7">AVERAGE(Q30:Q32)</f>
        <v>333.11655616490492</v>
      </c>
      <c r="S30" s="38">
        <f t="shared" ref="S30" si="8">_xlfn.STDEV.P(Q30:Q32)</f>
        <v>25.010561795477805</v>
      </c>
    </row>
    <row r="31" spans="1:19" ht="15" thickBot="1" x14ac:dyDescent="0.35">
      <c r="H31" s="12" t="s">
        <v>34</v>
      </c>
      <c r="I31" s="24">
        <v>1043.2085495767819</v>
      </c>
      <c r="J31" s="19"/>
      <c r="K31" s="20"/>
      <c r="M31">
        <f>I31/$J$10</f>
        <v>2.7750151578714042</v>
      </c>
      <c r="N31" s="38"/>
      <c r="O31" s="38"/>
      <c r="Q31">
        <f>I31/$J$7</f>
        <v>319.45387335295703</v>
      </c>
      <c r="R31" s="38"/>
      <c r="S31" s="38"/>
    </row>
    <row r="32" spans="1:19" ht="15" thickBot="1" x14ac:dyDescent="0.35">
      <c r="H32" s="12" t="s">
        <v>34</v>
      </c>
      <c r="I32" s="24">
        <v>1017.867451206496</v>
      </c>
      <c r="J32" s="19"/>
      <c r="K32" s="20"/>
      <c r="M32">
        <f>I32/$J$10</f>
        <v>2.7076058827814111</v>
      </c>
      <c r="N32" s="38"/>
      <c r="O32" s="38"/>
      <c r="Q32">
        <f>I32/$J$7</f>
        <v>311.6938602350715</v>
      </c>
      <c r="R32" s="38"/>
      <c r="S32" s="38"/>
    </row>
    <row r="33" spans="1:19" ht="15" thickBot="1" x14ac:dyDescent="0.35">
      <c r="H33" s="12" t="s">
        <v>35</v>
      </c>
      <c r="I33" s="24">
        <v>1604.6410592404104</v>
      </c>
      <c r="J33" s="19">
        <f>AVERAGE(I33:I35)</f>
        <v>1451.4288350788775</v>
      </c>
      <c r="K33" s="20">
        <f t="shared" si="4"/>
        <v>180.22670035384823</v>
      </c>
      <c r="M33">
        <f>I33/$J$10</f>
        <v>4.2684689117448835</v>
      </c>
      <c r="N33" s="38">
        <f t="shared" ref="N33" si="9">AVERAGE(M33:M35)</f>
        <v>3.8609125850718224</v>
      </c>
      <c r="O33" s="38">
        <f t="shared" ref="O33" si="10">_xlfn.STDEV.P(M33:M35)</f>
        <v>0.39144227255891906</v>
      </c>
      <c r="Q33">
        <f>I33/$J$7</f>
        <v>491.37710951803507</v>
      </c>
      <c r="R33" s="38">
        <f t="shared" ref="R33" si="11">AVERAGE(Q33:Q35)</f>
        <v>444.46008753496244</v>
      </c>
      <c r="S33" s="38">
        <f t="shared" ref="S33" si="12">_xlfn.STDEV.P(Q33:Q35)</f>
        <v>45.062006168985803</v>
      </c>
    </row>
    <row r="34" spans="1:19" ht="15" thickBot="1" x14ac:dyDescent="0.35">
      <c r="H34" s="12" t="s">
        <v>35</v>
      </c>
      <c r="I34" s="24">
        <v>1252.8547997721964</v>
      </c>
      <c r="J34" s="19"/>
      <c r="K34" s="20"/>
      <c r="M34">
        <f>I34/$J$10</f>
        <v>3.3326903440258833</v>
      </c>
      <c r="N34" s="38"/>
      <c r="O34" s="38"/>
      <c r="Q34">
        <f>I34/$J$7</f>
        <v>383.65226080484109</v>
      </c>
      <c r="R34" s="38"/>
      <c r="S34" s="38"/>
    </row>
    <row r="35" spans="1:19" ht="15" thickBot="1" x14ac:dyDescent="0.35">
      <c r="H35" s="13" t="s">
        <v>35</v>
      </c>
      <c r="I35" s="24">
        <v>1496.7906462240257</v>
      </c>
      <c r="J35" s="21"/>
      <c r="K35" s="22"/>
      <c r="M35">
        <f>I35/$J$10</f>
        <v>3.9815784994447001</v>
      </c>
      <c r="N35" s="38"/>
      <c r="O35" s="38"/>
      <c r="Q35">
        <f>I35/$J$7</f>
        <v>458.3508922820111</v>
      </c>
      <c r="R35" s="38"/>
      <c r="S35" s="38"/>
    </row>
    <row r="38" spans="1:19" ht="15" thickBot="1" x14ac:dyDescent="0.35"/>
    <row r="39" spans="1:19" ht="15" thickBot="1" x14ac:dyDescent="0.35">
      <c r="A39" s="53" t="s">
        <v>27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5"/>
    </row>
    <row r="40" spans="1:19" ht="15" thickBot="1" x14ac:dyDescent="0.35">
      <c r="B40" s="45" t="s">
        <v>23</v>
      </c>
      <c r="C40" s="45"/>
    </row>
    <row r="41" spans="1:19" x14ac:dyDescent="0.3">
      <c r="A41" s="5"/>
      <c r="B41" s="37" t="s">
        <v>10</v>
      </c>
      <c r="C41" s="37" t="s">
        <v>24</v>
      </c>
      <c r="D41" t="s">
        <v>25</v>
      </c>
      <c r="E41" t="s">
        <v>26</v>
      </c>
      <c r="F41" t="s">
        <v>40</v>
      </c>
    </row>
    <row r="42" spans="1:19" x14ac:dyDescent="0.3">
      <c r="A42" s="46" t="s">
        <v>0</v>
      </c>
      <c r="B42" s="49">
        <f>C4</f>
        <v>1.1424066871612092E-2</v>
      </c>
      <c r="C42" s="60">
        <f>J7</f>
        <v>3.2655999397577049</v>
      </c>
      <c r="D42" s="52">
        <f>D4</f>
        <v>7.6069838967186944E-3</v>
      </c>
      <c r="E42" s="51">
        <f>K7</f>
        <v>60.037094889668687</v>
      </c>
    </row>
    <row r="43" spans="1:19" x14ac:dyDescent="0.3">
      <c r="A43" s="47"/>
      <c r="B43" s="50"/>
      <c r="C43" s="60"/>
      <c r="D43" s="52"/>
      <c r="E43" s="52"/>
    </row>
    <row r="44" spans="1:19" x14ac:dyDescent="0.3">
      <c r="A44" s="48"/>
      <c r="B44" s="50"/>
      <c r="C44" s="60"/>
      <c r="D44" s="52"/>
      <c r="E44" s="52"/>
    </row>
    <row r="45" spans="1:19" x14ac:dyDescent="0.3">
      <c r="A45" s="40" t="s">
        <v>1</v>
      </c>
      <c r="B45" s="43">
        <f>C7</f>
        <v>1.9237175497509036E-2</v>
      </c>
      <c r="C45" s="59">
        <f>J10</f>
        <v>375.92895542126797</v>
      </c>
      <c r="D45" s="38">
        <f>D7</f>
        <v>3.2969241382439897E-3</v>
      </c>
      <c r="E45" s="39">
        <f>K10</f>
        <v>72.226934804456704</v>
      </c>
      <c r="F45" s="45" t="s">
        <v>39</v>
      </c>
    </row>
    <row r="46" spans="1:19" x14ac:dyDescent="0.3">
      <c r="A46" s="41"/>
      <c r="B46" s="44"/>
      <c r="C46" s="59"/>
      <c r="D46" s="38"/>
      <c r="E46" s="38"/>
      <c r="F46" s="45"/>
    </row>
    <row r="47" spans="1:19" x14ac:dyDescent="0.3">
      <c r="A47" s="42"/>
      <c r="B47" s="44"/>
      <c r="C47" s="59"/>
      <c r="D47" s="38"/>
      <c r="E47" s="38"/>
      <c r="F47" s="45"/>
    </row>
    <row r="48" spans="1:19" x14ac:dyDescent="0.3">
      <c r="A48" s="40" t="s">
        <v>3</v>
      </c>
      <c r="B48" s="43">
        <f>C14</f>
        <v>5.1499107120204286E-2</v>
      </c>
      <c r="C48" s="59">
        <f>J14</f>
        <v>772.82198553158275</v>
      </c>
      <c r="D48" s="38">
        <f>D14</f>
        <v>1.9371641327373321E-2</v>
      </c>
      <c r="E48" s="39">
        <f>K14</f>
        <v>102.33142633984068</v>
      </c>
      <c r="F48" s="45" t="s">
        <v>41</v>
      </c>
    </row>
    <row r="49" spans="1:6" x14ac:dyDescent="0.3">
      <c r="A49" s="41"/>
      <c r="B49" s="44"/>
      <c r="C49" s="59"/>
      <c r="D49" s="38"/>
      <c r="E49" s="38"/>
      <c r="F49" s="45"/>
    </row>
    <row r="50" spans="1:6" x14ac:dyDescent="0.3">
      <c r="A50" s="42"/>
      <c r="B50" s="44"/>
      <c r="C50" s="59"/>
      <c r="D50" s="38"/>
      <c r="E50" s="38"/>
      <c r="F50" s="45"/>
    </row>
    <row r="51" spans="1:6" x14ac:dyDescent="0.3">
      <c r="A51" s="40" t="s">
        <v>5</v>
      </c>
      <c r="B51" s="43">
        <f>C20</f>
        <v>0.1437361136197953</v>
      </c>
      <c r="C51" s="59">
        <f>J17</f>
        <v>682.82388576250469</v>
      </c>
      <c r="D51" s="38">
        <f>D20</f>
        <v>1.1396370627976667E-2</v>
      </c>
      <c r="E51" s="39">
        <f>K17</f>
        <v>158.31914123844507</v>
      </c>
      <c r="F51" s="45" t="s">
        <v>42</v>
      </c>
    </row>
    <row r="52" spans="1:6" x14ac:dyDescent="0.3">
      <c r="A52" s="41"/>
      <c r="B52" s="44"/>
      <c r="C52" s="59"/>
      <c r="D52" s="38"/>
      <c r="E52" s="38"/>
      <c r="F52" s="45"/>
    </row>
    <row r="53" spans="1:6" x14ac:dyDescent="0.3">
      <c r="A53" s="42"/>
      <c r="B53" s="44"/>
      <c r="C53" s="59"/>
      <c r="D53" s="38"/>
      <c r="E53" s="38"/>
      <c r="F53" s="45"/>
    </row>
    <row r="54" spans="1:6" x14ac:dyDescent="0.3">
      <c r="A54" s="40" t="s">
        <v>7</v>
      </c>
      <c r="B54" s="43">
        <f>C26</f>
        <v>0.38896141640910264</v>
      </c>
      <c r="C54" s="59">
        <f>J20</f>
        <v>958.38313221772512</v>
      </c>
      <c r="D54" s="38">
        <f>D26</f>
        <v>0.11923159842985104</v>
      </c>
      <c r="E54" s="39">
        <f>K20</f>
        <v>185.00513472787591</v>
      </c>
      <c r="F54" s="45" t="s">
        <v>43</v>
      </c>
    </row>
    <row r="55" spans="1:6" x14ac:dyDescent="0.3">
      <c r="A55" s="41"/>
      <c r="B55" s="44"/>
      <c r="C55" s="59"/>
      <c r="D55" s="38"/>
      <c r="E55" s="38"/>
      <c r="F55" s="45"/>
    </row>
    <row r="56" spans="1:6" x14ac:dyDescent="0.3">
      <c r="A56" s="42"/>
      <c r="B56" s="44"/>
      <c r="C56" s="59"/>
      <c r="D56" s="38"/>
      <c r="E56" s="38"/>
      <c r="F56" s="45"/>
    </row>
    <row r="57" spans="1:6" x14ac:dyDescent="0.3">
      <c r="A57" s="40" t="s">
        <v>2</v>
      </c>
      <c r="B57" s="43">
        <f>C11</f>
        <v>8.7673379009314892E-2</v>
      </c>
      <c r="C57" s="59">
        <f>J24</f>
        <v>681.2274331006879</v>
      </c>
      <c r="D57" s="38">
        <f>D11</f>
        <v>3.3527525400860493E-2</v>
      </c>
      <c r="E57" s="39">
        <f>K24</f>
        <v>121.53590916278851</v>
      </c>
      <c r="F57" s="45" t="s">
        <v>2</v>
      </c>
    </row>
    <row r="58" spans="1:6" x14ac:dyDescent="0.3">
      <c r="A58" s="41"/>
      <c r="B58" s="44"/>
      <c r="C58" s="59"/>
      <c r="D58" s="38"/>
      <c r="E58" s="38"/>
      <c r="F58" s="45"/>
    </row>
    <row r="59" spans="1:6" x14ac:dyDescent="0.3">
      <c r="A59" s="42"/>
      <c r="B59" s="44"/>
      <c r="C59" s="59"/>
      <c r="D59" s="38"/>
      <c r="E59" s="38"/>
      <c r="F59" s="45"/>
    </row>
    <row r="60" spans="1:6" x14ac:dyDescent="0.3">
      <c r="A60" s="40" t="s">
        <v>36</v>
      </c>
      <c r="B60" s="43">
        <f>C17</f>
        <v>0.10304254313535276</v>
      </c>
      <c r="C60" s="59">
        <f>J27</f>
        <v>980.27151306682924</v>
      </c>
      <c r="D60" s="38">
        <f>D17</f>
        <v>2.4303617903356018E-2</v>
      </c>
      <c r="E60" s="39">
        <f>K27</f>
        <v>30.096326323240866</v>
      </c>
      <c r="F60" s="45" t="s">
        <v>36</v>
      </c>
    </row>
    <row r="61" spans="1:6" x14ac:dyDescent="0.3">
      <c r="A61" s="41"/>
      <c r="B61" s="44"/>
      <c r="C61" s="59"/>
      <c r="D61" s="38"/>
      <c r="E61" s="38"/>
      <c r="F61" s="45"/>
    </row>
    <row r="62" spans="1:6" x14ac:dyDescent="0.3">
      <c r="A62" s="42"/>
      <c r="B62" s="44"/>
      <c r="C62" s="59"/>
      <c r="D62" s="38"/>
      <c r="E62" s="38"/>
      <c r="F62" s="45"/>
    </row>
    <row r="63" spans="1:6" x14ac:dyDescent="0.3">
      <c r="A63" s="40" t="s">
        <v>9</v>
      </c>
      <c r="B63" s="43">
        <f>C23</f>
        <v>0.37540392109494852</v>
      </c>
      <c r="C63" s="59">
        <f>J30</f>
        <v>1087.8254057444076</v>
      </c>
      <c r="D63" s="38">
        <f>D23</f>
        <v>2.8833092019902768E-2</v>
      </c>
      <c r="E63" s="39">
        <f>K30</f>
        <v>100.03041163971307</v>
      </c>
      <c r="F63" s="45" t="s">
        <v>9</v>
      </c>
    </row>
    <row r="64" spans="1:6" x14ac:dyDescent="0.3">
      <c r="A64" s="41"/>
      <c r="B64" s="44"/>
      <c r="C64" s="59"/>
      <c r="D64" s="38"/>
      <c r="E64" s="38"/>
      <c r="F64" s="45"/>
    </row>
    <row r="65" spans="1:6" x14ac:dyDescent="0.3">
      <c r="A65" s="42"/>
      <c r="B65" s="44"/>
      <c r="C65" s="59"/>
      <c r="D65" s="38"/>
      <c r="E65" s="38"/>
      <c r="F65" s="45"/>
    </row>
    <row r="66" spans="1:6" x14ac:dyDescent="0.3">
      <c r="A66" s="40" t="s">
        <v>8</v>
      </c>
      <c r="B66" s="43">
        <f>C29</f>
        <v>0.70295849323562187</v>
      </c>
      <c r="C66" s="59">
        <f>J33</f>
        <v>1451.4288350788775</v>
      </c>
      <c r="D66" s="38">
        <f>D29</f>
        <v>0.1525907834365568</v>
      </c>
      <c r="E66" s="39">
        <f>K33</f>
        <v>180.22670035384823</v>
      </c>
      <c r="F66" s="45" t="s">
        <v>8</v>
      </c>
    </row>
    <row r="67" spans="1:6" x14ac:dyDescent="0.3">
      <c r="A67" s="41"/>
      <c r="B67" s="44"/>
      <c r="C67" s="59"/>
      <c r="D67" s="38"/>
      <c r="E67" s="38"/>
      <c r="F67" s="45"/>
    </row>
    <row r="68" spans="1:6" x14ac:dyDescent="0.3">
      <c r="A68" s="42"/>
      <c r="B68" s="44"/>
      <c r="C68" s="59"/>
      <c r="D68" s="38"/>
      <c r="E68" s="38"/>
      <c r="F68" s="45"/>
    </row>
    <row r="76" spans="1:6" ht="15" thickBot="1" x14ac:dyDescent="0.35"/>
    <row r="77" spans="1:6" x14ac:dyDescent="0.3">
      <c r="A77" s="5"/>
      <c r="B77" s="37" t="s">
        <v>10</v>
      </c>
      <c r="C77" s="37" t="s">
        <v>24</v>
      </c>
    </row>
    <row r="78" spans="1:6" x14ac:dyDescent="0.3">
      <c r="A78" s="27" t="s">
        <v>0</v>
      </c>
      <c r="B78" s="28">
        <f>C4</f>
        <v>1.1424066871612092E-2</v>
      </c>
      <c r="C78" s="29">
        <f>J7</f>
        <v>3.2655999397577049</v>
      </c>
    </row>
    <row r="79" spans="1:6" x14ac:dyDescent="0.3">
      <c r="A79" s="30" t="s">
        <v>1</v>
      </c>
      <c r="B79" s="31">
        <f>C7</f>
        <v>1.9237175497509036E-2</v>
      </c>
      <c r="C79" s="32">
        <f>J10</f>
        <v>375.92895542126797</v>
      </c>
    </row>
    <row r="80" spans="1:6" x14ac:dyDescent="0.3">
      <c r="A80" s="30" t="s">
        <v>3</v>
      </c>
      <c r="B80" s="31">
        <f>C14</f>
        <v>5.1499107120204286E-2</v>
      </c>
      <c r="C80" s="32">
        <f>J14</f>
        <v>772.82198553158275</v>
      </c>
    </row>
    <row r="81" spans="1:3" x14ac:dyDescent="0.3">
      <c r="A81" s="30" t="s">
        <v>5</v>
      </c>
      <c r="B81" s="31">
        <f>C20</f>
        <v>0.1437361136197953</v>
      </c>
      <c r="C81" s="32">
        <f>J17</f>
        <v>682.82388576250469</v>
      </c>
    </row>
    <row r="82" spans="1:3" x14ac:dyDescent="0.3">
      <c r="A82" s="30" t="s">
        <v>7</v>
      </c>
      <c r="B82" s="31">
        <f>C26</f>
        <v>0.38896141640910264</v>
      </c>
      <c r="C82" s="32">
        <f>J20</f>
        <v>958.38313221772512</v>
      </c>
    </row>
    <row r="83" spans="1:3" x14ac:dyDescent="0.3">
      <c r="A83" s="30" t="s">
        <v>2</v>
      </c>
      <c r="B83" s="31">
        <f>C11</f>
        <v>8.7673379009314892E-2</v>
      </c>
      <c r="C83" s="32">
        <f>J24</f>
        <v>681.2274331006879</v>
      </c>
    </row>
    <row r="84" spans="1:3" x14ac:dyDescent="0.3">
      <c r="A84" s="30" t="s">
        <v>36</v>
      </c>
      <c r="B84" s="31">
        <f>C17</f>
        <v>0.10304254313535276</v>
      </c>
      <c r="C84" s="32">
        <f>J27</f>
        <v>980.27151306682924</v>
      </c>
    </row>
    <row r="85" spans="1:3" x14ac:dyDescent="0.3">
      <c r="A85" s="30" t="s">
        <v>9</v>
      </c>
      <c r="B85" s="31">
        <f>C23</f>
        <v>0.37540392109494852</v>
      </c>
      <c r="C85" s="32">
        <f>J30</f>
        <v>1087.8254057444076</v>
      </c>
    </row>
    <row r="86" spans="1:3" x14ac:dyDescent="0.3">
      <c r="A86" s="30" t="s">
        <v>8</v>
      </c>
      <c r="B86" s="31">
        <f>C29</f>
        <v>0.70295849323562187</v>
      </c>
      <c r="C86" s="32">
        <f>J33</f>
        <v>1451.4288350788775</v>
      </c>
    </row>
    <row r="87" spans="1:3" x14ac:dyDescent="0.3">
      <c r="A87" s="33"/>
      <c r="B87" s="34"/>
      <c r="C87" s="25"/>
    </row>
    <row r="88" spans="1:3" x14ac:dyDescent="0.3">
      <c r="A88" s="35"/>
      <c r="B88" s="34"/>
      <c r="C88" s="25"/>
    </row>
  </sheetData>
  <mergeCells count="101">
    <mergeCell ref="A66:A68"/>
    <mergeCell ref="B66:B68"/>
    <mergeCell ref="C66:C68"/>
    <mergeCell ref="D66:D68"/>
    <mergeCell ref="E66:E68"/>
    <mergeCell ref="F66:F68"/>
    <mergeCell ref="A63:A65"/>
    <mergeCell ref="B63:B65"/>
    <mergeCell ref="C63:C65"/>
    <mergeCell ref="D63:D65"/>
    <mergeCell ref="E63:E65"/>
    <mergeCell ref="F63:F65"/>
    <mergeCell ref="A60:A62"/>
    <mergeCell ref="B60:B62"/>
    <mergeCell ref="C60:C62"/>
    <mergeCell ref="D60:D62"/>
    <mergeCell ref="E60:E62"/>
    <mergeCell ref="F60:F62"/>
    <mergeCell ref="A57:A59"/>
    <mergeCell ref="B57:B59"/>
    <mergeCell ref="C57:C59"/>
    <mergeCell ref="D57:D59"/>
    <mergeCell ref="E57:E59"/>
    <mergeCell ref="F57:F59"/>
    <mergeCell ref="A54:A56"/>
    <mergeCell ref="B54:B56"/>
    <mergeCell ref="C54:C56"/>
    <mergeCell ref="D54:D56"/>
    <mergeCell ref="E54:E56"/>
    <mergeCell ref="F54:F56"/>
    <mergeCell ref="A51:A53"/>
    <mergeCell ref="B51:B53"/>
    <mergeCell ref="C51:C53"/>
    <mergeCell ref="D51:D53"/>
    <mergeCell ref="E51:E53"/>
    <mergeCell ref="F51:F53"/>
    <mergeCell ref="F45:F47"/>
    <mergeCell ref="A48:A50"/>
    <mergeCell ref="B48:B50"/>
    <mergeCell ref="C48:C50"/>
    <mergeCell ref="D48:D50"/>
    <mergeCell ref="E48:E50"/>
    <mergeCell ref="F48:F50"/>
    <mergeCell ref="A42:A44"/>
    <mergeCell ref="B42:B44"/>
    <mergeCell ref="C42:C44"/>
    <mergeCell ref="D42:D44"/>
    <mergeCell ref="E42:E44"/>
    <mergeCell ref="A45:A47"/>
    <mergeCell ref="B45:B47"/>
    <mergeCell ref="C45:C47"/>
    <mergeCell ref="D45:D47"/>
    <mergeCell ref="E45:E47"/>
    <mergeCell ref="N33:N35"/>
    <mergeCell ref="O33:O35"/>
    <mergeCell ref="R33:R35"/>
    <mergeCell ref="S33:S35"/>
    <mergeCell ref="A39:P39"/>
    <mergeCell ref="B40:C40"/>
    <mergeCell ref="S27:S29"/>
    <mergeCell ref="A28:A30"/>
    <mergeCell ref="N30:N32"/>
    <mergeCell ref="O30:O32"/>
    <mergeCell ref="R30:R32"/>
    <mergeCell ref="S30:S32"/>
    <mergeCell ref="S20:S22"/>
    <mergeCell ref="A22:A24"/>
    <mergeCell ref="N24:N26"/>
    <mergeCell ref="O24:O26"/>
    <mergeCell ref="R24:R26"/>
    <mergeCell ref="S24:S26"/>
    <mergeCell ref="A25:A27"/>
    <mergeCell ref="N27:N29"/>
    <mergeCell ref="O27:O29"/>
    <mergeCell ref="R27:R29"/>
    <mergeCell ref="S14:S16"/>
    <mergeCell ref="A16:A18"/>
    <mergeCell ref="N17:N19"/>
    <mergeCell ref="O17:O19"/>
    <mergeCell ref="R17:R19"/>
    <mergeCell ref="S17:S19"/>
    <mergeCell ref="A19:A21"/>
    <mergeCell ref="N20:N22"/>
    <mergeCell ref="O20:O22"/>
    <mergeCell ref="R20:R22"/>
    <mergeCell ref="S7:S9"/>
    <mergeCell ref="A10:A12"/>
    <mergeCell ref="N10:N13"/>
    <mergeCell ref="O10:O13"/>
    <mergeCell ref="R10:R13"/>
    <mergeCell ref="S10:S13"/>
    <mergeCell ref="A13:A15"/>
    <mergeCell ref="N14:N16"/>
    <mergeCell ref="O14:O16"/>
    <mergeCell ref="R14:R16"/>
    <mergeCell ref="A3:A5"/>
    <mergeCell ref="A6:A9"/>
    <mergeCell ref="N7:N9"/>
    <mergeCell ref="O7:O9"/>
    <mergeCell ref="R7:R9"/>
    <mergeCell ref="H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8C97-7AEB-43A8-9020-81F0D7531AD4}">
  <dimension ref="A1"/>
  <sheetViews>
    <sheetView workbookViewId="0">
      <selection activeCell="G17" sqref="G1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ALP vs Col10a1 (Exp2)</vt:lpstr>
      <vt:lpstr>Primer sequence for PCR</vt:lpstr>
    </vt:vector>
  </TitlesOfParts>
  <Company>KULeuven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Raphaëlle Lesage</dc:creator>
  <cp:lastModifiedBy>Raphaëlle Lesage</cp:lastModifiedBy>
  <dcterms:created xsi:type="dcterms:W3CDTF">2020-05-12T21:46:20Z</dcterms:created>
  <dcterms:modified xsi:type="dcterms:W3CDTF">2022-10-11T15:42:41Z</dcterms:modified>
</cp:coreProperties>
</file>