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440" windowHeight="14385"/>
  </bookViews>
  <sheets>
    <sheet name="Plan brut" sheetId="2" r:id="rId1"/>
    <sheet name="Plan annoté" sheetId="1" r:id="rId2"/>
    <sheet name="Plan chronologique" sheetId="3" r:id="rId3"/>
    <sheet name="Temps de travail" sheetId="4" r:id="rId4"/>
  </sheets>
  <calcPr calcId="125725"/>
</workbook>
</file>

<file path=xl/calcChain.xml><?xml version="1.0" encoding="utf-8"?>
<calcChain xmlns="http://schemas.openxmlformats.org/spreadsheetml/2006/main">
  <c r="M28" i="2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28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3"/>
  <c r="AG25"/>
  <c r="AE25"/>
  <c r="AF25" l="1"/>
  <c r="T6" i="4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5"/>
  <c r="U24" l="1"/>
  <c r="U25"/>
  <c r="U17"/>
  <c r="U9"/>
  <c r="U20"/>
  <c r="U8"/>
  <c r="U18"/>
  <c r="U16"/>
  <c r="U12"/>
  <c r="U21"/>
  <c r="U13"/>
  <c r="U22"/>
  <c r="U14"/>
  <c r="U10"/>
  <c r="U23"/>
  <c r="U19"/>
  <c r="U15"/>
  <c r="U11"/>
  <c r="U7"/>
  <c r="U5"/>
  <c r="U6"/>
</calcChain>
</file>

<file path=xl/sharedStrings.xml><?xml version="1.0" encoding="utf-8"?>
<sst xmlns="http://schemas.openxmlformats.org/spreadsheetml/2006/main" count="1217" uniqueCount="294">
  <si>
    <t>Répétition 1</t>
  </si>
  <si>
    <t>Répétition 2</t>
  </si>
  <si>
    <t>Répétition 3</t>
  </si>
  <si>
    <t>Hadamard 1</t>
  </si>
  <si>
    <t>Hadamard 2</t>
  </si>
  <si>
    <t>Hadamard 3</t>
  </si>
  <si>
    <t>Hadamard 4</t>
  </si>
  <si>
    <t>Hadamard 5</t>
  </si>
  <si>
    <t>Hadamard 6</t>
  </si>
  <si>
    <t>Hadamard 7</t>
  </si>
  <si>
    <t>Hadamard 8</t>
  </si>
  <si>
    <t>Hadamard 9</t>
  </si>
  <si>
    <t>Hadamard 10</t>
  </si>
  <si>
    <t>Hadamard 11</t>
  </si>
  <si>
    <t>Hadamard 12</t>
  </si>
  <si>
    <t>Hadamard 13</t>
  </si>
  <si>
    <t>Hadamard 14</t>
  </si>
  <si>
    <t>Hadamard 15</t>
  </si>
  <si>
    <t>Hadamard 16</t>
  </si>
  <si>
    <t>Expérience -1</t>
  </si>
  <si>
    <t>Billes</t>
  </si>
  <si>
    <t>Gaz descente</t>
  </si>
  <si>
    <t>Montage</t>
  </si>
  <si>
    <t>Injection</t>
  </si>
  <si>
    <r>
      <t>NH</t>
    </r>
    <r>
      <rPr>
        <b/>
        <vertAlign val="subscript"/>
        <sz val="16"/>
        <color theme="1"/>
        <rFont val="Calibri"/>
        <family val="2"/>
        <scheme val="minor"/>
      </rPr>
      <t>3</t>
    </r>
  </si>
  <si>
    <t>Temps purge</t>
  </si>
  <si>
    <r>
      <t>pré-AlCl</t>
    </r>
    <r>
      <rPr>
        <b/>
        <vertAlign val="subscript"/>
        <sz val="16"/>
        <color theme="1"/>
        <rFont val="Calibri"/>
        <family val="2"/>
        <scheme val="minor"/>
      </rPr>
      <t>3</t>
    </r>
  </si>
  <si>
    <t>Plateau 1100°C</t>
  </si>
  <si>
    <t>Réduction charge</t>
  </si>
  <si>
    <r>
      <t>H</t>
    </r>
    <r>
      <rPr>
        <b/>
        <vertAlign val="subscript"/>
        <sz val="16"/>
        <color theme="1"/>
        <rFont val="Calibri"/>
        <family val="2"/>
        <scheme val="minor"/>
      </rPr>
      <t>2</t>
    </r>
  </si>
  <si>
    <t>Four à lampes</t>
  </si>
  <si>
    <t>Descente</t>
  </si>
  <si>
    <t>Température</t>
  </si>
  <si>
    <t>Pression</t>
  </si>
  <si>
    <t>neuves</t>
  </si>
  <si>
    <t>1 fois</t>
  </si>
  <si>
    <t>Répétition 4</t>
  </si>
  <si>
    <r>
      <t>N</t>
    </r>
    <r>
      <rPr>
        <b/>
        <vertAlign val="subscript"/>
        <sz val="16"/>
        <color theme="1"/>
        <rFont val="Calibri"/>
        <family val="2"/>
        <scheme val="minor"/>
      </rPr>
      <t>2</t>
    </r>
  </si>
  <si>
    <t>du jour</t>
  </si>
  <si>
    <t>la veille</t>
  </si>
  <si>
    <t>petites</t>
  </si>
  <si>
    <t>grosses</t>
  </si>
  <si>
    <t>séquentielle</t>
  </si>
  <si>
    <t>simultanée</t>
  </si>
  <si>
    <t>2,66 sccm</t>
  </si>
  <si>
    <t>3,99 sccm</t>
  </si>
  <si>
    <t>1,33 sccm</t>
  </si>
  <si>
    <t>2 seconds</t>
  </si>
  <si>
    <t>4 seconds</t>
  </si>
  <si>
    <t>no</t>
  </si>
  <si>
    <t>1 min.</t>
  </si>
  <si>
    <t>2 min</t>
  </si>
  <si>
    <t>10 min.</t>
  </si>
  <si>
    <t>20 min.</t>
  </si>
  <si>
    <t>30 min</t>
  </si>
  <si>
    <t>10 min</t>
  </si>
  <si>
    <t>1000 sccm</t>
  </si>
  <si>
    <t>500 sccm</t>
  </si>
  <si>
    <t>2%/min</t>
  </si>
  <si>
    <t>3%/min</t>
  </si>
  <si>
    <t>1%/min</t>
  </si>
  <si>
    <t>1250°C</t>
  </si>
  <si>
    <t>1300°C</t>
  </si>
  <si>
    <t>1200°C</t>
  </si>
  <si>
    <t>15 torrs</t>
  </si>
  <si>
    <t>20 torrs</t>
  </si>
  <si>
    <t>10 torrs</t>
  </si>
  <si>
    <r>
      <t>H</t>
    </r>
    <r>
      <rPr>
        <vertAlign val="subscript"/>
        <sz val="16"/>
        <color theme="1"/>
        <rFont val="Calibri"/>
        <family val="2"/>
        <scheme val="minor"/>
      </rPr>
      <t>2</t>
    </r>
  </si>
  <si>
    <r>
      <t>N</t>
    </r>
    <r>
      <rPr>
        <vertAlign val="subscript"/>
        <sz val="16"/>
        <color theme="1"/>
        <rFont val="Calibri"/>
        <family val="2"/>
        <scheme val="minor"/>
      </rPr>
      <t>2</t>
    </r>
  </si>
  <si>
    <t>Consigne montée %/min</t>
  </si>
  <si>
    <t>Réduction charge (min)</t>
  </si>
  <si>
    <t>Plateau 1100°C (min)</t>
  </si>
  <si>
    <t>Temps purge (s)</t>
  </si>
  <si>
    <t>Injection 1=simultanée, 2=séquentielle</t>
  </si>
  <si>
    <t>Temps de travail indicatif en heure</t>
  </si>
  <si>
    <t>Descente %/min</t>
  </si>
  <si>
    <t>Consigne puissance %</t>
  </si>
  <si>
    <t>pré-AlCl3 (min)</t>
  </si>
  <si>
    <t>Temps de montée + descente (min)</t>
  </si>
  <si>
    <t>Temps de dépôt (min)</t>
  </si>
  <si>
    <t>1500 sccm</t>
  </si>
  <si>
    <t>n°experience</t>
  </si>
  <si>
    <r>
      <t>NH</t>
    </r>
    <r>
      <rPr>
        <vertAlign val="subscript"/>
        <sz val="12"/>
        <color theme="1"/>
        <rFont val="Calibri"/>
        <family val="2"/>
        <scheme val="minor"/>
      </rPr>
      <t>3</t>
    </r>
  </si>
  <si>
    <r>
      <t>pré-AlCl</t>
    </r>
    <r>
      <rPr>
        <vertAlign val="subscript"/>
        <sz val="12"/>
        <color theme="1"/>
        <rFont val="Calibri"/>
        <family val="2"/>
        <scheme val="minor"/>
      </rPr>
      <t>3</t>
    </r>
  </si>
  <si>
    <r>
      <t>H</t>
    </r>
    <r>
      <rPr>
        <vertAlign val="subscript"/>
        <sz val="12"/>
        <color theme="1"/>
        <rFont val="Calibri"/>
        <family val="2"/>
        <scheme val="minor"/>
      </rPr>
      <t>2</t>
    </r>
  </si>
  <si>
    <t>Billes age</t>
  </si>
  <si>
    <t>Billes taille</t>
  </si>
  <si>
    <t>Date</t>
  </si>
  <si>
    <t>Raman shift</t>
  </si>
  <si>
    <t>FWHM Raman E2h</t>
  </si>
  <si>
    <t>12.970325</t>
  </si>
  <si>
    <t>13.21661</t>
  </si>
  <si>
    <t>11.402353</t>
  </si>
  <si>
    <t>10.671031</t>
  </si>
  <si>
    <t>12.50825</t>
  </si>
  <si>
    <t>10.20013</t>
  </si>
  <si>
    <t>11.88211625</t>
  </si>
  <si>
    <t>7.289698</t>
  </si>
  <si>
    <t>9.855467</t>
  </si>
  <si>
    <t>11.010874</t>
  </si>
  <si>
    <t>10.676492</t>
  </si>
  <si>
    <t>9.476452</t>
  </si>
  <si>
    <t>9.804315</t>
  </si>
  <si>
    <t>10.90446</t>
  </si>
  <si>
    <t>12.774681</t>
  </si>
  <si>
    <t>6.692352</t>
  </si>
  <si>
    <t>10.991999</t>
  </si>
  <si>
    <t>7.02834555555556</t>
  </si>
  <si>
    <t>11.801659</t>
  </si>
  <si>
    <t>10.5808955555556</t>
  </si>
  <si>
    <t>7.938015</t>
  </si>
  <si>
    <t>-0.0369322688765338</t>
  </si>
  <si>
    <t>-0.0345689731277404</t>
  </si>
  <si>
    <t>-0.0320480489431379</t>
  </si>
  <si>
    <t>-0.0515166810303226</t>
  </si>
  <si>
    <t>-0.0178970489354465</t>
  </si>
  <si>
    <t>-0.00637027288264815</t>
  </si>
  <si>
    <t>-0.0826960522532472</t>
  </si>
  <si>
    <t>0.0131233188734922</t>
  </si>
  <si>
    <t>-0.0411291755800813</t>
  </si>
  <si>
    <t>-0.0583403229881083</t>
  </si>
  <si>
    <t>0.01066540538258</t>
  </si>
  <si>
    <t>0.000382167274937224</t>
  </si>
  <si>
    <t>0.00387164594148129</t>
  </si>
  <si>
    <t>0.00161314454904624</t>
  </si>
  <si>
    <t>0.0306956520250584</t>
  </si>
  <si>
    <t>-0.00339141927512573</t>
  </si>
  <si>
    <t>-0.0656231680007487</t>
  </si>
  <si>
    <t>0.022553596630379</t>
  </si>
  <si>
    <t>0.01038669590018</t>
  </si>
  <si>
    <t>-0.0294580069738809</t>
  </si>
  <si>
    <t>-0.00314650865012594</t>
  </si>
  <si>
    <t>1/r corrigé du susbtrat</t>
  </si>
  <si>
    <t>1/r (m)</t>
  </si>
  <si>
    <t>FWHM RC (arcsec)</t>
    <phoneticPr fontId="1" type="noConversion"/>
  </si>
  <si>
    <t>Epaisseur nm</t>
  </si>
  <si>
    <t>1293.3</t>
  </si>
  <si>
    <t>1334.2</t>
  </si>
  <si>
    <t>1741.5</t>
  </si>
  <si>
    <t>657.9</t>
  </si>
  <si>
    <t>145.5</t>
  </si>
  <si>
    <t>1780.6</t>
  </si>
  <si>
    <t>714.1</t>
  </si>
  <si>
    <t>1399.8</t>
  </si>
  <si>
    <t>2149.9</t>
  </si>
  <si>
    <t>388.5</t>
  </si>
  <si>
    <t>776.4</t>
  </si>
  <si>
    <t>1226.7</t>
  </si>
  <si>
    <t>1471.8</t>
  </si>
  <si>
    <t>1632.2</t>
  </si>
  <si>
    <t>2355.5</t>
  </si>
  <si>
    <t>1183.9</t>
  </si>
  <si>
    <t>393.5</t>
  </si>
  <si>
    <t>657.4682</t>
  </si>
  <si>
    <t>657.7129</t>
  </si>
  <si>
    <t>657.1556</t>
  </si>
  <si>
    <t>657.7482</t>
  </si>
  <si>
    <t>656.6243</t>
  </si>
  <si>
    <t>657.7912</t>
  </si>
  <si>
    <t>657.2945</t>
  </si>
  <si>
    <t>649.8688</t>
  </si>
  <si>
    <t>658.1189</t>
  </si>
  <si>
    <t>659.07</t>
  </si>
  <si>
    <t>651.6813</t>
  </si>
  <si>
    <t>655.6717</t>
  </si>
  <si>
    <t>656.8121</t>
  </si>
  <si>
    <t>655.6906</t>
  </si>
  <si>
    <t>657.4468</t>
  </si>
  <si>
    <t>657.2427</t>
  </si>
  <si>
    <t>657.9698</t>
  </si>
  <si>
    <t>653.679</t>
  </si>
  <si>
    <t>644.643</t>
  </si>
  <si>
    <t>656.248</t>
  </si>
  <si>
    <t>RMS (nm)</t>
    <phoneticPr fontId="1" type="noConversion"/>
  </si>
  <si>
    <t>Ra (nm)</t>
    <phoneticPr fontId="1" type="noConversion"/>
  </si>
  <si>
    <t>10.28</t>
  </si>
  <si>
    <t>7.96</t>
  </si>
  <si>
    <t>7.62</t>
  </si>
  <si>
    <t>6.28</t>
  </si>
  <si>
    <t>11.83</t>
  </si>
  <si>
    <t>8.97</t>
  </si>
  <si>
    <t>39.2</t>
  </si>
  <si>
    <t>31.2</t>
  </si>
  <si>
    <t>17.38</t>
  </si>
  <si>
    <t>11.05</t>
  </si>
  <si>
    <t>12.7</t>
  </si>
  <si>
    <t>8.5</t>
  </si>
  <si>
    <t>8.77</t>
  </si>
  <si>
    <t>7.06</t>
  </si>
  <si>
    <t>20.8</t>
  </si>
  <si>
    <t>15.47</t>
  </si>
  <si>
    <t>12.57</t>
  </si>
  <si>
    <t>39.9</t>
  </si>
  <si>
    <t>21.4</t>
  </si>
  <si>
    <t>171.5</t>
  </si>
  <si>
    <t>17.1</t>
  </si>
  <si>
    <t>52.3</t>
  </si>
  <si>
    <t>7.87</t>
  </si>
  <si>
    <t>6.3</t>
  </si>
  <si>
    <t>2.28</t>
  </si>
  <si>
    <t>1.79</t>
  </si>
  <si>
    <t>10.07</t>
  </si>
  <si>
    <t>8.52</t>
  </si>
  <si>
    <t>11.09</t>
  </si>
  <si>
    <t>8.84</t>
  </si>
  <si>
    <t>T °C</t>
  </si>
  <si>
    <t>r (m)</t>
  </si>
  <si>
    <t xml:space="preserve">    49.7020e-009</t>
  </si>
  <si>
    <t xml:space="preserve">    48.4078e-009</t>
  </si>
  <si>
    <t xml:space="preserve">    48.3533e-009</t>
  </si>
  <si>
    <t xml:space="preserve">    48.7235e-009</t>
  </si>
  <si>
    <t xml:space="preserve">    47.5257e-009</t>
  </si>
  <si>
    <t xml:space="preserve">    60.0785e-009</t>
  </si>
  <si>
    <t xml:space="preserve">    62.1020e-009</t>
  </si>
  <si>
    <t xml:space="preserve">    33.3642e-009</t>
  </si>
  <si>
    <t xml:space="preserve">    51.6804e-009</t>
  </si>
  <si>
    <t xml:space="preserve">    47.5782e-009</t>
  </si>
  <si>
    <t xml:space="preserve">    29.5780e-009</t>
  </si>
  <si>
    <t xml:space="preserve">    38.5864e-009</t>
  </si>
  <si>
    <t xml:space="preserve">    37.9513e-009</t>
  </si>
  <si>
    <t xml:space="preserve">    36.5038e-009</t>
  </si>
  <si>
    <t xml:space="preserve">    31.6254e-009</t>
  </si>
  <si>
    <t xml:space="preserve">    41.1499e-009</t>
  </si>
  <si>
    <t xml:space="preserve">    47.9309e-009</t>
  </si>
  <si>
    <t xml:space="preserve">    31.1259e-009</t>
  </si>
  <si>
    <t xml:space="preserve">    25.7502e-009</t>
  </si>
  <si>
    <t xml:space="preserve">    47.9109e-009</t>
  </si>
  <si>
    <t xml:space="preserve">    41.9680e-009</t>
  </si>
  <si>
    <t>Taille ilots (nm)</t>
  </si>
  <si>
    <t xml:space="preserve">   784.6075e-009</t>
  </si>
  <si>
    <t xml:space="preserve">   860.2457e-009</t>
  </si>
  <si>
    <t xml:space="preserve">   863.9409e-009</t>
  </si>
  <si>
    <t xml:space="preserve">   857.5424e-009</t>
  </si>
  <si>
    <t xml:space="preserve">   932.4577e-009</t>
  </si>
  <si>
    <t xml:space="preserve">   459.9673e-009</t>
  </si>
  <si>
    <t xml:space="preserve">   432.9664e-009</t>
  </si>
  <si>
    <t xml:space="preserve">   294.2224e-009</t>
  </si>
  <si>
    <t xml:space="preserve">   663.5616e-009</t>
  </si>
  <si>
    <t xml:space="preserve">   928.9411e-009</t>
  </si>
  <si>
    <t xml:space="preserve">   209.7186e-009</t>
  </si>
  <si>
    <t xml:space="preserve">   480.5358e-009</t>
  </si>
  <si>
    <t xml:space="preserve">   443.3164e-009</t>
  </si>
  <si>
    <t xml:space="preserve">   394.1461e-009</t>
  </si>
  <si>
    <t xml:space="preserve">   252.0010e-009</t>
  </si>
  <si>
    <t xml:space="preserve">   591.8496e-009</t>
  </si>
  <si>
    <t xml:space="preserve">   905.3073e-009</t>
  </si>
  <si>
    <t xml:space="preserve">   240.9663e-009</t>
  </si>
  <si>
    <t xml:space="preserve">   147.8341e-009</t>
  </si>
  <si>
    <t xml:space="preserve">   894.5645e-009</t>
  </si>
  <si>
    <t xml:space="preserve">   638.7700e-009</t>
  </si>
  <si>
    <t>Taille ilots sans misfit</t>
  </si>
  <si>
    <t>sigma Raman Gpa</t>
  </si>
  <si>
    <t>Taille ilots Raman</t>
  </si>
  <si>
    <t xml:space="preserve">   3.7350e-08</t>
  </si>
  <si>
    <t xml:space="preserve">   3.8568e-08</t>
  </si>
  <si>
    <t xml:space="preserve">   3.5841e-08</t>
  </si>
  <si>
    <t xml:space="preserve">   3.7599e-08</t>
  </si>
  <si>
    <t xml:space="preserve">   3.3273e-08</t>
  </si>
  <si>
    <t xml:space="preserve">   4.0075e-08</t>
  </si>
  <si>
    <t xml:space="preserve">   3.7601e-08</t>
  </si>
  <si>
    <t xml:space="preserve">   1.8478e-08</t>
  </si>
  <si>
    <t xml:space="preserve">   4.1712e-08</t>
  </si>
  <si>
    <t xml:space="preserve">   4.4216e-08</t>
  </si>
  <si>
    <t xml:space="preserve">   2.0623e-08</t>
  </si>
  <si>
    <t xml:space="preserve">   3.1596e-08</t>
  </si>
  <si>
    <t xml:space="preserve">   3.5441e-08</t>
  </si>
  <si>
    <t xml:space="preserve">   3.0085e-08</t>
  </si>
  <si>
    <t xml:space="preserve">   3.6096e-08</t>
  </si>
  <si>
    <t xml:space="preserve">   3.5365e-08</t>
  </si>
  <si>
    <t xml:space="preserve">   3.8712e-08</t>
  </si>
  <si>
    <t xml:space="preserve">   2.5804e-08</t>
  </si>
  <si>
    <t xml:space="preserve">   1.2544e-08</t>
  </si>
  <si>
    <t xml:space="preserve">   3.2766e-08</t>
  </si>
  <si>
    <t xml:space="preserve">   3.8478e-08</t>
  </si>
  <si>
    <t>656.3859</t>
  </si>
  <si>
    <t>Experiment</t>
  </si>
  <si>
    <t>Pellets</t>
  </si>
  <si>
    <t>Temps de dépôt</t>
  </si>
  <si>
    <t>83.3333333333333</t>
  </si>
  <si>
    <t>33.3333333333333</t>
  </si>
  <si>
    <t>16.6666666666667</t>
  </si>
  <si>
    <t>166.666666666667</t>
  </si>
  <si>
    <t>jeudi</t>
  </si>
  <si>
    <t>mardi</t>
  </si>
  <si>
    <t>lundi</t>
  </si>
  <si>
    <t>mercredi</t>
  </si>
  <si>
    <t>vendredi</t>
  </si>
  <si>
    <t>Humidité air</t>
  </si>
  <si>
    <t>min</t>
  </si>
  <si>
    <t>max</t>
  </si>
  <si>
    <t xml:space="preserve">Vent </t>
  </si>
  <si>
    <t>Patm</t>
  </si>
  <si>
    <t>Moyenne T</t>
  </si>
  <si>
    <t>FWHM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</si>
</sst>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_);[Red]\(0.0\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18" fillId="33" borderId="0" xfId="0" applyFont="1" applyFill="1" applyAlignment="1">
      <alignment horizontal="center"/>
    </xf>
    <xf numFmtId="0" fontId="18" fillId="33" borderId="0" xfId="0" applyNumberFormat="1" applyFont="1" applyFill="1" applyAlignment="1">
      <alignment horizontal="center"/>
    </xf>
    <xf numFmtId="0" fontId="0" fillId="33" borderId="0" xfId="0" applyFill="1"/>
    <xf numFmtId="9" fontId="18" fillId="33" borderId="0" xfId="0" applyNumberFormat="1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9" fontId="20" fillId="33" borderId="0" xfId="0" applyNumberFormat="1" applyFont="1" applyFill="1" applyAlignment="1">
      <alignment horizontal="center"/>
    </xf>
    <xf numFmtId="0" fontId="20" fillId="33" borderId="0" xfId="0" applyNumberFormat="1" applyFont="1" applyFill="1" applyAlignment="1">
      <alignment horizontal="center"/>
    </xf>
    <xf numFmtId="0" fontId="0" fillId="33" borderId="0" xfId="0" applyFont="1" applyFill="1"/>
    <xf numFmtId="49" fontId="18" fillId="33" borderId="0" xfId="0" applyNumberFormat="1" applyFont="1" applyFill="1" applyAlignment="1">
      <alignment vertical="center" wrapText="1"/>
    </xf>
    <xf numFmtId="0" fontId="18" fillId="33" borderId="0" xfId="0" applyFont="1" applyFill="1" applyAlignment="1">
      <alignment vertical="center" wrapText="1"/>
    </xf>
    <xf numFmtId="164" fontId="20" fillId="33" borderId="0" xfId="0" applyNumberFormat="1" applyFont="1" applyFill="1" applyAlignment="1">
      <alignment horizontal="center"/>
    </xf>
    <xf numFmtId="0" fontId="22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22" fillId="0" borderId="0" xfId="0" applyFon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 vertical="center"/>
    </xf>
    <xf numFmtId="16" fontId="22" fillId="0" borderId="0" xfId="0" applyNumberFormat="1" applyFont="1" applyFill="1" applyBorder="1" applyAlignment="1">
      <alignment horizontal="center"/>
    </xf>
    <xf numFmtId="165" fontId="0" fillId="0" borderId="0" xfId="0" applyNumberFormat="1"/>
    <xf numFmtId="0" fontId="24" fillId="0" borderId="0" xfId="0" applyFont="1" applyAlignment="1">
      <alignment horizontal="center"/>
    </xf>
    <xf numFmtId="0" fontId="22" fillId="34" borderId="0" xfId="0" applyNumberFormat="1" applyFont="1" applyFill="1" applyBorder="1" applyAlignment="1">
      <alignment horizontal="center"/>
    </xf>
    <xf numFmtId="16" fontId="22" fillId="34" borderId="0" xfId="0" applyNumberFormat="1" applyFont="1" applyFill="1" applyBorder="1" applyAlignment="1">
      <alignment horizontal="center"/>
    </xf>
    <xf numFmtId="0" fontId="22" fillId="34" borderId="0" xfId="0" applyFont="1" applyFill="1" applyBorder="1"/>
    <xf numFmtId="0" fontId="0" fillId="34" borderId="0" xfId="0" applyFill="1"/>
    <xf numFmtId="165" fontId="0" fillId="34" borderId="0" xfId="0" applyNumberFormat="1" applyFill="1"/>
    <xf numFmtId="0" fontId="24" fillId="34" borderId="0" xfId="0" applyFont="1" applyFill="1" applyAlignment="1">
      <alignment horizontal="center"/>
    </xf>
    <xf numFmtId="0" fontId="22" fillId="34" borderId="0" xfId="0" applyFont="1" applyFill="1" applyBorder="1" applyAlignment="1">
      <alignment horizontal="center"/>
    </xf>
    <xf numFmtId="0" fontId="0" fillId="34" borderId="0" xfId="0" applyFont="1" applyFill="1"/>
    <xf numFmtId="0" fontId="24" fillId="0" borderId="0" xfId="0" applyFont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34" borderId="0" xfId="0" applyFont="1" applyFill="1" applyAlignment="1">
      <alignment horizontal="center"/>
    </xf>
    <xf numFmtId="11" fontId="0" fillId="0" borderId="0" xfId="0" applyNumberFormat="1" applyFont="1"/>
    <xf numFmtId="0" fontId="22" fillId="0" borderId="0" xfId="0" applyFont="1" applyAlignment="1">
      <alignment horizontal="center"/>
    </xf>
    <xf numFmtId="1" fontId="20" fillId="33" borderId="0" xfId="0" applyNumberFormat="1" applyFont="1" applyFill="1" applyAlignment="1">
      <alignment horizontal="center"/>
    </xf>
    <xf numFmtId="0" fontId="0" fillId="34" borderId="0" xfId="0" applyFont="1" applyFill="1" applyBorder="1"/>
    <xf numFmtId="0" fontId="18" fillId="34" borderId="0" xfId="0" applyFont="1" applyFill="1" applyAlignment="1">
      <alignment horizontal="center"/>
    </xf>
    <xf numFmtId="0" fontId="18" fillId="34" borderId="0" xfId="0" applyNumberFormat="1" applyFont="1" applyFill="1" applyAlignment="1">
      <alignment horizontal="center"/>
    </xf>
    <xf numFmtId="9" fontId="18" fillId="34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'Plan brut'!$AE$3:$AE$23</c:f>
              <c:numCache>
                <c:formatCode>General</c:formatCode>
                <c:ptCount val="21"/>
                <c:pt idx="0">
                  <c:v>-3.6932268876533801E-2</c:v>
                </c:pt>
                <c:pt idx="1">
                  <c:v>-3.4568973127740397E-2</c:v>
                </c:pt>
                <c:pt idx="2">
                  <c:v>-3.2048048943137897E-2</c:v>
                </c:pt>
                <c:pt idx="3">
                  <c:v>-5.15166810303226E-2</c:v>
                </c:pt>
                <c:pt idx="4">
                  <c:v>-1.78970489354465E-2</c:v>
                </c:pt>
                <c:pt idx="5">
                  <c:v>-6.3702728826481496E-3</c:v>
                </c:pt>
                <c:pt idx="6">
                  <c:v>-8.2696052253247193E-2</c:v>
                </c:pt>
                <c:pt idx="7">
                  <c:v>1.3123318873492201E-2</c:v>
                </c:pt>
                <c:pt idx="8">
                  <c:v>-4.1129175580081299E-2</c:v>
                </c:pt>
                <c:pt idx="9">
                  <c:v>-5.8340322988108297E-2</c:v>
                </c:pt>
                <c:pt idx="10">
                  <c:v>1.066540538258E-2</c:v>
                </c:pt>
                <c:pt idx="11">
                  <c:v>3.8216727493722402E-4</c:v>
                </c:pt>
                <c:pt idx="12">
                  <c:v>3.87164594148129E-3</c:v>
                </c:pt>
                <c:pt idx="13">
                  <c:v>1.6131445490462401E-3</c:v>
                </c:pt>
                <c:pt idx="14">
                  <c:v>3.06956520250584E-2</c:v>
                </c:pt>
                <c:pt idx="15">
                  <c:v>-3.39141927512573E-3</c:v>
                </c:pt>
                <c:pt idx="16">
                  <c:v>-6.5623168000748702E-2</c:v>
                </c:pt>
                <c:pt idx="17">
                  <c:v>2.2553596630379001E-2</c:v>
                </c:pt>
                <c:pt idx="18">
                  <c:v>1.038669590018E-2</c:v>
                </c:pt>
                <c:pt idx="19">
                  <c:v>-2.9458006973880901E-2</c:v>
                </c:pt>
                <c:pt idx="20">
                  <c:v>-3.1465086501259402E-3</c:v>
                </c:pt>
              </c:numCache>
            </c:numRef>
          </c:xVal>
          <c:yVal>
            <c:numRef>
              <c:f>'Plan brut'!$AF$3:$AF$23</c:f>
              <c:numCache>
                <c:formatCode>General</c:formatCode>
                <c:ptCount val="21"/>
                <c:pt idx="0">
                  <c:v>4.9950495049488786E-2</c:v>
                </c:pt>
                <c:pt idx="1">
                  <c:v>-1.0618811881195908E-2</c:v>
                </c:pt>
                <c:pt idx="2">
                  <c:v>0.12732673267324496</c:v>
                </c:pt>
                <c:pt idx="3">
                  <c:v>-1.9356435643573765E-2</c:v>
                </c:pt>
                <c:pt idx="4">
                  <c:v>0.25883663366336901</c:v>
                </c:pt>
                <c:pt idx="5">
                  <c:v>-3.0000000000010987E-2</c:v>
                </c:pt>
                <c:pt idx="6">
                  <c:v>9.2945544554452517E-2</c:v>
                </c:pt>
                <c:pt idx="7">
                  <c:v>1.9309900990098996</c:v>
                </c:pt>
                <c:pt idx="8">
                  <c:v>-0.11111386138616193</c:v>
                </c:pt>
                <c:pt idx="9">
                  <c:v>-0.34653465346536905</c:v>
                </c:pt>
                <c:pt idx="10">
                  <c:v>1.4823514851485133</c:v>
                </c:pt>
                <c:pt idx="11">
                  <c:v>0.49462871287128019</c:v>
                </c:pt>
                <c:pt idx="12">
                  <c:v>0.21235148514850802</c:v>
                </c:pt>
                <c:pt idx="13">
                  <c:v>0.48995049504949045</c:v>
                </c:pt>
                <c:pt idx="14">
                  <c:v>5.5247524752452017E-2</c:v>
                </c:pt>
                <c:pt idx="15">
                  <c:v>0.1057673267326598</c:v>
                </c:pt>
                <c:pt idx="16">
                  <c:v>-7.4207920792080384E-2</c:v>
                </c:pt>
                <c:pt idx="17">
                  <c:v>0.98787128712870931</c:v>
                </c:pt>
                <c:pt idx="18">
                  <c:v>3.2245049504950321</c:v>
                </c:pt>
                <c:pt idx="19">
                  <c:v>0.35198019801978014</c:v>
                </c:pt>
                <c:pt idx="20">
                  <c:v>0</c:v>
                </c:pt>
              </c:numCache>
            </c:numRef>
          </c:yVal>
        </c:ser>
        <c:axId val="181551488"/>
        <c:axId val="181553024"/>
      </c:scatterChart>
      <c:valAx>
        <c:axId val="181551488"/>
        <c:scaling>
          <c:orientation val="minMax"/>
        </c:scaling>
        <c:axPos val="b"/>
        <c:numFmt formatCode="General" sourceLinked="1"/>
        <c:tickLblPos val="nextTo"/>
        <c:crossAx val="181553024"/>
        <c:crosses val="autoZero"/>
        <c:crossBetween val="midCat"/>
      </c:valAx>
      <c:valAx>
        <c:axId val="181553024"/>
        <c:scaling>
          <c:orientation val="minMax"/>
        </c:scaling>
        <c:axPos val="l"/>
        <c:majorGridlines/>
        <c:numFmt formatCode="General" sourceLinked="1"/>
        <c:tickLblPos val="nextTo"/>
        <c:crossAx val="181551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'Plan brut'!$C$28:$C$47</c:f>
              <c:numCache>
                <c:formatCode>General</c:formatCode>
                <c:ptCount val="20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</c:numCache>
            </c:numRef>
          </c:xVal>
          <c:yVal>
            <c:numRef>
              <c:f>'Plan brut'!$D$28:$D$47</c:f>
              <c:numCache>
                <c:formatCode>General</c:formatCode>
                <c:ptCount val="20"/>
                <c:pt idx="0">
                  <c:v>3684</c:v>
                </c:pt>
                <c:pt idx="1">
                  <c:v>3311</c:v>
                </c:pt>
                <c:pt idx="2">
                  <c:v>4087</c:v>
                </c:pt>
                <c:pt idx="3">
                  <c:v>1434</c:v>
                </c:pt>
                <c:pt idx="4">
                  <c:v>779</c:v>
                </c:pt>
                <c:pt idx="5">
                  <c:v>4206</c:v>
                </c:pt>
                <c:pt idx="6">
                  <c:v>3077</c:v>
                </c:pt>
                <c:pt idx="7">
                  <c:v>3889</c:v>
                </c:pt>
                <c:pt idx="8">
                  <c:v>589</c:v>
                </c:pt>
                <c:pt idx="9">
                  <c:v>2198</c:v>
                </c:pt>
                <c:pt idx="10">
                  <c:v>1980</c:v>
                </c:pt>
                <c:pt idx="11">
                  <c:v>1130</c:v>
                </c:pt>
                <c:pt idx="12">
                  <c:v>2269</c:v>
                </c:pt>
                <c:pt idx="13">
                  <c:v>669</c:v>
                </c:pt>
                <c:pt idx="14">
                  <c:v>5324</c:v>
                </c:pt>
                <c:pt idx="15">
                  <c:v>2091</c:v>
                </c:pt>
                <c:pt idx="16">
                  <c:v>657</c:v>
                </c:pt>
                <c:pt idx="17">
                  <c:v>355</c:v>
                </c:pt>
                <c:pt idx="18">
                  <c:v>1164</c:v>
                </c:pt>
                <c:pt idx="19">
                  <c:v>1133</c:v>
                </c:pt>
              </c:numCache>
            </c:numRef>
          </c:yVal>
        </c:ser>
        <c:axId val="181576064"/>
        <c:axId val="181577600"/>
      </c:scatterChart>
      <c:valAx>
        <c:axId val="181576064"/>
        <c:scaling>
          <c:orientation val="minMax"/>
        </c:scaling>
        <c:axPos val="b"/>
        <c:numFmt formatCode="General" sourceLinked="1"/>
        <c:tickLblPos val="nextTo"/>
        <c:crossAx val="181577600"/>
        <c:crosses val="autoZero"/>
        <c:crossBetween val="midCat"/>
      </c:valAx>
      <c:valAx>
        <c:axId val="181577600"/>
        <c:scaling>
          <c:orientation val="minMax"/>
        </c:scaling>
        <c:axPos val="l"/>
        <c:majorGridlines/>
        <c:numFmt formatCode="General" sourceLinked="1"/>
        <c:tickLblPos val="nextTo"/>
        <c:crossAx val="181576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'Plan brut'!$M$26</c:f>
              <c:strCache>
                <c:ptCount val="1"/>
                <c:pt idx="0">
                  <c:v>FWHM</c:v>
                </c:pt>
              </c:strCache>
            </c:strRef>
          </c:tx>
          <c:spPr>
            <a:ln w="28575">
              <a:noFill/>
            </a:ln>
          </c:spPr>
          <c:xVal>
            <c:numRef>
              <c:f>'Plan brut'!$I$27:$I$47</c:f>
              <c:numCache>
                <c:formatCode>General</c:formatCode>
                <c:ptCount val="21"/>
                <c:pt idx="0">
                  <c:v>1027</c:v>
                </c:pt>
                <c:pt idx="1">
                  <c:v>1032</c:v>
                </c:pt>
                <c:pt idx="2">
                  <c:v>1029</c:v>
                </c:pt>
                <c:pt idx="3">
                  <c:v>1029</c:v>
                </c:pt>
                <c:pt idx="4">
                  <c:v>1029</c:v>
                </c:pt>
                <c:pt idx="5">
                  <c:v>1030</c:v>
                </c:pt>
                <c:pt idx="6">
                  <c:v>1018</c:v>
                </c:pt>
                <c:pt idx="7">
                  <c:v>1023</c:v>
                </c:pt>
                <c:pt idx="8">
                  <c:v>1029</c:v>
                </c:pt>
                <c:pt idx="9">
                  <c:v>1016</c:v>
                </c:pt>
                <c:pt idx="10">
                  <c:v>1013</c:v>
                </c:pt>
                <c:pt idx="11">
                  <c:v>1021</c:v>
                </c:pt>
                <c:pt idx="12">
                  <c:v>1012</c:v>
                </c:pt>
                <c:pt idx="13">
                  <c:v>1013</c:v>
                </c:pt>
                <c:pt idx="14">
                  <c:v>1009</c:v>
                </c:pt>
                <c:pt idx="15">
                  <c:v>1018</c:v>
                </c:pt>
                <c:pt idx="16">
                  <c:v>1024</c:v>
                </c:pt>
                <c:pt idx="17">
                  <c:v>1022</c:v>
                </c:pt>
                <c:pt idx="18">
                  <c:v>1025</c:v>
                </c:pt>
                <c:pt idx="19">
                  <c:v>1024</c:v>
                </c:pt>
                <c:pt idx="20">
                  <c:v>1013</c:v>
                </c:pt>
              </c:numCache>
            </c:numRef>
          </c:xVal>
          <c:yVal>
            <c:numRef>
              <c:f>'Plan brut'!$M$27:$M$47</c:f>
              <c:numCache>
                <c:formatCode>General</c:formatCode>
                <c:ptCount val="21"/>
                <c:pt idx="0">
                  <c:v>3576</c:v>
                </c:pt>
                <c:pt idx="1">
                  <c:v>3684</c:v>
                </c:pt>
                <c:pt idx="2">
                  <c:v>3311</c:v>
                </c:pt>
                <c:pt idx="3">
                  <c:v>4087</c:v>
                </c:pt>
                <c:pt idx="4">
                  <c:v>1434</c:v>
                </c:pt>
                <c:pt idx="5">
                  <c:v>779</c:v>
                </c:pt>
                <c:pt idx="6">
                  <c:v>4206</c:v>
                </c:pt>
                <c:pt idx="7">
                  <c:v>3077</c:v>
                </c:pt>
                <c:pt idx="8">
                  <c:v>3889</c:v>
                </c:pt>
                <c:pt idx="9">
                  <c:v>589</c:v>
                </c:pt>
                <c:pt idx="10">
                  <c:v>2198</c:v>
                </c:pt>
                <c:pt idx="11">
                  <c:v>1980</c:v>
                </c:pt>
                <c:pt idx="12">
                  <c:v>1130</c:v>
                </c:pt>
                <c:pt idx="13">
                  <c:v>2269</c:v>
                </c:pt>
                <c:pt idx="14">
                  <c:v>669</c:v>
                </c:pt>
                <c:pt idx="15">
                  <c:v>5324</c:v>
                </c:pt>
                <c:pt idx="16">
                  <c:v>2091</c:v>
                </c:pt>
                <c:pt idx="17">
                  <c:v>657</c:v>
                </c:pt>
                <c:pt idx="18">
                  <c:v>355</c:v>
                </c:pt>
                <c:pt idx="19">
                  <c:v>1164</c:v>
                </c:pt>
                <c:pt idx="20">
                  <c:v>1133</c:v>
                </c:pt>
              </c:numCache>
            </c:numRef>
          </c:yVal>
        </c:ser>
        <c:axId val="109024000"/>
        <c:axId val="96288128"/>
      </c:scatterChart>
      <c:valAx>
        <c:axId val="109024000"/>
        <c:scaling>
          <c:orientation val="minMax"/>
        </c:scaling>
        <c:axPos val="b"/>
        <c:numFmt formatCode="General" sourceLinked="1"/>
        <c:tickLblPos val="nextTo"/>
        <c:crossAx val="96288128"/>
        <c:crosses val="autoZero"/>
        <c:crossBetween val="midCat"/>
      </c:valAx>
      <c:valAx>
        <c:axId val="96288128"/>
        <c:scaling>
          <c:orientation val="minMax"/>
        </c:scaling>
        <c:axPos val="l"/>
        <c:majorGridlines/>
        <c:numFmt formatCode="General" sourceLinked="1"/>
        <c:tickLblPos val="nextTo"/>
        <c:crossAx val="10902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25</xdr:row>
      <xdr:rowOff>247649</xdr:rowOff>
    </xdr:from>
    <xdr:to>
      <xdr:col>30</xdr:col>
      <xdr:colOff>428625</xdr:colOff>
      <xdr:row>42</xdr:row>
      <xdr:rowOff>104774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1562100</xdr:colOff>
      <xdr:row>33</xdr:row>
      <xdr:rowOff>57150</xdr:rowOff>
    </xdr:from>
    <xdr:to>
      <xdr:col>34</xdr:col>
      <xdr:colOff>228600</xdr:colOff>
      <xdr:row>47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39</xdr:row>
      <xdr:rowOff>38100</xdr:rowOff>
    </xdr:from>
    <xdr:to>
      <xdr:col>12</xdr:col>
      <xdr:colOff>676275</xdr:colOff>
      <xdr:row>53</xdr:row>
      <xdr:rowOff>38100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7"/>
  <sheetViews>
    <sheetView tabSelected="1" topLeftCell="B25" workbookViewId="0">
      <selection activeCell="M26" activeCellId="1" sqref="I26:I47 M26:M47"/>
    </sheetView>
  </sheetViews>
  <sheetFormatPr baseColWidth="10" defaultColWidth="11.42578125" defaultRowHeight="15"/>
  <cols>
    <col min="1" max="1" width="14" style="15" bestFit="1" customWidth="1"/>
    <col min="2" max="3" width="14" style="15" customWidth="1"/>
    <col min="4" max="4" width="13.5703125" style="15" bestFit="1" customWidth="1"/>
    <col min="5" max="5" width="12" style="15" bestFit="1" customWidth="1"/>
    <col min="6" max="6" width="24.5703125" style="15" bestFit="1" customWidth="1"/>
    <col min="7" max="7" width="9.85546875" style="15" bestFit="1" customWidth="1"/>
    <col min="8" max="8" width="11.42578125" style="15" bestFit="1" customWidth="1"/>
    <col min="9" max="9" width="9.5703125" style="15" bestFit="1" customWidth="1"/>
    <col min="10" max="10" width="4.85546875" style="15" bestFit="1" customWidth="1"/>
    <col min="11" max="11" width="13.5703125" style="15" bestFit="1" customWidth="1"/>
    <col min="12" max="12" width="9.5703125" style="15" bestFit="1" customWidth="1"/>
    <col min="13" max="13" width="15.42578125" style="15" bestFit="1" customWidth="1"/>
    <col min="14" max="14" width="18.28515625" style="15" bestFit="1" customWidth="1"/>
    <col min="15" max="15" width="4.42578125" style="15" bestFit="1" customWidth="1"/>
    <col min="16" max="16" width="14.5703125" style="15" bestFit="1" customWidth="1"/>
    <col min="17" max="17" width="9.85546875" style="15" bestFit="1" customWidth="1"/>
    <col min="18" max="18" width="13.7109375" style="15" bestFit="1" customWidth="1"/>
    <col min="19" max="19" width="9.140625" style="15" bestFit="1" customWidth="1"/>
    <col min="20" max="20" width="18.42578125" bestFit="1" customWidth="1"/>
    <col min="21" max="21" width="17" bestFit="1" customWidth="1"/>
    <col min="22" max="22" width="20.7109375" bestFit="1" customWidth="1"/>
    <col min="23" max="27" width="17.42578125" customWidth="1"/>
    <col min="28" max="28" width="16.7109375" bestFit="1" customWidth="1"/>
    <col min="29" max="29" width="17.42578125" customWidth="1"/>
    <col min="30" max="30" width="12.140625" style="15" bestFit="1" customWidth="1"/>
    <col min="31" max="31" width="22" style="15" bestFit="1" customWidth="1"/>
    <col min="32" max="33" width="18.42578125" style="15" bestFit="1" customWidth="1"/>
    <col min="34" max="34" width="18.7109375" style="15" bestFit="1" customWidth="1"/>
    <col min="35" max="36" width="13.42578125" style="15" bestFit="1" customWidth="1"/>
    <col min="37" max="37" width="17.42578125" style="15" bestFit="1" customWidth="1"/>
    <col min="38" max="38" width="5" style="15" bestFit="1" customWidth="1"/>
    <col min="39" max="39" width="17.42578125" style="15" bestFit="1" customWidth="1"/>
    <col min="40" max="40" width="14.85546875" style="15" bestFit="1" customWidth="1"/>
    <col min="41" max="41" width="20.140625" style="15" bestFit="1" customWidth="1"/>
    <col min="42" max="42" width="16.7109375" style="15" bestFit="1" customWidth="1"/>
    <col min="43" max="16384" width="11.42578125" style="15"/>
  </cols>
  <sheetData>
    <row r="1" spans="1:42" ht="21">
      <c r="A1" s="13"/>
      <c r="B1" s="13"/>
      <c r="C1" s="13"/>
      <c r="D1" s="13"/>
      <c r="E1" s="13">
        <v>1</v>
      </c>
      <c r="F1" s="13">
        <v>2</v>
      </c>
      <c r="G1" s="13">
        <v>3</v>
      </c>
      <c r="H1" s="13">
        <v>4</v>
      </c>
      <c r="I1" s="13">
        <v>5</v>
      </c>
      <c r="J1" s="13">
        <v>6</v>
      </c>
      <c r="K1" s="13">
        <v>7</v>
      </c>
      <c r="L1" s="13">
        <v>8</v>
      </c>
      <c r="M1" s="13">
        <v>9</v>
      </c>
      <c r="N1" s="13">
        <v>10</v>
      </c>
      <c r="O1" s="13">
        <v>11</v>
      </c>
      <c r="P1" s="13">
        <v>12</v>
      </c>
      <c r="Q1" s="13">
        <v>13</v>
      </c>
      <c r="R1" s="13">
        <v>14</v>
      </c>
      <c r="S1" s="13">
        <v>15</v>
      </c>
      <c r="AD1" s="13"/>
      <c r="AE1" s="13"/>
      <c r="AF1" s="14"/>
      <c r="AG1" s="14"/>
    </row>
    <row r="2" spans="1:42" ht="18.75">
      <c r="A2" s="16"/>
      <c r="B2" s="16" t="s">
        <v>87</v>
      </c>
      <c r="C2" s="16"/>
      <c r="D2" s="16" t="s">
        <v>81</v>
      </c>
      <c r="E2" s="16" t="s">
        <v>85</v>
      </c>
      <c r="F2" s="16" t="s">
        <v>21</v>
      </c>
      <c r="G2" s="16" t="s">
        <v>22</v>
      </c>
      <c r="H2" s="16" t="s">
        <v>86</v>
      </c>
      <c r="I2" s="16" t="s">
        <v>23</v>
      </c>
      <c r="J2" s="16" t="s">
        <v>82</v>
      </c>
      <c r="K2" s="16" t="s">
        <v>25</v>
      </c>
      <c r="L2" s="16" t="s">
        <v>83</v>
      </c>
      <c r="M2" s="16" t="s">
        <v>27</v>
      </c>
      <c r="N2" s="16" t="s">
        <v>28</v>
      </c>
      <c r="O2" s="16" t="s">
        <v>84</v>
      </c>
      <c r="P2" s="16" t="s">
        <v>30</v>
      </c>
      <c r="Q2" s="16" t="s">
        <v>31</v>
      </c>
      <c r="R2" s="16" t="s">
        <v>32</v>
      </c>
      <c r="S2" s="16" t="s">
        <v>33</v>
      </c>
      <c r="T2" s="16" t="s">
        <v>88</v>
      </c>
      <c r="U2" t="s">
        <v>89</v>
      </c>
      <c r="V2" t="s">
        <v>133</v>
      </c>
      <c r="W2" s="21" t="s">
        <v>134</v>
      </c>
      <c r="X2" s="21" t="s">
        <v>135</v>
      </c>
      <c r="Y2" s="32" t="s">
        <v>173</v>
      </c>
      <c r="Z2" s="32" t="s">
        <v>174</v>
      </c>
      <c r="AA2" t="s">
        <v>228</v>
      </c>
      <c r="AB2" t="s">
        <v>252</v>
      </c>
      <c r="AC2" s="32"/>
      <c r="AD2" s="16" t="s">
        <v>88</v>
      </c>
      <c r="AE2" s="16" t="s">
        <v>132</v>
      </c>
      <c r="AF2" s="16" t="s">
        <v>251</v>
      </c>
      <c r="AG2" s="16" t="s">
        <v>89</v>
      </c>
      <c r="AH2" s="21" t="s">
        <v>134</v>
      </c>
      <c r="AI2" s="16" t="s">
        <v>135</v>
      </c>
      <c r="AJ2" s="32" t="s">
        <v>173</v>
      </c>
      <c r="AK2" s="32" t="s">
        <v>174</v>
      </c>
      <c r="AL2" t="s">
        <v>205</v>
      </c>
      <c r="AM2" t="s">
        <v>206</v>
      </c>
      <c r="AN2" t="s">
        <v>228</v>
      </c>
      <c r="AO2" t="s">
        <v>250</v>
      </c>
      <c r="AP2" t="s">
        <v>252</v>
      </c>
    </row>
    <row r="3" spans="1:42" ht="15.75">
      <c r="A3" s="16" t="s">
        <v>0</v>
      </c>
      <c r="B3" s="19">
        <v>42390</v>
      </c>
      <c r="C3" s="19"/>
      <c r="D3" s="12">
        <v>1</v>
      </c>
      <c r="E3" s="16">
        <v>1</v>
      </c>
      <c r="F3" s="16">
        <v>1</v>
      </c>
      <c r="G3" s="16">
        <v>1</v>
      </c>
      <c r="H3" s="16">
        <v>-1</v>
      </c>
      <c r="I3" s="16">
        <v>-1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8" t="s">
        <v>153</v>
      </c>
      <c r="U3" s="20" t="s">
        <v>90</v>
      </c>
      <c r="V3" t="s">
        <v>111</v>
      </c>
      <c r="W3" s="21">
        <v>3576</v>
      </c>
      <c r="X3" s="21" t="s">
        <v>136</v>
      </c>
      <c r="Y3" s="21" t="s">
        <v>175</v>
      </c>
      <c r="Z3" s="21" t="s">
        <v>176</v>
      </c>
      <c r="AA3" s="34" t="s">
        <v>207</v>
      </c>
      <c r="AB3" s="15" t="s">
        <v>253</v>
      </c>
      <c r="AC3" s="21"/>
      <c r="AD3" s="18">
        <v>657.46820000000002</v>
      </c>
      <c r="AE3" s="16">
        <v>-3.6932268876533801E-2</v>
      </c>
      <c r="AF3" s="14">
        <f>(AD3-657.67)/-4.04</f>
        <v>4.9950495049488786E-2</v>
      </c>
      <c r="AG3" s="18">
        <v>12.970325000000001</v>
      </c>
      <c r="AH3" s="21">
        <v>3576</v>
      </c>
      <c r="AI3" s="30">
        <v>1293.3</v>
      </c>
      <c r="AJ3" s="32">
        <v>10.28</v>
      </c>
      <c r="AK3" s="32">
        <v>7.96</v>
      </c>
      <c r="AL3" s="15">
        <f>R3*50+1250</f>
        <v>1250</v>
      </c>
      <c r="AM3" s="15">
        <f t="shared" ref="AM3:AM23" si="0">1/AE3</f>
        <v>-27.07659264972439</v>
      </c>
      <c r="AN3" s="34" t="s">
        <v>207</v>
      </c>
      <c r="AO3" s="34" t="s">
        <v>229</v>
      </c>
      <c r="AP3" s="15" t="s">
        <v>253</v>
      </c>
    </row>
    <row r="4" spans="1:42" ht="15.75">
      <c r="A4" s="16" t="s">
        <v>1</v>
      </c>
      <c r="B4" s="19">
        <v>42395</v>
      </c>
      <c r="C4" s="19"/>
      <c r="D4" s="12">
        <v>2</v>
      </c>
      <c r="E4" s="16">
        <v>1</v>
      </c>
      <c r="F4" s="16">
        <v>1</v>
      </c>
      <c r="G4" s="16">
        <v>1</v>
      </c>
      <c r="H4" s="16">
        <v>-1</v>
      </c>
      <c r="I4" s="16">
        <v>-1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 t="s">
        <v>154</v>
      </c>
      <c r="U4" s="20" t="s">
        <v>91</v>
      </c>
      <c r="V4" t="s">
        <v>112</v>
      </c>
      <c r="W4" s="21">
        <v>3684</v>
      </c>
      <c r="X4" s="21" t="s">
        <v>137</v>
      </c>
      <c r="Y4" s="21" t="s">
        <v>177</v>
      </c>
      <c r="Z4" s="21" t="s">
        <v>178</v>
      </c>
      <c r="AA4" s="15" t="s">
        <v>208</v>
      </c>
      <c r="AB4" s="15" t="s">
        <v>254</v>
      </c>
      <c r="AC4" s="21"/>
      <c r="AD4" s="16">
        <v>657.71289999999999</v>
      </c>
      <c r="AE4" s="16">
        <v>-3.4568973127740397E-2</v>
      </c>
      <c r="AF4" s="14">
        <f t="shared" ref="AF4:AF23" si="1">(AD4-657.67)/-4.04</f>
        <v>-1.0618811881195908E-2</v>
      </c>
      <c r="AG4" s="16">
        <v>13.216609999999999</v>
      </c>
      <c r="AH4" s="21">
        <v>3684</v>
      </c>
      <c r="AI4" s="30">
        <v>1334.2</v>
      </c>
      <c r="AJ4" s="32">
        <v>7.62</v>
      </c>
      <c r="AK4" s="32">
        <v>6.28</v>
      </c>
      <c r="AL4" s="15">
        <f t="shared" ref="AL4:AL23" si="2">R4*50+1250</f>
        <v>1250</v>
      </c>
      <c r="AM4" s="15">
        <f t="shared" si="0"/>
        <v>-28.927674429459255</v>
      </c>
      <c r="AN4" s="15" t="s">
        <v>208</v>
      </c>
      <c r="AO4" s="15" t="s">
        <v>230</v>
      </c>
      <c r="AP4" s="15" t="s">
        <v>254</v>
      </c>
    </row>
    <row r="5" spans="1:42" ht="15.75">
      <c r="A5" s="16" t="s">
        <v>2</v>
      </c>
      <c r="B5" s="19">
        <v>42396</v>
      </c>
      <c r="C5" s="19"/>
      <c r="D5" s="12">
        <v>3</v>
      </c>
      <c r="E5" s="16">
        <v>1</v>
      </c>
      <c r="F5" s="16">
        <v>1</v>
      </c>
      <c r="G5" s="16">
        <v>1</v>
      </c>
      <c r="H5" s="16">
        <v>-1</v>
      </c>
      <c r="I5" s="16">
        <v>-1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 t="s">
        <v>155</v>
      </c>
      <c r="U5" s="20" t="s">
        <v>92</v>
      </c>
      <c r="V5" t="s">
        <v>113</v>
      </c>
      <c r="W5" s="21">
        <v>3311</v>
      </c>
      <c r="X5" s="21">
        <v>1242</v>
      </c>
      <c r="Y5" s="21" t="s">
        <v>179</v>
      </c>
      <c r="Z5" s="21" t="s">
        <v>180</v>
      </c>
      <c r="AA5" s="15" t="s">
        <v>209</v>
      </c>
      <c r="AB5" s="15" t="s">
        <v>255</v>
      </c>
      <c r="AC5" s="21"/>
      <c r="AD5" s="16">
        <v>657.15560000000005</v>
      </c>
      <c r="AE5" s="16">
        <v>-3.2048048943137897E-2</v>
      </c>
      <c r="AF5" s="14">
        <f t="shared" si="1"/>
        <v>0.12732673267324496</v>
      </c>
      <c r="AG5" s="16">
        <v>11.402353</v>
      </c>
      <c r="AH5" s="21">
        <v>3311</v>
      </c>
      <c r="AI5" s="30">
        <v>1242</v>
      </c>
      <c r="AJ5" s="32">
        <v>11.83</v>
      </c>
      <c r="AK5" s="32">
        <v>8.9700000000000006</v>
      </c>
      <c r="AL5" s="15">
        <f t="shared" si="2"/>
        <v>1250</v>
      </c>
      <c r="AM5" s="15">
        <f t="shared" si="0"/>
        <v>-31.203147554295008</v>
      </c>
      <c r="AN5" s="15" t="s">
        <v>209</v>
      </c>
      <c r="AO5" s="15" t="s">
        <v>231</v>
      </c>
      <c r="AP5" s="15" t="s">
        <v>255</v>
      </c>
    </row>
    <row r="6" spans="1:42" ht="15.75">
      <c r="A6" s="17" t="s">
        <v>3</v>
      </c>
      <c r="B6" s="19">
        <v>42402</v>
      </c>
      <c r="C6" s="19"/>
      <c r="D6" s="12">
        <v>4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 t="s">
        <v>156</v>
      </c>
      <c r="U6" s="20" t="s">
        <v>93</v>
      </c>
      <c r="V6" t="s">
        <v>114</v>
      </c>
      <c r="W6" s="21">
        <v>4087</v>
      </c>
      <c r="X6" s="21" t="s">
        <v>138</v>
      </c>
      <c r="Y6" s="21" t="s">
        <v>181</v>
      </c>
      <c r="Z6" s="21" t="s">
        <v>182</v>
      </c>
      <c r="AA6" s="15" t="s">
        <v>210</v>
      </c>
      <c r="AB6" s="15" t="s">
        <v>256</v>
      </c>
      <c r="AC6" s="21"/>
      <c r="AD6" s="17">
        <v>657.7482</v>
      </c>
      <c r="AE6" s="16">
        <v>-5.15166810303226E-2</v>
      </c>
      <c r="AF6" s="14">
        <f t="shared" si="1"/>
        <v>-1.9356435643573765E-2</v>
      </c>
      <c r="AG6" s="17">
        <v>10.671030999999999</v>
      </c>
      <c r="AH6" s="21">
        <v>4087</v>
      </c>
      <c r="AI6" s="30">
        <v>1741.5</v>
      </c>
      <c r="AJ6" s="32">
        <v>39.200000000000003</v>
      </c>
      <c r="AK6" s="32">
        <v>31.2</v>
      </c>
      <c r="AL6" s="15">
        <f t="shared" si="2"/>
        <v>1300</v>
      </c>
      <c r="AM6" s="15">
        <f t="shared" si="0"/>
        <v>-19.411188376273742</v>
      </c>
      <c r="AN6" s="15" t="s">
        <v>210</v>
      </c>
      <c r="AO6" s="15" t="s">
        <v>232</v>
      </c>
      <c r="AP6" s="15" t="s">
        <v>256</v>
      </c>
    </row>
    <row r="7" spans="1:42" ht="15.75">
      <c r="A7" s="17" t="s">
        <v>4</v>
      </c>
      <c r="B7" s="19">
        <v>42403</v>
      </c>
      <c r="C7" s="19"/>
      <c r="D7" s="12">
        <v>5</v>
      </c>
      <c r="E7" s="17">
        <v>-1</v>
      </c>
      <c r="F7" s="17">
        <v>1</v>
      </c>
      <c r="G7" s="17">
        <v>-1</v>
      </c>
      <c r="H7" s="17">
        <v>1</v>
      </c>
      <c r="I7" s="17">
        <v>-1</v>
      </c>
      <c r="J7" s="17">
        <v>1</v>
      </c>
      <c r="K7" s="17">
        <v>-1</v>
      </c>
      <c r="L7" s="17">
        <v>1</v>
      </c>
      <c r="M7" s="17">
        <v>-1</v>
      </c>
      <c r="N7" s="17">
        <v>1</v>
      </c>
      <c r="O7" s="17">
        <v>-1</v>
      </c>
      <c r="P7" s="17">
        <v>1</v>
      </c>
      <c r="Q7" s="17">
        <v>-1</v>
      </c>
      <c r="R7" s="17">
        <v>1</v>
      </c>
      <c r="S7" s="17">
        <v>-1</v>
      </c>
      <c r="T7" s="17" t="s">
        <v>157</v>
      </c>
      <c r="U7" s="20" t="s">
        <v>94</v>
      </c>
      <c r="V7" t="s">
        <v>115</v>
      </c>
      <c r="W7" s="21">
        <v>1434</v>
      </c>
      <c r="X7" s="21" t="s">
        <v>139</v>
      </c>
      <c r="Y7" s="21" t="s">
        <v>183</v>
      </c>
      <c r="Z7" s="21" t="s">
        <v>184</v>
      </c>
      <c r="AA7" s="15" t="s">
        <v>211</v>
      </c>
      <c r="AB7" s="15" t="s">
        <v>257</v>
      </c>
      <c r="AC7" s="21"/>
      <c r="AD7" s="17">
        <v>656.62429999999995</v>
      </c>
      <c r="AE7" s="16">
        <v>-1.78970489354465E-2</v>
      </c>
      <c r="AF7" s="14">
        <f t="shared" si="1"/>
        <v>0.25883663366336901</v>
      </c>
      <c r="AG7" s="17">
        <v>12.50825</v>
      </c>
      <c r="AH7" s="21">
        <v>1434</v>
      </c>
      <c r="AI7" s="30">
        <v>657.9</v>
      </c>
      <c r="AJ7" s="32">
        <v>17.38</v>
      </c>
      <c r="AK7" s="32">
        <v>11.05</v>
      </c>
      <c r="AL7" s="15">
        <f t="shared" si="2"/>
        <v>1300</v>
      </c>
      <c r="AM7" s="15">
        <f t="shared" si="0"/>
        <v>-55.875133582465772</v>
      </c>
      <c r="AN7" s="15" t="s">
        <v>211</v>
      </c>
      <c r="AO7" s="15" t="s">
        <v>233</v>
      </c>
      <c r="AP7" s="15" t="s">
        <v>257</v>
      </c>
    </row>
    <row r="8" spans="1:42" s="29" customFormat="1" ht="15.75">
      <c r="A8" s="22" t="s">
        <v>5</v>
      </c>
      <c r="B8" s="23">
        <v>42405</v>
      </c>
      <c r="C8" s="23" t="s">
        <v>286</v>
      </c>
      <c r="D8" s="24">
        <v>6</v>
      </c>
      <c r="E8" s="22">
        <v>1</v>
      </c>
      <c r="F8" s="22">
        <v>-1</v>
      </c>
      <c r="G8" s="22">
        <v>-1</v>
      </c>
      <c r="H8" s="22">
        <v>1</v>
      </c>
      <c r="I8" s="22">
        <v>1</v>
      </c>
      <c r="J8" s="22">
        <v>-1</v>
      </c>
      <c r="K8" s="22">
        <v>-1</v>
      </c>
      <c r="L8" s="22">
        <v>1</v>
      </c>
      <c r="M8" s="22">
        <v>1</v>
      </c>
      <c r="N8" s="22">
        <v>-1</v>
      </c>
      <c r="O8" s="22">
        <v>-1</v>
      </c>
      <c r="P8" s="22">
        <v>1</v>
      </c>
      <c r="Q8" s="22">
        <v>1</v>
      </c>
      <c r="R8" s="22">
        <v>-1</v>
      </c>
      <c r="S8" s="22">
        <v>-1</v>
      </c>
      <c r="T8" s="22" t="s">
        <v>158</v>
      </c>
      <c r="U8" s="26" t="s">
        <v>95</v>
      </c>
      <c r="V8" s="25" t="s">
        <v>116</v>
      </c>
      <c r="W8" s="27">
        <v>779</v>
      </c>
      <c r="X8" s="27" t="s">
        <v>140</v>
      </c>
      <c r="Y8" s="27" t="s">
        <v>185</v>
      </c>
      <c r="Z8" s="27" t="s">
        <v>186</v>
      </c>
      <c r="AA8" s="29" t="s">
        <v>212</v>
      </c>
      <c r="AB8" s="29" t="s">
        <v>258</v>
      </c>
      <c r="AC8" s="27"/>
      <c r="AD8" s="22">
        <v>657.7912</v>
      </c>
      <c r="AE8" s="28">
        <v>-6.3702728826481496E-3</v>
      </c>
      <c r="AF8" s="37">
        <f t="shared" si="1"/>
        <v>-3.0000000000010987E-2</v>
      </c>
      <c r="AG8" s="22">
        <v>10.20013</v>
      </c>
      <c r="AH8" s="27">
        <v>779</v>
      </c>
      <c r="AI8" s="31">
        <v>145.5</v>
      </c>
      <c r="AJ8" s="33">
        <v>12.7</v>
      </c>
      <c r="AK8" s="33">
        <v>8.5</v>
      </c>
      <c r="AL8" s="29">
        <f t="shared" si="2"/>
        <v>1200</v>
      </c>
      <c r="AM8" s="29">
        <f t="shared" si="0"/>
        <v>-156.97914648584029</v>
      </c>
      <c r="AN8" s="29" t="s">
        <v>212</v>
      </c>
      <c r="AO8" s="29" t="s">
        <v>234</v>
      </c>
      <c r="AP8" s="29" t="s">
        <v>258</v>
      </c>
    </row>
    <row r="9" spans="1:42" ht="15.75">
      <c r="A9" s="17" t="s">
        <v>6</v>
      </c>
      <c r="B9" s="19">
        <v>42408</v>
      </c>
      <c r="C9" s="19"/>
      <c r="D9" s="12">
        <v>7</v>
      </c>
      <c r="E9" s="17">
        <v>-1</v>
      </c>
      <c r="F9" s="17">
        <v>-1</v>
      </c>
      <c r="G9" s="17">
        <v>1</v>
      </c>
      <c r="H9" s="17">
        <v>1</v>
      </c>
      <c r="I9" s="17">
        <v>-1</v>
      </c>
      <c r="J9" s="17">
        <v>-1</v>
      </c>
      <c r="K9" s="17">
        <v>1</v>
      </c>
      <c r="L9" s="17">
        <v>1</v>
      </c>
      <c r="M9" s="17">
        <v>-1</v>
      </c>
      <c r="N9" s="17">
        <v>-1</v>
      </c>
      <c r="O9" s="17">
        <v>1</v>
      </c>
      <c r="P9" s="17">
        <v>1</v>
      </c>
      <c r="Q9" s="17">
        <v>-1</v>
      </c>
      <c r="R9" s="17">
        <v>-1</v>
      </c>
      <c r="S9" s="17">
        <v>1</v>
      </c>
      <c r="T9" s="17" t="s">
        <v>159</v>
      </c>
      <c r="U9" s="20" t="s">
        <v>96</v>
      </c>
      <c r="V9" t="s">
        <v>117</v>
      </c>
      <c r="W9" s="21">
        <v>4206</v>
      </c>
      <c r="X9" s="21" t="s">
        <v>141</v>
      </c>
      <c r="Y9" s="21">
        <v>363</v>
      </c>
      <c r="Z9" s="21">
        <v>242</v>
      </c>
      <c r="AA9" s="15" t="s">
        <v>213</v>
      </c>
      <c r="AB9" s="15" t="s">
        <v>259</v>
      </c>
      <c r="AC9" s="21"/>
      <c r="AD9" s="17">
        <v>657.29449999999997</v>
      </c>
      <c r="AE9" s="16">
        <v>-8.2696052253247193E-2</v>
      </c>
      <c r="AF9" s="14">
        <f t="shared" si="1"/>
        <v>9.2945544554452517E-2</v>
      </c>
      <c r="AG9" s="17">
        <v>11.882116249999999</v>
      </c>
      <c r="AH9" s="21">
        <v>4206</v>
      </c>
      <c r="AI9" s="30">
        <v>1780.6</v>
      </c>
      <c r="AJ9" s="32">
        <v>363</v>
      </c>
      <c r="AK9" s="32">
        <v>242</v>
      </c>
      <c r="AL9" s="15">
        <f t="shared" si="2"/>
        <v>1200</v>
      </c>
      <c r="AM9" s="15">
        <f t="shared" si="0"/>
        <v>-12.092475671482049</v>
      </c>
      <c r="AN9" s="15" t="s">
        <v>213</v>
      </c>
      <c r="AO9" s="15" t="s">
        <v>235</v>
      </c>
      <c r="AP9" s="15" t="s">
        <v>259</v>
      </c>
    </row>
    <row r="10" spans="1:42" s="29" customFormat="1" ht="15.75">
      <c r="A10" s="22" t="s">
        <v>7</v>
      </c>
      <c r="B10" s="23">
        <v>42446</v>
      </c>
      <c r="C10" s="23" t="s">
        <v>282</v>
      </c>
      <c r="D10" s="24">
        <v>19</v>
      </c>
      <c r="E10" s="22">
        <v>1</v>
      </c>
      <c r="F10" s="22">
        <v>1</v>
      </c>
      <c r="G10" s="22">
        <v>1</v>
      </c>
      <c r="H10" s="22">
        <v>-1</v>
      </c>
      <c r="I10" s="22">
        <v>-1</v>
      </c>
      <c r="J10" s="22">
        <v>-1</v>
      </c>
      <c r="K10" s="22">
        <v>-1</v>
      </c>
      <c r="L10" s="22">
        <v>1</v>
      </c>
      <c r="M10" s="22">
        <v>1</v>
      </c>
      <c r="N10" s="22">
        <v>1</v>
      </c>
      <c r="O10" s="22">
        <v>1</v>
      </c>
      <c r="P10" s="22">
        <v>-1</v>
      </c>
      <c r="Q10" s="22">
        <v>-1</v>
      </c>
      <c r="R10" s="22">
        <v>-1</v>
      </c>
      <c r="S10" s="22">
        <v>-1</v>
      </c>
      <c r="T10" s="22" t="s">
        <v>160</v>
      </c>
      <c r="U10" s="26" t="s">
        <v>97</v>
      </c>
      <c r="V10" s="25" t="s">
        <v>118</v>
      </c>
      <c r="W10" s="27">
        <v>355</v>
      </c>
      <c r="X10" s="27" t="s">
        <v>142</v>
      </c>
      <c r="Y10" s="27" t="s">
        <v>187</v>
      </c>
      <c r="Z10" s="27" t="s">
        <v>188</v>
      </c>
      <c r="AA10" s="29" t="s">
        <v>214</v>
      </c>
      <c r="AB10" s="29" t="s">
        <v>260</v>
      </c>
      <c r="AC10" s="27"/>
      <c r="AD10" s="22">
        <v>649.86879999999996</v>
      </c>
      <c r="AE10" s="28">
        <v>1.3123318873492201E-2</v>
      </c>
      <c r="AF10" s="14">
        <f t="shared" si="1"/>
        <v>1.9309900990098996</v>
      </c>
      <c r="AG10" s="22">
        <v>7.2896979999999996</v>
      </c>
      <c r="AH10" s="27">
        <v>355</v>
      </c>
      <c r="AI10" s="31">
        <v>714.1</v>
      </c>
      <c r="AJ10" s="33">
        <v>8.77</v>
      </c>
      <c r="AK10" s="33">
        <v>7.06</v>
      </c>
      <c r="AL10" s="29">
        <f t="shared" si="2"/>
        <v>1200</v>
      </c>
      <c r="AM10" s="29">
        <f t="shared" si="0"/>
        <v>76.200236360933104</v>
      </c>
      <c r="AN10" s="29" t="s">
        <v>214</v>
      </c>
      <c r="AO10" s="29" t="s">
        <v>236</v>
      </c>
      <c r="AP10" s="29" t="s">
        <v>260</v>
      </c>
    </row>
    <row r="11" spans="1:42" ht="15.75">
      <c r="A11" s="17" t="s">
        <v>8</v>
      </c>
      <c r="B11" s="19">
        <v>42417</v>
      </c>
      <c r="C11" s="19"/>
      <c r="D11" s="12">
        <v>8</v>
      </c>
      <c r="E11" s="17">
        <v>-1</v>
      </c>
      <c r="F11" s="17">
        <v>1</v>
      </c>
      <c r="G11" s="17">
        <v>-1</v>
      </c>
      <c r="H11" s="17">
        <v>-1</v>
      </c>
      <c r="I11" s="17">
        <v>1</v>
      </c>
      <c r="J11" s="17">
        <v>-1</v>
      </c>
      <c r="K11" s="17">
        <v>1</v>
      </c>
      <c r="L11" s="17">
        <v>1</v>
      </c>
      <c r="M11" s="17">
        <v>-1</v>
      </c>
      <c r="N11" s="17">
        <v>1</v>
      </c>
      <c r="O11" s="17">
        <v>-1</v>
      </c>
      <c r="P11" s="17">
        <v>-1</v>
      </c>
      <c r="Q11" s="17">
        <v>1</v>
      </c>
      <c r="R11" s="17">
        <v>-1</v>
      </c>
      <c r="S11" s="17">
        <v>1</v>
      </c>
      <c r="T11" s="17" t="s">
        <v>161</v>
      </c>
      <c r="U11" s="20" t="s">
        <v>98</v>
      </c>
      <c r="V11" t="s">
        <v>119</v>
      </c>
      <c r="W11" s="21">
        <v>3077</v>
      </c>
      <c r="X11" s="21" t="s">
        <v>143</v>
      </c>
      <c r="Y11" s="21" t="s">
        <v>189</v>
      </c>
      <c r="Z11" s="21">
        <v>15</v>
      </c>
      <c r="AA11" s="15" t="s">
        <v>215</v>
      </c>
      <c r="AB11" s="15" t="s">
        <v>261</v>
      </c>
      <c r="AC11" s="21"/>
      <c r="AD11" s="17">
        <v>658.11890000000005</v>
      </c>
      <c r="AE11" s="16">
        <v>-4.1129175580081299E-2</v>
      </c>
      <c r="AF11" s="14">
        <f t="shared" si="1"/>
        <v>-0.11111386138616193</v>
      </c>
      <c r="AG11" s="17">
        <v>9.8554670000000009</v>
      </c>
      <c r="AH11" s="21">
        <v>3077</v>
      </c>
      <c r="AI11" s="30">
        <v>1399.8</v>
      </c>
      <c r="AJ11" s="32">
        <v>20.8</v>
      </c>
      <c r="AK11" s="32">
        <v>15</v>
      </c>
      <c r="AL11" s="15">
        <f t="shared" si="2"/>
        <v>1200</v>
      </c>
      <c r="AM11" s="15">
        <f t="shared" si="0"/>
        <v>-24.313640764642415</v>
      </c>
      <c r="AN11" s="15" t="s">
        <v>215</v>
      </c>
      <c r="AO11" s="15" t="s">
        <v>237</v>
      </c>
      <c r="AP11" s="15" t="s">
        <v>261</v>
      </c>
    </row>
    <row r="12" spans="1:42" ht="15.75">
      <c r="A12" s="17" t="s">
        <v>9</v>
      </c>
      <c r="B12" s="19">
        <v>42419</v>
      </c>
      <c r="C12" s="19"/>
      <c r="D12" s="12">
        <v>9</v>
      </c>
      <c r="E12" s="17">
        <v>1</v>
      </c>
      <c r="F12" s="17">
        <v>-1</v>
      </c>
      <c r="G12" s="17">
        <v>-1</v>
      </c>
      <c r="H12" s="17">
        <v>-1</v>
      </c>
      <c r="I12" s="17">
        <v>-1</v>
      </c>
      <c r="J12" s="17">
        <v>1</v>
      </c>
      <c r="K12" s="17">
        <v>1</v>
      </c>
      <c r="L12" s="17">
        <v>1</v>
      </c>
      <c r="M12" s="17">
        <v>1</v>
      </c>
      <c r="N12" s="17">
        <v>-1</v>
      </c>
      <c r="O12" s="17">
        <v>-1</v>
      </c>
      <c r="P12" s="17">
        <v>-1</v>
      </c>
      <c r="Q12" s="17">
        <v>-1</v>
      </c>
      <c r="R12" s="17">
        <v>1</v>
      </c>
      <c r="S12" s="17">
        <v>1</v>
      </c>
      <c r="T12" s="17" t="s">
        <v>162</v>
      </c>
      <c r="U12" s="20" t="s">
        <v>99</v>
      </c>
      <c r="V12" t="s">
        <v>120</v>
      </c>
      <c r="W12" s="21">
        <v>3889</v>
      </c>
      <c r="X12" s="21" t="s">
        <v>144</v>
      </c>
      <c r="Y12" s="21" t="s">
        <v>190</v>
      </c>
      <c r="Z12" s="21" t="s">
        <v>191</v>
      </c>
      <c r="AA12" s="15" t="s">
        <v>216</v>
      </c>
      <c r="AB12" s="15" t="s">
        <v>262</v>
      </c>
      <c r="AC12" s="21"/>
      <c r="AD12" s="17">
        <v>659.07</v>
      </c>
      <c r="AE12" s="16">
        <v>-5.8340322988108297E-2</v>
      </c>
      <c r="AF12" s="14">
        <f t="shared" si="1"/>
        <v>-0.34653465346536905</v>
      </c>
      <c r="AG12" s="17">
        <v>11.010873999999999</v>
      </c>
      <c r="AH12" s="21">
        <v>3889</v>
      </c>
      <c r="AI12" s="30">
        <v>2149.9</v>
      </c>
      <c r="AJ12" s="32">
        <v>15.47</v>
      </c>
      <c r="AK12" s="32">
        <v>12.57</v>
      </c>
      <c r="AL12" s="15">
        <f t="shared" si="2"/>
        <v>1300</v>
      </c>
      <c r="AM12" s="15">
        <f t="shared" si="0"/>
        <v>-17.140803286327937</v>
      </c>
      <c r="AN12" s="15" t="s">
        <v>216</v>
      </c>
      <c r="AO12" s="15" t="s">
        <v>238</v>
      </c>
      <c r="AP12" s="15" t="s">
        <v>262</v>
      </c>
    </row>
    <row r="13" spans="1:42" s="29" customFormat="1" ht="15.75">
      <c r="A13" s="22" t="s">
        <v>10</v>
      </c>
      <c r="B13" s="23">
        <v>42423</v>
      </c>
      <c r="C13" s="23" t="s">
        <v>283</v>
      </c>
      <c r="D13" s="24">
        <v>10</v>
      </c>
      <c r="E13" s="22">
        <v>-1</v>
      </c>
      <c r="F13" s="22">
        <v>-1</v>
      </c>
      <c r="G13" s="22">
        <v>1</v>
      </c>
      <c r="H13" s="22">
        <v>-1</v>
      </c>
      <c r="I13" s="22">
        <v>1</v>
      </c>
      <c r="J13" s="22">
        <v>1</v>
      </c>
      <c r="K13" s="22">
        <v>-1</v>
      </c>
      <c r="L13" s="22">
        <v>1</v>
      </c>
      <c r="M13" s="22">
        <v>-1</v>
      </c>
      <c r="N13" s="22">
        <v>-1</v>
      </c>
      <c r="O13" s="22">
        <v>1</v>
      </c>
      <c r="P13" s="22">
        <v>-1</v>
      </c>
      <c r="Q13" s="22">
        <v>1</v>
      </c>
      <c r="R13" s="22">
        <v>1</v>
      </c>
      <c r="S13" s="22">
        <v>-1</v>
      </c>
      <c r="T13" s="22" t="s">
        <v>163</v>
      </c>
      <c r="U13" s="26" t="s">
        <v>100</v>
      </c>
      <c r="V13" s="25" t="s">
        <v>121</v>
      </c>
      <c r="W13" s="27">
        <v>589</v>
      </c>
      <c r="X13" s="27" t="s">
        <v>145</v>
      </c>
      <c r="Y13" s="27" t="s">
        <v>192</v>
      </c>
      <c r="Z13" s="27" t="s">
        <v>193</v>
      </c>
      <c r="AA13" s="29" t="s">
        <v>217</v>
      </c>
      <c r="AB13" s="29" t="s">
        <v>263</v>
      </c>
      <c r="AC13" s="27"/>
      <c r="AD13" s="22">
        <v>651.68129999999996</v>
      </c>
      <c r="AE13" s="28">
        <v>1.066540538258E-2</v>
      </c>
      <c r="AF13" s="37">
        <f t="shared" si="1"/>
        <v>1.4823514851485133</v>
      </c>
      <c r="AG13" s="22">
        <v>10.676492</v>
      </c>
      <c r="AH13" s="27">
        <v>589</v>
      </c>
      <c r="AI13" s="31">
        <v>388.5</v>
      </c>
      <c r="AJ13" s="33">
        <v>39.9</v>
      </c>
      <c r="AK13" s="33">
        <v>21.4</v>
      </c>
      <c r="AL13" s="29">
        <f t="shared" si="2"/>
        <v>1300</v>
      </c>
      <c r="AM13" s="29">
        <f t="shared" si="0"/>
        <v>93.761086815632737</v>
      </c>
      <c r="AN13" s="29" t="s">
        <v>217</v>
      </c>
      <c r="AO13" s="29" t="s">
        <v>239</v>
      </c>
      <c r="AP13" s="29" t="s">
        <v>263</v>
      </c>
    </row>
    <row r="14" spans="1:42" ht="15.75">
      <c r="A14" s="17" t="s">
        <v>11</v>
      </c>
      <c r="B14" s="19">
        <v>42425</v>
      </c>
      <c r="C14" s="19"/>
      <c r="D14" s="12">
        <v>11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-1</v>
      </c>
      <c r="M14" s="17">
        <v>-1</v>
      </c>
      <c r="N14" s="17">
        <v>-1</v>
      </c>
      <c r="O14" s="17">
        <v>-1</v>
      </c>
      <c r="P14" s="17">
        <v>-1</v>
      </c>
      <c r="Q14" s="17">
        <v>-1</v>
      </c>
      <c r="R14" s="17">
        <v>-1</v>
      </c>
      <c r="S14" s="17">
        <v>-1</v>
      </c>
      <c r="T14" s="17" t="s">
        <v>164</v>
      </c>
      <c r="U14" s="20" t="s">
        <v>101</v>
      </c>
      <c r="V14" t="s">
        <v>122</v>
      </c>
      <c r="W14" s="21">
        <v>2198</v>
      </c>
      <c r="X14" s="21" t="s">
        <v>146</v>
      </c>
      <c r="Y14" s="21" t="s">
        <v>194</v>
      </c>
      <c r="Z14" s="21">
        <v>103</v>
      </c>
      <c r="AA14" s="15" t="s">
        <v>218</v>
      </c>
      <c r="AB14" s="15" t="s">
        <v>264</v>
      </c>
      <c r="AC14" s="21"/>
      <c r="AD14" s="17">
        <v>655.67169999999999</v>
      </c>
      <c r="AE14" s="16">
        <v>3.8216727493722402E-4</v>
      </c>
      <c r="AF14" s="14">
        <f t="shared" si="1"/>
        <v>0.49462871287128019</v>
      </c>
      <c r="AG14" s="17">
        <v>9.4764520000000001</v>
      </c>
      <c r="AH14" s="21">
        <v>2198</v>
      </c>
      <c r="AI14" s="30">
        <v>776.4</v>
      </c>
      <c r="AJ14" s="32">
        <v>171.5</v>
      </c>
      <c r="AK14" s="32">
        <v>103</v>
      </c>
      <c r="AL14" s="15">
        <f t="shared" si="2"/>
        <v>1200</v>
      </c>
      <c r="AM14" s="15">
        <f t="shared" si="0"/>
        <v>2616.6552334033913</v>
      </c>
      <c r="AN14" s="15" t="s">
        <v>218</v>
      </c>
      <c r="AO14" s="15" t="s">
        <v>240</v>
      </c>
      <c r="AP14" s="15" t="s">
        <v>264</v>
      </c>
    </row>
    <row r="15" spans="1:42" ht="15.75">
      <c r="A15" s="17" t="s">
        <v>12</v>
      </c>
      <c r="B15" s="19">
        <v>42430</v>
      </c>
      <c r="C15" s="19"/>
      <c r="D15" s="12">
        <v>12</v>
      </c>
      <c r="E15" s="17">
        <v>-1</v>
      </c>
      <c r="F15" s="17">
        <v>1</v>
      </c>
      <c r="G15" s="17">
        <v>-1</v>
      </c>
      <c r="H15" s="17">
        <v>1</v>
      </c>
      <c r="I15" s="17">
        <v>-1</v>
      </c>
      <c r="J15" s="17">
        <v>1</v>
      </c>
      <c r="K15" s="17">
        <v>-1</v>
      </c>
      <c r="L15" s="17">
        <v>-1</v>
      </c>
      <c r="M15" s="17">
        <v>1</v>
      </c>
      <c r="N15" s="17">
        <v>-1</v>
      </c>
      <c r="O15" s="17">
        <v>1</v>
      </c>
      <c r="P15" s="17">
        <v>-1</v>
      </c>
      <c r="Q15" s="17">
        <v>1</v>
      </c>
      <c r="R15" s="17">
        <v>-1</v>
      </c>
      <c r="S15" s="17">
        <v>1</v>
      </c>
      <c r="T15" s="17" t="s">
        <v>165</v>
      </c>
      <c r="U15" s="20" t="s">
        <v>102</v>
      </c>
      <c r="V15" t="s">
        <v>123</v>
      </c>
      <c r="W15" s="21">
        <v>1980</v>
      </c>
      <c r="X15" s="21" t="s">
        <v>147</v>
      </c>
      <c r="Y15" s="21">
        <v>123</v>
      </c>
      <c r="Z15" s="21">
        <v>73</v>
      </c>
      <c r="AA15" s="15" t="s">
        <v>219</v>
      </c>
      <c r="AB15" s="15" t="s">
        <v>265</v>
      </c>
      <c r="AC15" s="21"/>
      <c r="AD15" s="17">
        <v>656.81209999999999</v>
      </c>
      <c r="AE15" s="16">
        <v>3.87164594148129E-3</v>
      </c>
      <c r="AF15" s="14">
        <f t="shared" si="1"/>
        <v>0.21235148514850802</v>
      </c>
      <c r="AG15" s="17">
        <v>9.8043150000000008</v>
      </c>
      <c r="AH15" s="21">
        <v>1980</v>
      </c>
      <c r="AI15" s="30">
        <v>1226.7</v>
      </c>
      <c r="AJ15" s="32">
        <v>123</v>
      </c>
      <c r="AK15" s="32">
        <v>73</v>
      </c>
      <c r="AL15" s="15">
        <f t="shared" si="2"/>
        <v>1200</v>
      </c>
      <c r="AM15" s="15">
        <f t="shared" si="0"/>
        <v>258.28808086139213</v>
      </c>
      <c r="AN15" s="15" t="s">
        <v>219</v>
      </c>
      <c r="AO15" s="15" t="s">
        <v>241</v>
      </c>
      <c r="AP15" s="15" t="s">
        <v>265</v>
      </c>
    </row>
    <row r="16" spans="1:42" ht="15.75">
      <c r="A16" s="17" t="s">
        <v>13</v>
      </c>
      <c r="B16" s="19">
        <v>42432</v>
      </c>
      <c r="C16" s="19"/>
      <c r="D16" s="12">
        <v>13</v>
      </c>
      <c r="E16" s="17">
        <v>1</v>
      </c>
      <c r="F16" s="17">
        <v>-1</v>
      </c>
      <c r="G16" s="17">
        <v>-1</v>
      </c>
      <c r="H16" s="17">
        <v>1</v>
      </c>
      <c r="I16" s="17">
        <v>1</v>
      </c>
      <c r="J16" s="17">
        <v>-1</v>
      </c>
      <c r="K16" s="17">
        <v>-1</v>
      </c>
      <c r="L16" s="17">
        <v>-1</v>
      </c>
      <c r="M16" s="17">
        <v>-1</v>
      </c>
      <c r="N16" s="17">
        <v>1</v>
      </c>
      <c r="O16" s="17">
        <v>1</v>
      </c>
      <c r="P16" s="17">
        <v>-1</v>
      </c>
      <c r="Q16" s="17">
        <v>-1</v>
      </c>
      <c r="R16" s="17">
        <v>1</v>
      </c>
      <c r="S16" s="17">
        <v>1</v>
      </c>
      <c r="T16" s="17" t="s">
        <v>166</v>
      </c>
      <c r="U16" s="20" t="s">
        <v>103</v>
      </c>
      <c r="V16" t="s">
        <v>124</v>
      </c>
      <c r="W16" s="21">
        <v>1130</v>
      </c>
      <c r="X16" s="21" t="s">
        <v>148</v>
      </c>
      <c r="Y16" s="21" t="s">
        <v>195</v>
      </c>
      <c r="Z16" s="21">
        <v>10</v>
      </c>
      <c r="AA16" s="15" t="s">
        <v>220</v>
      </c>
      <c r="AB16" s="15" t="s">
        <v>266</v>
      </c>
      <c r="AC16" s="21"/>
      <c r="AD16" s="17">
        <v>655.69060000000002</v>
      </c>
      <c r="AE16" s="16">
        <v>1.6131445490462401E-3</v>
      </c>
      <c r="AF16" s="14">
        <f t="shared" si="1"/>
        <v>0.48995049504949045</v>
      </c>
      <c r="AG16" s="17">
        <v>10.90446</v>
      </c>
      <c r="AH16" s="21">
        <v>1130</v>
      </c>
      <c r="AI16" s="30">
        <v>1471.8</v>
      </c>
      <c r="AJ16" s="32">
        <v>17.100000000000001</v>
      </c>
      <c r="AK16" s="32">
        <v>10</v>
      </c>
      <c r="AL16" s="15">
        <f t="shared" si="2"/>
        <v>1300</v>
      </c>
      <c r="AM16" s="15">
        <f t="shared" si="0"/>
        <v>619.90724922403433</v>
      </c>
      <c r="AN16" s="15" t="s">
        <v>220</v>
      </c>
      <c r="AO16" s="15" t="s">
        <v>242</v>
      </c>
      <c r="AP16" s="15" t="s">
        <v>266</v>
      </c>
    </row>
    <row r="17" spans="1:42" ht="15.75">
      <c r="A17" s="17" t="s">
        <v>14</v>
      </c>
      <c r="B17" s="19">
        <v>42433</v>
      </c>
      <c r="C17" s="19"/>
      <c r="D17" s="12">
        <v>14</v>
      </c>
      <c r="E17" s="17">
        <v>-1</v>
      </c>
      <c r="F17" s="17">
        <v>-1</v>
      </c>
      <c r="G17" s="17">
        <v>1</v>
      </c>
      <c r="H17" s="17">
        <v>1</v>
      </c>
      <c r="I17" s="17">
        <v>-1</v>
      </c>
      <c r="J17" s="17">
        <v>-1</v>
      </c>
      <c r="K17" s="17">
        <v>1</v>
      </c>
      <c r="L17" s="17">
        <v>-1</v>
      </c>
      <c r="M17" s="17">
        <v>1</v>
      </c>
      <c r="N17" s="17">
        <v>1</v>
      </c>
      <c r="O17" s="17">
        <v>-1</v>
      </c>
      <c r="P17" s="17">
        <v>-1</v>
      </c>
      <c r="Q17" s="17">
        <v>1</v>
      </c>
      <c r="R17" s="17">
        <v>1</v>
      </c>
      <c r="S17" s="17">
        <v>-1</v>
      </c>
      <c r="T17" s="17" t="s">
        <v>167</v>
      </c>
      <c r="U17" s="20" t="s">
        <v>104</v>
      </c>
      <c r="V17" t="s">
        <v>125</v>
      </c>
      <c r="W17" s="21">
        <v>2269</v>
      </c>
      <c r="X17" s="21" t="s">
        <v>149</v>
      </c>
      <c r="Y17" s="21">
        <v>121</v>
      </c>
      <c r="Z17" s="21" t="s">
        <v>196</v>
      </c>
      <c r="AA17" s="15" t="s">
        <v>221</v>
      </c>
      <c r="AB17" s="15" t="s">
        <v>267</v>
      </c>
      <c r="AC17" s="21"/>
      <c r="AD17" s="17">
        <v>657.44680000000005</v>
      </c>
      <c r="AE17" s="16">
        <v>3.06956520250584E-2</v>
      </c>
      <c r="AF17" s="14">
        <f t="shared" si="1"/>
        <v>5.5247524752452017E-2</v>
      </c>
      <c r="AG17" s="17">
        <v>12.774680999999999</v>
      </c>
      <c r="AH17" s="21">
        <v>2269</v>
      </c>
      <c r="AI17" s="30">
        <v>1632.2</v>
      </c>
      <c r="AJ17" s="32">
        <v>121</v>
      </c>
      <c r="AK17" s="32">
        <v>52.3</v>
      </c>
      <c r="AL17" s="15">
        <f t="shared" si="2"/>
        <v>1300</v>
      </c>
      <c r="AM17" s="15">
        <f t="shared" si="0"/>
        <v>32.577903840701929</v>
      </c>
      <c r="AN17" s="15" t="s">
        <v>221</v>
      </c>
      <c r="AO17" s="15" t="s">
        <v>243</v>
      </c>
      <c r="AP17" s="15" t="s">
        <v>267</v>
      </c>
    </row>
    <row r="18" spans="1:42" s="29" customFormat="1" ht="15.75">
      <c r="A18" s="22" t="s">
        <v>15</v>
      </c>
      <c r="B18" s="23">
        <v>42436</v>
      </c>
      <c r="C18" s="23" t="s">
        <v>284</v>
      </c>
      <c r="D18" s="24">
        <v>15</v>
      </c>
      <c r="E18" s="22">
        <v>1</v>
      </c>
      <c r="F18" s="22">
        <v>1</v>
      </c>
      <c r="G18" s="22">
        <v>1</v>
      </c>
      <c r="H18" s="22">
        <v>-1</v>
      </c>
      <c r="I18" s="22">
        <v>-1</v>
      </c>
      <c r="J18" s="22">
        <v>-1</v>
      </c>
      <c r="K18" s="22">
        <v>-1</v>
      </c>
      <c r="L18" s="22">
        <v>-1</v>
      </c>
      <c r="M18" s="22">
        <v>-1</v>
      </c>
      <c r="N18" s="22">
        <v>-1</v>
      </c>
      <c r="O18" s="22">
        <v>-1</v>
      </c>
      <c r="P18" s="22">
        <v>1</v>
      </c>
      <c r="Q18" s="22">
        <v>1</v>
      </c>
      <c r="R18" s="22">
        <v>1</v>
      </c>
      <c r="S18" s="22">
        <v>1</v>
      </c>
      <c r="T18" s="22" t="s">
        <v>168</v>
      </c>
      <c r="U18" s="26" t="s">
        <v>105</v>
      </c>
      <c r="V18" s="25" t="s">
        <v>126</v>
      </c>
      <c r="W18" s="27">
        <v>669</v>
      </c>
      <c r="X18" s="27">
        <v>284</v>
      </c>
      <c r="Y18" s="27">
        <v>192</v>
      </c>
      <c r="Z18" s="27">
        <v>142</v>
      </c>
      <c r="AA18" s="29" t="s">
        <v>222</v>
      </c>
      <c r="AB18" s="29" t="s">
        <v>268</v>
      </c>
      <c r="AC18" s="27"/>
      <c r="AD18" s="22">
        <v>657.24270000000001</v>
      </c>
      <c r="AE18" s="28">
        <v>-3.39141927512573E-3</v>
      </c>
      <c r="AF18" s="37">
        <f t="shared" si="1"/>
        <v>0.1057673267326598</v>
      </c>
      <c r="AG18" s="22">
        <v>6.6923519999999996</v>
      </c>
      <c r="AH18" s="27">
        <v>669</v>
      </c>
      <c r="AI18" s="31">
        <v>284</v>
      </c>
      <c r="AJ18" s="33">
        <v>192</v>
      </c>
      <c r="AK18" s="33">
        <v>142</v>
      </c>
      <c r="AL18" s="29">
        <f t="shared" si="2"/>
        <v>1300</v>
      </c>
      <c r="AM18" s="29">
        <f t="shared" si="0"/>
        <v>-294.86180235350787</v>
      </c>
      <c r="AN18" s="29" t="s">
        <v>222</v>
      </c>
      <c r="AO18" s="29" t="s">
        <v>244</v>
      </c>
      <c r="AP18" s="29" t="s">
        <v>268</v>
      </c>
    </row>
    <row r="19" spans="1:42" ht="15.75">
      <c r="A19" s="17" t="s">
        <v>16</v>
      </c>
      <c r="B19" s="19">
        <v>42438</v>
      </c>
      <c r="C19" s="19"/>
      <c r="D19" s="12">
        <v>16</v>
      </c>
      <c r="E19" s="17">
        <v>-1</v>
      </c>
      <c r="F19" s="17">
        <v>1</v>
      </c>
      <c r="G19" s="17">
        <v>-1</v>
      </c>
      <c r="H19" s="17">
        <v>-1</v>
      </c>
      <c r="I19" s="17">
        <v>1</v>
      </c>
      <c r="J19" s="17">
        <v>-1</v>
      </c>
      <c r="K19" s="17">
        <v>1</v>
      </c>
      <c r="L19" s="17">
        <v>-1</v>
      </c>
      <c r="M19" s="17">
        <v>1</v>
      </c>
      <c r="N19" s="17">
        <v>-1</v>
      </c>
      <c r="O19" s="17">
        <v>1</v>
      </c>
      <c r="P19" s="17">
        <v>1</v>
      </c>
      <c r="Q19" s="17">
        <v>-1</v>
      </c>
      <c r="R19" s="17">
        <v>1</v>
      </c>
      <c r="S19" s="17">
        <v>-1</v>
      </c>
      <c r="T19" s="18" t="s">
        <v>169</v>
      </c>
      <c r="U19" s="20" t="s">
        <v>106</v>
      </c>
      <c r="V19" t="s">
        <v>127</v>
      </c>
      <c r="W19" s="21">
        <v>5324</v>
      </c>
      <c r="X19" s="21" t="s">
        <v>150</v>
      </c>
      <c r="Y19" s="21" t="s">
        <v>197</v>
      </c>
      <c r="Z19" s="21" t="s">
        <v>198</v>
      </c>
      <c r="AA19" s="15" t="s">
        <v>223</v>
      </c>
      <c r="AB19" s="15" t="s">
        <v>269</v>
      </c>
      <c r="AC19" s="21"/>
      <c r="AD19" s="18">
        <v>657.96979999999996</v>
      </c>
      <c r="AE19" s="16">
        <v>-6.5623168000748702E-2</v>
      </c>
      <c r="AF19" s="14">
        <f t="shared" si="1"/>
        <v>-7.4207920792080384E-2</v>
      </c>
      <c r="AG19" s="18">
        <v>10.991999</v>
      </c>
      <c r="AH19" s="21">
        <v>5324</v>
      </c>
      <c r="AI19" s="30">
        <v>2355.5</v>
      </c>
      <c r="AJ19" s="32">
        <v>7.87</v>
      </c>
      <c r="AK19" s="32">
        <v>6.3</v>
      </c>
      <c r="AL19" s="15">
        <f t="shared" si="2"/>
        <v>1300</v>
      </c>
      <c r="AM19" s="15">
        <f t="shared" si="0"/>
        <v>-15.238520639366129</v>
      </c>
      <c r="AN19" s="15" t="s">
        <v>223</v>
      </c>
      <c r="AO19" s="15" t="s">
        <v>245</v>
      </c>
      <c r="AP19" s="15" t="s">
        <v>269</v>
      </c>
    </row>
    <row r="20" spans="1:42" ht="15.75">
      <c r="A20" s="17" t="s">
        <v>17</v>
      </c>
      <c r="B20" s="19">
        <v>42451</v>
      </c>
      <c r="C20" s="19"/>
      <c r="D20" s="12">
        <v>21</v>
      </c>
      <c r="E20" s="17">
        <v>1</v>
      </c>
      <c r="F20" s="17">
        <v>-1</v>
      </c>
      <c r="G20" s="17">
        <v>-1</v>
      </c>
      <c r="H20" s="17">
        <v>-1</v>
      </c>
      <c r="I20" s="17">
        <v>-1</v>
      </c>
      <c r="J20" s="17">
        <v>1</v>
      </c>
      <c r="K20" s="17">
        <v>1</v>
      </c>
      <c r="L20" s="17">
        <v>-1</v>
      </c>
      <c r="M20" s="17">
        <v>-1</v>
      </c>
      <c r="N20" s="17">
        <v>1</v>
      </c>
      <c r="O20" s="17">
        <v>1</v>
      </c>
      <c r="P20" s="17">
        <v>1</v>
      </c>
      <c r="Q20" s="17">
        <v>1</v>
      </c>
      <c r="R20" s="17">
        <v>-1</v>
      </c>
      <c r="S20" s="17">
        <v>-1</v>
      </c>
      <c r="T20" s="17" t="s">
        <v>170</v>
      </c>
      <c r="U20" s="20" t="s">
        <v>107</v>
      </c>
      <c r="V20" t="s">
        <v>128</v>
      </c>
      <c r="W20" s="21">
        <v>1133</v>
      </c>
      <c r="X20" s="21">
        <v>836</v>
      </c>
      <c r="Y20" s="21">
        <v>506</v>
      </c>
      <c r="Z20" s="21">
        <v>419</v>
      </c>
      <c r="AA20" s="15" t="s">
        <v>224</v>
      </c>
      <c r="AB20" s="15" t="s">
        <v>270</v>
      </c>
      <c r="AC20" s="21"/>
      <c r="AD20" s="17">
        <v>653.67899999999997</v>
      </c>
      <c r="AE20" s="16">
        <v>2.2553596630379001E-2</v>
      </c>
      <c r="AF20" s="14">
        <f t="shared" si="1"/>
        <v>0.98787128712870931</v>
      </c>
      <c r="AG20" s="17">
        <v>7.0283455555555596</v>
      </c>
      <c r="AH20" s="21">
        <v>1133</v>
      </c>
      <c r="AI20" s="30">
        <v>836</v>
      </c>
      <c r="AJ20" s="32">
        <v>506</v>
      </c>
      <c r="AK20" s="32">
        <v>419</v>
      </c>
      <c r="AL20" s="15">
        <f t="shared" si="2"/>
        <v>1200</v>
      </c>
      <c r="AM20" s="15">
        <f t="shared" si="0"/>
        <v>44.338826147712105</v>
      </c>
      <c r="AN20" s="15" t="s">
        <v>224</v>
      </c>
      <c r="AO20" s="15" t="s">
        <v>246</v>
      </c>
      <c r="AP20" s="15" t="s">
        <v>270</v>
      </c>
    </row>
    <row r="21" spans="1:42" s="29" customFormat="1" ht="15.75">
      <c r="A21" s="22" t="s">
        <v>18</v>
      </c>
      <c r="B21" s="23">
        <v>42445</v>
      </c>
      <c r="C21" s="23" t="s">
        <v>285</v>
      </c>
      <c r="D21" s="24">
        <v>18</v>
      </c>
      <c r="E21" s="22">
        <v>-1</v>
      </c>
      <c r="F21" s="22">
        <v>-1</v>
      </c>
      <c r="G21" s="22">
        <v>1</v>
      </c>
      <c r="H21" s="22">
        <v>-1</v>
      </c>
      <c r="I21" s="22">
        <v>1</v>
      </c>
      <c r="J21" s="22">
        <v>1</v>
      </c>
      <c r="K21" s="22">
        <v>-1</v>
      </c>
      <c r="L21" s="22">
        <v>-1</v>
      </c>
      <c r="M21" s="22">
        <v>1</v>
      </c>
      <c r="N21" s="22">
        <v>1</v>
      </c>
      <c r="O21" s="22">
        <v>-1</v>
      </c>
      <c r="P21" s="22">
        <v>1</v>
      </c>
      <c r="Q21" s="22">
        <v>-1</v>
      </c>
      <c r="R21" s="22">
        <v>-1</v>
      </c>
      <c r="S21" s="22">
        <v>1</v>
      </c>
      <c r="T21" s="22" t="s">
        <v>171</v>
      </c>
      <c r="U21" s="26" t="s">
        <v>108</v>
      </c>
      <c r="V21" s="25" t="s">
        <v>129</v>
      </c>
      <c r="W21" s="27">
        <v>657</v>
      </c>
      <c r="X21" s="27">
        <v>199</v>
      </c>
      <c r="Y21" s="27" t="s">
        <v>199</v>
      </c>
      <c r="Z21" s="27" t="s">
        <v>200</v>
      </c>
      <c r="AA21" s="29" t="s">
        <v>225</v>
      </c>
      <c r="AB21" s="29" t="s">
        <v>271</v>
      </c>
      <c r="AC21" s="27"/>
      <c r="AD21" s="22">
        <v>644.64300000000003</v>
      </c>
      <c r="AE21" s="28">
        <v>1.038669590018E-2</v>
      </c>
      <c r="AF21" s="37">
        <f t="shared" si="1"/>
        <v>3.2245049504950321</v>
      </c>
      <c r="AG21" s="22">
        <v>11.801659000000001</v>
      </c>
      <c r="AH21" s="27">
        <v>657</v>
      </c>
      <c r="AI21" s="31">
        <v>199</v>
      </c>
      <c r="AJ21" s="33">
        <v>2.2799999999999998</v>
      </c>
      <c r="AK21" s="33">
        <v>1.79</v>
      </c>
      <c r="AL21" s="29">
        <f t="shared" si="2"/>
        <v>1200</v>
      </c>
      <c r="AM21" s="29">
        <f t="shared" si="0"/>
        <v>96.277007588396827</v>
      </c>
      <c r="AN21" s="29" t="s">
        <v>225</v>
      </c>
      <c r="AO21" s="29" t="s">
        <v>247</v>
      </c>
      <c r="AP21" s="29" t="s">
        <v>271</v>
      </c>
    </row>
    <row r="22" spans="1:42" ht="15.75">
      <c r="A22" s="16" t="s">
        <v>36</v>
      </c>
      <c r="B22" s="19">
        <v>42444</v>
      </c>
      <c r="C22" s="19"/>
      <c r="D22" s="12">
        <v>17</v>
      </c>
      <c r="E22" s="16">
        <v>1</v>
      </c>
      <c r="F22" s="16">
        <v>1</v>
      </c>
      <c r="G22" s="16">
        <v>1</v>
      </c>
      <c r="H22" s="16">
        <v>-1</v>
      </c>
      <c r="I22" s="16">
        <v>-1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 t="s">
        <v>172</v>
      </c>
      <c r="U22" s="20" t="s">
        <v>109</v>
      </c>
      <c r="V22" t="s">
        <v>130</v>
      </c>
      <c r="W22" s="21">
        <v>2091</v>
      </c>
      <c r="X22" s="21" t="s">
        <v>151</v>
      </c>
      <c r="Y22" s="21" t="s">
        <v>201</v>
      </c>
      <c r="Z22" s="21" t="s">
        <v>202</v>
      </c>
      <c r="AA22" s="15" t="s">
        <v>226</v>
      </c>
      <c r="AB22" s="15" t="s">
        <v>272</v>
      </c>
      <c r="AC22" s="21"/>
      <c r="AD22" s="16">
        <v>656.24800000000005</v>
      </c>
      <c r="AE22" s="16">
        <v>-2.9458006973880901E-2</v>
      </c>
      <c r="AF22" s="14">
        <f t="shared" si="1"/>
        <v>0.35198019801978014</v>
      </c>
      <c r="AG22" s="16">
        <v>10.5808955555556</v>
      </c>
      <c r="AH22" s="21">
        <v>2091</v>
      </c>
      <c r="AI22" s="30">
        <v>1183.9000000000001</v>
      </c>
      <c r="AJ22" s="32">
        <v>10.07</v>
      </c>
      <c r="AK22" s="32">
        <v>8.52</v>
      </c>
      <c r="AL22" s="15">
        <f t="shared" si="2"/>
        <v>1250</v>
      </c>
      <c r="AM22" s="15">
        <f t="shared" si="0"/>
        <v>-33.946627851865721</v>
      </c>
      <c r="AN22" s="15" t="s">
        <v>226</v>
      </c>
      <c r="AO22" s="15" t="s">
        <v>248</v>
      </c>
      <c r="AP22" s="15" t="s">
        <v>272</v>
      </c>
    </row>
    <row r="23" spans="1:42" ht="15.75">
      <c r="A23" s="17" t="s">
        <v>19</v>
      </c>
      <c r="B23" s="19">
        <v>42447</v>
      </c>
      <c r="C23" s="19"/>
      <c r="D23" s="12">
        <v>20</v>
      </c>
      <c r="E23" s="17">
        <v>-1</v>
      </c>
      <c r="F23" s="17">
        <v>-1</v>
      </c>
      <c r="G23" s="17">
        <v>-1</v>
      </c>
      <c r="H23" s="17">
        <v>-1</v>
      </c>
      <c r="I23" s="17">
        <v>-1</v>
      </c>
      <c r="J23" s="17">
        <v>-1</v>
      </c>
      <c r="K23" s="17">
        <v>-1</v>
      </c>
      <c r="L23" s="17">
        <v>-1</v>
      </c>
      <c r="M23" s="17">
        <v>-1</v>
      </c>
      <c r="N23" s="17">
        <v>-1</v>
      </c>
      <c r="O23" s="17">
        <v>-1</v>
      </c>
      <c r="P23" s="17">
        <v>-1</v>
      </c>
      <c r="Q23" s="17">
        <v>-1</v>
      </c>
      <c r="R23" s="17">
        <v>-1</v>
      </c>
      <c r="S23" s="17">
        <v>-1</v>
      </c>
      <c r="T23" s="35" t="s">
        <v>274</v>
      </c>
      <c r="U23" s="20" t="s">
        <v>110</v>
      </c>
      <c r="V23" t="s">
        <v>131</v>
      </c>
      <c r="W23" s="21">
        <v>1164</v>
      </c>
      <c r="X23" s="21" t="s">
        <v>152</v>
      </c>
      <c r="Y23" s="21" t="s">
        <v>203</v>
      </c>
      <c r="Z23" s="21" t="s">
        <v>204</v>
      </c>
      <c r="AA23" s="15" t="s">
        <v>227</v>
      </c>
      <c r="AB23" s="15" t="s">
        <v>273</v>
      </c>
      <c r="AC23" s="21"/>
      <c r="AD23" s="17" t="s">
        <v>274</v>
      </c>
      <c r="AE23" s="16">
        <v>-3.1465086501259402E-3</v>
      </c>
      <c r="AF23" s="14" t="e">
        <f t="shared" si="1"/>
        <v>#VALUE!</v>
      </c>
      <c r="AG23" s="17">
        <v>7.938015</v>
      </c>
      <c r="AH23" s="21">
        <v>1164</v>
      </c>
      <c r="AI23" s="30">
        <v>393.5</v>
      </c>
      <c r="AJ23" s="32">
        <v>11.09</v>
      </c>
      <c r="AK23" s="32">
        <v>8.84</v>
      </c>
      <c r="AL23" s="15">
        <f t="shared" si="2"/>
        <v>1200</v>
      </c>
      <c r="AM23" s="15">
        <f t="shared" si="0"/>
        <v>-317.81256980176255</v>
      </c>
      <c r="AN23" s="15" t="s">
        <v>227</v>
      </c>
      <c r="AO23" s="15" t="s">
        <v>249</v>
      </c>
      <c r="AP23" s="15" t="s">
        <v>273</v>
      </c>
    </row>
    <row r="24" spans="1:42" ht="2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D24" s="13"/>
      <c r="AE24" s="13"/>
      <c r="AF24" s="14"/>
      <c r="AG24" s="14"/>
    </row>
    <row r="25" spans="1:42" ht="2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AD25" s="13"/>
      <c r="AE25" s="16">
        <f>AVERAGE(AE6:AE21)</f>
        <v>-1.4604532148035884E-2</v>
      </c>
      <c r="AF25" s="16">
        <f t="shared" ref="AF25:AG25" si="3">AVERAGE(AF6:AF21)</f>
        <v>0.54713954207919813</v>
      </c>
      <c r="AG25" s="16">
        <f t="shared" si="3"/>
        <v>10.223020112847221</v>
      </c>
      <c r="AI25" t="s">
        <v>205</v>
      </c>
      <c r="AJ25" s="16" t="s">
        <v>135</v>
      </c>
      <c r="AK25" t="s">
        <v>206</v>
      </c>
    </row>
    <row r="26" spans="1:42" ht="21">
      <c r="D26" s="13"/>
      <c r="E26" t="s">
        <v>287</v>
      </c>
      <c r="F26" s="42" t="s">
        <v>288</v>
      </c>
      <c r="G26" s="41" t="s">
        <v>289</v>
      </c>
      <c r="H26" s="41" t="s">
        <v>290</v>
      </c>
      <c r="I26" s="41" t="s">
        <v>291</v>
      </c>
      <c r="J26" s="13"/>
      <c r="K26" s="41" t="s">
        <v>292</v>
      </c>
      <c r="L26" s="13"/>
      <c r="M26" s="41" t="s">
        <v>293</v>
      </c>
      <c r="N26" s="13"/>
      <c r="O26" s="13"/>
      <c r="P26" s="13"/>
      <c r="Q26" s="13"/>
      <c r="R26" s="13"/>
      <c r="S26" s="13"/>
      <c r="AD26" s="13"/>
      <c r="AE26" s="13"/>
      <c r="AF26" s="14"/>
      <c r="AG26" s="14"/>
      <c r="AI26" s="15">
        <v>1250</v>
      </c>
      <c r="AJ26" s="30" t="s">
        <v>136</v>
      </c>
      <c r="AK26" s="18" t="s">
        <v>153</v>
      </c>
    </row>
    <row r="27" spans="1:42" ht="15.75">
      <c r="A27" s="12">
        <v>1</v>
      </c>
      <c r="B27" s="19">
        <v>42390</v>
      </c>
      <c r="D27" s="21">
        <v>3576</v>
      </c>
      <c r="E27" s="15">
        <v>91</v>
      </c>
      <c r="F27" s="15">
        <v>0</v>
      </c>
      <c r="G27" s="15">
        <v>3</v>
      </c>
      <c r="H27" s="15">
        <v>8</v>
      </c>
      <c r="I27" s="15">
        <v>1027</v>
      </c>
      <c r="K27" s="15">
        <f>(F27+G27)/2</f>
        <v>1.5</v>
      </c>
      <c r="M27" s="15">
        <f>D27</f>
        <v>3576</v>
      </c>
      <c r="AI27" s="15">
        <v>1250</v>
      </c>
      <c r="AJ27" s="30" t="s">
        <v>137</v>
      </c>
      <c r="AK27" s="16" t="s">
        <v>154</v>
      </c>
    </row>
    <row r="28" spans="1:42" ht="15.75">
      <c r="A28" s="12">
        <v>2</v>
      </c>
      <c r="B28" s="19">
        <v>42395</v>
      </c>
      <c r="C28" s="15">
        <f t="shared" ref="C28:C47" si="4">B28-B27</f>
        <v>5</v>
      </c>
      <c r="D28" s="21">
        <v>3684</v>
      </c>
      <c r="E28" s="15">
        <v>69</v>
      </c>
      <c r="F28" s="15">
        <v>7</v>
      </c>
      <c r="G28" s="15">
        <v>13</v>
      </c>
      <c r="H28" s="15">
        <v>4</v>
      </c>
      <c r="I28" s="15">
        <v>1032</v>
      </c>
      <c r="K28" s="15">
        <f t="shared" ref="K28:K47" si="5">(F28+G28)/2</f>
        <v>10</v>
      </c>
      <c r="M28" s="15">
        <f t="shared" ref="M28:M47" si="6">D28</f>
        <v>3684</v>
      </c>
      <c r="AI28" s="15">
        <v>1250</v>
      </c>
      <c r="AJ28" s="30">
        <v>1242</v>
      </c>
      <c r="AK28" s="16" t="s">
        <v>155</v>
      </c>
    </row>
    <row r="29" spans="1:42" ht="15.75">
      <c r="A29" s="12">
        <v>3</v>
      </c>
      <c r="B29" s="19">
        <v>42396</v>
      </c>
      <c r="C29" s="15">
        <f t="shared" si="4"/>
        <v>1</v>
      </c>
      <c r="D29" s="21">
        <v>3311</v>
      </c>
      <c r="E29" s="15">
        <v>67</v>
      </c>
      <c r="F29" s="15">
        <v>7</v>
      </c>
      <c r="G29" s="15">
        <v>15</v>
      </c>
      <c r="H29" s="15">
        <v>8</v>
      </c>
      <c r="I29" s="15">
        <v>1029</v>
      </c>
      <c r="K29" s="15">
        <f t="shared" si="5"/>
        <v>11</v>
      </c>
      <c r="M29" s="15">
        <f t="shared" si="6"/>
        <v>3311</v>
      </c>
      <c r="AI29" s="15">
        <v>1300</v>
      </c>
      <c r="AJ29" s="30" t="s">
        <v>138</v>
      </c>
      <c r="AK29" s="17" t="s">
        <v>156</v>
      </c>
    </row>
    <row r="30" spans="1:42" ht="15.75">
      <c r="A30" s="12">
        <v>4</v>
      </c>
      <c r="B30" s="19">
        <v>42402</v>
      </c>
      <c r="C30" s="15">
        <f t="shared" si="4"/>
        <v>6</v>
      </c>
      <c r="D30" s="21">
        <v>4087</v>
      </c>
      <c r="E30" s="15">
        <v>69</v>
      </c>
      <c r="F30" s="15">
        <v>8</v>
      </c>
      <c r="G30" s="15">
        <v>14</v>
      </c>
      <c r="H30" s="15">
        <v>5</v>
      </c>
      <c r="I30" s="15">
        <v>1029</v>
      </c>
      <c r="K30" s="15">
        <f t="shared" si="5"/>
        <v>11</v>
      </c>
      <c r="M30" s="15">
        <f t="shared" si="6"/>
        <v>4087</v>
      </c>
      <c r="AI30" s="15">
        <v>1300</v>
      </c>
      <c r="AJ30" s="30" t="s">
        <v>139</v>
      </c>
      <c r="AK30" s="17" t="s">
        <v>157</v>
      </c>
    </row>
    <row r="31" spans="1:42" ht="15.75">
      <c r="A31" s="12">
        <v>5</v>
      </c>
      <c r="B31" s="19">
        <v>42403</v>
      </c>
      <c r="C31" s="15">
        <f t="shared" si="4"/>
        <v>1</v>
      </c>
      <c r="D31" s="21">
        <v>1434</v>
      </c>
      <c r="E31" s="15">
        <v>94</v>
      </c>
      <c r="F31" s="15">
        <v>4</v>
      </c>
      <c r="G31" s="15">
        <v>7</v>
      </c>
      <c r="H31" s="15">
        <v>17</v>
      </c>
      <c r="I31" s="15">
        <v>1029</v>
      </c>
      <c r="K31" s="15">
        <f t="shared" si="5"/>
        <v>5.5</v>
      </c>
      <c r="M31" s="15">
        <f t="shared" si="6"/>
        <v>1434</v>
      </c>
      <c r="AI31" s="15">
        <v>1200</v>
      </c>
      <c r="AJ31" s="30" t="s">
        <v>140</v>
      </c>
      <c r="AK31" s="17" t="s">
        <v>158</v>
      </c>
    </row>
    <row r="32" spans="1:42" ht="15.75">
      <c r="A32" s="24">
        <v>6</v>
      </c>
      <c r="B32" s="23">
        <v>42405</v>
      </c>
      <c r="C32" s="15">
        <f t="shared" si="4"/>
        <v>2</v>
      </c>
      <c r="D32" s="27">
        <v>779</v>
      </c>
      <c r="E32" s="15">
        <v>70</v>
      </c>
      <c r="F32" s="15">
        <v>4</v>
      </c>
      <c r="G32" s="15">
        <v>13</v>
      </c>
      <c r="H32" s="15">
        <v>9</v>
      </c>
      <c r="I32" s="15">
        <v>1030</v>
      </c>
      <c r="K32" s="15">
        <f t="shared" si="5"/>
        <v>8.5</v>
      </c>
      <c r="M32" s="15">
        <f t="shared" si="6"/>
        <v>779</v>
      </c>
      <c r="AI32" s="15">
        <v>1200</v>
      </c>
      <c r="AJ32" s="30" t="s">
        <v>141</v>
      </c>
      <c r="AK32" s="17" t="s">
        <v>159</v>
      </c>
    </row>
    <row r="33" spans="1:37" ht="15.75">
      <c r="A33" s="12">
        <v>7</v>
      </c>
      <c r="B33" s="19">
        <v>42408</v>
      </c>
      <c r="C33" s="15">
        <f t="shared" si="4"/>
        <v>3</v>
      </c>
      <c r="D33" s="21">
        <v>4206</v>
      </c>
      <c r="E33" s="15">
        <v>83</v>
      </c>
      <c r="F33" s="15">
        <v>7</v>
      </c>
      <c r="G33" s="15">
        <v>7</v>
      </c>
      <c r="H33" s="15">
        <v>12</v>
      </c>
      <c r="I33" s="15">
        <v>1018</v>
      </c>
      <c r="K33" s="15">
        <f t="shared" si="5"/>
        <v>7</v>
      </c>
      <c r="M33" s="15">
        <f t="shared" si="6"/>
        <v>4206</v>
      </c>
      <c r="AI33" s="15">
        <v>1200</v>
      </c>
      <c r="AJ33" s="31" t="s">
        <v>142</v>
      </c>
      <c r="AK33" s="22" t="s">
        <v>160</v>
      </c>
    </row>
    <row r="34" spans="1:37" ht="15.75">
      <c r="A34" s="12">
        <v>8</v>
      </c>
      <c r="B34" s="19">
        <v>42417</v>
      </c>
      <c r="C34" s="15">
        <f t="shared" si="4"/>
        <v>9</v>
      </c>
      <c r="D34" s="21">
        <v>3077</v>
      </c>
      <c r="E34" s="15">
        <v>77</v>
      </c>
      <c r="F34" s="15">
        <v>2</v>
      </c>
      <c r="G34" s="15">
        <v>7</v>
      </c>
      <c r="H34" s="15">
        <v>6</v>
      </c>
      <c r="I34" s="15">
        <v>1023</v>
      </c>
      <c r="K34" s="15">
        <f t="shared" si="5"/>
        <v>4.5</v>
      </c>
      <c r="M34" s="15">
        <f t="shared" si="6"/>
        <v>3077</v>
      </c>
      <c r="AI34" s="15">
        <v>1200</v>
      </c>
      <c r="AJ34" s="30" t="s">
        <v>143</v>
      </c>
      <c r="AK34" s="17" t="s">
        <v>161</v>
      </c>
    </row>
    <row r="35" spans="1:37" ht="15.75">
      <c r="A35" s="12">
        <v>9</v>
      </c>
      <c r="B35" s="19">
        <v>42419</v>
      </c>
      <c r="C35" s="15">
        <f t="shared" si="4"/>
        <v>2</v>
      </c>
      <c r="D35" s="21">
        <v>3889</v>
      </c>
      <c r="E35" s="15">
        <v>83</v>
      </c>
      <c r="F35" s="15">
        <v>2</v>
      </c>
      <c r="G35" s="15">
        <v>6</v>
      </c>
      <c r="H35" s="15">
        <v>13</v>
      </c>
      <c r="I35" s="15">
        <v>1029</v>
      </c>
      <c r="K35" s="15">
        <f t="shared" si="5"/>
        <v>4</v>
      </c>
      <c r="M35" s="15">
        <f t="shared" si="6"/>
        <v>3889</v>
      </c>
      <c r="AI35" s="15">
        <v>1300</v>
      </c>
      <c r="AJ35" s="30" t="s">
        <v>144</v>
      </c>
      <c r="AK35" s="17" t="s">
        <v>162</v>
      </c>
    </row>
    <row r="36" spans="1:37" ht="15.75">
      <c r="A36" s="24">
        <v>10</v>
      </c>
      <c r="B36" s="23">
        <v>42423</v>
      </c>
      <c r="C36" s="15">
        <f t="shared" si="4"/>
        <v>4</v>
      </c>
      <c r="D36" s="27">
        <v>589</v>
      </c>
      <c r="E36" s="15">
        <v>81</v>
      </c>
      <c r="F36" s="15">
        <v>8</v>
      </c>
      <c r="G36" s="15">
        <v>11</v>
      </c>
      <c r="H36" s="15">
        <v>9</v>
      </c>
      <c r="I36" s="15">
        <v>1016</v>
      </c>
      <c r="K36" s="15">
        <f t="shared" si="5"/>
        <v>9.5</v>
      </c>
      <c r="M36" s="15">
        <f t="shared" si="6"/>
        <v>589</v>
      </c>
      <c r="AI36" s="15">
        <v>1300</v>
      </c>
      <c r="AJ36" s="30" t="s">
        <v>145</v>
      </c>
      <c r="AK36" s="17" t="s">
        <v>163</v>
      </c>
    </row>
    <row r="37" spans="1:37" ht="15.75">
      <c r="A37" s="12">
        <v>11</v>
      </c>
      <c r="B37" s="19">
        <v>42425</v>
      </c>
      <c r="C37" s="15">
        <f t="shared" si="4"/>
        <v>2</v>
      </c>
      <c r="D37" s="21">
        <v>2198</v>
      </c>
      <c r="E37" s="15">
        <v>88</v>
      </c>
      <c r="F37" s="15">
        <v>7</v>
      </c>
      <c r="G37" s="15">
        <v>10</v>
      </c>
      <c r="H37" s="15">
        <v>7</v>
      </c>
      <c r="I37" s="15">
        <v>1013</v>
      </c>
      <c r="K37" s="15">
        <f t="shared" si="5"/>
        <v>8.5</v>
      </c>
      <c r="M37" s="15">
        <f t="shared" si="6"/>
        <v>2198</v>
      </c>
      <c r="AI37" s="15">
        <v>1200</v>
      </c>
      <c r="AJ37" s="30" t="s">
        <v>146</v>
      </c>
      <c r="AK37" s="17" t="s">
        <v>164</v>
      </c>
    </row>
    <row r="38" spans="1:37" ht="15.75">
      <c r="A38" s="12">
        <v>12</v>
      </c>
      <c r="B38" s="19">
        <v>42430</v>
      </c>
      <c r="C38" s="15">
        <f t="shared" si="4"/>
        <v>5</v>
      </c>
      <c r="D38" s="21">
        <v>1980</v>
      </c>
      <c r="E38" s="15">
        <v>84</v>
      </c>
      <c r="F38" s="15">
        <v>2</v>
      </c>
      <c r="G38" s="15">
        <v>6</v>
      </c>
      <c r="H38" s="15">
        <v>18</v>
      </c>
      <c r="I38" s="15">
        <v>1021</v>
      </c>
      <c r="K38" s="15">
        <f t="shared" si="5"/>
        <v>4</v>
      </c>
      <c r="M38" s="15">
        <f t="shared" si="6"/>
        <v>1980</v>
      </c>
      <c r="AI38" s="15">
        <v>1200</v>
      </c>
      <c r="AJ38" s="30" t="s">
        <v>147</v>
      </c>
      <c r="AK38" s="17" t="s">
        <v>165</v>
      </c>
    </row>
    <row r="39" spans="1:37" ht="15.75">
      <c r="A39" s="12">
        <v>13</v>
      </c>
      <c r="B39" s="19">
        <v>42432</v>
      </c>
      <c r="C39" s="15">
        <f t="shared" si="4"/>
        <v>2</v>
      </c>
      <c r="D39" s="21">
        <v>1130</v>
      </c>
      <c r="E39" s="15">
        <v>99</v>
      </c>
      <c r="F39" s="15">
        <v>1</v>
      </c>
      <c r="G39" s="15">
        <v>5</v>
      </c>
      <c r="H39" s="15">
        <v>14</v>
      </c>
      <c r="I39" s="15">
        <v>1012</v>
      </c>
      <c r="K39" s="15">
        <f t="shared" si="5"/>
        <v>3</v>
      </c>
      <c r="M39" s="15">
        <f t="shared" si="6"/>
        <v>1130</v>
      </c>
      <c r="AI39" s="15">
        <v>1300</v>
      </c>
      <c r="AJ39" s="30" t="s">
        <v>148</v>
      </c>
      <c r="AK39" s="17" t="s">
        <v>166</v>
      </c>
    </row>
    <row r="40" spans="1:37" ht="15.75">
      <c r="A40" s="12">
        <v>14</v>
      </c>
      <c r="B40" s="19">
        <v>42433</v>
      </c>
      <c r="C40" s="15">
        <f t="shared" si="4"/>
        <v>1</v>
      </c>
      <c r="D40" s="21">
        <v>2269</v>
      </c>
      <c r="E40" s="15">
        <v>98</v>
      </c>
      <c r="F40" s="15">
        <v>1</v>
      </c>
      <c r="G40" s="15">
        <v>8</v>
      </c>
      <c r="H40" s="15">
        <v>16</v>
      </c>
      <c r="I40" s="15">
        <v>1013</v>
      </c>
      <c r="K40" s="15">
        <f t="shared" si="5"/>
        <v>4.5</v>
      </c>
      <c r="M40" s="15">
        <f t="shared" si="6"/>
        <v>2269</v>
      </c>
      <c r="AI40" s="15">
        <v>1300</v>
      </c>
      <c r="AJ40" s="30" t="s">
        <v>149</v>
      </c>
      <c r="AK40" s="17" t="s">
        <v>167</v>
      </c>
    </row>
    <row r="41" spans="1:37" ht="15.75">
      <c r="A41" s="24">
        <v>15</v>
      </c>
      <c r="B41" s="23">
        <v>42436</v>
      </c>
      <c r="C41" s="15">
        <f t="shared" si="4"/>
        <v>3</v>
      </c>
      <c r="D41" s="27">
        <v>669</v>
      </c>
      <c r="E41" s="15">
        <v>83</v>
      </c>
      <c r="F41" s="15">
        <v>0</v>
      </c>
      <c r="G41" s="15">
        <v>6</v>
      </c>
      <c r="H41" s="15">
        <v>8</v>
      </c>
      <c r="I41" s="15">
        <v>1009</v>
      </c>
      <c r="K41" s="15">
        <f t="shared" si="5"/>
        <v>3</v>
      </c>
      <c r="M41" s="15">
        <f t="shared" si="6"/>
        <v>669</v>
      </c>
      <c r="AI41" s="15">
        <v>1300</v>
      </c>
      <c r="AJ41" s="30">
        <v>284</v>
      </c>
      <c r="AK41" s="17" t="s">
        <v>168</v>
      </c>
    </row>
    <row r="42" spans="1:37" ht="15.75">
      <c r="A42" s="12">
        <v>16</v>
      </c>
      <c r="B42" s="19">
        <v>42438</v>
      </c>
      <c r="C42" s="15">
        <f t="shared" si="4"/>
        <v>2</v>
      </c>
      <c r="D42" s="21">
        <v>5324</v>
      </c>
      <c r="E42" s="15">
        <v>81</v>
      </c>
      <c r="F42" s="15">
        <v>1</v>
      </c>
      <c r="G42" s="15">
        <v>8</v>
      </c>
      <c r="H42" s="15">
        <v>15</v>
      </c>
      <c r="I42" s="15">
        <v>1018</v>
      </c>
      <c r="K42" s="15">
        <f t="shared" si="5"/>
        <v>4.5</v>
      </c>
      <c r="M42" s="15">
        <f t="shared" si="6"/>
        <v>5324</v>
      </c>
      <c r="AI42" s="15">
        <v>1300</v>
      </c>
      <c r="AJ42" s="30" t="s">
        <v>150</v>
      </c>
      <c r="AK42" s="18" t="s">
        <v>169</v>
      </c>
    </row>
    <row r="43" spans="1:37" ht="15.75">
      <c r="A43" s="12">
        <v>17</v>
      </c>
      <c r="B43" s="19">
        <v>42444</v>
      </c>
      <c r="C43" s="15">
        <f t="shared" si="4"/>
        <v>6</v>
      </c>
      <c r="D43" s="21">
        <v>2091</v>
      </c>
      <c r="E43" s="15">
        <v>86</v>
      </c>
      <c r="F43" s="15">
        <v>8</v>
      </c>
      <c r="G43" s="15">
        <v>12</v>
      </c>
      <c r="H43" s="15">
        <v>17</v>
      </c>
      <c r="I43" s="15">
        <v>1024</v>
      </c>
      <c r="K43" s="15">
        <f t="shared" si="5"/>
        <v>10</v>
      </c>
      <c r="M43" s="15">
        <f t="shared" si="6"/>
        <v>2091</v>
      </c>
      <c r="AI43" s="15">
        <v>1200</v>
      </c>
      <c r="AJ43" s="30">
        <v>836</v>
      </c>
      <c r="AK43" s="17" t="s">
        <v>170</v>
      </c>
    </row>
    <row r="44" spans="1:37" ht="15.75">
      <c r="A44" s="24">
        <v>18</v>
      </c>
      <c r="B44" s="23">
        <v>42445</v>
      </c>
      <c r="C44" s="15">
        <f t="shared" si="4"/>
        <v>1</v>
      </c>
      <c r="D44" s="27">
        <v>657</v>
      </c>
      <c r="E44" s="15">
        <v>85</v>
      </c>
      <c r="F44" s="15">
        <v>3</v>
      </c>
      <c r="G44" s="15">
        <v>7</v>
      </c>
      <c r="H44" s="15">
        <v>7</v>
      </c>
      <c r="I44" s="15">
        <v>1022</v>
      </c>
      <c r="K44" s="15">
        <f t="shared" si="5"/>
        <v>5</v>
      </c>
      <c r="M44" s="15">
        <f t="shared" si="6"/>
        <v>657</v>
      </c>
      <c r="AI44" s="15">
        <v>1200</v>
      </c>
      <c r="AJ44" s="30">
        <v>199</v>
      </c>
      <c r="AK44" s="17" t="s">
        <v>171</v>
      </c>
    </row>
    <row r="45" spans="1:37" ht="15.75">
      <c r="A45" s="24">
        <v>19</v>
      </c>
      <c r="B45" s="23">
        <v>42446</v>
      </c>
      <c r="C45" s="15">
        <f t="shared" si="4"/>
        <v>1</v>
      </c>
      <c r="D45" s="27">
        <v>355</v>
      </c>
      <c r="E45" s="15">
        <v>91</v>
      </c>
      <c r="F45" s="15">
        <v>8</v>
      </c>
      <c r="G45" s="15">
        <v>13</v>
      </c>
      <c r="H45" s="15">
        <v>8</v>
      </c>
      <c r="I45" s="15">
        <v>1025</v>
      </c>
      <c r="K45" s="15">
        <f t="shared" si="5"/>
        <v>10.5</v>
      </c>
      <c r="M45" s="15">
        <f t="shared" si="6"/>
        <v>355</v>
      </c>
      <c r="AI45" s="15">
        <v>1250</v>
      </c>
      <c r="AJ45" s="30" t="s">
        <v>151</v>
      </c>
      <c r="AK45" s="16" t="s">
        <v>172</v>
      </c>
    </row>
    <row r="46" spans="1:37" ht="15.75">
      <c r="A46" s="12">
        <v>20</v>
      </c>
      <c r="B46" s="19">
        <v>42447</v>
      </c>
      <c r="C46" s="15">
        <f t="shared" si="4"/>
        <v>1</v>
      </c>
      <c r="D46" s="21">
        <v>1164</v>
      </c>
      <c r="E46" s="15">
        <v>82</v>
      </c>
      <c r="F46" s="15">
        <v>9</v>
      </c>
      <c r="G46" s="15">
        <v>13</v>
      </c>
      <c r="H46" s="15">
        <v>6</v>
      </c>
      <c r="I46" s="15">
        <v>1024</v>
      </c>
      <c r="K46" s="15">
        <f t="shared" si="5"/>
        <v>11</v>
      </c>
      <c r="M46" s="15">
        <f t="shared" si="6"/>
        <v>1164</v>
      </c>
      <c r="AI46" s="15">
        <v>1200</v>
      </c>
      <c r="AJ46" s="30" t="s">
        <v>152</v>
      </c>
      <c r="AK46" s="17" t="s">
        <v>274</v>
      </c>
    </row>
    <row r="47" spans="1:37" ht="15.75">
      <c r="A47" s="12">
        <v>21</v>
      </c>
      <c r="B47" s="19">
        <v>42451</v>
      </c>
      <c r="C47" s="15">
        <f t="shared" si="4"/>
        <v>4</v>
      </c>
      <c r="D47" s="21">
        <v>1133</v>
      </c>
      <c r="E47" s="15">
        <v>85</v>
      </c>
      <c r="F47" s="15">
        <v>6</v>
      </c>
      <c r="G47" s="15">
        <v>11</v>
      </c>
      <c r="H47" s="15">
        <v>14</v>
      </c>
      <c r="I47" s="15">
        <v>1013</v>
      </c>
      <c r="K47" s="15">
        <f t="shared" si="5"/>
        <v>8.5</v>
      </c>
      <c r="M47" s="15">
        <f t="shared" si="6"/>
        <v>1133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S28"/>
  <sheetViews>
    <sheetView zoomScale="75" zoomScaleNormal="75" workbookViewId="0">
      <selection activeCell="A22" sqref="A22:XFD22"/>
    </sheetView>
  </sheetViews>
  <sheetFormatPr baseColWidth="10" defaultRowHeight="15"/>
  <cols>
    <col min="3" max="3" width="18.28515625" bestFit="1" customWidth="1"/>
    <col min="5" max="5" width="17.85546875" bestFit="1" customWidth="1"/>
    <col min="6" max="6" width="12.42578125" bestFit="1" customWidth="1"/>
    <col min="8" max="8" width="16.7109375" bestFit="1" customWidth="1"/>
    <col min="9" max="9" width="13.5703125" bestFit="1" customWidth="1"/>
    <col min="10" max="10" width="18" bestFit="1" customWidth="1"/>
    <col min="12" max="12" width="20.28515625" bestFit="1" customWidth="1"/>
    <col min="13" max="13" width="23.140625" bestFit="1" customWidth="1"/>
    <col min="14" max="14" width="14.42578125" bestFit="1" customWidth="1"/>
    <col min="15" max="15" width="18.7109375" bestFit="1" customWidth="1"/>
    <col min="16" max="16" width="12.85546875" bestFit="1" customWidth="1"/>
    <col min="17" max="17" width="17.5703125" bestFit="1" customWidth="1"/>
    <col min="18" max="18" width="11.5703125" bestFit="1" customWidth="1"/>
  </cols>
  <sheetData>
    <row r="1" spans="2:19" ht="2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24">
      <c r="B2" s="1"/>
      <c r="C2" s="1" t="s">
        <v>275</v>
      </c>
      <c r="D2" s="1" t="s">
        <v>276</v>
      </c>
      <c r="E2" s="1" t="s">
        <v>21</v>
      </c>
      <c r="F2" s="1" t="s">
        <v>22</v>
      </c>
      <c r="G2" s="1" t="s">
        <v>20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/>
    </row>
    <row r="3" spans="2:19" ht="24">
      <c r="B3" s="1"/>
      <c r="C3" s="1" t="s">
        <v>0</v>
      </c>
      <c r="D3" s="1" t="s">
        <v>34</v>
      </c>
      <c r="E3" s="1" t="s">
        <v>37</v>
      </c>
      <c r="F3" s="1" t="s">
        <v>38</v>
      </c>
      <c r="G3" s="1" t="s">
        <v>40</v>
      </c>
      <c r="H3" s="1" t="s">
        <v>42</v>
      </c>
      <c r="I3" s="1" t="s">
        <v>44</v>
      </c>
      <c r="J3" s="1" t="s">
        <v>47</v>
      </c>
      <c r="K3" s="1" t="s">
        <v>50</v>
      </c>
      <c r="L3" s="1" t="s">
        <v>52</v>
      </c>
      <c r="M3" s="1" t="s">
        <v>53</v>
      </c>
      <c r="N3" s="1" t="s">
        <v>56</v>
      </c>
      <c r="O3" s="4">
        <v>0.45</v>
      </c>
      <c r="P3" s="1" t="s">
        <v>58</v>
      </c>
      <c r="Q3" s="1" t="s">
        <v>61</v>
      </c>
      <c r="R3" s="1" t="s">
        <v>64</v>
      </c>
      <c r="S3" s="1"/>
    </row>
    <row r="4" spans="2:19" ht="24">
      <c r="B4" s="1"/>
      <c r="C4" s="1" t="s">
        <v>1</v>
      </c>
      <c r="D4" s="1" t="s">
        <v>34</v>
      </c>
      <c r="E4" s="1" t="s">
        <v>37</v>
      </c>
      <c r="F4" s="1" t="s">
        <v>38</v>
      </c>
      <c r="G4" s="1" t="s">
        <v>40</v>
      </c>
      <c r="H4" s="1" t="s">
        <v>42</v>
      </c>
      <c r="I4" s="1" t="s">
        <v>44</v>
      </c>
      <c r="J4" s="1" t="s">
        <v>47</v>
      </c>
      <c r="K4" s="1" t="s">
        <v>50</v>
      </c>
      <c r="L4" s="1" t="s">
        <v>52</v>
      </c>
      <c r="M4" s="1" t="s">
        <v>53</v>
      </c>
      <c r="N4" s="1" t="s">
        <v>56</v>
      </c>
      <c r="O4" s="4">
        <v>0.45</v>
      </c>
      <c r="P4" s="1" t="s">
        <v>58</v>
      </c>
      <c r="Q4" s="1" t="s">
        <v>61</v>
      </c>
      <c r="R4" s="1" t="s">
        <v>64</v>
      </c>
      <c r="S4" s="1"/>
    </row>
    <row r="5" spans="2:19" ht="24">
      <c r="B5" s="1"/>
      <c r="C5" s="1" t="s">
        <v>2</v>
      </c>
      <c r="D5" s="1" t="s">
        <v>34</v>
      </c>
      <c r="E5" s="1" t="s">
        <v>37</v>
      </c>
      <c r="F5" s="1" t="s">
        <v>38</v>
      </c>
      <c r="G5" s="1" t="s">
        <v>40</v>
      </c>
      <c r="H5" s="1" t="s">
        <v>42</v>
      </c>
      <c r="I5" s="1" t="s">
        <v>44</v>
      </c>
      <c r="J5" s="1" t="s">
        <v>47</v>
      </c>
      <c r="K5" s="1" t="s">
        <v>50</v>
      </c>
      <c r="L5" s="1" t="s">
        <v>52</v>
      </c>
      <c r="M5" s="1" t="s">
        <v>53</v>
      </c>
      <c r="N5" s="1" t="s">
        <v>56</v>
      </c>
      <c r="O5" s="4">
        <v>0.45</v>
      </c>
      <c r="P5" s="1" t="s">
        <v>58</v>
      </c>
      <c r="Q5" s="1" t="s">
        <v>61</v>
      </c>
      <c r="R5" s="1" t="s">
        <v>64</v>
      </c>
      <c r="S5" s="1"/>
    </row>
    <row r="6" spans="2:19" ht="2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ht="24">
      <c r="B7" s="1"/>
      <c r="C7" s="2" t="s">
        <v>3</v>
      </c>
      <c r="D7" s="2" t="s">
        <v>34</v>
      </c>
      <c r="E7" s="2" t="s">
        <v>37</v>
      </c>
      <c r="F7" s="1" t="s">
        <v>38</v>
      </c>
      <c r="G7" s="2" t="s">
        <v>41</v>
      </c>
      <c r="H7" s="2" t="s">
        <v>43</v>
      </c>
      <c r="I7" s="2" t="s">
        <v>45</v>
      </c>
      <c r="J7" s="2" t="s">
        <v>48</v>
      </c>
      <c r="K7" s="2" t="s">
        <v>51</v>
      </c>
      <c r="L7" s="2" t="s">
        <v>53</v>
      </c>
      <c r="M7" s="2" t="s">
        <v>54</v>
      </c>
      <c r="N7" s="2" t="s">
        <v>80</v>
      </c>
      <c r="O7" s="4">
        <v>0.5</v>
      </c>
      <c r="P7" s="2" t="s">
        <v>59</v>
      </c>
      <c r="Q7" s="2" t="s">
        <v>62</v>
      </c>
      <c r="R7" s="2" t="s">
        <v>65</v>
      </c>
      <c r="S7" s="1"/>
    </row>
    <row r="8" spans="2:19" ht="24">
      <c r="B8" s="1"/>
      <c r="C8" s="2" t="s">
        <v>4</v>
      </c>
      <c r="D8" s="2" t="s">
        <v>35</v>
      </c>
      <c r="E8" s="2" t="s">
        <v>37</v>
      </c>
      <c r="F8" s="2" t="s">
        <v>39</v>
      </c>
      <c r="G8" s="2" t="s">
        <v>41</v>
      </c>
      <c r="H8" s="1" t="s">
        <v>42</v>
      </c>
      <c r="I8" s="2" t="s">
        <v>45</v>
      </c>
      <c r="J8" s="2" t="s">
        <v>49</v>
      </c>
      <c r="K8" s="2" t="s">
        <v>51</v>
      </c>
      <c r="L8" s="2" t="s">
        <v>49</v>
      </c>
      <c r="M8" s="2" t="s">
        <v>54</v>
      </c>
      <c r="N8" s="2" t="s">
        <v>57</v>
      </c>
      <c r="O8" s="4">
        <v>0.5</v>
      </c>
      <c r="P8" s="2" t="s">
        <v>60</v>
      </c>
      <c r="Q8" s="2" t="s">
        <v>62</v>
      </c>
      <c r="R8" s="2" t="s">
        <v>66</v>
      </c>
      <c r="S8" s="1"/>
    </row>
    <row r="9" spans="2:19" s="25" customFormat="1" ht="24">
      <c r="B9" s="38"/>
      <c r="C9" s="39" t="s">
        <v>5</v>
      </c>
      <c r="D9" s="39" t="s">
        <v>34</v>
      </c>
      <c r="E9" s="38" t="s">
        <v>29</v>
      </c>
      <c r="F9" s="39" t="s">
        <v>39</v>
      </c>
      <c r="G9" s="39" t="s">
        <v>41</v>
      </c>
      <c r="H9" s="39" t="s">
        <v>43</v>
      </c>
      <c r="I9" s="39" t="s">
        <v>46</v>
      </c>
      <c r="J9" s="39" t="s">
        <v>49</v>
      </c>
      <c r="K9" s="39" t="s">
        <v>51</v>
      </c>
      <c r="L9" s="39" t="s">
        <v>53</v>
      </c>
      <c r="M9" s="39" t="s">
        <v>55</v>
      </c>
      <c r="N9" s="39" t="s">
        <v>57</v>
      </c>
      <c r="O9" s="40">
        <v>0.5</v>
      </c>
      <c r="P9" s="39" t="s">
        <v>59</v>
      </c>
      <c r="Q9" s="39" t="s">
        <v>63</v>
      </c>
      <c r="R9" s="39" t="s">
        <v>66</v>
      </c>
      <c r="S9" s="38"/>
    </row>
    <row r="10" spans="2:19" ht="24">
      <c r="B10" s="1"/>
      <c r="C10" s="2" t="s">
        <v>6</v>
      </c>
      <c r="D10" s="2" t="s">
        <v>35</v>
      </c>
      <c r="E10" s="1" t="s">
        <v>29</v>
      </c>
      <c r="F10" s="1" t="s">
        <v>38</v>
      </c>
      <c r="G10" s="2" t="s">
        <v>41</v>
      </c>
      <c r="H10" s="1" t="s">
        <v>42</v>
      </c>
      <c r="I10" s="2" t="s">
        <v>46</v>
      </c>
      <c r="J10" s="2" t="s">
        <v>48</v>
      </c>
      <c r="K10" s="2" t="s">
        <v>51</v>
      </c>
      <c r="L10" s="2" t="s">
        <v>49</v>
      </c>
      <c r="M10" s="2" t="s">
        <v>55</v>
      </c>
      <c r="N10" s="2" t="s">
        <v>80</v>
      </c>
      <c r="O10" s="4">
        <v>0.5</v>
      </c>
      <c r="P10" s="2" t="s">
        <v>60</v>
      </c>
      <c r="Q10" s="2" t="s">
        <v>63</v>
      </c>
      <c r="R10" s="2" t="s">
        <v>65</v>
      </c>
      <c r="S10" s="1"/>
    </row>
    <row r="11" spans="2:19" s="25" customFormat="1" ht="24">
      <c r="B11" s="38"/>
      <c r="C11" s="39" t="s">
        <v>7</v>
      </c>
      <c r="D11" s="39" t="s">
        <v>34</v>
      </c>
      <c r="E11" s="39" t="s">
        <v>37</v>
      </c>
      <c r="F11" s="38" t="s">
        <v>38</v>
      </c>
      <c r="G11" s="38" t="s">
        <v>40</v>
      </c>
      <c r="H11" s="38" t="s">
        <v>42</v>
      </c>
      <c r="I11" s="39" t="s">
        <v>46</v>
      </c>
      <c r="J11" s="39" t="s">
        <v>49</v>
      </c>
      <c r="K11" s="39" t="s">
        <v>51</v>
      </c>
      <c r="L11" s="39" t="s">
        <v>53</v>
      </c>
      <c r="M11" s="39" t="s">
        <v>54</v>
      </c>
      <c r="N11" s="39" t="s">
        <v>80</v>
      </c>
      <c r="O11" s="40">
        <v>0.4</v>
      </c>
      <c r="P11" s="39" t="s">
        <v>60</v>
      </c>
      <c r="Q11" s="39" t="s">
        <v>63</v>
      </c>
      <c r="R11" s="39" t="s">
        <v>66</v>
      </c>
      <c r="S11" s="38"/>
    </row>
    <row r="12" spans="2:19" ht="24">
      <c r="B12" s="1"/>
      <c r="C12" s="2" t="s">
        <v>8</v>
      </c>
      <c r="D12" s="2" t="s">
        <v>35</v>
      </c>
      <c r="E12" s="2" t="s">
        <v>37</v>
      </c>
      <c r="F12" s="2" t="s">
        <v>39</v>
      </c>
      <c r="G12" s="1" t="s">
        <v>40</v>
      </c>
      <c r="H12" s="2" t="s">
        <v>43</v>
      </c>
      <c r="I12" s="2" t="s">
        <v>46</v>
      </c>
      <c r="J12" s="2" t="s">
        <v>48</v>
      </c>
      <c r="K12" s="2" t="s">
        <v>51</v>
      </c>
      <c r="L12" s="2" t="s">
        <v>49</v>
      </c>
      <c r="M12" s="2" t="s">
        <v>54</v>
      </c>
      <c r="N12" s="2" t="s">
        <v>57</v>
      </c>
      <c r="O12" s="4">
        <v>0.4</v>
      </c>
      <c r="P12" s="2" t="s">
        <v>59</v>
      </c>
      <c r="Q12" s="2" t="s">
        <v>63</v>
      </c>
      <c r="R12" s="2" t="s">
        <v>65</v>
      </c>
      <c r="S12" s="1"/>
    </row>
    <row r="13" spans="2:19" ht="24">
      <c r="B13" s="1"/>
      <c r="C13" s="2" t="s">
        <v>9</v>
      </c>
      <c r="D13" s="2" t="s">
        <v>34</v>
      </c>
      <c r="E13" s="1" t="s">
        <v>29</v>
      </c>
      <c r="F13" s="2" t="s">
        <v>39</v>
      </c>
      <c r="G13" s="1" t="s">
        <v>40</v>
      </c>
      <c r="H13" s="1" t="s">
        <v>42</v>
      </c>
      <c r="I13" s="2" t="s">
        <v>45</v>
      </c>
      <c r="J13" s="2" t="s">
        <v>48</v>
      </c>
      <c r="K13" s="2" t="s">
        <v>51</v>
      </c>
      <c r="L13" s="2" t="s">
        <v>53</v>
      </c>
      <c r="M13" s="2" t="s">
        <v>55</v>
      </c>
      <c r="N13" s="2" t="s">
        <v>57</v>
      </c>
      <c r="O13" s="4">
        <v>0.4</v>
      </c>
      <c r="P13" s="2" t="s">
        <v>60</v>
      </c>
      <c r="Q13" s="2" t="s">
        <v>62</v>
      </c>
      <c r="R13" s="2" t="s">
        <v>65</v>
      </c>
      <c r="S13" s="1"/>
    </row>
    <row r="14" spans="2:19" s="25" customFormat="1" ht="24">
      <c r="B14" s="38"/>
      <c r="C14" s="39" t="s">
        <v>10</v>
      </c>
      <c r="D14" s="39" t="s">
        <v>35</v>
      </c>
      <c r="E14" s="38" t="s">
        <v>29</v>
      </c>
      <c r="F14" s="38" t="s">
        <v>38</v>
      </c>
      <c r="G14" s="38" t="s">
        <v>40</v>
      </c>
      <c r="H14" s="39" t="s">
        <v>43</v>
      </c>
      <c r="I14" s="39" t="s">
        <v>45</v>
      </c>
      <c r="J14" s="39" t="s">
        <v>49</v>
      </c>
      <c r="K14" s="39" t="s">
        <v>51</v>
      </c>
      <c r="L14" s="39" t="s">
        <v>49</v>
      </c>
      <c r="M14" s="39" t="s">
        <v>55</v>
      </c>
      <c r="N14" s="39" t="s">
        <v>80</v>
      </c>
      <c r="O14" s="40">
        <v>0.4</v>
      </c>
      <c r="P14" s="39" t="s">
        <v>59</v>
      </c>
      <c r="Q14" s="39" t="s">
        <v>62</v>
      </c>
      <c r="R14" s="39" t="s">
        <v>66</v>
      </c>
      <c r="S14" s="38"/>
    </row>
    <row r="15" spans="2:19" ht="24">
      <c r="B15" s="1"/>
      <c r="C15" s="2" t="s">
        <v>11</v>
      </c>
      <c r="D15" s="2" t="s">
        <v>34</v>
      </c>
      <c r="E15" s="2" t="s">
        <v>37</v>
      </c>
      <c r="F15" s="1" t="s">
        <v>38</v>
      </c>
      <c r="G15" s="2" t="s">
        <v>41</v>
      </c>
      <c r="H15" s="2" t="s">
        <v>43</v>
      </c>
      <c r="I15" s="2" t="s">
        <v>45</v>
      </c>
      <c r="J15" s="2" t="s">
        <v>48</v>
      </c>
      <c r="K15" s="2" t="s">
        <v>49</v>
      </c>
      <c r="L15" s="2" t="s">
        <v>49</v>
      </c>
      <c r="M15" s="2" t="s">
        <v>55</v>
      </c>
      <c r="N15" s="2" t="s">
        <v>57</v>
      </c>
      <c r="O15" s="4">
        <v>0.4</v>
      </c>
      <c r="P15" s="2" t="s">
        <v>60</v>
      </c>
      <c r="Q15" s="2" t="s">
        <v>63</v>
      </c>
      <c r="R15" s="2" t="s">
        <v>66</v>
      </c>
      <c r="S15" s="1"/>
    </row>
    <row r="16" spans="2:19" ht="24">
      <c r="B16" s="1"/>
      <c r="C16" s="2" t="s">
        <v>12</v>
      </c>
      <c r="D16" s="2" t="s">
        <v>35</v>
      </c>
      <c r="E16" s="2" t="s">
        <v>37</v>
      </c>
      <c r="F16" s="2" t="s">
        <v>39</v>
      </c>
      <c r="G16" s="2" t="s">
        <v>41</v>
      </c>
      <c r="H16" s="1" t="s">
        <v>42</v>
      </c>
      <c r="I16" s="2" t="s">
        <v>45</v>
      </c>
      <c r="J16" s="2" t="s">
        <v>49</v>
      </c>
      <c r="K16" s="2" t="s">
        <v>49</v>
      </c>
      <c r="L16" s="2" t="s">
        <v>53</v>
      </c>
      <c r="M16" s="2" t="s">
        <v>55</v>
      </c>
      <c r="N16" s="2" t="s">
        <v>80</v>
      </c>
      <c r="O16" s="4">
        <v>0.4</v>
      </c>
      <c r="P16" s="2" t="s">
        <v>59</v>
      </c>
      <c r="Q16" s="2" t="s">
        <v>63</v>
      </c>
      <c r="R16" s="2" t="s">
        <v>65</v>
      </c>
      <c r="S16" s="1"/>
    </row>
    <row r="17" spans="2:19" ht="24">
      <c r="B17" s="1"/>
      <c r="C17" s="2" t="s">
        <v>13</v>
      </c>
      <c r="D17" s="2" t="s">
        <v>34</v>
      </c>
      <c r="E17" s="1" t="s">
        <v>29</v>
      </c>
      <c r="F17" s="2" t="s">
        <v>39</v>
      </c>
      <c r="G17" s="2" t="s">
        <v>41</v>
      </c>
      <c r="H17" s="2" t="s">
        <v>43</v>
      </c>
      <c r="I17" s="2" t="s">
        <v>46</v>
      </c>
      <c r="J17" s="2" t="s">
        <v>49</v>
      </c>
      <c r="K17" s="2" t="s">
        <v>49</v>
      </c>
      <c r="L17" s="2" t="s">
        <v>49</v>
      </c>
      <c r="M17" s="2" t="s">
        <v>54</v>
      </c>
      <c r="N17" s="2" t="s">
        <v>80</v>
      </c>
      <c r="O17" s="4">
        <v>0.4</v>
      </c>
      <c r="P17" s="2" t="s">
        <v>60</v>
      </c>
      <c r="Q17" s="2" t="s">
        <v>62</v>
      </c>
      <c r="R17" s="2" t="s">
        <v>65</v>
      </c>
      <c r="S17" s="1"/>
    </row>
    <row r="18" spans="2:19" ht="24">
      <c r="B18" s="1"/>
      <c r="C18" s="2" t="s">
        <v>14</v>
      </c>
      <c r="D18" s="2" t="s">
        <v>35</v>
      </c>
      <c r="E18" s="1" t="s">
        <v>29</v>
      </c>
      <c r="F18" s="1" t="s">
        <v>38</v>
      </c>
      <c r="G18" s="2" t="s">
        <v>41</v>
      </c>
      <c r="H18" s="1" t="s">
        <v>42</v>
      </c>
      <c r="I18" s="2" t="s">
        <v>46</v>
      </c>
      <c r="J18" s="2" t="s">
        <v>48</v>
      </c>
      <c r="K18" s="2" t="s">
        <v>49</v>
      </c>
      <c r="L18" s="2" t="s">
        <v>53</v>
      </c>
      <c r="M18" s="2" t="s">
        <v>54</v>
      </c>
      <c r="N18" s="2" t="s">
        <v>57</v>
      </c>
      <c r="O18" s="4">
        <v>0.4</v>
      </c>
      <c r="P18" s="2" t="s">
        <v>59</v>
      </c>
      <c r="Q18" s="2" t="s">
        <v>62</v>
      </c>
      <c r="R18" s="2" t="s">
        <v>66</v>
      </c>
      <c r="S18" s="1"/>
    </row>
    <row r="19" spans="2:19" s="25" customFormat="1" ht="24">
      <c r="B19" s="38"/>
      <c r="C19" s="39" t="s">
        <v>15</v>
      </c>
      <c r="D19" s="39" t="s">
        <v>34</v>
      </c>
      <c r="E19" s="39" t="s">
        <v>37</v>
      </c>
      <c r="F19" s="38" t="s">
        <v>38</v>
      </c>
      <c r="G19" s="38" t="s">
        <v>40</v>
      </c>
      <c r="H19" s="38" t="s">
        <v>42</v>
      </c>
      <c r="I19" s="39" t="s">
        <v>46</v>
      </c>
      <c r="J19" s="39" t="s">
        <v>49</v>
      </c>
      <c r="K19" s="39" t="s">
        <v>49</v>
      </c>
      <c r="L19" s="39" t="s">
        <v>49</v>
      </c>
      <c r="M19" s="39" t="s">
        <v>55</v>
      </c>
      <c r="N19" s="39" t="s">
        <v>57</v>
      </c>
      <c r="O19" s="40">
        <v>0.5</v>
      </c>
      <c r="P19" s="39" t="s">
        <v>59</v>
      </c>
      <c r="Q19" s="39" t="s">
        <v>62</v>
      </c>
      <c r="R19" s="39" t="s">
        <v>65</v>
      </c>
      <c r="S19" s="38"/>
    </row>
    <row r="20" spans="2:19" ht="24">
      <c r="B20" s="1"/>
      <c r="C20" s="2" t="s">
        <v>16</v>
      </c>
      <c r="D20" s="2" t="s">
        <v>35</v>
      </c>
      <c r="E20" s="2" t="s">
        <v>37</v>
      </c>
      <c r="F20" s="2" t="s">
        <v>39</v>
      </c>
      <c r="G20" s="1" t="s">
        <v>40</v>
      </c>
      <c r="H20" s="2" t="s">
        <v>43</v>
      </c>
      <c r="I20" s="2" t="s">
        <v>46</v>
      </c>
      <c r="J20" s="2" t="s">
        <v>48</v>
      </c>
      <c r="K20" s="2" t="s">
        <v>49</v>
      </c>
      <c r="L20" s="2" t="s">
        <v>53</v>
      </c>
      <c r="M20" s="2" t="s">
        <v>55</v>
      </c>
      <c r="N20" s="2" t="s">
        <v>80</v>
      </c>
      <c r="O20" s="4">
        <v>0.5</v>
      </c>
      <c r="P20" s="2" t="s">
        <v>60</v>
      </c>
      <c r="Q20" s="2" t="s">
        <v>62</v>
      </c>
      <c r="R20" s="2" t="s">
        <v>66</v>
      </c>
      <c r="S20" s="1"/>
    </row>
    <row r="21" spans="2:19" ht="24">
      <c r="B21" s="1"/>
      <c r="C21" s="2" t="s">
        <v>17</v>
      </c>
      <c r="D21" s="2" t="s">
        <v>34</v>
      </c>
      <c r="E21" s="1" t="s">
        <v>29</v>
      </c>
      <c r="F21" s="2" t="s">
        <v>39</v>
      </c>
      <c r="G21" s="1" t="s">
        <v>40</v>
      </c>
      <c r="H21" s="1" t="s">
        <v>42</v>
      </c>
      <c r="I21" s="2" t="s">
        <v>45</v>
      </c>
      <c r="J21" s="2" t="s">
        <v>48</v>
      </c>
      <c r="K21" s="2" t="s">
        <v>49</v>
      </c>
      <c r="L21" s="2" t="s">
        <v>49</v>
      </c>
      <c r="M21" s="2" t="s">
        <v>54</v>
      </c>
      <c r="N21" s="2" t="s">
        <v>80</v>
      </c>
      <c r="O21" s="4">
        <v>0.5</v>
      </c>
      <c r="P21" s="2" t="s">
        <v>59</v>
      </c>
      <c r="Q21" s="2" t="s">
        <v>63</v>
      </c>
      <c r="R21" s="2" t="s">
        <v>66</v>
      </c>
      <c r="S21" s="1"/>
    </row>
    <row r="22" spans="2:19" s="25" customFormat="1" ht="24">
      <c r="B22" s="38"/>
      <c r="C22" s="39" t="s">
        <v>18</v>
      </c>
      <c r="D22" s="39" t="s">
        <v>35</v>
      </c>
      <c r="E22" s="38" t="s">
        <v>29</v>
      </c>
      <c r="F22" s="38" t="s">
        <v>38</v>
      </c>
      <c r="G22" s="38" t="s">
        <v>40</v>
      </c>
      <c r="H22" s="39" t="s">
        <v>43</v>
      </c>
      <c r="I22" s="39" t="s">
        <v>45</v>
      </c>
      <c r="J22" s="39" t="s">
        <v>49</v>
      </c>
      <c r="K22" s="39" t="s">
        <v>49</v>
      </c>
      <c r="L22" s="39" t="s">
        <v>53</v>
      </c>
      <c r="M22" s="39" t="s">
        <v>54</v>
      </c>
      <c r="N22" s="39" t="s">
        <v>57</v>
      </c>
      <c r="O22" s="40">
        <v>0.5</v>
      </c>
      <c r="P22" s="39" t="s">
        <v>60</v>
      </c>
      <c r="Q22" s="39" t="s">
        <v>63</v>
      </c>
      <c r="R22" s="39" t="s">
        <v>65</v>
      </c>
      <c r="S22" s="38"/>
    </row>
    <row r="23" spans="2:19" s="3" customFormat="1" ht="21">
      <c r="B23" s="1"/>
      <c r="S23" s="1"/>
    </row>
    <row r="24" spans="2:19" ht="24">
      <c r="B24" s="1"/>
      <c r="C24" s="1" t="s">
        <v>36</v>
      </c>
      <c r="D24" s="1" t="s">
        <v>34</v>
      </c>
      <c r="E24" s="1" t="s">
        <v>37</v>
      </c>
      <c r="F24" s="1" t="s">
        <v>38</v>
      </c>
      <c r="G24" s="1" t="s">
        <v>40</v>
      </c>
      <c r="H24" s="1" t="s">
        <v>42</v>
      </c>
      <c r="I24" s="1" t="s">
        <v>44</v>
      </c>
      <c r="J24" s="1" t="s">
        <v>47</v>
      </c>
      <c r="K24" s="1" t="s">
        <v>50</v>
      </c>
      <c r="L24" s="1" t="s">
        <v>52</v>
      </c>
      <c r="M24" s="1" t="s">
        <v>53</v>
      </c>
      <c r="N24" s="1" t="s">
        <v>56</v>
      </c>
      <c r="O24" s="4">
        <v>0.45</v>
      </c>
      <c r="P24" s="1" t="s">
        <v>58</v>
      </c>
      <c r="Q24" s="1" t="s">
        <v>61</v>
      </c>
      <c r="R24" s="1" t="s">
        <v>64</v>
      </c>
      <c r="S24" s="1"/>
    </row>
    <row r="25" spans="2:19" ht="24">
      <c r="B25" s="1"/>
      <c r="C25" s="2" t="s">
        <v>19</v>
      </c>
      <c r="D25" s="2" t="s">
        <v>35</v>
      </c>
      <c r="E25" s="1" t="s">
        <v>29</v>
      </c>
      <c r="F25" s="2" t="s">
        <v>39</v>
      </c>
      <c r="G25" s="1" t="s">
        <v>40</v>
      </c>
      <c r="H25" s="1" t="s">
        <v>42</v>
      </c>
      <c r="I25" s="2" t="s">
        <v>46</v>
      </c>
      <c r="J25" s="2" t="s">
        <v>49</v>
      </c>
      <c r="K25" s="2" t="s">
        <v>49</v>
      </c>
      <c r="L25" s="2" t="s">
        <v>49</v>
      </c>
      <c r="M25" s="2" t="s">
        <v>55</v>
      </c>
      <c r="N25" s="2" t="s">
        <v>57</v>
      </c>
      <c r="O25" s="4">
        <v>0.4</v>
      </c>
      <c r="P25" s="2" t="s">
        <v>60</v>
      </c>
      <c r="Q25" s="2" t="s">
        <v>63</v>
      </c>
      <c r="R25" s="2" t="s">
        <v>66</v>
      </c>
      <c r="S25" s="1"/>
    </row>
    <row r="26" spans="2:19" ht="2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ht="2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ht="2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X41"/>
  <sheetViews>
    <sheetView zoomScale="75" zoomScaleNormal="75" workbookViewId="0">
      <selection activeCell="L45" sqref="L45"/>
    </sheetView>
  </sheetViews>
  <sheetFormatPr baseColWidth="10" defaultColWidth="11.42578125" defaultRowHeight="15"/>
  <cols>
    <col min="1" max="2" width="11.42578125" style="3"/>
    <col min="3" max="3" width="18.28515625" style="3" bestFit="1" customWidth="1"/>
    <col min="4" max="4" width="18.28515625" style="3" customWidth="1"/>
    <col min="5" max="6" width="11.42578125" style="3"/>
    <col min="7" max="7" width="17.85546875" style="3" bestFit="1" customWidth="1"/>
    <col min="8" max="8" width="19.5703125" style="3" bestFit="1" customWidth="1"/>
    <col min="9" max="9" width="24.5703125" style="3" bestFit="1" customWidth="1"/>
    <col min="10" max="10" width="20.7109375" style="3" bestFit="1" customWidth="1"/>
    <col min="11" max="11" width="18.28515625" style="3" bestFit="1" customWidth="1"/>
    <col min="12" max="12" width="12.7109375" style="3" bestFit="1" customWidth="1"/>
    <col min="13" max="13" width="17.140625" style="3" bestFit="1" customWidth="1"/>
    <col min="14" max="14" width="13.7109375" style="3" bestFit="1" customWidth="1"/>
    <col min="15" max="15" width="18" style="3" bestFit="1" customWidth="1"/>
    <col min="16" max="16" width="14.5703125" style="3" bestFit="1" customWidth="1"/>
    <col min="17" max="17" width="20.28515625" style="3" bestFit="1" customWidth="1"/>
    <col min="18" max="18" width="23.140625" style="3" bestFit="1" customWidth="1"/>
    <col min="19" max="19" width="14.42578125" style="3" bestFit="1" customWidth="1"/>
    <col min="20" max="20" width="18.7109375" style="3" bestFit="1" customWidth="1"/>
    <col min="21" max="21" width="12.85546875" style="3" bestFit="1" customWidth="1"/>
    <col min="22" max="22" width="17.5703125" style="3" bestFit="1" customWidth="1"/>
    <col min="23" max="23" width="11.5703125" style="3" bestFit="1" customWidth="1"/>
    <col min="24" max="16384" width="11.42578125" style="3"/>
  </cols>
  <sheetData>
    <row r="1" spans="2:24" ht="2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24">
      <c r="B2" s="1"/>
      <c r="C2" s="1"/>
      <c r="D2" s="1" t="s">
        <v>22</v>
      </c>
      <c r="E2" s="1" t="s">
        <v>20</v>
      </c>
      <c r="F2" s="1" t="s">
        <v>20</v>
      </c>
      <c r="G2" s="1" t="s">
        <v>33</v>
      </c>
      <c r="H2" s="1" t="s">
        <v>30</v>
      </c>
      <c r="I2" s="1" t="s">
        <v>28</v>
      </c>
      <c r="J2" s="1" t="s">
        <v>27</v>
      </c>
      <c r="K2" s="1" t="s">
        <v>32</v>
      </c>
      <c r="L2" s="1" t="s">
        <v>26</v>
      </c>
      <c r="M2" s="1" t="s">
        <v>23</v>
      </c>
      <c r="N2" s="1" t="s">
        <v>24</v>
      </c>
      <c r="O2" s="1" t="s">
        <v>25</v>
      </c>
      <c r="P2" s="1" t="s">
        <v>29</v>
      </c>
      <c r="Q2" s="1" t="s">
        <v>21</v>
      </c>
      <c r="R2" s="1" t="s">
        <v>31</v>
      </c>
      <c r="X2" s="1"/>
    </row>
    <row r="3" spans="2:24" ht="24">
      <c r="B3" s="1"/>
      <c r="C3" s="1" t="s">
        <v>0</v>
      </c>
      <c r="D3" s="5" t="s">
        <v>38</v>
      </c>
      <c r="E3" s="5" t="s">
        <v>34</v>
      </c>
      <c r="F3" s="5" t="s">
        <v>40</v>
      </c>
      <c r="G3" s="5" t="s">
        <v>64</v>
      </c>
      <c r="H3" s="6">
        <v>0.45</v>
      </c>
      <c r="I3" s="5" t="s">
        <v>53</v>
      </c>
      <c r="J3" s="5" t="s">
        <v>52</v>
      </c>
      <c r="K3" s="5" t="s">
        <v>61</v>
      </c>
      <c r="L3" s="5" t="s">
        <v>50</v>
      </c>
      <c r="M3" s="5" t="s">
        <v>42</v>
      </c>
      <c r="N3" s="5" t="s">
        <v>44</v>
      </c>
      <c r="O3" s="5" t="s">
        <v>47</v>
      </c>
      <c r="P3" s="5" t="s">
        <v>56</v>
      </c>
      <c r="Q3" s="5" t="s">
        <v>68</v>
      </c>
      <c r="R3" s="5" t="s">
        <v>58</v>
      </c>
      <c r="X3" s="1"/>
    </row>
    <row r="4" spans="2:24" ht="24">
      <c r="B4" s="1"/>
      <c r="C4" s="1" t="s">
        <v>1</v>
      </c>
      <c r="D4" s="5" t="s">
        <v>38</v>
      </c>
      <c r="E4" s="5" t="s">
        <v>34</v>
      </c>
      <c r="F4" s="5" t="s">
        <v>40</v>
      </c>
      <c r="G4" s="5" t="s">
        <v>64</v>
      </c>
      <c r="H4" s="6">
        <v>0.45</v>
      </c>
      <c r="I4" s="5" t="s">
        <v>53</v>
      </c>
      <c r="J4" s="5" t="s">
        <v>52</v>
      </c>
      <c r="K4" s="5" t="s">
        <v>61</v>
      </c>
      <c r="L4" s="5" t="s">
        <v>50</v>
      </c>
      <c r="M4" s="5" t="s">
        <v>42</v>
      </c>
      <c r="N4" s="5" t="s">
        <v>44</v>
      </c>
      <c r="O4" s="5" t="s">
        <v>47</v>
      </c>
      <c r="P4" s="5" t="s">
        <v>56</v>
      </c>
      <c r="Q4" s="5" t="s">
        <v>68</v>
      </c>
      <c r="R4" s="5" t="s">
        <v>58</v>
      </c>
      <c r="X4" s="1"/>
    </row>
    <row r="5" spans="2:24" ht="24">
      <c r="B5" s="1"/>
      <c r="C5" s="1" t="s">
        <v>2</v>
      </c>
      <c r="D5" s="5" t="s">
        <v>38</v>
      </c>
      <c r="E5" s="5" t="s">
        <v>34</v>
      </c>
      <c r="F5" s="5" t="s">
        <v>40</v>
      </c>
      <c r="G5" s="5" t="s">
        <v>64</v>
      </c>
      <c r="H5" s="6">
        <v>0.45</v>
      </c>
      <c r="I5" s="5" t="s">
        <v>53</v>
      </c>
      <c r="J5" s="5" t="s">
        <v>52</v>
      </c>
      <c r="K5" s="5" t="s">
        <v>61</v>
      </c>
      <c r="L5" s="5" t="s">
        <v>50</v>
      </c>
      <c r="M5" s="5" t="s">
        <v>42</v>
      </c>
      <c r="N5" s="5" t="s">
        <v>44</v>
      </c>
      <c r="O5" s="5" t="s">
        <v>47</v>
      </c>
      <c r="P5" s="5" t="s">
        <v>56</v>
      </c>
      <c r="Q5" s="5" t="s">
        <v>68</v>
      </c>
      <c r="R5" s="5" t="s">
        <v>58</v>
      </c>
      <c r="X5" s="1"/>
    </row>
    <row r="6" spans="2:24" ht="21">
      <c r="B6" s="1"/>
      <c r="C6" s="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X6" s="1"/>
    </row>
    <row r="7" spans="2:24" ht="24">
      <c r="B7" s="1"/>
      <c r="C7" s="2" t="s">
        <v>3</v>
      </c>
      <c r="D7" s="5" t="s">
        <v>38</v>
      </c>
      <c r="E7" s="7" t="s">
        <v>34</v>
      </c>
      <c r="F7" s="7" t="s">
        <v>41</v>
      </c>
      <c r="G7" s="7" t="s">
        <v>65</v>
      </c>
      <c r="H7" s="6">
        <v>0.5</v>
      </c>
      <c r="I7" s="7" t="s">
        <v>54</v>
      </c>
      <c r="J7" s="7" t="s">
        <v>53</v>
      </c>
      <c r="K7" s="7" t="s">
        <v>62</v>
      </c>
      <c r="L7" s="7" t="s">
        <v>51</v>
      </c>
      <c r="M7" s="7" t="s">
        <v>43</v>
      </c>
      <c r="N7" s="7" t="s">
        <v>45</v>
      </c>
      <c r="O7" s="7" t="s">
        <v>48</v>
      </c>
      <c r="P7" s="7" t="s">
        <v>80</v>
      </c>
      <c r="Q7" s="7" t="s">
        <v>68</v>
      </c>
      <c r="R7" s="7" t="s">
        <v>59</v>
      </c>
      <c r="X7" s="1"/>
    </row>
    <row r="8" spans="2:24" ht="21">
      <c r="B8" s="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X8" s="1"/>
    </row>
    <row r="9" spans="2:24" ht="24">
      <c r="B9" s="1"/>
      <c r="C9" s="2" t="s">
        <v>4</v>
      </c>
      <c r="D9" s="7" t="s">
        <v>39</v>
      </c>
      <c r="E9" s="7" t="s">
        <v>35</v>
      </c>
      <c r="F9" s="7" t="s">
        <v>41</v>
      </c>
      <c r="G9" s="7" t="s">
        <v>66</v>
      </c>
      <c r="H9" s="6">
        <v>0.5</v>
      </c>
      <c r="I9" s="7" t="s">
        <v>54</v>
      </c>
      <c r="J9" s="7" t="s">
        <v>49</v>
      </c>
      <c r="K9" s="7" t="s">
        <v>62</v>
      </c>
      <c r="L9" s="7" t="s">
        <v>51</v>
      </c>
      <c r="M9" s="5" t="s">
        <v>42</v>
      </c>
      <c r="N9" s="7" t="s">
        <v>45</v>
      </c>
      <c r="O9" s="7" t="s">
        <v>49</v>
      </c>
      <c r="P9" s="7" t="s">
        <v>57</v>
      </c>
      <c r="Q9" s="7" t="s">
        <v>68</v>
      </c>
      <c r="R9" s="7" t="s">
        <v>60</v>
      </c>
      <c r="X9" s="1"/>
    </row>
    <row r="10" spans="2:24" ht="21">
      <c r="B10" s="1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X10" s="1"/>
    </row>
    <row r="11" spans="2:24" ht="24">
      <c r="B11" s="1"/>
      <c r="C11" s="2" t="s">
        <v>5</v>
      </c>
      <c r="D11" s="7" t="s">
        <v>39</v>
      </c>
      <c r="E11" s="7" t="s">
        <v>34</v>
      </c>
      <c r="F11" s="7" t="s">
        <v>41</v>
      </c>
      <c r="G11" s="7" t="s">
        <v>66</v>
      </c>
      <c r="H11" s="6">
        <v>0.5</v>
      </c>
      <c r="I11" s="7" t="s">
        <v>55</v>
      </c>
      <c r="J11" s="7" t="s">
        <v>53</v>
      </c>
      <c r="K11" s="7" t="s">
        <v>63</v>
      </c>
      <c r="L11" s="7" t="s">
        <v>51</v>
      </c>
      <c r="M11" s="7" t="s">
        <v>43</v>
      </c>
      <c r="N11" s="7" t="s">
        <v>46</v>
      </c>
      <c r="O11" s="7" t="s">
        <v>49</v>
      </c>
      <c r="P11" s="7" t="s">
        <v>57</v>
      </c>
      <c r="Q11" s="5" t="s">
        <v>67</v>
      </c>
      <c r="R11" s="7" t="s">
        <v>59</v>
      </c>
      <c r="X11" s="1"/>
    </row>
    <row r="12" spans="2:24" ht="21">
      <c r="B12" s="1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X12" s="1"/>
    </row>
    <row r="13" spans="2:24" ht="24">
      <c r="B13" s="1"/>
      <c r="C13" s="2" t="s">
        <v>6</v>
      </c>
      <c r="D13" s="5" t="s">
        <v>38</v>
      </c>
      <c r="E13" s="7" t="s">
        <v>35</v>
      </c>
      <c r="F13" s="7" t="s">
        <v>41</v>
      </c>
      <c r="G13" s="7" t="s">
        <v>65</v>
      </c>
      <c r="H13" s="6">
        <v>0.5</v>
      </c>
      <c r="I13" s="7" t="s">
        <v>55</v>
      </c>
      <c r="J13" s="7" t="s">
        <v>49</v>
      </c>
      <c r="K13" s="7" t="s">
        <v>63</v>
      </c>
      <c r="L13" s="7" t="s">
        <v>51</v>
      </c>
      <c r="M13" s="5" t="s">
        <v>42</v>
      </c>
      <c r="N13" s="7" t="s">
        <v>46</v>
      </c>
      <c r="O13" s="7" t="s">
        <v>48</v>
      </c>
      <c r="P13" s="7" t="s">
        <v>80</v>
      </c>
      <c r="Q13" s="5" t="s">
        <v>67</v>
      </c>
      <c r="R13" s="7" t="s">
        <v>60</v>
      </c>
      <c r="X13" s="1"/>
    </row>
    <row r="14" spans="2:24" ht="21">
      <c r="B14" s="1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X14" s="1"/>
    </row>
    <row r="15" spans="2:24" ht="24">
      <c r="B15" s="1"/>
      <c r="C15" s="2" t="s">
        <v>7</v>
      </c>
      <c r="D15" s="5" t="s">
        <v>38</v>
      </c>
      <c r="E15" s="7" t="s">
        <v>34</v>
      </c>
      <c r="F15" s="5" t="s">
        <v>40</v>
      </c>
      <c r="G15" s="7" t="s">
        <v>66</v>
      </c>
      <c r="H15" s="6">
        <v>0.4</v>
      </c>
      <c r="I15" s="7" t="s">
        <v>54</v>
      </c>
      <c r="J15" s="7" t="s">
        <v>53</v>
      </c>
      <c r="K15" s="7" t="s">
        <v>63</v>
      </c>
      <c r="L15" s="7" t="s">
        <v>51</v>
      </c>
      <c r="M15" s="5" t="s">
        <v>42</v>
      </c>
      <c r="N15" s="7" t="s">
        <v>46</v>
      </c>
      <c r="O15" s="7" t="s">
        <v>49</v>
      </c>
      <c r="P15" s="7" t="s">
        <v>80</v>
      </c>
      <c r="Q15" s="7" t="s">
        <v>68</v>
      </c>
      <c r="R15" s="7" t="s">
        <v>60</v>
      </c>
      <c r="X15" s="1"/>
    </row>
    <row r="16" spans="2:24" ht="21">
      <c r="B16" s="1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X16" s="1"/>
    </row>
    <row r="17" spans="2:24" ht="24">
      <c r="B17" s="1"/>
      <c r="C17" s="2" t="s">
        <v>8</v>
      </c>
      <c r="D17" s="7" t="s">
        <v>39</v>
      </c>
      <c r="E17" s="7" t="s">
        <v>35</v>
      </c>
      <c r="F17" s="5" t="s">
        <v>40</v>
      </c>
      <c r="G17" s="7" t="s">
        <v>65</v>
      </c>
      <c r="H17" s="6">
        <v>0.4</v>
      </c>
      <c r="I17" s="7" t="s">
        <v>54</v>
      </c>
      <c r="J17" s="7" t="s">
        <v>49</v>
      </c>
      <c r="K17" s="7" t="s">
        <v>63</v>
      </c>
      <c r="L17" s="7" t="s">
        <v>51</v>
      </c>
      <c r="M17" s="7" t="s">
        <v>43</v>
      </c>
      <c r="N17" s="7" t="s">
        <v>46</v>
      </c>
      <c r="O17" s="7" t="s">
        <v>48</v>
      </c>
      <c r="P17" s="7" t="s">
        <v>57</v>
      </c>
      <c r="Q17" s="7" t="s">
        <v>68</v>
      </c>
      <c r="R17" s="7" t="s">
        <v>59</v>
      </c>
      <c r="X17" s="1"/>
    </row>
    <row r="18" spans="2:24" ht="21">
      <c r="B18" s="1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X18" s="1"/>
    </row>
    <row r="19" spans="2:24" ht="24">
      <c r="B19" s="1"/>
      <c r="C19" s="2" t="s">
        <v>9</v>
      </c>
      <c r="D19" s="7" t="s">
        <v>39</v>
      </c>
      <c r="E19" s="7" t="s">
        <v>34</v>
      </c>
      <c r="F19" s="5" t="s">
        <v>40</v>
      </c>
      <c r="G19" s="7" t="s">
        <v>65</v>
      </c>
      <c r="H19" s="6">
        <v>0.4</v>
      </c>
      <c r="I19" s="7" t="s">
        <v>55</v>
      </c>
      <c r="J19" s="7" t="s">
        <v>53</v>
      </c>
      <c r="K19" s="7" t="s">
        <v>62</v>
      </c>
      <c r="L19" s="7" t="s">
        <v>51</v>
      </c>
      <c r="M19" s="5" t="s">
        <v>42</v>
      </c>
      <c r="N19" s="7" t="s">
        <v>45</v>
      </c>
      <c r="O19" s="7" t="s">
        <v>48</v>
      </c>
      <c r="P19" s="7" t="s">
        <v>57</v>
      </c>
      <c r="Q19" s="5" t="s">
        <v>67</v>
      </c>
      <c r="R19" s="7" t="s">
        <v>60</v>
      </c>
      <c r="X19" s="1"/>
    </row>
    <row r="20" spans="2:24" ht="21">
      <c r="B20" s="1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X20" s="1"/>
    </row>
    <row r="21" spans="2:24" ht="24">
      <c r="B21" s="1"/>
      <c r="C21" s="2" t="s">
        <v>10</v>
      </c>
      <c r="D21" s="5" t="s">
        <v>38</v>
      </c>
      <c r="E21" s="7" t="s">
        <v>35</v>
      </c>
      <c r="F21" s="5" t="s">
        <v>40</v>
      </c>
      <c r="G21" s="7" t="s">
        <v>66</v>
      </c>
      <c r="H21" s="6">
        <v>0.4</v>
      </c>
      <c r="I21" s="7" t="s">
        <v>55</v>
      </c>
      <c r="J21" s="7" t="s">
        <v>49</v>
      </c>
      <c r="K21" s="7" t="s">
        <v>62</v>
      </c>
      <c r="L21" s="7" t="s">
        <v>51</v>
      </c>
      <c r="M21" s="7" t="s">
        <v>43</v>
      </c>
      <c r="N21" s="7" t="s">
        <v>45</v>
      </c>
      <c r="O21" s="7" t="s">
        <v>49</v>
      </c>
      <c r="P21" s="7" t="s">
        <v>80</v>
      </c>
      <c r="Q21" s="5" t="s">
        <v>67</v>
      </c>
      <c r="R21" s="7" t="s">
        <v>59</v>
      </c>
      <c r="X21" s="1"/>
    </row>
    <row r="22" spans="2:24" ht="21">
      <c r="B22" s="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X22" s="1"/>
    </row>
    <row r="23" spans="2:24" ht="24">
      <c r="B23" s="1"/>
      <c r="C23" s="2" t="s">
        <v>11</v>
      </c>
      <c r="D23" s="5" t="s">
        <v>38</v>
      </c>
      <c r="E23" s="7" t="s">
        <v>34</v>
      </c>
      <c r="F23" s="7" t="s">
        <v>41</v>
      </c>
      <c r="G23" s="7" t="s">
        <v>66</v>
      </c>
      <c r="H23" s="6">
        <v>0.4</v>
      </c>
      <c r="I23" s="7" t="s">
        <v>55</v>
      </c>
      <c r="J23" s="7" t="s">
        <v>49</v>
      </c>
      <c r="K23" s="7" t="s">
        <v>63</v>
      </c>
      <c r="L23" s="7" t="s">
        <v>49</v>
      </c>
      <c r="M23" s="7" t="s">
        <v>43</v>
      </c>
      <c r="N23" s="7" t="s">
        <v>45</v>
      </c>
      <c r="O23" s="7" t="s">
        <v>48</v>
      </c>
      <c r="P23" s="7" t="s">
        <v>57</v>
      </c>
      <c r="Q23" s="7" t="s">
        <v>68</v>
      </c>
      <c r="R23" s="7" t="s">
        <v>60</v>
      </c>
      <c r="X23" s="1"/>
    </row>
    <row r="24" spans="2:24" ht="21">
      <c r="B24" s="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X24" s="1"/>
    </row>
    <row r="25" spans="2:24" ht="24">
      <c r="B25" s="1"/>
      <c r="C25" s="2" t="s">
        <v>12</v>
      </c>
      <c r="D25" s="7" t="s">
        <v>39</v>
      </c>
      <c r="E25" s="7" t="s">
        <v>35</v>
      </c>
      <c r="F25" s="7" t="s">
        <v>41</v>
      </c>
      <c r="G25" s="7" t="s">
        <v>65</v>
      </c>
      <c r="H25" s="6">
        <v>0.4</v>
      </c>
      <c r="I25" s="7" t="s">
        <v>55</v>
      </c>
      <c r="J25" s="7" t="s">
        <v>53</v>
      </c>
      <c r="K25" s="7" t="s">
        <v>63</v>
      </c>
      <c r="L25" s="7" t="s">
        <v>49</v>
      </c>
      <c r="M25" s="5" t="s">
        <v>42</v>
      </c>
      <c r="N25" s="7" t="s">
        <v>45</v>
      </c>
      <c r="O25" s="7" t="s">
        <v>49</v>
      </c>
      <c r="P25" s="7" t="s">
        <v>80</v>
      </c>
      <c r="Q25" s="7" t="s">
        <v>68</v>
      </c>
      <c r="R25" s="7" t="s">
        <v>59</v>
      </c>
      <c r="X25" s="1"/>
    </row>
    <row r="26" spans="2:24" ht="21">
      <c r="B26" s="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X26" s="1"/>
    </row>
    <row r="27" spans="2:24" ht="24">
      <c r="B27" s="1"/>
      <c r="C27" s="2" t="s">
        <v>13</v>
      </c>
      <c r="D27" s="7" t="s">
        <v>39</v>
      </c>
      <c r="E27" s="7" t="s">
        <v>34</v>
      </c>
      <c r="F27" s="7" t="s">
        <v>41</v>
      </c>
      <c r="G27" s="7" t="s">
        <v>65</v>
      </c>
      <c r="H27" s="6">
        <v>0.4</v>
      </c>
      <c r="I27" s="7" t="s">
        <v>54</v>
      </c>
      <c r="J27" s="7" t="s">
        <v>49</v>
      </c>
      <c r="K27" s="7" t="s">
        <v>62</v>
      </c>
      <c r="L27" s="7" t="s">
        <v>49</v>
      </c>
      <c r="M27" s="7" t="s">
        <v>43</v>
      </c>
      <c r="N27" s="7" t="s">
        <v>46</v>
      </c>
      <c r="O27" s="7" t="s">
        <v>49</v>
      </c>
      <c r="P27" s="7" t="s">
        <v>80</v>
      </c>
      <c r="Q27" s="5" t="s">
        <v>67</v>
      </c>
      <c r="R27" s="7" t="s">
        <v>60</v>
      </c>
      <c r="X27" s="1"/>
    </row>
    <row r="28" spans="2:24" ht="21">
      <c r="B28" s="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X28" s="1"/>
    </row>
    <row r="29" spans="2:24" ht="24">
      <c r="C29" s="2" t="s">
        <v>14</v>
      </c>
      <c r="D29" s="5" t="s">
        <v>38</v>
      </c>
      <c r="E29" s="7" t="s">
        <v>35</v>
      </c>
      <c r="F29" s="7" t="s">
        <v>41</v>
      </c>
      <c r="G29" s="7" t="s">
        <v>66</v>
      </c>
      <c r="H29" s="6">
        <v>0.4</v>
      </c>
      <c r="I29" s="7" t="s">
        <v>54</v>
      </c>
      <c r="J29" s="7" t="s">
        <v>53</v>
      </c>
      <c r="K29" s="7" t="s">
        <v>62</v>
      </c>
      <c r="L29" s="7" t="s">
        <v>49</v>
      </c>
      <c r="M29" s="5" t="s">
        <v>42</v>
      </c>
      <c r="N29" s="7" t="s">
        <v>46</v>
      </c>
      <c r="O29" s="7" t="s">
        <v>48</v>
      </c>
      <c r="P29" s="7" t="s">
        <v>57</v>
      </c>
      <c r="Q29" s="5" t="s">
        <v>67</v>
      </c>
      <c r="R29" s="7" t="s">
        <v>59</v>
      </c>
    </row>
    <row r="30" spans="2:24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2:24" ht="24">
      <c r="C31" s="2" t="s">
        <v>15</v>
      </c>
      <c r="D31" s="5" t="s">
        <v>38</v>
      </c>
      <c r="E31" s="7" t="s">
        <v>34</v>
      </c>
      <c r="F31" s="5" t="s">
        <v>40</v>
      </c>
      <c r="G31" s="7" t="s">
        <v>65</v>
      </c>
      <c r="H31" s="6">
        <v>0.5</v>
      </c>
      <c r="I31" s="7" t="s">
        <v>55</v>
      </c>
      <c r="J31" s="7" t="s">
        <v>49</v>
      </c>
      <c r="K31" s="7" t="s">
        <v>62</v>
      </c>
      <c r="L31" s="7" t="s">
        <v>49</v>
      </c>
      <c r="M31" s="5" t="s">
        <v>42</v>
      </c>
      <c r="N31" s="7" t="s">
        <v>46</v>
      </c>
      <c r="O31" s="7" t="s">
        <v>49</v>
      </c>
      <c r="P31" s="7" t="s">
        <v>57</v>
      </c>
      <c r="Q31" s="7" t="s">
        <v>68</v>
      </c>
      <c r="R31" s="7" t="s">
        <v>59</v>
      </c>
    </row>
    <row r="32" spans="2:24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3:18" ht="24">
      <c r="C33" s="2" t="s">
        <v>16</v>
      </c>
      <c r="D33" s="7" t="s">
        <v>39</v>
      </c>
      <c r="E33" s="7" t="s">
        <v>35</v>
      </c>
      <c r="F33" s="5" t="s">
        <v>40</v>
      </c>
      <c r="G33" s="7" t="s">
        <v>66</v>
      </c>
      <c r="H33" s="6">
        <v>0.5</v>
      </c>
      <c r="I33" s="7" t="s">
        <v>55</v>
      </c>
      <c r="J33" s="7" t="s">
        <v>53</v>
      </c>
      <c r="K33" s="7" t="s">
        <v>62</v>
      </c>
      <c r="L33" s="7" t="s">
        <v>49</v>
      </c>
      <c r="M33" s="7" t="s">
        <v>43</v>
      </c>
      <c r="N33" s="7" t="s">
        <v>46</v>
      </c>
      <c r="O33" s="7" t="s">
        <v>48</v>
      </c>
      <c r="P33" s="7" t="s">
        <v>80</v>
      </c>
      <c r="Q33" s="7" t="s">
        <v>68</v>
      </c>
      <c r="R33" s="7" t="s">
        <v>60</v>
      </c>
    </row>
    <row r="34" spans="3:18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3:18" ht="24">
      <c r="C35" s="2" t="s">
        <v>17</v>
      </c>
      <c r="D35" s="7" t="s">
        <v>39</v>
      </c>
      <c r="E35" s="7" t="s">
        <v>34</v>
      </c>
      <c r="F35" s="5" t="s">
        <v>40</v>
      </c>
      <c r="G35" s="7" t="s">
        <v>66</v>
      </c>
      <c r="H35" s="6">
        <v>0.5</v>
      </c>
      <c r="I35" s="7" t="s">
        <v>54</v>
      </c>
      <c r="J35" s="7" t="s">
        <v>49</v>
      </c>
      <c r="K35" s="7" t="s">
        <v>63</v>
      </c>
      <c r="L35" s="7" t="s">
        <v>49</v>
      </c>
      <c r="M35" s="5" t="s">
        <v>42</v>
      </c>
      <c r="N35" s="7" t="s">
        <v>45</v>
      </c>
      <c r="O35" s="7" t="s">
        <v>48</v>
      </c>
      <c r="P35" s="7" t="s">
        <v>80</v>
      </c>
      <c r="Q35" s="5" t="s">
        <v>67</v>
      </c>
      <c r="R35" s="7" t="s">
        <v>59</v>
      </c>
    </row>
    <row r="36" spans="3:18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3:18" ht="24">
      <c r="C37" s="2" t="s">
        <v>18</v>
      </c>
      <c r="D37" s="5" t="s">
        <v>38</v>
      </c>
      <c r="E37" s="7" t="s">
        <v>35</v>
      </c>
      <c r="F37" s="5" t="s">
        <v>40</v>
      </c>
      <c r="G37" s="7" t="s">
        <v>65</v>
      </c>
      <c r="H37" s="6">
        <v>0.5</v>
      </c>
      <c r="I37" s="7" t="s">
        <v>54</v>
      </c>
      <c r="J37" s="7" t="s">
        <v>53</v>
      </c>
      <c r="K37" s="7" t="s">
        <v>63</v>
      </c>
      <c r="L37" s="7" t="s">
        <v>49</v>
      </c>
      <c r="M37" s="7" t="s">
        <v>43</v>
      </c>
      <c r="N37" s="7" t="s">
        <v>45</v>
      </c>
      <c r="O37" s="7" t="s">
        <v>49</v>
      </c>
      <c r="P37" s="7" t="s">
        <v>57</v>
      </c>
      <c r="Q37" s="5" t="s">
        <v>67</v>
      </c>
      <c r="R37" s="7" t="s">
        <v>60</v>
      </c>
    </row>
    <row r="38" spans="3:18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3:18" ht="24">
      <c r="C39" s="1" t="s">
        <v>36</v>
      </c>
      <c r="D39" s="5" t="s">
        <v>38</v>
      </c>
      <c r="E39" s="5" t="s">
        <v>34</v>
      </c>
      <c r="F39" s="5" t="s">
        <v>40</v>
      </c>
      <c r="G39" s="5" t="s">
        <v>64</v>
      </c>
      <c r="H39" s="6">
        <v>0.45</v>
      </c>
      <c r="I39" s="5" t="s">
        <v>53</v>
      </c>
      <c r="J39" s="5" t="s">
        <v>52</v>
      </c>
      <c r="K39" s="5" t="s">
        <v>61</v>
      </c>
      <c r="L39" s="5" t="s">
        <v>50</v>
      </c>
      <c r="M39" s="5" t="s">
        <v>42</v>
      </c>
      <c r="N39" s="5" t="s">
        <v>44</v>
      </c>
      <c r="O39" s="5" t="s">
        <v>47</v>
      </c>
      <c r="P39" s="5" t="s">
        <v>56</v>
      </c>
      <c r="Q39" s="5" t="s">
        <v>68</v>
      </c>
      <c r="R39" s="5" t="s">
        <v>58</v>
      </c>
    </row>
    <row r="40" spans="3:18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3:18" ht="24">
      <c r="C41" s="2" t="s">
        <v>19</v>
      </c>
      <c r="D41" s="7" t="s">
        <v>39</v>
      </c>
      <c r="E41" s="7" t="s">
        <v>35</v>
      </c>
      <c r="F41" s="5" t="s">
        <v>40</v>
      </c>
      <c r="G41" s="7" t="s">
        <v>66</v>
      </c>
      <c r="H41" s="6">
        <v>0.4</v>
      </c>
      <c r="I41" s="7" t="s">
        <v>55</v>
      </c>
      <c r="J41" s="7" t="s">
        <v>49</v>
      </c>
      <c r="K41" s="7" t="s">
        <v>63</v>
      </c>
      <c r="L41" s="7" t="s">
        <v>49</v>
      </c>
      <c r="M41" s="5" t="s">
        <v>42</v>
      </c>
      <c r="N41" s="7" t="s">
        <v>46</v>
      </c>
      <c r="O41" s="7" t="s">
        <v>49</v>
      </c>
      <c r="P41" s="7" t="s">
        <v>57</v>
      </c>
      <c r="Q41" s="5" t="s">
        <v>67</v>
      </c>
      <c r="R41" s="7" t="s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Y25"/>
  <sheetViews>
    <sheetView zoomScale="65" zoomScaleNormal="65" workbookViewId="0">
      <selection activeCell="T30" sqref="T30"/>
    </sheetView>
  </sheetViews>
  <sheetFormatPr baseColWidth="10" defaultColWidth="11.42578125" defaultRowHeight="15"/>
  <cols>
    <col min="1" max="2" width="11.42578125" style="3"/>
    <col min="3" max="3" width="33.7109375" style="3" bestFit="1" customWidth="1"/>
    <col min="4" max="4" width="14.85546875" style="3" customWidth="1"/>
    <col min="5" max="5" width="10" style="3" bestFit="1" customWidth="1"/>
    <col min="6" max="6" width="10.85546875" style="3" bestFit="1" customWidth="1"/>
    <col min="7" max="7" width="12.140625" style="3" bestFit="1" customWidth="1"/>
    <col min="8" max="8" width="19.5703125" style="3" bestFit="1" customWidth="1"/>
    <col min="9" max="9" width="24.140625" style="3" customWidth="1"/>
    <col min="10" max="10" width="20.5703125" style="3" customWidth="1"/>
    <col min="11" max="11" width="18.28515625" style="3" bestFit="1" customWidth="1"/>
    <col min="12" max="12" width="12.7109375" style="3" bestFit="1" customWidth="1"/>
    <col min="13" max="13" width="23" style="3" customWidth="1"/>
    <col min="14" max="14" width="13.7109375" style="3" bestFit="1" customWidth="1"/>
    <col min="15" max="15" width="18" style="3" customWidth="1"/>
    <col min="16" max="16" width="14.5703125" style="3" customWidth="1"/>
    <col min="17" max="17" width="16.5703125" style="3" customWidth="1"/>
    <col min="18" max="18" width="13.85546875" style="3" customWidth="1"/>
    <col min="19" max="19" width="23.140625" style="3" customWidth="1"/>
    <col min="20" max="20" width="23.5703125" style="3" customWidth="1"/>
    <col min="21" max="21" width="18.7109375" style="3" bestFit="1" customWidth="1"/>
    <col min="22" max="22" width="25.85546875" style="3" bestFit="1" customWidth="1"/>
    <col min="23" max="23" width="17.5703125" style="3" bestFit="1" customWidth="1"/>
    <col min="24" max="24" width="11.5703125" style="3" bestFit="1" customWidth="1"/>
    <col min="25" max="16384" width="11.42578125" style="3"/>
  </cols>
  <sheetData>
    <row r="1" spans="2:25" ht="2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2:25" ht="21">
      <c r="B2" s="1"/>
      <c r="C2" s="1" t="s">
        <v>69</v>
      </c>
      <c r="D2" s="1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21">
      <c r="B3" s="1"/>
      <c r="C3" s="1" t="s">
        <v>76</v>
      </c>
      <c r="D3" s="1">
        <v>75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84">
      <c r="B4" s="1"/>
      <c r="C4" s="1"/>
      <c r="D4" s="9" t="s">
        <v>22</v>
      </c>
      <c r="E4" s="9" t="s">
        <v>20</v>
      </c>
      <c r="F4" s="9" t="s">
        <v>20</v>
      </c>
      <c r="G4" s="9" t="s">
        <v>33</v>
      </c>
      <c r="H4" s="9" t="s">
        <v>30</v>
      </c>
      <c r="I4" s="9" t="s">
        <v>70</v>
      </c>
      <c r="J4" s="9" t="s">
        <v>71</v>
      </c>
      <c r="K4" s="9" t="s">
        <v>32</v>
      </c>
      <c r="L4" s="9" t="s">
        <v>77</v>
      </c>
      <c r="M4" s="9" t="s">
        <v>73</v>
      </c>
      <c r="N4" s="9" t="s">
        <v>24</v>
      </c>
      <c r="O4" s="9" t="s">
        <v>72</v>
      </c>
      <c r="P4" s="9" t="s">
        <v>29</v>
      </c>
      <c r="Q4" s="9" t="s">
        <v>21</v>
      </c>
      <c r="R4" s="9" t="s">
        <v>75</v>
      </c>
      <c r="S4" s="9" t="s">
        <v>78</v>
      </c>
      <c r="T4" s="10" t="s">
        <v>79</v>
      </c>
      <c r="U4" s="10" t="s">
        <v>74</v>
      </c>
      <c r="V4" s="3" t="s">
        <v>277</v>
      </c>
      <c r="Y4" s="1"/>
    </row>
    <row r="5" spans="2:25" ht="24">
      <c r="B5" s="1"/>
      <c r="C5" s="1" t="s">
        <v>0</v>
      </c>
      <c r="D5" s="5" t="s">
        <v>38</v>
      </c>
      <c r="E5" s="5" t="s">
        <v>34</v>
      </c>
      <c r="F5" s="5" t="s">
        <v>40</v>
      </c>
      <c r="G5" s="5" t="s">
        <v>64</v>
      </c>
      <c r="H5" s="6">
        <v>0.45</v>
      </c>
      <c r="I5" s="5">
        <v>20</v>
      </c>
      <c r="J5" s="5">
        <v>10</v>
      </c>
      <c r="K5" s="5" t="s">
        <v>61</v>
      </c>
      <c r="L5" s="5">
        <v>1</v>
      </c>
      <c r="M5" s="5">
        <v>2</v>
      </c>
      <c r="N5" s="5" t="s">
        <v>44</v>
      </c>
      <c r="O5" s="5">
        <v>2</v>
      </c>
      <c r="P5" s="5" t="s">
        <v>56</v>
      </c>
      <c r="Q5" s="5" t="s">
        <v>68</v>
      </c>
      <c r="R5" s="5">
        <v>2</v>
      </c>
      <c r="S5" s="11">
        <f>$D$3/$D$2+$D$3/R5</f>
        <v>75</v>
      </c>
      <c r="T5" s="11">
        <f>1000*(M5*1+M5*O5)/60</f>
        <v>100</v>
      </c>
      <c r="U5" s="11">
        <f>(120+I5+J5+L5+S5+T5)/60</f>
        <v>5.4333333333333336</v>
      </c>
      <c r="V5" s="36">
        <v>100</v>
      </c>
      <c r="Y5" s="1"/>
    </row>
    <row r="6" spans="2:25" ht="24">
      <c r="B6" s="1"/>
      <c r="C6" s="1" t="s">
        <v>1</v>
      </c>
      <c r="D6" s="5" t="s">
        <v>38</v>
      </c>
      <c r="E6" s="5" t="s">
        <v>34</v>
      </c>
      <c r="F6" s="5" t="s">
        <v>40</v>
      </c>
      <c r="G6" s="5" t="s">
        <v>64</v>
      </c>
      <c r="H6" s="6">
        <v>0.45</v>
      </c>
      <c r="I6" s="5">
        <v>20</v>
      </c>
      <c r="J6" s="5">
        <v>10</v>
      </c>
      <c r="K6" s="5" t="s">
        <v>61</v>
      </c>
      <c r="L6" s="5">
        <v>1</v>
      </c>
      <c r="M6" s="5">
        <v>2</v>
      </c>
      <c r="N6" s="5" t="s">
        <v>44</v>
      </c>
      <c r="O6" s="5">
        <v>2</v>
      </c>
      <c r="P6" s="5" t="s">
        <v>56</v>
      </c>
      <c r="Q6" s="5" t="s">
        <v>68</v>
      </c>
      <c r="R6" s="5">
        <v>2</v>
      </c>
      <c r="S6" s="11">
        <f t="shared" ref="S6:S25" si="0">$D$3/$D$2+$D$3/R6</f>
        <v>75</v>
      </c>
      <c r="T6" s="11">
        <f t="shared" ref="T6:T25" si="1">1000*(M6*1+M6*O6)/60</f>
        <v>100</v>
      </c>
      <c r="U6" s="11">
        <f t="shared" ref="U6:U25" si="2">(120+I6+J6+L6+S6+T6)/60</f>
        <v>5.4333333333333336</v>
      </c>
      <c r="V6" s="36">
        <v>100</v>
      </c>
      <c r="Y6" s="1"/>
    </row>
    <row r="7" spans="2:25" ht="24">
      <c r="B7" s="1"/>
      <c r="C7" s="1" t="s">
        <v>2</v>
      </c>
      <c r="D7" s="5" t="s">
        <v>38</v>
      </c>
      <c r="E7" s="5" t="s">
        <v>34</v>
      </c>
      <c r="F7" s="5" t="s">
        <v>40</v>
      </c>
      <c r="G7" s="5" t="s">
        <v>64</v>
      </c>
      <c r="H7" s="6">
        <v>0.45</v>
      </c>
      <c r="I7" s="5">
        <v>20</v>
      </c>
      <c r="J7" s="5">
        <v>10</v>
      </c>
      <c r="K7" s="5" t="s">
        <v>61</v>
      </c>
      <c r="L7" s="5">
        <v>1</v>
      </c>
      <c r="M7" s="5">
        <v>2</v>
      </c>
      <c r="N7" s="5" t="s">
        <v>44</v>
      </c>
      <c r="O7" s="5">
        <v>2</v>
      </c>
      <c r="P7" s="5" t="s">
        <v>56</v>
      </c>
      <c r="Q7" s="5" t="s">
        <v>68</v>
      </c>
      <c r="R7" s="5">
        <v>2</v>
      </c>
      <c r="S7" s="11">
        <f t="shared" si="0"/>
        <v>75</v>
      </c>
      <c r="T7" s="11">
        <f t="shared" si="1"/>
        <v>100</v>
      </c>
      <c r="U7" s="11">
        <f t="shared" si="2"/>
        <v>5.4333333333333336</v>
      </c>
      <c r="V7" s="36">
        <v>100</v>
      </c>
      <c r="Y7" s="1"/>
    </row>
    <row r="8" spans="2:25" ht="24">
      <c r="B8" s="1"/>
      <c r="C8" s="2" t="s">
        <v>3</v>
      </c>
      <c r="D8" s="5" t="s">
        <v>38</v>
      </c>
      <c r="E8" s="7" t="s">
        <v>34</v>
      </c>
      <c r="F8" s="7" t="s">
        <v>41</v>
      </c>
      <c r="G8" s="7" t="s">
        <v>65</v>
      </c>
      <c r="H8" s="6">
        <v>0.5</v>
      </c>
      <c r="I8" s="7">
        <v>30</v>
      </c>
      <c r="J8" s="7">
        <v>20</v>
      </c>
      <c r="K8" s="7" t="s">
        <v>62</v>
      </c>
      <c r="L8" s="7">
        <v>2</v>
      </c>
      <c r="M8" s="7">
        <v>1</v>
      </c>
      <c r="N8" s="7" t="s">
        <v>45</v>
      </c>
      <c r="O8" s="7">
        <v>4</v>
      </c>
      <c r="P8" s="7" t="s">
        <v>80</v>
      </c>
      <c r="Q8" s="7" t="s">
        <v>68</v>
      </c>
      <c r="R8" s="7">
        <v>3</v>
      </c>
      <c r="S8" s="11">
        <f t="shared" si="0"/>
        <v>62.5</v>
      </c>
      <c r="T8" s="11">
        <f t="shared" si="1"/>
        <v>83.333333333333329</v>
      </c>
      <c r="U8" s="11">
        <f t="shared" si="2"/>
        <v>5.2972222222222216</v>
      </c>
      <c r="V8" s="11" t="s">
        <v>278</v>
      </c>
      <c r="Y8" s="1"/>
    </row>
    <row r="9" spans="2:25" ht="24">
      <c r="B9" s="1"/>
      <c r="C9" s="2" t="s">
        <v>4</v>
      </c>
      <c r="D9" s="7" t="s">
        <v>39</v>
      </c>
      <c r="E9" s="7" t="s">
        <v>35</v>
      </c>
      <c r="F9" s="7" t="s">
        <v>41</v>
      </c>
      <c r="G9" s="7" t="s">
        <v>66</v>
      </c>
      <c r="H9" s="6">
        <v>0.5</v>
      </c>
      <c r="I9" s="7">
        <v>30</v>
      </c>
      <c r="J9" s="7">
        <v>0</v>
      </c>
      <c r="K9" s="7" t="s">
        <v>62</v>
      </c>
      <c r="L9" s="7">
        <v>2</v>
      </c>
      <c r="M9" s="5">
        <v>2</v>
      </c>
      <c r="N9" s="7" t="s">
        <v>45</v>
      </c>
      <c r="O9" s="7">
        <v>0</v>
      </c>
      <c r="P9" s="7" t="s">
        <v>57</v>
      </c>
      <c r="Q9" s="7" t="s">
        <v>68</v>
      </c>
      <c r="R9" s="7">
        <v>1</v>
      </c>
      <c r="S9" s="11">
        <f t="shared" si="0"/>
        <v>112.5</v>
      </c>
      <c r="T9" s="11">
        <f t="shared" si="1"/>
        <v>33.333333333333336</v>
      </c>
      <c r="U9" s="11">
        <f t="shared" si="2"/>
        <v>4.9638888888888886</v>
      </c>
      <c r="V9" s="11" t="s">
        <v>279</v>
      </c>
      <c r="Y9" s="1"/>
    </row>
    <row r="10" spans="2:25" ht="24">
      <c r="B10" s="1"/>
      <c r="C10" s="2" t="s">
        <v>5</v>
      </c>
      <c r="D10" s="7" t="s">
        <v>39</v>
      </c>
      <c r="E10" s="7" t="s">
        <v>34</v>
      </c>
      <c r="F10" s="7" t="s">
        <v>41</v>
      </c>
      <c r="G10" s="7" t="s">
        <v>66</v>
      </c>
      <c r="H10" s="6">
        <v>0.5</v>
      </c>
      <c r="I10" s="7">
        <v>10</v>
      </c>
      <c r="J10" s="7">
        <v>20</v>
      </c>
      <c r="K10" s="7" t="s">
        <v>63</v>
      </c>
      <c r="L10" s="7">
        <v>2</v>
      </c>
      <c r="M10" s="7">
        <v>1</v>
      </c>
      <c r="N10" s="7" t="s">
        <v>46</v>
      </c>
      <c r="O10" s="7">
        <v>0</v>
      </c>
      <c r="P10" s="7" t="s">
        <v>57</v>
      </c>
      <c r="Q10" s="5" t="s">
        <v>67</v>
      </c>
      <c r="R10" s="7">
        <v>3</v>
      </c>
      <c r="S10" s="11">
        <f t="shared" si="0"/>
        <v>62.5</v>
      </c>
      <c r="T10" s="11">
        <f t="shared" si="1"/>
        <v>16.666666666666668</v>
      </c>
      <c r="U10" s="11">
        <f t="shared" si="2"/>
        <v>3.8527777777777774</v>
      </c>
      <c r="V10" s="11" t="s">
        <v>280</v>
      </c>
      <c r="Y10" s="1"/>
    </row>
    <row r="11" spans="2:25" ht="24">
      <c r="B11" s="1"/>
      <c r="C11" s="2" t="s">
        <v>6</v>
      </c>
      <c r="D11" s="5" t="s">
        <v>38</v>
      </c>
      <c r="E11" s="7" t="s">
        <v>35</v>
      </c>
      <c r="F11" s="7" t="s">
        <v>41</v>
      </c>
      <c r="G11" s="7" t="s">
        <v>65</v>
      </c>
      <c r="H11" s="6">
        <v>0.5</v>
      </c>
      <c r="I11" s="7">
        <v>10</v>
      </c>
      <c r="J11" s="7">
        <v>0</v>
      </c>
      <c r="K11" s="7" t="s">
        <v>63</v>
      </c>
      <c r="L11" s="7">
        <v>2</v>
      </c>
      <c r="M11" s="5">
        <v>2</v>
      </c>
      <c r="N11" s="7" t="s">
        <v>46</v>
      </c>
      <c r="O11" s="7">
        <v>4</v>
      </c>
      <c r="P11" s="7" t="s">
        <v>80</v>
      </c>
      <c r="Q11" s="5" t="s">
        <v>67</v>
      </c>
      <c r="R11" s="7">
        <v>1</v>
      </c>
      <c r="S11" s="11">
        <f t="shared" si="0"/>
        <v>112.5</v>
      </c>
      <c r="T11" s="11">
        <f t="shared" si="1"/>
        <v>166.66666666666666</v>
      </c>
      <c r="U11" s="11">
        <f t="shared" si="2"/>
        <v>6.852777777777777</v>
      </c>
      <c r="V11" s="11" t="s">
        <v>281</v>
      </c>
      <c r="Y11" s="1"/>
    </row>
    <row r="12" spans="2:25" ht="24">
      <c r="B12" s="1"/>
      <c r="C12" s="2" t="s">
        <v>7</v>
      </c>
      <c r="D12" s="5" t="s">
        <v>38</v>
      </c>
      <c r="E12" s="7" t="s">
        <v>34</v>
      </c>
      <c r="F12" s="5" t="s">
        <v>40</v>
      </c>
      <c r="G12" s="7" t="s">
        <v>66</v>
      </c>
      <c r="H12" s="6">
        <v>0.4</v>
      </c>
      <c r="I12" s="7">
        <v>30</v>
      </c>
      <c r="J12" s="7">
        <v>20</v>
      </c>
      <c r="K12" s="7" t="s">
        <v>63</v>
      </c>
      <c r="L12" s="7">
        <v>2</v>
      </c>
      <c r="M12" s="5">
        <v>2</v>
      </c>
      <c r="N12" s="7" t="s">
        <v>46</v>
      </c>
      <c r="O12" s="7">
        <v>0</v>
      </c>
      <c r="P12" s="7" t="s">
        <v>80</v>
      </c>
      <c r="Q12" s="7" t="s">
        <v>68</v>
      </c>
      <c r="R12" s="7">
        <v>1</v>
      </c>
      <c r="S12" s="11">
        <f t="shared" si="0"/>
        <v>112.5</v>
      </c>
      <c r="T12" s="11">
        <f t="shared" si="1"/>
        <v>33.333333333333336</v>
      </c>
      <c r="U12" s="11">
        <f t="shared" si="2"/>
        <v>5.2972222222222216</v>
      </c>
      <c r="V12" s="11" t="s">
        <v>279</v>
      </c>
      <c r="Y12" s="1"/>
    </row>
    <row r="13" spans="2:25" ht="24">
      <c r="B13" s="1"/>
      <c r="C13" s="2" t="s">
        <v>8</v>
      </c>
      <c r="D13" s="7" t="s">
        <v>39</v>
      </c>
      <c r="E13" s="7" t="s">
        <v>35</v>
      </c>
      <c r="F13" s="5" t="s">
        <v>40</v>
      </c>
      <c r="G13" s="7" t="s">
        <v>65</v>
      </c>
      <c r="H13" s="6">
        <v>0.4</v>
      </c>
      <c r="I13" s="7">
        <v>30</v>
      </c>
      <c r="J13" s="7">
        <v>0</v>
      </c>
      <c r="K13" s="7" t="s">
        <v>63</v>
      </c>
      <c r="L13" s="7">
        <v>2</v>
      </c>
      <c r="M13" s="7">
        <v>1</v>
      </c>
      <c r="N13" s="7" t="s">
        <v>46</v>
      </c>
      <c r="O13" s="7">
        <v>4</v>
      </c>
      <c r="P13" s="7" t="s">
        <v>57</v>
      </c>
      <c r="Q13" s="7" t="s">
        <v>68</v>
      </c>
      <c r="R13" s="7">
        <v>3</v>
      </c>
      <c r="S13" s="11">
        <f t="shared" si="0"/>
        <v>62.5</v>
      </c>
      <c r="T13" s="11">
        <f t="shared" si="1"/>
        <v>83.333333333333329</v>
      </c>
      <c r="U13" s="11">
        <f t="shared" si="2"/>
        <v>4.9638888888888886</v>
      </c>
      <c r="V13" s="11" t="s">
        <v>278</v>
      </c>
      <c r="Y13" s="1"/>
    </row>
    <row r="14" spans="2:25" ht="24">
      <c r="B14" s="1"/>
      <c r="C14" s="2" t="s">
        <v>9</v>
      </c>
      <c r="D14" s="7" t="s">
        <v>39</v>
      </c>
      <c r="E14" s="7" t="s">
        <v>34</v>
      </c>
      <c r="F14" s="5" t="s">
        <v>40</v>
      </c>
      <c r="G14" s="7" t="s">
        <v>65</v>
      </c>
      <c r="H14" s="6">
        <v>0.4</v>
      </c>
      <c r="I14" s="7">
        <v>10</v>
      </c>
      <c r="J14" s="7">
        <v>20</v>
      </c>
      <c r="K14" s="7" t="s">
        <v>62</v>
      </c>
      <c r="L14" s="7">
        <v>2</v>
      </c>
      <c r="M14" s="5">
        <v>2</v>
      </c>
      <c r="N14" s="7" t="s">
        <v>45</v>
      </c>
      <c r="O14" s="7">
        <v>4</v>
      </c>
      <c r="P14" s="7" t="s">
        <v>57</v>
      </c>
      <c r="Q14" s="5" t="s">
        <v>67</v>
      </c>
      <c r="R14" s="7">
        <v>1</v>
      </c>
      <c r="S14" s="11">
        <f t="shared" si="0"/>
        <v>112.5</v>
      </c>
      <c r="T14" s="11">
        <f t="shared" si="1"/>
        <v>166.66666666666666</v>
      </c>
      <c r="U14" s="11">
        <f t="shared" si="2"/>
        <v>7.1861111111111109</v>
      </c>
      <c r="V14" s="11" t="s">
        <v>281</v>
      </c>
      <c r="Y14" s="1"/>
    </row>
    <row r="15" spans="2:25" ht="24">
      <c r="B15" s="1"/>
      <c r="C15" s="2" t="s">
        <v>10</v>
      </c>
      <c r="D15" s="5" t="s">
        <v>38</v>
      </c>
      <c r="E15" s="7" t="s">
        <v>35</v>
      </c>
      <c r="F15" s="5" t="s">
        <v>40</v>
      </c>
      <c r="G15" s="7" t="s">
        <v>66</v>
      </c>
      <c r="H15" s="6">
        <v>0.4</v>
      </c>
      <c r="I15" s="7">
        <v>10</v>
      </c>
      <c r="J15" s="7">
        <v>0</v>
      </c>
      <c r="K15" s="7" t="s">
        <v>62</v>
      </c>
      <c r="L15" s="7">
        <v>2</v>
      </c>
      <c r="M15" s="7">
        <v>1</v>
      </c>
      <c r="N15" s="7" t="s">
        <v>45</v>
      </c>
      <c r="O15" s="7">
        <v>0</v>
      </c>
      <c r="P15" s="7" t="s">
        <v>80</v>
      </c>
      <c r="Q15" s="5" t="s">
        <v>67</v>
      </c>
      <c r="R15" s="7">
        <v>3</v>
      </c>
      <c r="S15" s="11">
        <f t="shared" si="0"/>
        <v>62.5</v>
      </c>
      <c r="T15" s="11">
        <f t="shared" si="1"/>
        <v>16.666666666666668</v>
      </c>
      <c r="U15" s="11">
        <f t="shared" si="2"/>
        <v>3.5194444444444444</v>
      </c>
      <c r="V15" s="11" t="s">
        <v>280</v>
      </c>
      <c r="Y15" s="1"/>
    </row>
    <row r="16" spans="2:25" ht="24">
      <c r="B16" s="1"/>
      <c r="C16" s="2" t="s">
        <v>11</v>
      </c>
      <c r="D16" s="5" t="s">
        <v>38</v>
      </c>
      <c r="E16" s="7" t="s">
        <v>34</v>
      </c>
      <c r="F16" s="7" t="s">
        <v>41</v>
      </c>
      <c r="G16" s="7" t="s">
        <v>66</v>
      </c>
      <c r="H16" s="6">
        <v>0.4</v>
      </c>
      <c r="I16" s="7">
        <v>10</v>
      </c>
      <c r="J16" s="7">
        <v>0</v>
      </c>
      <c r="K16" s="7" t="s">
        <v>63</v>
      </c>
      <c r="L16" s="7">
        <v>0</v>
      </c>
      <c r="M16" s="7">
        <v>1</v>
      </c>
      <c r="N16" s="7" t="s">
        <v>45</v>
      </c>
      <c r="O16" s="7">
        <v>4</v>
      </c>
      <c r="P16" s="7" t="s">
        <v>57</v>
      </c>
      <c r="Q16" s="7" t="s">
        <v>68</v>
      </c>
      <c r="R16" s="7">
        <v>1</v>
      </c>
      <c r="S16" s="11">
        <f t="shared" si="0"/>
        <v>112.5</v>
      </c>
      <c r="T16" s="11">
        <f t="shared" si="1"/>
        <v>83.333333333333329</v>
      </c>
      <c r="U16" s="11">
        <f t="shared" si="2"/>
        <v>5.4305555555555554</v>
      </c>
      <c r="V16" s="11" t="s">
        <v>278</v>
      </c>
      <c r="Y16" s="1"/>
    </row>
    <row r="17" spans="2:25" ht="24">
      <c r="B17" s="1"/>
      <c r="C17" s="2" t="s">
        <v>12</v>
      </c>
      <c r="D17" s="7" t="s">
        <v>39</v>
      </c>
      <c r="E17" s="7" t="s">
        <v>35</v>
      </c>
      <c r="F17" s="7" t="s">
        <v>41</v>
      </c>
      <c r="G17" s="7" t="s">
        <v>65</v>
      </c>
      <c r="H17" s="6">
        <v>0.4</v>
      </c>
      <c r="I17" s="7">
        <v>10</v>
      </c>
      <c r="J17" s="7">
        <v>20</v>
      </c>
      <c r="K17" s="7" t="s">
        <v>63</v>
      </c>
      <c r="L17" s="7">
        <v>0</v>
      </c>
      <c r="M17" s="5">
        <v>2</v>
      </c>
      <c r="N17" s="7" t="s">
        <v>45</v>
      </c>
      <c r="O17" s="7">
        <v>0</v>
      </c>
      <c r="P17" s="7" t="s">
        <v>80</v>
      </c>
      <c r="Q17" s="7" t="s">
        <v>68</v>
      </c>
      <c r="R17" s="7">
        <v>3</v>
      </c>
      <c r="S17" s="11">
        <f t="shared" si="0"/>
        <v>62.5</v>
      </c>
      <c r="T17" s="11">
        <f t="shared" si="1"/>
        <v>33.333333333333336</v>
      </c>
      <c r="U17" s="11">
        <f t="shared" si="2"/>
        <v>4.0972222222222223</v>
      </c>
      <c r="V17" s="11" t="s">
        <v>279</v>
      </c>
      <c r="Y17" s="1"/>
    </row>
    <row r="18" spans="2:25" ht="24">
      <c r="B18" s="1"/>
      <c r="C18" s="2" t="s">
        <v>13</v>
      </c>
      <c r="D18" s="7" t="s">
        <v>39</v>
      </c>
      <c r="E18" s="7" t="s">
        <v>34</v>
      </c>
      <c r="F18" s="7" t="s">
        <v>41</v>
      </c>
      <c r="G18" s="7" t="s">
        <v>65</v>
      </c>
      <c r="H18" s="6">
        <v>0.4</v>
      </c>
      <c r="I18" s="7">
        <v>30</v>
      </c>
      <c r="J18" s="7">
        <v>0</v>
      </c>
      <c r="K18" s="7" t="s">
        <v>62</v>
      </c>
      <c r="L18" s="7">
        <v>0</v>
      </c>
      <c r="M18" s="7">
        <v>1</v>
      </c>
      <c r="N18" s="7" t="s">
        <v>46</v>
      </c>
      <c r="O18" s="7">
        <v>0</v>
      </c>
      <c r="P18" s="7" t="s">
        <v>80</v>
      </c>
      <c r="Q18" s="5" t="s">
        <v>67</v>
      </c>
      <c r="R18" s="7">
        <v>1</v>
      </c>
      <c r="S18" s="11">
        <f t="shared" si="0"/>
        <v>112.5</v>
      </c>
      <c r="T18" s="11">
        <f t="shared" si="1"/>
        <v>16.666666666666668</v>
      </c>
      <c r="U18" s="11">
        <f t="shared" si="2"/>
        <v>4.6527777777777777</v>
      </c>
      <c r="V18" s="11" t="s">
        <v>280</v>
      </c>
      <c r="Y18" s="1"/>
    </row>
    <row r="19" spans="2:25" ht="24">
      <c r="C19" s="2" t="s">
        <v>14</v>
      </c>
      <c r="D19" s="5" t="s">
        <v>38</v>
      </c>
      <c r="E19" s="7" t="s">
        <v>35</v>
      </c>
      <c r="F19" s="7" t="s">
        <v>41</v>
      </c>
      <c r="G19" s="7" t="s">
        <v>66</v>
      </c>
      <c r="H19" s="6">
        <v>0.4</v>
      </c>
      <c r="I19" s="7">
        <v>30</v>
      </c>
      <c r="J19" s="7">
        <v>20</v>
      </c>
      <c r="K19" s="7" t="s">
        <v>62</v>
      </c>
      <c r="L19" s="7">
        <v>0</v>
      </c>
      <c r="M19" s="5">
        <v>2</v>
      </c>
      <c r="N19" s="7" t="s">
        <v>46</v>
      </c>
      <c r="O19" s="7">
        <v>4</v>
      </c>
      <c r="P19" s="7" t="s">
        <v>57</v>
      </c>
      <c r="Q19" s="5" t="s">
        <v>67</v>
      </c>
      <c r="R19" s="7">
        <v>3</v>
      </c>
      <c r="S19" s="11">
        <f t="shared" si="0"/>
        <v>62.5</v>
      </c>
      <c r="T19" s="11">
        <f t="shared" si="1"/>
        <v>166.66666666666666</v>
      </c>
      <c r="U19" s="11">
        <f t="shared" si="2"/>
        <v>6.6527777777777768</v>
      </c>
      <c r="V19" s="11" t="s">
        <v>281</v>
      </c>
    </row>
    <row r="20" spans="2:25" ht="24">
      <c r="C20" s="2" t="s">
        <v>15</v>
      </c>
      <c r="D20" s="5" t="s">
        <v>38</v>
      </c>
      <c r="E20" s="7" t="s">
        <v>34</v>
      </c>
      <c r="F20" s="5" t="s">
        <v>40</v>
      </c>
      <c r="G20" s="7" t="s">
        <v>65</v>
      </c>
      <c r="H20" s="6">
        <v>0.5</v>
      </c>
      <c r="I20" s="7">
        <v>10</v>
      </c>
      <c r="J20" s="7">
        <v>0</v>
      </c>
      <c r="K20" s="7" t="s">
        <v>62</v>
      </c>
      <c r="L20" s="7">
        <v>0</v>
      </c>
      <c r="M20" s="5">
        <v>2</v>
      </c>
      <c r="N20" s="7" t="s">
        <v>46</v>
      </c>
      <c r="O20" s="7">
        <v>0</v>
      </c>
      <c r="P20" s="7" t="s">
        <v>57</v>
      </c>
      <c r="Q20" s="7" t="s">
        <v>68</v>
      </c>
      <c r="R20" s="7">
        <v>3</v>
      </c>
      <c r="S20" s="11">
        <f t="shared" si="0"/>
        <v>62.5</v>
      </c>
      <c r="T20" s="11">
        <f t="shared" si="1"/>
        <v>33.333333333333336</v>
      </c>
      <c r="U20" s="11">
        <f t="shared" si="2"/>
        <v>3.7638888888888888</v>
      </c>
      <c r="V20" s="11" t="s">
        <v>279</v>
      </c>
    </row>
    <row r="21" spans="2:25" ht="24">
      <c r="C21" s="2" t="s">
        <v>16</v>
      </c>
      <c r="D21" s="7" t="s">
        <v>39</v>
      </c>
      <c r="E21" s="7" t="s">
        <v>35</v>
      </c>
      <c r="F21" s="5" t="s">
        <v>40</v>
      </c>
      <c r="G21" s="7" t="s">
        <v>66</v>
      </c>
      <c r="H21" s="6">
        <v>0.5</v>
      </c>
      <c r="I21" s="7">
        <v>10</v>
      </c>
      <c r="J21" s="7">
        <v>20</v>
      </c>
      <c r="K21" s="7" t="s">
        <v>62</v>
      </c>
      <c r="L21" s="7">
        <v>0</v>
      </c>
      <c r="M21" s="7">
        <v>1</v>
      </c>
      <c r="N21" s="7" t="s">
        <v>46</v>
      </c>
      <c r="O21" s="7">
        <v>4</v>
      </c>
      <c r="P21" s="7" t="s">
        <v>80</v>
      </c>
      <c r="Q21" s="7" t="s">
        <v>68</v>
      </c>
      <c r="R21" s="7">
        <v>1</v>
      </c>
      <c r="S21" s="11">
        <f t="shared" si="0"/>
        <v>112.5</v>
      </c>
      <c r="T21" s="11">
        <f t="shared" si="1"/>
        <v>83.333333333333329</v>
      </c>
      <c r="U21" s="11">
        <f t="shared" si="2"/>
        <v>5.7638888888888884</v>
      </c>
      <c r="V21" s="11" t="s">
        <v>278</v>
      </c>
    </row>
    <row r="22" spans="2:25" ht="24">
      <c r="C22" s="2" t="s">
        <v>17</v>
      </c>
      <c r="D22" s="7" t="s">
        <v>39</v>
      </c>
      <c r="E22" s="7" t="s">
        <v>34</v>
      </c>
      <c r="F22" s="5" t="s">
        <v>40</v>
      </c>
      <c r="G22" s="7" t="s">
        <v>66</v>
      </c>
      <c r="H22" s="6">
        <v>0.5</v>
      </c>
      <c r="I22" s="7">
        <v>30</v>
      </c>
      <c r="J22" s="7">
        <v>0</v>
      </c>
      <c r="K22" s="7" t="s">
        <v>63</v>
      </c>
      <c r="L22" s="7">
        <v>0</v>
      </c>
      <c r="M22" s="5">
        <v>2</v>
      </c>
      <c r="N22" s="7" t="s">
        <v>45</v>
      </c>
      <c r="O22" s="7">
        <v>4</v>
      </c>
      <c r="P22" s="7" t="s">
        <v>80</v>
      </c>
      <c r="Q22" s="5" t="s">
        <v>67</v>
      </c>
      <c r="R22" s="7">
        <v>3</v>
      </c>
      <c r="S22" s="11">
        <f t="shared" si="0"/>
        <v>62.5</v>
      </c>
      <c r="T22" s="11">
        <f t="shared" si="1"/>
        <v>166.66666666666666</v>
      </c>
      <c r="U22" s="11">
        <f t="shared" si="2"/>
        <v>6.3194444444444438</v>
      </c>
      <c r="V22" s="11" t="s">
        <v>281</v>
      </c>
    </row>
    <row r="23" spans="2:25" ht="24">
      <c r="C23" s="2" t="s">
        <v>18</v>
      </c>
      <c r="D23" s="5" t="s">
        <v>38</v>
      </c>
      <c r="E23" s="7" t="s">
        <v>35</v>
      </c>
      <c r="F23" s="5" t="s">
        <v>40</v>
      </c>
      <c r="G23" s="7" t="s">
        <v>65</v>
      </c>
      <c r="H23" s="6">
        <v>0.5</v>
      </c>
      <c r="I23" s="7">
        <v>30</v>
      </c>
      <c r="J23" s="7">
        <v>20</v>
      </c>
      <c r="K23" s="7" t="s">
        <v>63</v>
      </c>
      <c r="L23" s="7">
        <v>0</v>
      </c>
      <c r="M23" s="7">
        <v>1</v>
      </c>
      <c r="N23" s="7" t="s">
        <v>45</v>
      </c>
      <c r="O23" s="7">
        <v>0</v>
      </c>
      <c r="P23" s="7" t="s">
        <v>57</v>
      </c>
      <c r="Q23" s="5" t="s">
        <v>67</v>
      </c>
      <c r="R23" s="7">
        <v>1</v>
      </c>
      <c r="S23" s="11">
        <f t="shared" si="0"/>
        <v>112.5</v>
      </c>
      <c r="T23" s="11">
        <f t="shared" si="1"/>
        <v>16.666666666666668</v>
      </c>
      <c r="U23" s="11">
        <f t="shared" si="2"/>
        <v>4.9861111111111116</v>
      </c>
      <c r="V23" s="11" t="s">
        <v>280</v>
      </c>
    </row>
    <row r="24" spans="2:25" ht="24">
      <c r="C24" s="1" t="s">
        <v>36</v>
      </c>
      <c r="D24" s="5" t="s">
        <v>38</v>
      </c>
      <c r="E24" s="5" t="s">
        <v>34</v>
      </c>
      <c r="F24" s="5" t="s">
        <v>40</v>
      </c>
      <c r="G24" s="5" t="s">
        <v>64</v>
      </c>
      <c r="H24" s="6">
        <v>0.45</v>
      </c>
      <c r="I24" s="5">
        <v>20</v>
      </c>
      <c r="J24" s="5">
        <v>10</v>
      </c>
      <c r="K24" s="5" t="s">
        <v>61</v>
      </c>
      <c r="L24" s="5">
        <v>1</v>
      </c>
      <c r="M24" s="5">
        <v>2</v>
      </c>
      <c r="N24" s="5" t="s">
        <v>44</v>
      </c>
      <c r="O24" s="5">
        <v>2</v>
      </c>
      <c r="P24" s="5" t="s">
        <v>56</v>
      </c>
      <c r="Q24" s="5" t="s">
        <v>68</v>
      </c>
      <c r="R24" s="5">
        <v>2</v>
      </c>
      <c r="S24" s="11">
        <f t="shared" si="0"/>
        <v>75</v>
      </c>
      <c r="T24" s="11">
        <f t="shared" si="1"/>
        <v>100</v>
      </c>
      <c r="U24" s="11">
        <f t="shared" si="2"/>
        <v>5.4333333333333336</v>
      </c>
      <c r="V24" s="36">
        <v>100</v>
      </c>
    </row>
    <row r="25" spans="2:25" ht="24">
      <c r="C25" s="2" t="s">
        <v>19</v>
      </c>
      <c r="D25" s="7" t="s">
        <v>39</v>
      </c>
      <c r="E25" s="7" t="s">
        <v>35</v>
      </c>
      <c r="F25" s="5" t="s">
        <v>40</v>
      </c>
      <c r="G25" s="7" t="s">
        <v>66</v>
      </c>
      <c r="H25" s="6">
        <v>0.4</v>
      </c>
      <c r="I25" s="7">
        <v>10</v>
      </c>
      <c r="J25" s="7">
        <v>0</v>
      </c>
      <c r="K25" s="7" t="s">
        <v>63</v>
      </c>
      <c r="L25" s="7">
        <v>0</v>
      </c>
      <c r="M25" s="5">
        <v>2</v>
      </c>
      <c r="N25" s="7" t="s">
        <v>46</v>
      </c>
      <c r="O25" s="7">
        <v>0</v>
      </c>
      <c r="P25" s="7" t="s">
        <v>57</v>
      </c>
      <c r="Q25" s="5" t="s">
        <v>67</v>
      </c>
      <c r="R25" s="7">
        <v>1</v>
      </c>
      <c r="S25" s="11">
        <f t="shared" si="0"/>
        <v>112.5</v>
      </c>
      <c r="T25" s="11">
        <f t="shared" si="1"/>
        <v>33.333333333333336</v>
      </c>
      <c r="U25" s="11">
        <f t="shared" si="2"/>
        <v>4.5972222222222223</v>
      </c>
      <c r="V25" s="11" t="s">
        <v>279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Plan brut</vt:lpstr>
      <vt:lpstr>Plan annoté</vt:lpstr>
      <vt:lpstr>Plan chronologique</vt:lpstr>
      <vt:lpstr>Temps de travail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2016-01-06T16:31:08Z</dcterms:created>
  <dcterms:modified xsi:type="dcterms:W3CDTF">2017-05-30T15:53:25Z</dcterms:modified>
</cp:coreProperties>
</file>