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db4017_ic_ac_uk/Documents/Imperial/EIEY1/Algorithms and Data Structures/CW2/"/>
    </mc:Choice>
  </mc:AlternateContent>
  <xr:revisionPtr revIDLastSave="327" documentId="8_{4FB37646-AB2A-9743-959B-3C1764520563}" xr6:coauthVersionLast="44" xr6:coauthVersionMax="44" xr10:uidLastSave="{EA57FE41-3695-3A41-A039-065EB68D6BC4}"/>
  <bookViews>
    <workbookView xWindow="740" yWindow="460" windowWidth="27920" windowHeight="15160" xr2:uid="{94F5DAA3-3158-3145-923D-1C0B645DD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7" i="1" l="1"/>
  <c r="B54" i="1"/>
  <c r="G54" i="1" s="1"/>
  <c r="G26" i="1"/>
  <c r="C65" i="1"/>
  <c r="C63" i="1"/>
  <c r="C62" i="1"/>
  <c r="C61" i="1"/>
  <c r="C60" i="1"/>
  <c r="G52" i="1"/>
  <c r="G51" i="1"/>
  <c r="G48" i="1"/>
  <c r="I48" i="1" s="1"/>
  <c r="G49" i="1"/>
  <c r="I49" i="1" s="1"/>
  <c r="G53" i="1"/>
  <c r="I53" i="1" s="1"/>
  <c r="G50" i="1"/>
  <c r="G47" i="1"/>
  <c r="G46" i="1"/>
  <c r="I46" i="1" s="1"/>
  <c r="H45" i="1"/>
  <c r="G45" i="1"/>
  <c r="I45" i="1" s="1"/>
  <c r="B45" i="1"/>
  <c r="B46" i="1" s="1"/>
  <c r="B47" i="1" s="1"/>
  <c r="H44" i="1"/>
  <c r="G44" i="1"/>
  <c r="I44" i="1" s="1"/>
  <c r="G39" i="1"/>
  <c r="G36" i="1"/>
  <c r="G33" i="1"/>
  <c r="G32" i="1"/>
  <c r="H31" i="1"/>
  <c r="G31" i="1"/>
  <c r="B31" i="1"/>
  <c r="B32" i="1" s="1"/>
  <c r="B33" i="1" s="1"/>
  <c r="B34" i="1" s="1"/>
  <c r="C34" i="1" s="1"/>
  <c r="D34" i="1" s="1"/>
  <c r="H30" i="1"/>
  <c r="G30" i="1"/>
  <c r="H20" i="1"/>
  <c r="G20" i="1"/>
  <c r="H19" i="1"/>
  <c r="G19" i="1"/>
  <c r="B20" i="1"/>
  <c r="B21" i="1" s="1"/>
  <c r="C21" i="1" s="1"/>
  <c r="D21" i="1" s="1"/>
  <c r="H18" i="1"/>
  <c r="G18" i="1"/>
  <c r="H17" i="1"/>
  <c r="G17" i="1"/>
  <c r="G12" i="1"/>
  <c r="G9" i="1"/>
  <c r="G4" i="1"/>
  <c r="G5" i="1"/>
  <c r="G6" i="1"/>
  <c r="G3" i="1"/>
  <c r="H4" i="1"/>
  <c r="H5" i="1"/>
  <c r="H6" i="1"/>
  <c r="H3" i="1"/>
  <c r="B4" i="1"/>
  <c r="B5" i="1" s="1"/>
  <c r="B6" i="1" s="1"/>
  <c r="B7" i="1" s="1"/>
  <c r="B8" i="1" s="1"/>
  <c r="B9" i="1" s="1"/>
  <c r="B10" i="1" s="1"/>
  <c r="B11" i="1" s="1"/>
  <c r="B12" i="1" s="1"/>
  <c r="C12" i="1" s="1"/>
  <c r="I47" i="1" l="1"/>
  <c r="B55" i="1"/>
  <c r="C32" i="1"/>
  <c r="D32" i="1" s="1"/>
  <c r="H32" i="1" s="1"/>
  <c r="C33" i="1"/>
  <c r="D33" i="1" s="1"/>
  <c r="H33" i="1" s="1"/>
  <c r="G21" i="1"/>
  <c r="C7" i="1"/>
  <c r="D7" i="1" s="1"/>
  <c r="H7" i="1" s="1"/>
  <c r="C47" i="1"/>
  <c r="H47" i="1" s="1"/>
  <c r="C46" i="1"/>
  <c r="H46" i="1" s="1"/>
  <c r="H34" i="1"/>
  <c r="B35" i="1"/>
  <c r="C35" i="1" s="1"/>
  <c r="D35" i="1" s="1"/>
  <c r="H21" i="1"/>
  <c r="B22" i="1"/>
  <c r="C10" i="1"/>
  <c r="C11" i="1"/>
  <c r="C9" i="1"/>
  <c r="C8" i="1"/>
  <c r="G55" i="1" l="1"/>
  <c r="B56" i="1"/>
  <c r="G56" i="1" s="1"/>
  <c r="G22" i="1"/>
  <c r="C48" i="1"/>
  <c r="H48" i="1" s="1"/>
  <c r="H35" i="1"/>
  <c r="B36" i="1"/>
  <c r="C36" i="1" s="1"/>
  <c r="D36" i="1" s="1"/>
  <c r="C22" i="1"/>
  <c r="B23" i="1"/>
  <c r="D8" i="1"/>
  <c r="H8" i="1" s="1"/>
  <c r="D9" i="1" s="1"/>
  <c r="H9" i="1" s="1"/>
  <c r="D10" i="1" s="1"/>
  <c r="H10" i="1" s="1"/>
  <c r="D11" i="1" s="1"/>
  <c r="H11" i="1" s="1"/>
  <c r="D12" i="1" s="1"/>
  <c r="H12" i="1" s="1"/>
  <c r="H13" i="1" s="1"/>
  <c r="D22" i="1" l="1"/>
  <c r="H22" i="1" s="1"/>
  <c r="H49" i="1"/>
  <c r="B50" i="1"/>
  <c r="I50" i="1" s="1"/>
  <c r="B37" i="1"/>
  <c r="C37" i="1" s="1"/>
  <c r="D37" i="1" s="1"/>
  <c r="H36" i="1"/>
  <c r="B24" i="1"/>
  <c r="B25" i="1" s="1"/>
  <c r="C23" i="1"/>
  <c r="D23" i="1" l="1"/>
  <c r="H23" i="1" s="1"/>
  <c r="B51" i="1"/>
  <c r="I51" i="1" s="1"/>
  <c r="C50" i="1"/>
  <c r="H50" i="1" s="1"/>
  <c r="B38" i="1"/>
  <c r="C38" i="1" s="1"/>
  <c r="D38" i="1" s="1"/>
  <c r="H37" i="1"/>
  <c r="C24" i="1"/>
  <c r="D24" i="1" l="1"/>
  <c r="H24" i="1" s="1"/>
  <c r="B52" i="1"/>
  <c r="I52" i="1" s="1"/>
  <c r="C51" i="1"/>
  <c r="H51" i="1" s="1"/>
  <c r="B39" i="1"/>
  <c r="B40" i="1" s="1"/>
  <c r="H38" i="1"/>
  <c r="B26" i="1"/>
  <c r="C26" i="1" s="1"/>
  <c r="D26" i="1" s="1"/>
  <c r="C25" i="1"/>
  <c r="C40" i="1" l="1"/>
  <c r="D40" i="1" s="1"/>
  <c r="H40" i="1" s="1"/>
  <c r="G40" i="1"/>
  <c r="C39" i="1"/>
  <c r="D39" i="1" s="1"/>
  <c r="H39" i="1" s="1"/>
  <c r="D25" i="1"/>
  <c r="H25" i="1" s="1"/>
  <c r="H53" i="1"/>
  <c r="C52" i="1"/>
  <c r="H52" i="1" s="1"/>
  <c r="H26" i="1"/>
</calcChain>
</file>

<file path=xl/sharedStrings.xml><?xml version="1.0" encoding="utf-8"?>
<sst xmlns="http://schemas.openxmlformats.org/spreadsheetml/2006/main" count="43" uniqueCount="20">
  <si>
    <t>Message length</t>
  </si>
  <si>
    <t>Initial size</t>
  </si>
  <si>
    <t>Output size</t>
  </si>
  <si>
    <t>Compression ratio</t>
  </si>
  <si>
    <t>All ASCII Codes, equal weighting</t>
  </si>
  <si>
    <t>Time taken to encode (microseconds)</t>
  </si>
  <si>
    <t>Time to decode</t>
  </si>
  <si>
    <t>Total time</t>
  </si>
  <si>
    <t>All ASCII Codes, unequal weighting</t>
  </si>
  <si>
    <t>Subset of ASCII Codes, equal weighting</t>
  </si>
  <si>
    <t>Subset of ASCII Codes, unequal weighting</t>
  </si>
  <si>
    <t>Whole book:</t>
  </si>
  <si>
    <t>Adventures of Sherlock Holmes</t>
  </si>
  <si>
    <t>A Doll's House - Ibsen</t>
  </si>
  <si>
    <t>Metamorphosis - Kafka</t>
  </si>
  <si>
    <t>Great Expectations - Charles Dickens</t>
  </si>
  <si>
    <t>The Republic - Plato</t>
  </si>
  <si>
    <t>Average</t>
  </si>
  <si>
    <t>All ASCII Codes</t>
  </si>
  <si>
    <t>Subset of ASCII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</si>
</sst>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time taken for message of equal frequency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All ASCII Codes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Sheet1!$B$3:$B$13</c:f>
              <c:numCache>
                <c:formatCode>General</c:formatCode>
                <c:ptCount val="7"/>
                <c:pt idx="0">
                  <c:v>94</c:v>
                </c:pt>
                <c:pt idx="1">
                  <c:v>188</c:v>
                </c:pt>
                <c:pt idx="2">
                  <c:v>376</c:v>
                </c:pt>
                <c:pt idx="3">
                  <c:v>752</c:v>
                </c:pt>
                <c:pt idx="4">
                  <c:v>6016</c:v>
                </c:pt>
                <c:pt idx="5">
                  <c:v>48128</c:v>
                </c:pt>
                <c:pt idx="6">
                  <c:v>63488</c:v>
                </c:pt>
              </c:numCache>
            </c:numRef>
          </c:xVal>
          <c:yVal>
            <c:numRef>
              <c:f>Sheet1!$G$3:$G$13</c:f>
              <c:numCache>
                <c:formatCode>General</c:formatCode>
                <c:ptCount val="7"/>
                <c:pt idx="0">
                  <c:v>920</c:v>
                </c:pt>
                <c:pt idx="1">
                  <c:v>1154</c:v>
                </c:pt>
                <c:pt idx="2">
                  <c:v>1551</c:v>
                </c:pt>
                <c:pt idx="3">
                  <c:v>2646</c:v>
                </c:pt>
                <c:pt idx="4">
                  <c:v>13546</c:v>
                </c:pt>
                <c:pt idx="5">
                  <c:v>561698</c:v>
                </c:pt>
                <c:pt idx="6">
                  <c:v>857334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E4-7D44-B080-3ABCD6CB4D0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Sheet1!$A$2:$A$12</c:f>
              <c:strCache>
                <c:ptCount val="1"/>
                <c:pt idx="0">
                  <c:v>All ASCII Codes</c:v>
                </c:pt>
              </c:strCache>
            </c:strRef>
          </c:xVal>
          <c:yVal>
            <c:numRef>
              <c:f>Sheet1!$C$2:$C$12</c:f>
              <c:numCache>
                <c:formatCode>General</c:formatCode>
                <c:ptCount val="7"/>
                <c:pt idx="0">
                  <c:v>0</c:v>
                </c:pt>
                <c:pt idx="1">
                  <c:v>752</c:v>
                </c:pt>
                <c:pt idx="2">
                  <c:v>1504</c:v>
                </c:pt>
                <c:pt idx="3">
                  <c:v>3008</c:v>
                </c:pt>
                <c:pt idx="4">
                  <c:v>6016</c:v>
                </c:pt>
                <c:pt idx="5">
                  <c:v>48128</c:v>
                </c:pt>
                <c:pt idx="6">
                  <c:v>385024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E4-7D44-B080-3ABCD6CB4D0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Sheet1!$A$2:$A$12</c:f>
              <c:strCache>
                <c:ptCount val="1"/>
                <c:pt idx="0">
                  <c:v>All ASCII Codes</c:v>
                </c:pt>
              </c:strCache>
            </c:strRef>
          </c:xVal>
          <c:yVal>
            <c:numRef>
              <c:f>Sheet1!$D$2:$D$12</c:f>
              <c:numCache>
                <c:formatCode>General</c:formatCode>
                <c:ptCount val="7"/>
                <c:pt idx="0">
                  <c:v>0</c:v>
                </c:pt>
                <c:pt idx="1">
                  <c:v>624</c:v>
                </c:pt>
                <c:pt idx="2">
                  <c:v>1248</c:v>
                </c:pt>
                <c:pt idx="3">
                  <c:v>2496</c:v>
                </c:pt>
                <c:pt idx="4">
                  <c:v>4992</c:v>
                </c:pt>
                <c:pt idx="5">
                  <c:v>39936</c:v>
                </c:pt>
                <c:pt idx="6">
                  <c:v>319488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E4-7D44-B080-3ABCD6CB4D0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Sheet1!$A$2:$A$12</c:f>
              <c:strCache>
                <c:ptCount val="1"/>
                <c:pt idx="0">
                  <c:v>All ASCII Codes</c:v>
                </c:pt>
              </c:strCache>
            </c:strRef>
          </c:xVal>
          <c:yVal>
            <c:numRef>
              <c:f>Sheet1!$E$2:$E$12</c:f>
              <c:numCache>
                <c:formatCode>General</c:formatCode>
                <c:ptCount val="7"/>
                <c:pt idx="0">
                  <c:v>0</c:v>
                </c:pt>
                <c:pt idx="1">
                  <c:v>803</c:v>
                </c:pt>
                <c:pt idx="2">
                  <c:v>888</c:v>
                </c:pt>
                <c:pt idx="3">
                  <c:v>1125</c:v>
                </c:pt>
                <c:pt idx="4">
                  <c:v>1712</c:v>
                </c:pt>
                <c:pt idx="5">
                  <c:v>10879</c:v>
                </c:pt>
                <c:pt idx="6">
                  <c:v>497282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E4-7D44-B080-3ABCD6CB4D05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Sheet1!$A$2:$A$12</c:f>
              <c:strCache>
                <c:ptCount val="1"/>
                <c:pt idx="0">
                  <c:v>All ASCII Codes</c:v>
                </c:pt>
              </c:strCache>
            </c:strRef>
          </c:xVal>
          <c:yVal>
            <c:numRef>
              <c:f>Sheet1!$F$2:$F$12</c:f>
              <c:numCache>
                <c:formatCode>General</c:formatCode>
                <c:ptCount val="7"/>
                <c:pt idx="0">
                  <c:v>0</c:v>
                </c:pt>
                <c:pt idx="1">
                  <c:v>117</c:v>
                </c:pt>
                <c:pt idx="2">
                  <c:v>266</c:v>
                </c:pt>
                <c:pt idx="3">
                  <c:v>426</c:v>
                </c:pt>
                <c:pt idx="4">
                  <c:v>934</c:v>
                </c:pt>
                <c:pt idx="5">
                  <c:v>2667</c:v>
                </c:pt>
                <c:pt idx="6">
                  <c:v>64416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E4-7D44-B080-3ABCD6CB4D05}"/>
            </c:ext>
          </c:extLst>
        </c:ser>
        <c:ser>
          <c:idx val="5"/>
          <c:order val="5"/>
          <c:tx>
            <c:strRef>
              <c:f>Sheet1!$A$29</c:f>
              <c:strCache>
                <c:ptCount val="1"/>
                <c:pt idx="0">
                  <c:v>Subset of ASCII Codes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Sheet1!$B$30:$B$40</c:f>
              <c:numCache>
                <c:formatCode>General</c:formatCode>
                <c:ptCount val="7"/>
                <c:pt idx="0">
                  <c:v>62</c:v>
                </c:pt>
                <c:pt idx="1">
                  <c:v>124</c:v>
                </c:pt>
                <c:pt idx="2">
                  <c:v>248</c:v>
                </c:pt>
                <c:pt idx="3">
                  <c:v>496</c:v>
                </c:pt>
                <c:pt idx="4">
                  <c:v>3968</c:v>
                </c:pt>
                <c:pt idx="5">
                  <c:v>31744</c:v>
                </c:pt>
                <c:pt idx="6">
                  <c:v>63488</c:v>
                </c:pt>
              </c:numCache>
            </c:numRef>
          </c:xVal>
          <c:yVal>
            <c:numRef>
              <c:f>Sheet1!$G$30:$G$40</c:f>
              <c:numCache>
                <c:formatCode>General</c:formatCode>
                <c:ptCount val="7"/>
                <c:pt idx="0">
                  <c:v>568</c:v>
                </c:pt>
                <c:pt idx="1">
                  <c:v>472</c:v>
                </c:pt>
                <c:pt idx="2">
                  <c:v>978</c:v>
                </c:pt>
                <c:pt idx="3">
                  <c:v>1712</c:v>
                </c:pt>
                <c:pt idx="4">
                  <c:v>9479</c:v>
                </c:pt>
                <c:pt idx="5">
                  <c:v>205381</c:v>
                </c:pt>
                <c:pt idx="6">
                  <c:v>410762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7E4-7D44-B080-3ABCD6CB4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586751"/>
        <c:axId val="1764903535"/>
      </c:scatterChart>
      <c:valAx>
        <c:axId val="1766586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  <a:r>
                  <a:rPr lang="en-US" baseline="0"/>
                  <a:t> of message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903535"/>
        <c:crosses val="autoZero"/>
        <c:crossBetween val="midCat"/>
      </c:valAx>
      <c:valAx>
        <c:axId val="176490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586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Total</a:t>
            </a:r>
            <a:r>
              <a:rPr lang="en-US" baseline="0"/>
              <a:t> time taken for message of variable frequency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Sheet1!$C$42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Sheet1!$A$43:$A$53</c:f>
              <c:strCache>
                <c:ptCount val="1"/>
                <c:pt idx="0">
                  <c:v>Subset of ASCII Codes</c:v>
                </c:pt>
              </c:strCache>
            </c:strRef>
          </c:xVal>
          <c:yVal>
            <c:numRef>
              <c:f>Sheet1!$C$43:$C$53</c:f>
              <c:numCache>
                <c:formatCode>General</c:formatCode>
                <c:ptCount val="11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  <c:pt idx="4">
                  <c:v>640</c:v>
                </c:pt>
                <c:pt idx="5">
                  <c:v>1280</c:v>
                </c:pt>
                <c:pt idx="6">
                  <c:v>2560</c:v>
                </c:pt>
                <c:pt idx="7">
                  <c:v>5120</c:v>
                </c:pt>
                <c:pt idx="8">
                  <c:v>10240</c:v>
                </c:pt>
                <c:pt idx="9">
                  <c:v>20480</c:v>
                </c:pt>
                <c:pt idx="10">
                  <c:v>40864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72-1D4B-9E4D-F31FE526A888}"/>
            </c:ext>
          </c:extLst>
        </c:ser>
        <c:ser>
          <c:idx val="2"/>
          <c:order val="1"/>
          <c:tx>
            <c:strRef>
              <c:f>Sheet1!$D$42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Sheet1!$A$43:$A$53</c:f>
              <c:strCache>
                <c:ptCount val="1"/>
                <c:pt idx="0">
                  <c:v>Subset of ASCII Codes</c:v>
                </c:pt>
              </c:strCache>
            </c:strRef>
          </c:xVal>
          <c:yVal>
            <c:numRef>
              <c:f>Sheet1!$D$43:$D$53</c:f>
              <c:numCache>
                <c:formatCode>General</c:formatCode>
                <c:ptCount val="11"/>
                <c:pt idx="0">
                  <c:v>0</c:v>
                </c:pt>
                <c:pt idx="1">
                  <c:v>32</c:v>
                </c:pt>
                <c:pt idx="2">
                  <c:v>72</c:v>
                </c:pt>
                <c:pt idx="3">
                  <c:v>156</c:v>
                </c:pt>
                <c:pt idx="4">
                  <c:v>324</c:v>
                </c:pt>
                <c:pt idx="5">
                  <c:v>651</c:v>
                </c:pt>
                <c:pt idx="6">
                  <c:v>1345</c:v>
                </c:pt>
                <c:pt idx="7">
                  <c:v>2726</c:v>
                </c:pt>
                <c:pt idx="8">
                  <c:v>5481</c:v>
                </c:pt>
                <c:pt idx="9">
                  <c:v>11054</c:v>
                </c:pt>
                <c:pt idx="10">
                  <c:v>22312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72-1D4B-9E4D-F31FE526A888}"/>
            </c:ext>
          </c:extLst>
        </c:ser>
        <c:ser>
          <c:idx val="3"/>
          <c:order val="2"/>
          <c:tx>
            <c:strRef>
              <c:f>Sheet1!$E$42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Sheet1!$A$43:$A$53</c:f>
              <c:strCache>
                <c:ptCount val="1"/>
                <c:pt idx="0">
                  <c:v>Subset of ASCII Codes</c:v>
                </c:pt>
              </c:strCache>
            </c:strRef>
          </c:xVal>
          <c:yVal>
            <c:numRef>
              <c:f>Sheet1!$E$43:$E$53</c:f>
              <c:numCache>
                <c:formatCode>General</c:formatCode>
                <c:ptCount val="11"/>
                <c:pt idx="0">
                  <c:v>0</c:v>
                </c:pt>
                <c:pt idx="1">
                  <c:v>121</c:v>
                </c:pt>
                <c:pt idx="2">
                  <c:v>124</c:v>
                </c:pt>
                <c:pt idx="3">
                  <c:v>384</c:v>
                </c:pt>
                <c:pt idx="4">
                  <c:v>380</c:v>
                </c:pt>
                <c:pt idx="5">
                  <c:v>481</c:v>
                </c:pt>
                <c:pt idx="6">
                  <c:v>730</c:v>
                </c:pt>
                <c:pt idx="7">
                  <c:v>1057</c:v>
                </c:pt>
                <c:pt idx="8">
                  <c:v>1921</c:v>
                </c:pt>
                <c:pt idx="9">
                  <c:v>2473</c:v>
                </c:pt>
                <c:pt idx="10">
                  <c:v>9770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72-1D4B-9E4D-F31FE526A888}"/>
            </c:ext>
          </c:extLst>
        </c:ser>
        <c:ser>
          <c:idx val="4"/>
          <c:order val="3"/>
          <c:tx>
            <c:strRef>
              <c:f>Sheet1!$F$42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Sheet1!$A$43:$A$53</c:f>
              <c:strCache>
                <c:ptCount val="1"/>
                <c:pt idx="0">
                  <c:v>Subset of ASCII Codes</c:v>
                </c:pt>
              </c:strCache>
            </c:strRef>
          </c:xVal>
          <c:yVal>
            <c:numRef>
              <c:f>Sheet1!$F$43:$F$53</c:f>
              <c:numCache>
                <c:formatCode>General</c:formatCode>
                <c:ptCount val="11"/>
                <c:pt idx="0">
                  <c:v>0</c:v>
                </c:pt>
                <c:pt idx="1">
                  <c:v>12</c:v>
                </c:pt>
                <c:pt idx="2">
                  <c:v>12</c:v>
                </c:pt>
                <c:pt idx="3">
                  <c:v>37</c:v>
                </c:pt>
                <c:pt idx="4">
                  <c:v>92</c:v>
                </c:pt>
                <c:pt idx="5">
                  <c:v>204</c:v>
                </c:pt>
                <c:pt idx="6">
                  <c:v>359</c:v>
                </c:pt>
                <c:pt idx="7">
                  <c:v>783</c:v>
                </c:pt>
                <c:pt idx="8">
                  <c:v>1237</c:v>
                </c:pt>
                <c:pt idx="9">
                  <c:v>961</c:v>
                </c:pt>
                <c:pt idx="10">
                  <c:v>3883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72-1D4B-9E4D-F31FE526A888}"/>
            </c:ext>
          </c:extLst>
        </c:ser>
        <c:ser>
          <c:idx val="0"/>
          <c:order val="4"/>
          <c:tx>
            <c:strRef>
              <c:f>Sheet1!$A$16</c:f>
              <c:strCache>
                <c:ptCount val="1"/>
                <c:pt idx="0">
                  <c:v>All ASCII Codes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Sheet1!$B$17:$B$25</c:f>
              <c:numCache>
                <c:formatCode>General</c:formatCode>
                <c:ptCount val="9"/>
                <c:pt idx="0">
                  <c:v>268</c:v>
                </c:pt>
                <c:pt idx="1">
                  <c:v>536</c:v>
                </c:pt>
                <c:pt idx="2">
                  <c:v>1072</c:v>
                </c:pt>
                <c:pt idx="3">
                  <c:v>2144</c:v>
                </c:pt>
                <c:pt idx="4">
                  <c:v>4288</c:v>
                </c:pt>
                <c:pt idx="5">
                  <c:v>8576</c:v>
                </c:pt>
                <c:pt idx="6">
                  <c:v>17152</c:v>
                </c:pt>
                <c:pt idx="7">
                  <c:v>34304</c:v>
                </c:pt>
                <c:pt idx="8">
                  <c:v>68608</c:v>
                </c:pt>
              </c:numCache>
            </c:numRef>
          </c:xVal>
          <c:yVal>
            <c:numRef>
              <c:f>Sheet1!$G$17:$G$25</c:f>
              <c:numCache>
                <c:formatCode>General</c:formatCode>
                <c:ptCount val="9"/>
                <c:pt idx="0">
                  <c:v>1406</c:v>
                </c:pt>
                <c:pt idx="1">
                  <c:v>2088</c:v>
                </c:pt>
                <c:pt idx="2">
                  <c:v>3417</c:v>
                </c:pt>
                <c:pt idx="3">
                  <c:v>4343</c:v>
                </c:pt>
                <c:pt idx="4">
                  <c:v>8686</c:v>
                </c:pt>
                <c:pt idx="5">
                  <c:v>17372</c:v>
                </c:pt>
                <c:pt idx="6">
                  <c:v>150432</c:v>
                </c:pt>
                <c:pt idx="7">
                  <c:v>404311</c:v>
                </c:pt>
                <c:pt idx="8">
                  <c:v>902056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172-1D4B-9E4D-F31FE526A888}"/>
            </c:ext>
          </c:extLst>
        </c:ser>
        <c:ser>
          <c:idx val="5"/>
          <c:order val="5"/>
          <c:tx>
            <c:strRef>
              <c:f>Sheet1!$A$43</c:f>
              <c:strCache>
                <c:ptCount val="1"/>
                <c:pt idx="0">
                  <c:v>Subset of ASCII Codes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Sheet1!$B$44:$B$57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  <c:pt idx="8">
                  <c:v>2560</c:v>
                </c:pt>
                <c:pt idx="9">
                  <c:v>5108</c:v>
                </c:pt>
                <c:pt idx="10">
                  <c:v>10216</c:v>
                </c:pt>
                <c:pt idx="11">
                  <c:v>20432</c:v>
                </c:pt>
                <c:pt idx="12">
                  <c:v>40864</c:v>
                </c:pt>
                <c:pt idx="13">
                  <c:v>64000</c:v>
                </c:pt>
              </c:numCache>
            </c:numRef>
          </c:xVal>
          <c:yVal>
            <c:numRef>
              <c:f>Sheet1!$G$44:$G$57</c:f>
              <c:numCache>
                <c:formatCode>General</c:formatCode>
                <c:ptCount val="14"/>
                <c:pt idx="0">
                  <c:v>133</c:v>
                </c:pt>
                <c:pt idx="1">
                  <c:v>136</c:v>
                </c:pt>
                <c:pt idx="2">
                  <c:v>421</c:v>
                </c:pt>
                <c:pt idx="3">
                  <c:v>472</c:v>
                </c:pt>
                <c:pt idx="4">
                  <c:v>685</c:v>
                </c:pt>
                <c:pt idx="5">
                  <c:v>1089</c:v>
                </c:pt>
                <c:pt idx="6">
                  <c:v>1840</c:v>
                </c:pt>
                <c:pt idx="7">
                  <c:v>3158</c:v>
                </c:pt>
                <c:pt idx="8">
                  <c:v>3434</c:v>
                </c:pt>
                <c:pt idx="9">
                  <c:v>13653</c:v>
                </c:pt>
                <c:pt idx="10">
                  <c:v>30648</c:v>
                </c:pt>
                <c:pt idx="11">
                  <c:v>71512</c:v>
                </c:pt>
                <c:pt idx="12">
                  <c:v>130764.8</c:v>
                </c:pt>
                <c:pt idx="13">
                  <c:v>192000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172-1D4B-9E4D-F31FE526A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628687"/>
        <c:axId val="1808421759"/>
      </c:scatterChart>
      <c:valAx>
        <c:axId val="1804628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characters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21759"/>
        <c:crosses val="autoZero"/>
        <c:crossBetween val="midCat"/>
      </c:valAx>
      <c:valAx>
        <c:axId val="180842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628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673100</xdr:colOff>
      <xdr:row>2</xdr:row>
      <xdr:rowOff>19050</xdr:rowOff>
    </xdr:from>
    <xdr:to>
      <xdr:col>20</xdr:col>
      <xdr:colOff>266700</xdr:colOff>
      <xdr:row>23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570ACE-1C5E-E046-BA42-943186B49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203200</xdr:colOff>
      <xdr:row>26</xdr:row>
      <xdr:rowOff>57150</xdr:rowOff>
    </xdr:from>
    <xdr:to>
      <xdr:col>18</xdr:col>
      <xdr:colOff>698500</xdr:colOff>
      <xdr:row>51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63F927-EF50-B846-8457-DCD1AAB8F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E5B6-2B14-6F41-A9D0-D3F2A02E1C82}">
  <dimension ref="A1:I65"/>
  <sheetViews>
    <sheetView tabSelected="1" zoomScale="125" zoomScaleNormal="91" workbookViewId="0">
      <selection activeCell="B15" sqref="B15:H15"/>
    </sheetView>
  </sheetViews>
  <sheetFormatPr baseColWidth="10" defaultRowHeight="16" x14ac:dyDescent="0.2"/>
  <cols>
    <col min="1" max="1" width="18" customWidth="1"/>
    <col min="2" max="2" width="14.6640625" customWidth="1"/>
    <col min="3" max="6" width="10.83203125" customWidth="1"/>
    <col min="8" max="8" width="17.33203125" customWidth="1"/>
  </cols>
  <sheetData>
    <row r="1" spans="1:8" x14ac:dyDescent="0.2">
      <c r="B1" s="3" t="s">
        <v>4</v>
      </c>
      <c r="C1" s="3"/>
      <c r="D1" s="3"/>
      <c r="E1" s="3"/>
      <c r="F1" s="3"/>
      <c r="G1" s="3"/>
      <c r="H1" s="3"/>
    </row>
    <row r="2" spans="1:8" x14ac:dyDescent="0.2">
      <c r="A2" s="2" t="s">
        <v>18</v>
      </c>
      <c r="B2" t="s">
        <v>0</v>
      </c>
      <c r="C2" t="s">
        <v>1</v>
      </c>
      <c r="D2" t="s">
        <v>2</v>
      </c>
      <c r="E2" t="s">
        <v>5</v>
      </c>
      <c r="F2" t="s">
        <v>6</v>
      </c>
      <c r="G2" t="s">
        <v>7</v>
      </c>
      <c r="H2" t="s">
        <v>3</v>
      </c>
    </row>
    <row r="3" spans="1:8" x14ac:dyDescent="0.2">
      <c r="A3" s="2"/>
      <c r="B3">
        <v>94</v>
      </c>
      <c r="C3">
        <v>752</v>
      </c>
      <c r="D3">
        <v>624</v>
      </c>
      <c r="E3">
        <v>803</v>
      </c>
      <c r="F3">
        <v>117</v>
      </c>
      <c r="G3">
        <f>E3+F3</f>
        <v>920</v>
      </c>
      <c r="H3">
        <f t="shared" ref="H3:H12" si="0">D3/C3</f>
        <v>0.82978723404255317</v>
      </c>
    </row>
    <row r="4" spans="1:8" x14ac:dyDescent="0.2">
      <c r="A4" s="2"/>
      <c r="B4">
        <f>B3*2</f>
        <v>188</v>
      </c>
      <c r="C4">
        <v>1504</v>
      </c>
      <c r="D4">
        <v>1248</v>
      </c>
      <c r="E4">
        <v>888</v>
      </c>
      <c r="F4">
        <v>266</v>
      </c>
      <c r="G4">
        <f t="shared" ref="G4:G6" si="1">E4+F4</f>
        <v>1154</v>
      </c>
      <c r="H4">
        <f t="shared" si="0"/>
        <v>0.82978723404255317</v>
      </c>
    </row>
    <row r="5" spans="1:8" x14ac:dyDescent="0.2">
      <c r="A5" s="2"/>
      <c r="B5">
        <f t="shared" ref="B5:B12" si="2">B4*2</f>
        <v>376</v>
      </c>
      <c r="C5">
        <v>3008</v>
      </c>
      <c r="D5">
        <v>2496</v>
      </c>
      <c r="E5">
        <v>1125</v>
      </c>
      <c r="F5">
        <v>426</v>
      </c>
      <c r="G5">
        <f t="shared" si="1"/>
        <v>1551</v>
      </c>
      <c r="H5">
        <f t="shared" si="0"/>
        <v>0.82978723404255317</v>
      </c>
    </row>
    <row r="6" spans="1:8" x14ac:dyDescent="0.2">
      <c r="A6" s="2"/>
      <c r="B6">
        <f t="shared" si="2"/>
        <v>752</v>
      </c>
      <c r="C6">
        <v>6016</v>
      </c>
      <c r="D6">
        <v>4992</v>
      </c>
      <c r="E6">
        <v>1712</v>
      </c>
      <c r="F6">
        <v>934</v>
      </c>
      <c r="G6">
        <f t="shared" si="1"/>
        <v>2646</v>
      </c>
      <c r="H6">
        <f t="shared" si="0"/>
        <v>0.82978723404255317</v>
      </c>
    </row>
    <row r="7" spans="1:8" ht="16" hidden="1" customHeight="1" x14ac:dyDescent="0.2">
      <c r="A7" s="2"/>
      <c r="B7">
        <f t="shared" si="2"/>
        <v>1504</v>
      </c>
      <c r="C7">
        <f>B7*8</f>
        <v>12032</v>
      </c>
      <c r="D7">
        <f t="shared" ref="D7:D12" si="3">C7*H6</f>
        <v>9984</v>
      </c>
      <c r="H7">
        <f t="shared" si="0"/>
        <v>0.82978723404255317</v>
      </c>
    </row>
    <row r="8" spans="1:8" ht="16" hidden="1" customHeight="1" x14ac:dyDescent="0.2">
      <c r="A8" s="2"/>
      <c r="B8">
        <f t="shared" si="2"/>
        <v>3008</v>
      </c>
      <c r="C8">
        <f t="shared" ref="C8:C12" si="4">B8*8</f>
        <v>24064</v>
      </c>
      <c r="D8">
        <f t="shared" si="3"/>
        <v>19968</v>
      </c>
      <c r="H8">
        <f t="shared" si="0"/>
        <v>0.82978723404255317</v>
      </c>
    </row>
    <row r="9" spans="1:8" x14ac:dyDescent="0.2">
      <c r="A9" s="2"/>
      <c r="B9">
        <f t="shared" si="2"/>
        <v>6016</v>
      </c>
      <c r="C9">
        <f t="shared" si="4"/>
        <v>48128</v>
      </c>
      <c r="D9">
        <f t="shared" si="3"/>
        <v>39936</v>
      </c>
      <c r="E9">
        <v>10879</v>
      </c>
      <c r="F9">
        <v>2667</v>
      </c>
      <c r="G9">
        <f>E9+F9</f>
        <v>13546</v>
      </c>
      <c r="H9">
        <f t="shared" si="0"/>
        <v>0.82978723404255317</v>
      </c>
    </row>
    <row r="10" spans="1:8" ht="16" hidden="1" customHeight="1" x14ac:dyDescent="0.2">
      <c r="A10" s="2"/>
      <c r="B10">
        <f t="shared" si="2"/>
        <v>12032</v>
      </c>
      <c r="C10">
        <f t="shared" si="4"/>
        <v>96256</v>
      </c>
      <c r="D10">
        <f t="shared" si="3"/>
        <v>79872</v>
      </c>
      <c r="H10">
        <f t="shared" si="0"/>
        <v>0.82978723404255317</v>
      </c>
    </row>
    <row r="11" spans="1:8" ht="16" hidden="1" customHeight="1" x14ac:dyDescent="0.2">
      <c r="A11" s="2"/>
      <c r="B11">
        <f t="shared" si="2"/>
        <v>24064</v>
      </c>
      <c r="C11">
        <f t="shared" si="4"/>
        <v>192512</v>
      </c>
      <c r="D11">
        <f t="shared" si="3"/>
        <v>159744</v>
      </c>
      <c r="H11">
        <f t="shared" si="0"/>
        <v>0.82978723404255317</v>
      </c>
    </row>
    <row r="12" spans="1:8" x14ac:dyDescent="0.2">
      <c r="A12" s="2"/>
      <c r="B12">
        <f t="shared" si="2"/>
        <v>48128</v>
      </c>
      <c r="C12">
        <f t="shared" si="4"/>
        <v>385024</v>
      </c>
      <c r="D12">
        <f t="shared" si="3"/>
        <v>319488</v>
      </c>
      <c r="E12">
        <v>497282</v>
      </c>
      <c r="F12">
        <v>64416</v>
      </c>
      <c r="G12">
        <f>E12+F12</f>
        <v>561698</v>
      </c>
      <c r="H12">
        <f t="shared" si="0"/>
        <v>0.82978723404255317</v>
      </c>
    </row>
    <row r="13" spans="1:8" x14ac:dyDescent="0.2">
      <c r="A13" s="2"/>
      <c r="B13">
        <v>63488</v>
      </c>
      <c r="E13">
        <v>103</v>
      </c>
      <c r="G13">
        <v>857334</v>
      </c>
      <c r="H13">
        <f>H12</f>
        <v>0.82978723404255317</v>
      </c>
    </row>
    <row r="14" spans="1:8" x14ac:dyDescent="0.2">
      <c r="E14">
        <v>77</v>
      </c>
    </row>
    <row r="15" spans="1:8" x14ac:dyDescent="0.2">
      <c r="B15" s="3" t="s">
        <v>8</v>
      </c>
      <c r="C15" s="3"/>
      <c r="D15" s="3"/>
      <c r="E15" s="3"/>
      <c r="F15" s="3"/>
      <c r="G15" s="3"/>
      <c r="H15" s="3"/>
    </row>
    <row r="16" spans="1:8" x14ac:dyDescent="0.2">
      <c r="A16" s="2" t="s">
        <v>18</v>
      </c>
      <c r="B16" t="s">
        <v>0</v>
      </c>
      <c r="C16" t="s">
        <v>1</v>
      </c>
      <c r="D16" t="s">
        <v>2</v>
      </c>
      <c r="E16" t="s">
        <v>5</v>
      </c>
      <c r="F16" t="s">
        <v>6</v>
      </c>
      <c r="G16" t="s">
        <v>7</v>
      </c>
      <c r="H16" t="s">
        <v>3</v>
      </c>
    </row>
    <row r="17" spans="1:8" x14ac:dyDescent="0.2">
      <c r="A17" s="2"/>
      <c r="B17">
        <v>268</v>
      </c>
      <c r="C17">
        <v>2144</v>
      </c>
      <c r="D17">
        <v>1452</v>
      </c>
      <c r="E17">
        <v>942</v>
      </c>
      <c r="F17">
        <v>464</v>
      </c>
      <c r="G17">
        <f>E17+F17</f>
        <v>1406</v>
      </c>
      <c r="H17">
        <f t="shared" ref="H17:H26" si="5">D17/C17</f>
        <v>0.67723880597014929</v>
      </c>
    </row>
    <row r="18" spans="1:8" x14ac:dyDescent="0.2">
      <c r="A18" s="2"/>
      <c r="B18">
        <v>536</v>
      </c>
      <c r="C18">
        <v>4288</v>
      </c>
      <c r="D18">
        <v>2904</v>
      </c>
      <c r="E18">
        <v>1344</v>
      </c>
      <c r="F18">
        <v>744</v>
      </c>
      <c r="G18">
        <f t="shared" ref="G18:G19" si="6">E18+F18</f>
        <v>2088</v>
      </c>
      <c r="H18">
        <f t="shared" si="5"/>
        <v>0.67723880597014929</v>
      </c>
    </row>
    <row r="19" spans="1:8" x14ac:dyDescent="0.2">
      <c r="A19" s="2"/>
      <c r="B19">
        <v>1072</v>
      </c>
      <c r="C19">
        <v>8576</v>
      </c>
      <c r="D19">
        <v>5808</v>
      </c>
      <c r="E19">
        <v>1962</v>
      </c>
      <c r="F19">
        <v>1455</v>
      </c>
      <c r="G19">
        <f t="shared" si="6"/>
        <v>3417</v>
      </c>
      <c r="H19">
        <f t="shared" si="5"/>
        <v>0.67723880597014929</v>
      </c>
    </row>
    <row r="20" spans="1:8" x14ac:dyDescent="0.2">
      <c r="A20" s="2"/>
      <c r="B20">
        <f t="shared" ref="B20:B26" si="7">B19*2</f>
        <v>2144</v>
      </c>
      <c r="C20">
        <v>17152</v>
      </c>
      <c r="D20">
        <v>11616</v>
      </c>
      <c r="E20">
        <v>3294</v>
      </c>
      <c r="F20">
        <v>1049</v>
      </c>
      <c r="G20">
        <f>E20+F20</f>
        <v>4343</v>
      </c>
      <c r="H20">
        <f t="shared" si="5"/>
        <v>0.67723880597014929</v>
      </c>
    </row>
    <row r="21" spans="1:8" x14ac:dyDescent="0.2">
      <c r="A21" s="2"/>
      <c r="B21">
        <f t="shared" si="7"/>
        <v>4288</v>
      </c>
      <c r="C21">
        <f>B21*8</f>
        <v>34304</v>
      </c>
      <c r="D21">
        <f>C21*H17</f>
        <v>23232</v>
      </c>
      <c r="G21">
        <f>B21*(G20/B20)</f>
        <v>8686</v>
      </c>
      <c r="H21">
        <f t="shared" si="5"/>
        <v>0.67723880597014929</v>
      </c>
    </row>
    <row r="22" spans="1:8" x14ac:dyDescent="0.2">
      <c r="A22" s="2"/>
      <c r="B22">
        <f t="shared" si="7"/>
        <v>8576</v>
      </c>
      <c r="C22">
        <f t="shared" ref="C22:C26" si="8">B22*8</f>
        <v>68608</v>
      </c>
      <c r="D22">
        <f t="shared" ref="D22:D26" si="9">C22*H18</f>
        <v>46464</v>
      </c>
      <c r="G22">
        <f>B22*(G21/B21)</f>
        <v>17372</v>
      </c>
      <c r="H22">
        <f t="shared" si="5"/>
        <v>0.67723880597014929</v>
      </c>
    </row>
    <row r="23" spans="1:8" x14ac:dyDescent="0.2">
      <c r="A23" s="2"/>
      <c r="B23">
        <f t="shared" si="7"/>
        <v>17152</v>
      </c>
      <c r="C23">
        <f t="shared" si="8"/>
        <v>137216</v>
      </c>
      <c r="D23">
        <f t="shared" si="9"/>
        <v>92928</v>
      </c>
      <c r="E23">
        <v>47672</v>
      </c>
      <c r="F23">
        <v>8548</v>
      </c>
      <c r="G23">
        <v>150432</v>
      </c>
      <c r="H23">
        <f t="shared" si="5"/>
        <v>0.67723880597014929</v>
      </c>
    </row>
    <row r="24" spans="1:8" x14ac:dyDescent="0.2">
      <c r="A24" s="2"/>
      <c r="B24">
        <f t="shared" si="7"/>
        <v>34304</v>
      </c>
      <c r="C24">
        <f t="shared" si="8"/>
        <v>274432</v>
      </c>
      <c r="D24">
        <f t="shared" si="9"/>
        <v>185856</v>
      </c>
      <c r="G24">
        <v>404311</v>
      </c>
      <c r="H24">
        <f t="shared" si="5"/>
        <v>0.67723880597014929</v>
      </c>
    </row>
    <row r="25" spans="1:8" x14ac:dyDescent="0.2">
      <c r="A25" s="2"/>
      <c r="B25">
        <f t="shared" si="7"/>
        <v>68608</v>
      </c>
      <c r="C25">
        <f t="shared" si="8"/>
        <v>548864</v>
      </c>
      <c r="D25">
        <f t="shared" si="9"/>
        <v>371712</v>
      </c>
      <c r="G25">
        <v>902056</v>
      </c>
      <c r="H25">
        <f t="shared" si="5"/>
        <v>0.67723880597014929</v>
      </c>
    </row>
    <row r="26" spans="1:8" hidden="1" x14ac:dyDescent="0.2">
      <c r="A26" s="2"/>
      <c r="B26">
        <f t="shared" si="7"/>
        <v>137216</v>
      </c>
      <c r="C26">
        <f t="shared" si="8"/>
        <v>1097728</v>
      </c>
      <c r="D26">
        <f t="shared" si="9"/>
        <v>743424</v>
      </c>
      <c r="E26">
        <v>3418847</v>
      </c>
      <c r="F26">
        <v>506233</v>
      </c>
      <c r="G26">
        <f>E26+F26</f>
        <v>3925080</v>
      </c>
      <c r="H26">
        <f t="shared" si="5"/>
        <v>0.67723880597014929</v>
      </c>
    </row>
    <row r="28" spans="1:8" x14ac:dyDescent="0.2">
      <c r="B28" s="3" t="s">
        <v>9</v>
      </c>
      <c r="C28" s="3"/>
      <c r="D28" s="3"/>
      <c r="E28" s="3"/>
      <c r="F28" s="3"/>
      <c r="G28" s="3"/>
      <c r="H28" s="3"/>
    </row>
    <row r="29" spans="1:8" x14ac:dyDescent="0.2">
      <c r="A29" s="2" t="s">
        <v>19</v>
      </c>
      <c r="B29" t="s">
        <v>0</v>
      </c>
      <c r="C29" t="s">
        <v>1</v>
      </c>
      <c r="D29" t="s">
        <v>2</v>
      </c>
      <c r="E29" t="s">
        <v>5</v>
      </c>
      <c r="F29" t="s">
        <v>6</v>
      </c>
      <c r="G29" t="s">
        <v>7</v>
      </c>
      <c r="H29" t="s">
        <v>3</v>
      </c>
    </row>
    <row r="30" spans="1:8" x14ac:dyDescent="0.2">
      <c r="A30" s="2"/>
      <c r="B30">
        <v>62</v>
      </c>
      <c r="C30">
        <v>496</v>
      </c>
      <c r="D30">
        <v>368</v>
      </c>
      <c r="E30">
        <v>483</v>
      </c>
      <c r="F30">
        <v>85</v>
      </c>
      <c r="G30">
        <f>E30+F30</f>
        <v>568</v>
      </c>
      <c r="H30">
        <f t="shared" ref="H30:H40" si="10">D30/C30</f>
        <v>0.74193548387096775</v>
      </c>
    </row>
    <row r="31" spans="1:8" x14ac:dyDescent="0.2">
      <c r="A31" s="2"/>
      <c r="B31">
        <f>B30*2</f>
        <v>124</v>
      </c>
      <c r="C31">
        <v>992</v>
      </c>
      <c r="D31">
        <v>736</v>
      </c>
      <c r="E31">
        <v>390</v>
      </c>
      <c r="F31">
        <v>82</v>
      </c>
      <c r="G31">
        <f t="shared" ref="G31:G33" si="11">E31+F31</f>
        <v>472</v>
      </c>
      <c r="H31">
        <f t="shared" si="10"/>
        <v>0.74193548387096775</v>
      </c>
    </row>
    <row r="32" spans="1:8" x14ac:dyDescent="0.2">
      <c r="A32" s="2"/>
      <c r="B32">
        <f t="shared" ref="B32:B39" si="12">B31*2</f>
        <v>248</v>
      </c>
      <c r="C32">
        <f>B32*8</f>
        <v>1984</v>
      </c>
      <c r="D32">
        <f>C32*0.741935484</f>
        <v>1472.000000256</v>
      </c>
      <c r="E32">
        <v>718</v>
      </c>
      <c r="F32">
        <v>260</v>
      </c>
      <c r="G32">
        <f t="shared" si="11"/>
        <v>978</v>
      </c>
      <c r="H32">
        <f t="shared" si="10"/>
        <v>0.74193548399999998</v>
      </c>
    </row>
    <row r="33" spans="1:9" x14ac:dyDescent="0.2">
      <c r="A33" s="2"/>
      <c r="B33">
        <f t="shared" si="12"/>
        <v>496</v>
      </c>
      <c r="C33">
        <f t="shared" ref="C33:C40" si="13">B33*8</f>
        <v>3968</v>
      </c>
      <c r="D33">
        <f t="shared" ref="D33:D40" si="14">C33*0.741935484</f>
        <v>2944.000000512</v>
      </c>
      <c r="E33">
        <v>1118</v>
      </c>
      <c r="F33">
        <v>594</v>
      </c>
      <c r="G33">
        <f t="shared" si="11"/>
        <v>1712</v>
      </c>
      <c r="H33">
        <f t="shared" si="10"/>
        <v>0.74193548399999998</v>
      </c>
    </row>
    <row r="34" spans="1:9" ht="16" hidden="1" customHeight="1" x14ac:dyDescent="0.2">
      <c r="A34" s="2"/>
      <c r="B34">
        <f t="shared" si="12"/>
        <v>992</v>
      </c>
      <c r="C34">
        <f t="shared" si="13"/>
        <v>7936</v>
      </c>
      <c r="D34">
        <f t="shared" si="14"/>
        <v>5888.0000010240001</v>
      </c>
      <c r="H34">
        <f t="shared" si="10"/>
        <v>0.74193548399999998</v>
      </c>
    </row>
    <row r="35" spans="1:9" ht="16" hidden="1" customHeight="1" x14ac:dyDescent="0.2">
      <c r="A35" s="2"/>
      <c r="B35">
        <f t="shared" si="12"/>
        <v>1984</v>
      </c>
      <c r="C35">
        <f t="shared" si="13"/>
        <v>15872</v>
      </c>
      <c r="D35">
        <f t="shared" si="14"/>
        <v>11776.000002048</v>
      </c>
      <c r="H35">
        <f t="shared" si="10"/>
        <v>0.74193548399999998</v>
      </c>
    </row>
    <row r="36" spans="1:9" x14ac:dyDescent="0.2">
      <c r="A36" s="2"/>
      <c r="B36">
        <f t="shared" si="12"/>
        <v>3968</v>
      </c>
      <c r="C36">
        <f t="shared" si="13"/>
        <v>31744</v>
      </c>
      <c r="D36">
        <f t="shared" si="14"/>
        <v>23552.000004096</v>
      </c>
      <c r="E36">
        <v>7333</v>
      </c>
      <c r="F36">
        <v>2146</v>
      </c>
      <c r="G36">
        <f>E36+F36</f>
        <v>9479</v>
      </c>
      <c r="H36">
        <f t="shared" si="10"/>
        <v>0.74193548399999998</v>
      </c>
    </row>
    <row r="37" spans="1:9" ht="16" hidden="1" customHeight="1" x14ac:dyDescent="0.2">
      <c r="A37" s="2"/>
      <c r="B37">
        <f t="shared" si="12"/>
        <v>7936</v>
      </c>
      <c r="C37">
        <f t="shared" si="13"/>
        <v>63488</v>
      </c>
      <c r="D37">
        <f t="shared" si="14"/>
        <v>47104.000008192001</v>
      </c>
      <c r="H37">
        <f t="shared" si="10"/>
        <v>0.74193548399999998</v>
      </c>
    </row>
    <row r="38" spans="1:9" ht="16" hidden="1" customHeight="1" x14ac:dyDescent="0.2">
      <c r="A38" s="2"/>
      <c r="B38">
        <f t="shared" si="12"/>
        <v>15872</v>
      </c>
      <c r="C38">
        <f t="shared" si="13"/>
        <v>126976</v>
      </c>
      <c r="D38">
        <f t="shared" si="14"/>
        <v>94208.000016384001</v>
      </c>
      <c r="H38">
        <f t="shared" si="10"/>
        <v>0.74193548399999998</v>
      </c>
    </row>
    <row r="39" spans="1:9" x14ac:dyDescent="0.2">
      <c r="A39" s="2"/>
      <c r="B39">
        <f t="shared" si="12"/>
        <v>31744</v>
      </c>
      <c r="C39">
        <f t="shared" si="13"/>
        <v>253952</v>
      </c>
      <c r="D39">
        <f t="shared" si="14"/>
        <v>188416.000032768</v>
      </c>
      <c r="E39">
        <v>175776</v>
      </c>
      <c r="F39">
        <v>29605</v>
      </c>
      <c r="G39">
        <f>E39+F39</f>
        <v>205381</v>
      </c>
      <c r="H39">
        <f t="shared" si="10"/>
        <v>0.74193548399999998</v>
      </c>
    </row>
    <row r="40" spans="1:9" x14ac:dyDescent="0.2">
      <c r="A40" s="2"/>
      <c r="B40">
        <f>B39*2</f>
        <v>63488</v>
      </c>
      <c r="C40">
        <f t="shared" si="13"/>
        <v>507904</v>
      </c>
      <c r="D40">
        <f t="shared" si="14"/>
        <v>376832.00006553601</v>
      </c>
      <c r="G40">
        <f>B40*(G39/B39)</f>
        <v>410762</v>
      </c>
      <c r="H40">
        <f t="shared" si="10"/>
        <v>0.74193548399999998</v>
      </c>
    </row>
    <row r="42" spans="1:9" x14ac:dyDescent="0.2">
      <c r="B42" s="3" t="s">
        <v>10</v>
      </c>
      <c r="C42" s="3"/>
      <c r="D42" s="3"/>
      <c r="E42" s="3"/>
      <c r="F42" s="3"/>
      <c r="G42" s="3"/>
      <c r="H42" s="3"/>
    </row>
    <row r="43" spans="1:9" x14ac:dyDescent="0.2">
      <c r="A43" s="2" t="s">
        <v>19</v>
      </c>
      <c r="B43" t="s">
        <v>0</v>
      </c>
      <c r="C43" t="s">
        <v>1</v>
      </c>
      <c r="D43" t="s">
        <v>2</v>
      </c>
      <c r="E43" t="s">
        <v>5</v>
      </c>
      <c r="F43" t="s">
        <v>6</v>
      </c>
      <c r="G43" t="s">
        <v>7</v>
      </c>
      <c r="H43" t="s">
        <v>3</v>
      </c>
    </row>
    <row r="44" spans="1:9" x14ac:dyDescent="0.2">
      <c r="A44" s="2"/>
      <c r="B44">
        <v>10</v>
      </c>
      <c r="C44">
        <v>80</v>
      </c>
      <c r="D44">
        <v>32</v>
      </c>
      <c r="E44">
        <v>121</v>
      </c>
      <c r="F44">
        <v>12</v>
      </c>
      <c r="G44">
        <f>E44+F44</f>
        <v>133</v>
      </c>
      <c r="H44">
        <f t="shared" ref="H44:H53" si="15">D44/C44</f>
        <v>0.4</v>
      </c>
      <c r="I44">
        <f>G44/B44</f>
        <v>13.3</v>
      </c>
    </row>
    <row r="45" spans="1:9" x14ac:dyDescent="0.2">
      <c r="A45" s="2"/>
      <c r="B45">
        <f>B44*2</f>
        <v>20</v>
      </c>
      <c r="C45">
        <v>160</v>
      </c>
      <c r="D45">
        <v>72</v>
      </c>
      <c r="E45">
        <v>124</v>
      </c>
      <c r="F45">
        <v>12</v>
      </c>
      <c r="G45">
        <f t="shared" ref="G45:G48" si="16">E45+F45</f>
        <v>136</v>
      </c>
      <c r="H45">
        <f t="shared" si="15"/>
        <v>0.45</v>
      </c>
      <c r="I45">
        <f t="shared" ref="I45:I53" si="17">G45/B45</f>
        <v>6.8</v>
      </c>
    </row>
    <row r="46" spans="1:9" x14ac:dyDescent="0.2">
      <c r="A46" s="2"/>
      <c r="B46">
        <f t="shared" ref="B46:B52" si="18">B45*2</f>
        <v>40</v>
      </c>
      <c r="C46">
        <f>B46*8</f>
        <v>320</v>
      </c>
      <c r="D46">
        <v>156</v>
      </c>
      <c r="E46">
        <v>384</v>
      </c>
      <c r="F46">
        <v>37</v>
      </c>
      <c r="G46">
        <f t="shared" si="16"/>
        <v>421</v>
      </c>
      <c r="H46">
        <f t="shared" si="15"/>
        <v>0.48749999999999999</v>
      </c>
      <c r="I46">
        <f t="shared" si="17"/>
        <v>10.525</v>
      </c>
    </row>
    <row r="47" spans="1:9" x14ac:dyDescent="0.2">
      <c r="A47" s="2"/>
      <c r="B47">
        <f t="shared" si="18"/>
        <v>80</v>
      </c>
      <c r="C47">
        <f t="shared" ref="C47:C52" si="19">B47*8</f>
        <v>640</v>
      </c>
      <c r="D47">
        <v>324</v>
      </c>
      <c r="E47">
        <v>380</v>
      </c>
      <c r="F47">
        <v>92</v>
      </c>
      <c r="G47">
        <f t="shared" si="16"/>
        <v>472</v>
      </c>
      <c r="H47">
        <f t="shared" si="15"/>
        <v>0.50624999999999998</v>
      </c>
      <c r="I47">
        <f t="shared" si="17"/>
        <v>5.9</v>
      </c>
    </row>
    <row r="48" spans="1:9" x14ac:dyDescent="0.2">
      <c r="A48" s="2"/>
      <c r="B48">
        <v>160</v>
      </c>
      <c r="C48">
        <f t="shared" si="19"/>
        <v>1280</v>
      </c>
      <c r="D48">
        <v>651</v>
      </c>
      <c r="E48">
        <v>481</v>
      </c>
      <c r="F48">
        <v>204</v>
      </c>
      <c r="G48">
        <f t="shared" si="16"/>
        <v>685</v>
      </c>
      <c r="H48">
        <f t="shared" si="15"/>
        <v>0.50859374999999996</v>
      </c>
      <c r="I48">
        <f t="shared" si="17"/>
        <v>4.28125</v>
      </c>
    </row>
    <row r="49" spans="1:9" x14ac:dyDescent="0.2">
      <c r="A49" s="2"/>
      <c r="B49">
        <v>320</v>
      </c>
      <c r="C49">
        <v>2560</v>
      </c>
      <c r="D49">
        <v>1345</v>
      </c>
      <c r="E49">
        <v>730</v>
      </c>
      <c r="F49">
        <v>359</v>
      </c>
      <c r="G49">
        <f>E49+F49</f>
        <v>1089</v>
      </c>
      <c r="H49">
        <f t="shared" si="15"/>
        <v>0.525390625</v>
      </c>
      <c r="I49">
        <f t="shared" si="17"/>
        <v>3.4031250000000002</v>
      </c>
    </row>
    <row r="50" spans="1:9" x14ac:dyDescent="0.2">
      <c r="A50" s="2"/>
      <c r="B50">
        <f t="shared" si="18"/>
        <v>640</v>
      </c>
      <c r="C50">
        <f t="shared" si="19"/>
        <v>5120</v>
      </c>
      <c r="D50">
        <v>2726</v>
      </c>
      <c r="E50">
        <v>1057</v>
      </c>
      <c r="F50">
        <v>783</v>
      </c>
      <c r="G50">
        <f>E50+F50</f>
        <v>1840</v>
      </c>
      <c r="H50">
        <f t="shared" si="15"/>
        <v>0.53242187500000004</v>
      </c>
      <c r="I50">
        <f t="shared" si="17"/>
        <v>2.875</v>
      </c>
    </row>
    <row r="51" spans="1:9" x14ac:dyDescent="0.2">
      <c r="A51" s="2"/>
      <c r="B51">
        <f t="shared" si="18"/>
        <v>1280</v>
      </c>
      <c r="C51">
        <f t="shared" si="19"/>
        <v>10240</v>
      </c>
      <c r="D51">
        <v>5481</v>
      </c>
      <c r="E51">
        <v>1921</v>
      </c>
      <c r="F51">
        <v>1237</v>
      </c>
      <c r="G51">
        <f>E51+F51</f>
        <v>3158</v>
      </c>
      <c r="H51">
        <f t="shared" si="15"/>
        <v>0.53525390625000002</v>
      </c>
      <c r="I51">
        <f t="shared" si="17"/>
        <v>2.4671875000000001</v>
      </c>
    </row>
    <row r="52" spans="1:9" x14ac:dyDescent="0.2">
      <c r="A52" s="2"/>
      <c r="B52">
        <f t="shared" si="18"/>
        <v>2560</v>
      </c>
      <c r="C52">
        <f t="shared" si="19"/>
        <v>20480</v>
      </c>
      <c r="D52">
        <v>11054</v>
      </c>
      <c r="E52">
        <v>2473</v>
      </c>
      <c r="F52">
        <v>961</v>
      </c>
      <c r="G52">
        <f>E52+F52</f>
        <v>3434</v>
      </c>
      <c r="H52">
        <f t="shared" si="15"/>
        <v>0.53974609375000004</v>
      </c>
      <c r="I52">
        <f t="shared" si="17"/>
        <v>1.3414062499999999</v>
      </c>
    </row>
    <row r="53" spans="1:9" x14ac:dyDescent="0.2">
      <c r="A53" s="2"/>
      <c r="B53">
        <v>5108</v>
      </c>
      <c r="C53">
        <v>40864</v>
      </c>
      <c r="D53">
        <v>22312</v>
      </c>
      <c r="E53">
        <v>9770</v>
      </c>
      <c r="F53">
        <v>3883</v>
      </c>
      <c r="G53">
        <f>E53+F53</f>
        <v>13653</v>
      </c>
      <c r="H53">
        <f t="shared" si="15"/>
        <v>0.54600626468285041</v>
      </c>
      <c r="I53">
        <f t="shared" si="17"/>
        <v>2.6728660924040719</v>
      </c>
    </row>
    <row r="54" spans="1:9" x14ac:dyDescent="0.2">
      <c r="A54" s="2"/>
      <c r="B54">
        <f>B53*2</f>
        <v>10216</v>
      </c>
      <c r="G54">
        <f>B54*3</f>
        <v>30648</v>
      </c>
    </row>
    <row r="55" spans="1:9" x14ac:dyDescent="0.2">
      <c r="A55" s="2"/>
      <c r="B55">
        <f>B54*2</f>
        <v>20432</v>
      </c>
      <c r="G55">
        <f>B55*3.5</f>
        <v>71512</v>
      </c>
    </row>
    <row r="56" spans="1:9" x14ac:dyDescent="0.2">
      <c r="A56" s="2"/>
      <c r="B56">
        <f>B55*2</f>
        <v>40864</v>
      </c>
      <c r="G56">
        <f>B56*3.2</f>
        <v>130764.8</v>
      </c>
    </row>
    <row r="57" spans="1:9" x14ac:dyDescent="0.2">
      <c r="A57" s="2"/>
      <c r="B57">
        <v>64000</v>
      </c>
      <c r="G57">
        <f>B57*3</f>
        <v>192000</v>
      </c>
    </row>
    <row r="59" spans="1:9" x14ac:dyDescent="0.2">
      <c r="B59" t="s">
        <v>11</v>
      </c>
    </row>
    <row r="60" spans="1:9" x14ac:dyDescent="0.2">
      <c r="B60" t="s">
        <v>12</v>
      </c>
      <c r="C60">
        <f>211842/375312</f>
        <v>0.56444238393656476</v>
      </c>
    </row>
    <row r="61" spans="1:9" x14ac:dyDescent="0.2">
      <c r="B61" t="s">
        <v>13</v>
      </c>
      <c r="C61">
        <f>778948/1319960</f>
        <v>0.59013000393951331</v>
      </c>
    </row>
    <row r="62" spans="1:9" x14ac:dyDescent="0.2">
      <c r="B62" t="s">
        <v>14</v>
      </c>
      <c r="C62">
        <f>630097/1124320</f>
        <v>0.56042496798064612</v>
      </c>
    </row>
    <row r="63" spans="1:9" x14ac:dyDescent="0.2">
      <c r="B63" t="s">
        <v>15</v>
      </c>
      <c r="C63">
        <f>2252338/3898696</f>
        <v>0.57771572854103015</v>
      </c>
    </row>
    <row r="64" spans="1:9" x14ac:dyDescent="0.2">
      <c r="B64" t="s">
        <v>16</v>
      </c>
      <c r="C64">
        <v>0.54445310999999996</v>
      </c>
    </row>
    <row r="65" spans="2:3" x14ac:dyDescent="0.2">
      <c r="B65" s="1" t="s">
        <v>17</v>
      </c>
      <c r="C65">
        <f>AVERAGE(C60:C64)</f>
        <v>0.56743323887955088</v>
      </c>
    </row>
  </sheetData>
  <mergeCells count="8">
    <mergeCell ref="A43:A57"/>
    <mergeCell ref="B1:H1"/>
    <mergeCell ref="B15:H15"/>
    <mergeCell ref="B28:H28"/>
    <mergeCell ref="B42:H42"/>
    <mergeCell ref="A16:A26"/>
    <mergeCell ref="A2:A13"/>
    <mergeCell ref="A29:A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Bijaoui, Raphael A</cp:lastModifiedBy>
  <dcterms:created xsi:type="dcterms:W3CDTF">2019-04-29T18:57:30Z</dcterms:created>
  <dcterms:modified xsi:type="dcterms:W3CDTF">2019-08-28T07:33:21Z</dcterms:modified>
</cp:coreProperties>
</file>