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tudes\Centrale\Cours\S8\ELC D-6 PLM Maquette numérique\3-Notre projet\PLM_S8_21\02-Assemblage\"/>
    </mc:Choice>
  </mc:AlternateContent>
  <xr:revisionPtr revIDLastSave="0" documentId="13_ncr:1_{83192B69-3CC8-48FD-AD97-9A6C519D1C3B}" xr6:coauthVersionLast="46" xr6:coauthVersionMax="46" xr10:uidLastSave="{00000000-0000-0000-0000-000000000000}"/>
  <bookViews>
    <workbookView xWindow="4404" yWindow="1140" windowWidth="16884" windowHeight="10704" xr2:uid="{35AA728D-CCB6-4C16-BB83-0BC538D34D2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3" i="1" l="1"/>
  <c r="B77" i="1"/>
  <c r="B110" i="1"/>
  <c r="B80" i="1"/>
  <c r="B75" i="1"/>
  <c r="B79" i="1" s="1"/>
  <c r="B87" i="1" s="1"/>
  <c r="B76" i="1"/>
  <c r="B85" i="1" s="1"/>
  <c r="B91" i="1" s="1"/>
  <c r="B96" i="1" s="1"/>
  <c r="B92" i="1" s="1"/>
  <c r="B67" i="1"/>
  <c r="B69" i="1"/>
  <c r="B52" i="1"/>
  <c r="B68" i="1"/>
  <c r="B4" i="1"/>
  <c r="B31" i="1"/>
  <c r="B46" i="1" s="1"/>
  <c r="B47" i="1" s="1"/>
  <c r="B28" i="1"/>
  <c r="B20" i="1"/>
  <c r="B21" i="1" s="1"/>
  <c r="B74" i="1"/>
  <c r="B65" i="1"/>
  <c r="B71" i="1" s="1"/>
  <c r="B64" i="1"/>
  <c r="B72" i="1" s="1"/>
  <c r="B62" i="1"/>
  <c r="B63" i="1" s="1"/>
  <c r="B59" i="1"/>
  <c r="B60" i="1" s="1"/>
  <c r="B58" i="1"/>
  <c r="B61" i="1" s="1"/>
  <c r="B57" i="1"/>
  <c r="B50" i="1"/>
  <c r="B66" i="1" s="1"/>
  <c r="B42" i="1"/>
  <c r="B39" i="1"/>
  <c r="B37" i="1"/>
  <c r="B16" i="1" s="1"/>
  <c r="B23" i="1" s="1"/>
  <c r="B22" i="1"/>
  <c r="B78" i="1" l="1"/>
  <c r="B70" i="1"/>
  <c r="B73" i="1" s="1"/>
</calcChain>
</file>

<file path=xl/sharedStrings.xml><?xml version="1.0" encoding="utf-8"?>
<sst xmlns="http://schemas.openxmlformats.org/spreadsheetml/2006/main" count="111" uniqueCount="111">
  <si>
    <t>Longueur_dent_godet (mm)</t>
  </si>
  <si>
    <t>Largeur_dent_godet (mm)</t>
  </si>
  <si>
    <t>Epaisseur_dent_godet (mm)</t>
  </si>
  <si>
    <t>Depassement_dent_godet (mm)</t>
  </si>
  <si>
    <t>Longueur_godet (mm)</t>
  </si>
  <si>
    <t>Rayon_courbure_godet (mm)</t>
  </si>
  <si>
    <t>Angle_dattaque_godet (deg)</t>
  </si>
  <si>
    <t>Epaisseur_godet (mm)</t>
  </si>
  <si>
    <t>Rayon_liaison_godet (mm)</t>
  </si>
  <si>
    <t>Largeur_liaison_godet (mm)</t>
  </si>
  <si>
    <t>Longeur_liaison_godet (mm)</t>
  </si>
  <si>
    <t>Epaisseur_liaison_godet (mm)</t>
  </si>
  <si>
    <t>Largeur_godet (mm)</t>
  </si>
  <si>
    <t>Grande_largeur_fixation (mm)</t>
  </si>
  <si>
    <t>Epaisseur_fixation (mm)</t>
  </si>
  <si>
    <t>Epaisseur_avant_bras (mm)</t>
  </si>
  <si>
    <t>Longueur_fixation_attache_avant_bras (mm)</t>
  </si>
  <si>
    <t>Largeur_fiaxation_attache_avant_bras (mm)</t>
  </si>
  <si>
    <t xml:space="preserve">Longueur_barre_couplage (mm) </t>
  </si>
  <si>
    <t>Epaisseur_barre_menante (mm)</t>
  </si>
  <si>
    <t>Rayon_ext_couplage_fixation (mm)</t>
  </si>
  <si>
    <t>Rayon_int_barre_menante (mm)</t>
  </si>
  <si>
    <t>Largeur_barre_menantte (mm)</t>
  </si>
  <si>
    <t>Epaisseur_avant_bras_couplage (mm)</t>
  </si>
  <si>
    <t>Longueur_barre_menante (mm)</t>
  </si>
  <si>
    <t>Rayon_int_menante_avant_bras (mm)</t>
  </si>
  <si>
    <t>Rayon_ext_menant_avant_bras (mm)</t>
  </si>
  <si>
    <t>Rayon_ext_couplage_menante (mm)</t>
  </si>
  <si>
    <t>Epaisseur_menante (mm)</t>
  </si>
  <si>
    <t>Longueur_avant_bras (mm)</t>
  </si>
  <si>
    <t>Longueur_verin_avant_bras (mm)</t>
  </si>
  <si>
    <t>Largeur_verin_avant_bras (mm)</t>
  </si>
  <si>
    <t>Largeur_tete_godet_avant_bras (mm)</t>
  </si>
  <si>
    <t>Hauteur_avant_bras (mm)</t>
  </si>
  <si>
    <t>Largeur_ext_avant_bras (mm)</t>
  </si>
  <si>
    <t>Grosse_largeur_avant_bras (mm)</t>
  </si>
  <si>
    <t>Rayon_attache_godet_avant_bras (mm)</t>
  </si>
  <si>
    <t>Longueur_attache_tete_godet_avant_bras (mm)</t>
  </si>
  <si>
    <t>Epaisseur_tete_godet_avant_bras (mm)</t>
  </si>
  <si>
    <t>hauteur_barre_menante_avant_bras (mm)</t>
  </si>
  <si>
    <t>Largeur_barre_menante_avant_bras (mm)</t>
  </si>
  <si>
    <t>Rayon_barre_menante_avant_bras (mm)</t>
  </si>
  <si>
    <t>Epaisseur_ailettes_verin_avant_bras (mm)</t>
  </si>
  <si>
    <t>Rayon_verin_avant_bras (mm)</t>
  </si>
  <si>
    <t>Rayon_attache_bras_sur_avant_bras (mm)</t>
  </si>
  <si>
    <t>Longueur_verin_avant_bras_verin (mm)</t>
  </si>
  <si>
    <t>Rayon_tige_verin_avant_bras_verin (mm)</t>
  </si>
  <si>
    <t>Rayon_corps_verin_avant_bras_verin (mm)</t>
  </si>
  <si>
    <t>Epaisseur_rotule_verin_avant_bras_verin (mm)</t>
  </si>
  <si>
    <t>Longueur_tige_verin_avant_bras_verin (mm)</t>
  </si>
  <si>
    <t>Epaisseur_bras_bras (mm)</t>
  </si>
  <si>
    <t>Rayon_dattache_bras_chassis (mm)</t>
  </si>
  <si>
    <t>Longueur_verin_bras (mm)</t>
  </si>
  <si>
    <t>Largeur_verin_bras (mm)</t>
  </si>
  <si>
    <t>Epaisseur_ailettes_verin_bras (mm)</t>
  </si>
  <si>
    <t>Rayon_verin_bras (mm)</t>
  </si>
  <si>
    <t>Rayon_dattache_bras_avant_bras (mm)</t>
  </si>
  <si>
    <t>Rayon_ext_avant_bras_bras (mm)</t>
  </si>
  <si>
    <t>Rayon_verin_chassis_bras (mm)</t>
  </si>
  <si>
    <t>Longueur_verin_avant_bras_bras (mm)</t>
  </si>
  <si>
    <t>Longueur_tige_verin_avant_bras_bras (mm)</t>
  </si>
  <si>
    <t>Rayon_tige_verin_avant_bras_bras_verin (mm)</t>
  </si>
  <si>
    <t>Rayon_corps_verin_avant_bras_bras_verin (mm)</t>
  </si>
  <si>
    <t>Epaisseur_rotule_verin_avant_bras_bras_verin (mm)</t>
  </si>
  <si>
    <t>Longueur_verin_bras_chassis (mm)</t>
  </si>
  <si>
    <t>Longueur_tige_verin_bras_chassis (mm)</t>
  </si>
  <si>
    <t>Rayon_tige_verin_bras_chassis (mm)</t>
  </si>
  <si>
    <t>Rayon_rotule_corps_verin_chassis (mm)</t>
  </si>
  <si>
    <t>Rayon_rotule_tige_verin_bras_chassis (mm)</t>
  </si>
  <si>
    <t>Rayon_corps_verin_bras_chassis (mm)</t>
  </si>
  <si>
    <t>Epaisseur_rotule_tige_bras_chassis (mm)</t>
  </si>
  <si>
    <t>Epaisseur_rotule_corps_bras_chassis (mm)</t>
  </si>
  <si>
    <t>Longueur_verin_chassis (mm)</t>
  </si>
  <si>
    <t>Angle_bras (deg)</t>
  </si>
  <si>
    <t>Longueur_tourelle (mm)</t>
  </si>
  <si>
    <t>Longueur_cabine (mm)</t>
  </si>
  <si>
    <t>Hauteur_haute_tourelle (mm)</t>
  </si>
  <si>
    <t>Largeur_tourelle (mm)</t>
  </si>
  <si>
    <t>Hauteur_basse_tourelle (mm)</t>
  </si>
  <si>
    <t>Largeur_cabine (mm)</t>
  </si>
  <si>
    <t>Rayon_pivot_bras_tourelle (mm)</t>
  </si>
  <si>
    <t>Rayon_pivot_verin_bras_tourelle (mm)</t>
  </si>
  <si>
    <t>Largeur_dattache_bras_tourelle (mm)</t>
  </si>
  <si>
    <t>Profondeur_dattache_bras_tourelle (mm)</t>
  </si>
  <si>
    <t>Rayon_pivot_tourelle_chassis (mm)</t>
  </si>
  <si>
    <t>Profondeur_pivot_tourelle_chassis (mm)</t>
  </si>
  <si>
    <t>Hauteur_cabine (mm)</t>
  </si>
  <si>
    <t>Epaisseur_cabine (mm)</t>
  </si>
  <si>
    <t>Empattement (mm)</t>
  </si>
  <si>
    <t>Voie (mm)</t>
  </si>
  <si>
    <t>Rayon_arbre_de_transmission (mm)</t>
  </si>
  <si>
    <t>Hauteur_pivot_porte_fusee (mm)</t>
  </si>
  <si>
    <t>Hauteur_pivot_tourelle_chassis (mm)</t>
  </si>
  <si>
    <t>Rayon_rotule_pivot_direction (mm)</t>
  </si>
  <si>
    <t>Rayon_porte_fusee (mm)</t>
  </si>
  <si>
    <t>Rayon_pivot_porte_fusee (mm)</t>
  </si>
  <si>
    <t>Rayon_interieur_pneu (mm)</t>
  </si>
  <si>
    <t>Epaisseur_jante (mm)</t>
  </si>
  <si>
    <t xml:space="preserve">Largeur_jante (mm) </t>
  </si>
  <si>
    <t xml:space="preserve">Largeur_pneu (mm) </t>
  </si>
  <si>
    <t>Epaisseur_pneu (mm)</t>
  </si>
  <si>
    <t>Rayon_exterieur_pneu (mm)</t>
  </si>
  <si>
    <t>Hauteur_plot_pneu (mm)</t>
  </si>
  <si>
    <t>Rayon_corps_verin_direction (mm)</t>
  </si>
  <si>
    <t>Rayon_tige_verin_direction (mm)</t>
  </si>
  <si>
    <t>Longueur_tige_verin_direction (mm)</t>
  </si>
  <si>
    <t>Longueur_chape_pivot_direction (mm)</t>
  </si>
  <si>
    <t>Longueur_verin_direction (mm)</t>
  </si>
  <si>
    <t>Epaisseur_chape_pivot_direction (mm)</t>
  </si>
  <si>
    <t>Rayon rotule_pivot_direction_verin (mm)</t>
  </si>
  <si>
    <t>Epaisseur_rotule_pivot_direction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</si>
</sst>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1B640-F325-49FA-B57B-99FFE5CE8D61}">
  <dimension ref="A1:B111"/>
  <sheetViews>
    <sheetView tabSelected="1" topLeftCell="A87" workbookViewId="0">
      <selection activeCell="B93" sqref="B93"/>
    </sheetView>
  </sheetViews>
  <sheetFormatPr baseColWidth="10" defaultRowHeight="14.4" x14ac:dyDescent="0.3"/>
  <cols>
    <col min="1" max="1" width="39.5546875" customWidth="1"/>
  </cols>
  <sheetData>
    <row r="1" spans="1:2" x14ac:dyDescent="0.3">
      <c r="A1" t="s">
        <v>0</v>
      </c>
      <c r="B1">
        <v>70</v>
      </c>
    </row>
    <row r="2" spans="1:2" x14ac:dyDescent="0.3">
      <c r="A2" t="s">
        <v>1</v>
      </c>
      <c r="B2">
        <v>50</v>
      </c>
    </row>
    <row r="3" spans="1:2" x14ac:dyDescent="0.3">
      <c r="A3" t="s">
        <v>2</v>
      </c>
      <c r="B3">
        <v>10</v>
      </c>
    </row>
    <row r="4" spans="1:2" x14ac:dyDescent="0.3">
      <c r="A4" t="s">
        <v>3</v>
      </c>
      <c r="B4">
        <f>B1*2/5</f>
        <v>28</v>
      </c>
    </row>
    <row r="5" spans="1:2" x14ac:dyDescent="0.3">
      <c r="A5" t="s">
        <v>4</v>
      </c>
      <c r="B5">
        <v>600</v>
      </c>
    </row>
    <row r="6" spans="1:2" x14ac:dyDescent="0.3">
      <c r="A6" t="s">
        <v>12</v>
      </c>
      <c r="B6">
        <v>450</v>
      </c>
    </row>
    <row r="7" spans="1:2" x14ac:dyDescent="0.3">
      <c r="A7" t="s">
        <v>5</v>
      </c>
      <c r="B7">
        <v>200</v>
      </c>
    </row>
    <row r="8" spans="1:2" x14ac:dyDescent="0.3">
      <c r="A8" t="s">
        <v>6</v>
      </c>
      <c r="B8">
        <v>42</v>
      </c>
    </row>
    <row r="9" spans="1:2" ht="15" thickBot="1" x14ac:dyDescent="0.35">
      <c r="A9" s="2" t="s">
        <v>7</v>
      </c>
      <c r="B9" s="2">
        <v>20</v>
      </c>
    </row>
    <row r="10" spans="1:2" x14ac:dyDescent="0.3">
      <c r="A10" s="1" t="s">
        <v>8</v>
      </c>
      <c r="B10" s="1">
        <v>10</v>
      </c>
    </row>
    <row r="11" spans="1:2" x14ac:dyDescent="0.3">
      <c r="A11" s="1" t="s">
        <v>9</v>
      </c>
      <c r="B11" s="1">
        <v>80</v>
      </c>
    </row>
    <row r="12" spans="1:2" x14ac:dyDescent="0.3">
      <c r="A12" s="1" t="s">
        <v>10</v>
      </c>
      <c r="B12">
        <v>150</v>
      </c>
    </row>
    <row r="13" spans="1:2" ht="15" thickBot="1" x14ac:dyDescent="0.35">
      <c r="A13" s="2" t="s">
        <v>11</v>
      </c>
      <c r="B13" s="2">
        <v>100</v>
      </c>
    </row>
    <row r="14" spans="1:2" x14ac:dyDescent="0.3">
      <c r="A14" s="3" t="s">
        <v>13</v>
      </c>
      <c r="B14" s="3">
        <v>210</v>
      </c>
    </row>
    <row r="15" spans="1:2" x14ac:dyDescent="0.3">
      <c r="A15" s="3" t="s">
        <v>14</v>
      </c>
      <c r="B15" s="3">
        <v>110</v>
      </c>
    </row>
    <row r="16" spans="1:2" x14ac:dyDescent="0.3">
      <c r="A16" s="3" t="s">
        <v>16</v>
      </c>
      <c r="B16" s="3">
        <f>B37*2.5</f>
        <v>62.5</v>
      </c>
    </row>
    <row r="17" spans="1:2" ht="15" thickBot="1" x14ac:dyDescent="0.35">
      <c r="A17" s="4" t="s">
        <v>17</v>
      </c>
      <c r="B17" s="4">
        <v>50</v>
      </c>
    </row>
    <row r="18" spans="1:2" ht="15" thickBot="1" x14ac:dyDescent="0.35">
      <c r="A18" s="4" t="s">
        <v>15</v>
      </c>
      <c r="B18" s="4">
        <v>100</v>
      </c>
    </row>
    <row r="19" spans="1:2" x14ac:dyDescent="0.3">
      <c r="A19" s="3" t="s">
        <v>18</v>
      </c>
      <c r="B19" s="3">
        <v>260</v>
      </c>
    </row>
    <row r="20" spans="1:2" x14ac:dyDescent="0.3">
      <c r="A20" s="3" t="s">
        <v>21</v>
      </c>
      <c r="B20" s="3">
        <f>B44</f>
        <v>25</v>
      </c>
    </row>
    <row r="21" spans="1:2" x14ac:dyDescent="0.3">
      <c r="A21" s="3" t="s">
        <v>19</v>
      </c>
      <c r="B21">
        <f>8/10*MIN(B17,B20*2)</f>
        <v>40</v>
      </c>
    </row>
    <row r="22" spans="1:2" x14ac:dyDescent="0.3">
      <c r="A22" s="3" t="s">
        <v>22</v>
      </c>
      <c r="B22">
        <f>B18</f>
        <v>100</v>
      </c>
    </row>
    <row r="23" spans="1:2" x14ac:dyDescent="0.3">
      <c r="A23" s="3" t="s">
        <v>20</v>
      </c>
      <c r="B23">
        <f>B17/2+B16/2</f>
        <v>56.25</v>
      </c>
    </row>
    <row r="24" spans="1:2" ht="15" thickBot="1" x14ac:dyDescent="0.35">
      <c r="A24" s="4" t="s">
        <v>23</v>
      </c>
      <c r="B24" s="2">
        <v>300</v>
      </c>
    </row>
    <row r="25" spans="1:2" x14ac:dyDescent="0.3">
      <c r="A25" s="3" t="s">
        <v>24</v>
      </c>
      <c r="B25">
        <v>230</v>
      </c>
    </row>
    <row r="26" spans="1:2" x14ac:dyDescent="0.3">
      <c r="A26" s="3" t="s">
        <v>25</v>
      </c>
      <c r="B26">
        <v>20</v>
      </c>
    </row>
    <row r="27" spans="1:2" x14ac:dyDescent="0.3">
      <c r="A27" s="3" t="s">
        <v>26</v>
      </c>
      <c r="B27">
        <v>30</v>
      </c>
    </row>
    <row r="28" spans="1:2" x14ac:dyDescent="0.3">
      <c r="A28" s="3" t="s">
        <v>27</v>
      </c>
      <c r="B28">
        <f>40</f>
        <v>40</v>
      </c>
    </row>
    <row r="29" spans="1:2" ht="15" thickBot="1" x14ac:dyDescent="0.35">
      <c r="A29" s="4" t="s">
        <v>28</v>
      </c>
      <c r="B29" s="2">
        <v>20</v>
      </c>
    </row>
    <row r="30" spans="1:2" x14ac:dyDescent="0.3">
      <c r="A30" s="3" t="s">
        <v>29</v>
      </c>
      <c r="B30" s="3">
        <v>1800</v>
      </c>
    </row>
    <row r="31" spans="1:2" x14ac:dyDescent="0.3">
      <c r="A31" s="3" t="s">
        <v>30</v>
      </c>
      <c r="B31" s="3">
        <f>0.9*B30</f>
        <v>1620</v>
      </c>
    </row>
    <row r="32" spans="1:2" x14ac:dyDescent="0.3">
      <c r="A32" s="3" t="s">
        <v>31</v>
      </c>
      <c r="B32" s="3">
        <v>180</v>
      </c>
    </row>
    <row r="33" spans="1:2" x14ac:dyDescent="0.3">
      <c r="A33" s="3" t="s">
        <v>32</v>
      </c>
      <c r="B33" s="3">
        <v>190</v>
      </c>
    </row>
    <row r="34" spans="1:2" x14ac:dyDescent="0.3">
      <c r="A34" s="3" t="s">
        <v>33</v>
      </c>
      <c r="B34" s="3">
        <v>410</v>
      </c>
    </row>
    <row r="35" spans="1:2" x14ac:dyDescent="0.3">
      <c r="A35" s="3" t="s">
        <v>34</v>
      </c>
      <c r="B35" s="3">
        <v>200</v>
      </c>
    </row>
    <row r="36" spans="1:2" x14ac:dyDescent="0.3">
      <c r="A36" s="3" t="s">
        <v>35</v>
      </c>
      <c r="B36" s="3">
        <v>210</v>
      </c>
    </row>
    <row r="37" spans="1:2" x14ac:dyDescent="0.3">
      <c r="A37" s="3" t="s">
        <v>36</v>
      </c>
      <c r="B37">
        <f>B17/2</f>
        <v>25</v>
      </c>
    </row>
    <row r="38" spans="1:2" x14ac:dyDescent="0.3">
      <c r="A38" s="3" t="s">
        <v>37</v>
      </c>
      <c r="B38">
        <v>100</v>
      </c>
    </row>
    <row r="39" spans="1:2" x14ac:dyDescent="0.3">
      <c r="A39" s="3" t="s">
        <v>38</v>
      </c>
      <c r="B39">
        <f>B18</f>
        <v>100</v>
      </c>
    </row>
    <row r="40" spans="1:2" x14ac:dyDescent="0.3">
      <c r="A40" s="3" t="s">
        <v>39</v>
      </c>
      <c r="B40">
        <v>80</v>
      </c>
    </row>
    <row r="41" spans="1:2" x14ac:dyDescent="0.3">
      <c r="A41" s="3" t="s">
        <v>40</v>
      </c>
      <c r="B41">
        <v>135</v>
      </c>
    </row>
    <row r="42" spans="1:2" x14ac:dyDescent="0.3">
      <c r="A42" s="3" t="s">
        <v>41</v>
      </c>
      <c r="B42">
        <f>B26</f>
        <v>20</v>
      </c>
    </row>
    <row r="43" spans="1:2" x14ac:dyDescent="0.3">
      <c r="A43" s="3" t="s">
        <v>42</v>
      </c>
      <c r="B43">
        <v>45</v>
      </c>
    </row>
    <row r="44" spans="1:2" x14ac:dyDescent="0.3">
      <c r="A44" s="3" t="s">
        <v>43</v>
      </c>
      <c r="B44">
        <v>25</v>
      </c>
    </row>
    <row r="45" spans="1:2" ht="15" thickBot="1" x14ac:dyDescent="0.35">
      <c r="A45" s="4" t="s">
        <v>44</v>
      </c>
      <c r="B45" s="2">
        <v>25</v>
      </c>
    </row>
    <row r="46" spans="1:2" x14ac:dyDescent="0.3">
      <c r="A46" s="3" t="s">
        <v>45</v>
      </c>
      <c r="B46">
        <f>B31/2*1.1</f>
        <v>891.00000000000011</v>
      </c>
    </row>
    <row r="47" spans="1:2" x14ac:dyDescent="0.3">
      <c r="A47" s="3" t="s">
        <v>49</v>
      </c>
      <c r="B47">
        <f>B46*1.1</f>
        <v>980.10000000000025</v>
      </c>
    </row>
    <row r="48" spans="1:2" x14ac:dyDescent="0.3">
      <c r="A48" s="3" t="s">
        <v>46</v>
      </c>
      <c r="B48">
        <v>35</v>
      </c>
    </row>
    <row r="49" spans="1:2" x14ac:dyDescent="0.3">
      <c r="A49" s="3" t="s">
        <v>47</v>
      </c>
      <c r="B49">
        <v>40</v>
      </c>
    </row>
    <row r="50" spans="1:2" ht="15" thickBot="1" x14ac:dyDescent="0.35">
      <c r="A50" s="4" t="s">
        <v>48</v>
      </c>
      <c r="B50" s="2">
        <f>B44*1.4</f>
        <v>35</v>
      </c>
    </row>
    <row r="51" spans="1:2" x14ac:dyDescent="0.3">
      <c r="A51" s="3" t="s">
        <v>50</v>
      </c>
      <c r="B51">
        <v>300</v>
      </c>
    </row>
    <row r="52" spans="1:2" x14ac:dyDescent="0.3">
      <c r="A52" s="3" t="s">
        <v>51</v>
      </c>
      <c r="B52">
        <f>B81</f>
        <v>50</v>
      </c>
    </row>
    <row r="53" spans="1:2" x14ac:dyDescent="0.3">
      <c r="A53" s="3" t="s">
        <v>52</v>
      </c>
      <c r="B53">
        <v>2000</v>
      </c>
    </row>
    <row r="54" spans="1:2" x14ac:dyDescent="0.3">
      <c r="A54" s="3" t="s">
        <v>72</v>
      </c>
      <c r="B54">
        <v>1500</v>
      </c>
    </row>
    <row r="55" spans="1:2" x14ac:dyDescent="0.3">
      <c r="A55" s="3" t="s">
        <v>73</v>
      </c>
      <c r="B55">
        <v>140</v>
      </c>
    </row>
    <row r="56" spans="1:2" x14ac:dyDescent="0.3">
      <c r="A56" s="3" t="s">
        <v>53</v>
      </c>
      <c r="B56">
        <v>150</v>
      </c>
    </row>
    <row r="57" spans="1:2" x14ac:dyDescent="0.3">
      <c r="A57" s="3" t="s">
        <v>54</v>
      </c>
      <c r="B57">
        <f>60</f>
        <v>60</v>
      </c>
    </row>
    <row r="58" spans="1:2" x14ac:dyDescent="0.3">
      <c r="A58" s="3" t="s">
        <v>55</v>
      </c>
      <c r="B58">
        <f>B44</f>
        <v>25</v>
      </c>
    </row>
    <row r="59" spans="1:2" x14ac:dyDescent="0.3">
      <c r="A59" s="3" t="s">
        <v>56</v>
      </c>
      <c r="B59">
        <f>B45</f>
        <v>25</v>
      </c>
    </row>
    <row r="60" spans="1:2" x14ac:dyDescent="0.3">
      <c r="A60" s="3" t="s">
        <v>57</v>
      </c>
      <c r="B60">
        <f>MAX(B53/15,B59*2)</f>
        <v>133.33333333333334</v>
      </c>
    </row>
    <row r="61" spans="1:2" ht="15" thickBot="1" x14ac:dyDescent="0.35">
      <c r="A61" s="4" t="s">
        <v>58</v>
      </c>
      <c r="B61" s="2">
        <f>B58</f>
        <v>25</v>
      </c>
    </row>
    <row r="62" spans="1:2" x14ac:dyDescent="0.3">
      <c r="A62" s="3" t="s">
        <v>59</v>
      </c>
      <c r="B62">
        <f>B53*2/3</f>
        <v>1333.3333333333333</v>
      </c>
    </row>
    <row r="63" spans="1:2" x14ac:dyDescent="0.3">
      <c r="A63" s="3" t="s">
        <v>60</v>
      </c>
      <c r="B63">
        <f>B62</f>
        <v>1333.3333333333333</v>
      </c>
    </row>
    <row r="64" spans="1:2" x14ac:dyDescent="0.3">
      <c r="A64" s="3" t="s">
        <v>61</v>
      </c>
      <c r="B64">
        <f>B48</f>
        <v>35</v>
      </c>
    </row>
    <row r="65" spans="1:2" x14ac:dyDescent="0.3">
      <c r="A65" s="3" t="s">
        <v>62</v>
      </c>
      <c r="B65" s="1">
        <f>B49</f>
        <v>40</v>
      </c>
    </row>
    <row r="66" spans="1:2" ht="15" thickBot="1" x14ac:dyDescent="0.35">
      <c r="A66" s="4" t="s">
        <v>63</v>
      </c>
      <c r="B66" s="2">
        <f>B50</f>
        <v>35</v>
      </c>
    </row>
    <row r="67" spans="1:2" x14ac:dyDescent="0.3">
      <c r="A67" s="3" t="s">
        <v>64</v>
      </c>
      <c r="B67">
        <f>B54*2/3</f>
        <v>1000</v>
      </c>
    </row>
    <row r="68" spans="1:2" x14ac:dyDescent="0.3">
      <c r="A68" s="3" t="s">
        <v>65</v>
      </c>
      <c r="B68">
        <f>B54*2/3</f>
        <v>1000</v>
      </c>
    </row>
    <row r="69" spans="1:2" x14ac:dyDescent="0.3">
      <c r="A69" s="3" t="s">
        <v>67</v>
      </c>
      <c r="B69">
        <f>B82</f>
        <v>25</v>
      </c>
    </row>
    <row r="70" spans="1:2" x14ac:dyDescent="0.3">
      <c r="A70" s="3" t="s">
        <v>68</v>
      </c>
      <c r="B70">
        <f>B61</f>
        <v>25</v>
      </c>
    </row>
    <row r="71" spans="1:2" x14ac:dyDescent="0.3">
      <c r="A71" s="3" t="s">
        <v>69</v>
      </c>
      <c r="B71">
        <f>B65</f>
        <v>40</v>
      </c>
    </row>
    <row r="72" spans="1:2" x14ac:dyDescent="0.3">
      <c r="A72" s="3" t="s">
        <v>66</v>
      </c>
      <c r="B72">
        <f>B64</f>
        <v>35</v>
      </c>
    </row>
    <row r="73" spans="1:2" x14ac:dyDescent="0.3">
      <c r="A73" s="3" t="s">
        <v>70</v>
      </c>
      <c r="B73">
        <f>1.3*B70</f>
        <v>32.5</v>
      </c>
    </row>
    <row r="74" spans="1:2" ht="15" thickBot="1" x14ac:dyDescent="0.35">
      <c r="A74" s="4" t="s">
        <v>71</v>
      </c>
      <c r="B74" s="2">
        <f>1.3*B69</f>
        <v>32.5</v>
      </c>
    </row>
    <row r="75" spans="1:2" x14ac:dyDescent="0.3">
      <c r="A75" s="3" t="s">
        <v>74</v>
      </c>
      <c r="B75">
        <f>1.15*B89</f>
        <v>1494.9999999999998</v>
      </c>
    </row>
    <row r="76" spans="1:2" x14ac:dyDescent="0.3">
      <c r="A76" s="3" t="s">
        <v>77</v>
      </c>
      <c r="B76">
        <f>B90*1.2</f>
        <v>1200</v>
      </c>
    </row>
    <row r="77" spans="1:2" x14ac:dyDescent="0.3">
      <c r="A77" s="3" t="s">
        <v>76</v>
      </c>
      <c r="B77">
        <f>B80</f>
        <v>400</v>
      </c>
    </row>
    <row r="78" spans="1:2" x14ac:dyDescent="0.3">
      <c r="A78" s="3" t="s">
        <v>78</v>
      </c>
      <c r="B78">
        <f>MAX(0.21*B77,100)</f>
        <v>100</v>
      </c>
    </row>
    <row r="79" spans="1:2" x14ac:dyDescent="0.3">
      <c r="A79" s="3" t="s">
        <v>75</v>
      </c>
      <c r="B79">
        <f>1/2*B75</f>
        <v>747.49999999999989</v>
      </c>
    </row>
    <row r="80" spans="1:2" x14ac:dyDescent="0.3">
      <c r="A80" s="3" t="s">
        <v>79</v>
      </c>
      <c r="B80">
        <f>1/2.5*B90</f>
        <v>400</v>
      </c>
    </row>
    <row r="81" spans="1:2" x14ac:dyDescent="0.3">
      <c r="A81" s="3" t="s">
        <v>80</v>
      </c>
      <c r="B81">
        <v>50</v>
      </c>
    </row>
    <row r="82" spans="1:2" x14ac:dyDescent="0.3">
      <c r="A82" s="3" t="s">
        <v>81</v>
      </c>
      <c r="B82">
        <v>25</v>
      </c>
    </row>
    <row r="83" spans="1:2" x14ac:dyDescent="0.3">
      <c r="A83" s="3" t="s">
        <v>82</v>
      </c>
      <c r="B83">
        <v>450</v>
      </c>
    </row>
    <row r="84" spans="1:2" x14ac:dyDescent="0.3">
      <c r="A84" s="3" t="s">
        <v>83</v>
      </c>
      <c r="B84">
        <v>400</v>
      </c>
    </row>
    <row r="85" spans="1:2" x14ac:dyDescent="0.3">
      <c r="A85" s="3" t="s">
        <v>84</v>
      </c>
      <c r="B85">
        <f>1/20*B76</f>
        <v>60</v>
      </c>
    </row>
    <row r="86" spans="1:2" ht="15" thickBot="1" x14ac:dyDescent="0.35">
      <c r="A86" s="4" t="s">
        <v>85</v>
      </c>
      <c r="B86" s="2">
        <v>15</v>
      </c>
    </row>
    <row r="87" spans="1:2" x14ac:dyDescent="0.3">
      <c r="A87" s="3" t="s">
        <v>86</v>
      </c>
      <c r="B87" s="3">
        <f>B79</f>
        <v>747.49999999999989</v>
      </c>
    </row>
    <row r="88" spans="1:2" ht="15" thickBot="1" x14ac:dyDescent="0.35">
      <c r="A88" s="4" t="s">
        <v>87</v>
      </c>
      <c r="B88" s="4">
        <v>15</v>
      </c>
    </row>
    <row r="89" spans="1:2" x14ac:dyDescent="0.3">
      <c r="A89" s="3" t="s">
        <v>88</v>
      </c>
      <c r="B89" s="3">
        <v>1300</v>
      </c>
    </row>
    <row r="90" spans="1:2" x14ac:dyDescent="0.3">
      <c r="A90" s="3" t="s">
        <v>89</v>
      </c>
      <c r="B90" s="3">
        <v>1000</v>
      </c>
    </row>
    <row r="91" spans="1:2" x14ac:dyDescent="0.3">
      <c r="A91" s="3" t="s">
        <v>90</v>
      </c>
      <c r="B91" s="3">
        <f>B85</f>
        <v>60</v>
      </c>
    </row>
    <row r="92" spans="1:2" x14ac:dyDescent="0.3">
      <c r="A92" s="3" t="s">
        <v>91</v>
      </c>
      <c r="B92" s="3">
        <f>0.6*B95+B96/4-B91</f>
        <v>43.5</v>
      </c>
    </row>
    <row r="93" spans="1:2" x14ac:dyDescent="0.3">
      <c r="A93" s="3" t="s">
        <v>92</v>
      </c>
      <c r="B93" s="3">
        <f>1.1*B102</f>
        <v>253.00000000000003</v>
      </c>
    </row>
    <row r="94" spans="1:2" ht="15" thickBot="1" x14ac:dyDescent="0.35">
      <c r="A94" s="4" t="s">
        <v>93</v>
      </c>
      <c r="B94" s="4">
        <v>12</v>
      </c>
    </row>
    <row r="95" spans="1:2" x14ac:dyDescent="0.3">
      <c r="A95" s="3" t="s">
        <v>94</v>
      </c>
      <c r="B95" s="3">
        <v>160</v>
      </c>
    </row>
    <row r="96" spans="1:2" ht="15" thickBot="1" x14ac:dyDescent="0.35">
      <c r="A96" s="4" t="s">
        <v>95</v>
      </c>
      <c r="B96" s="2">
        <f>B91/2</f>
        <v>30</v>
      </c>
    </row>
    <row r="97" spans="1:2" x14ac:dyDescent="0.3">
      <c r="A97" s="3" t="s">
        <v>96</v>
      </c>
      <c r="B97" s="3">
        <v>175</v>
      </c>
    </row>
    <row r="98" spans="1:2" x14ac:dyDescent="0.3">
      <c r="A98" s="3" t="s">
        <v>97</v>
      </c>
      <c r="B98" s="3">
        <v>15</v>
      </c>
    </row>
    <row r="99" spans="1:2" x14ac:dyDescent="0.3">
      <c r="A99" s="3" t="s">
        <v>98</v>
      </c>
      <c r="B99" s="3">
        <v>200</v>
      </c>
    </row>
    <row r="100" spans="1:2" ht="15" thickBot="1" x14ac:dyDescent="0.35">
      <c r="A100" s="4" t="s">
        <v>99</v>
      </c>
      <c r="B100" s="4">
        <v>190</v>
      </c>
    </row>
    <row r="101" spans="1:2" x14ac:dyDescent="0.3">
      <c r="A101" s="3" t="s">
        <v>100</v>
      </c>
      <c r="B101" s="3">
        <v>12</v>
      </c>
    </row>
    <row r="102" spans="1:2" x14ac:dyDescent="0.3">
      <c r="A102" s="3" t="s">
        <v>101</v>
      </c>
      <c r="B102" s="3">
        <v>230</v>
      </c>
    </row>
    <row r="103" spans="1:2" ht="15" thickBot="1" x14ac:dyDescent="0.35">
      <c r="A103" s="4" t="s">
        <v>102</v>
      </c>
      <c r="B103" s="4">
        <v>5</v>
      </c>
    </row>
    <row r="104" spans="1:2" x14ac:dyDescent="0.3">
      <c r="A104" s="3" t="s">
        <v>103</v>
      </c>
      <c r="B104" s="3">
        <v>30</v>
      </c>
    </row>
    <row r="105" spans="1:2" x14ac:dyDescent="0.3">
      <c r="A105" s="3" t="s">
        <v>104</v>
      </c>
      <c r="B105" s="3">
        <v>20</v>
      </c>
    </row>
    <row r="106" spans="1:2" x14ac:dyDescent="0.3">
      <c r="A106" s="3" t="s">
        <v>105</v>
      </c>
      <c r="B106" s="3">
        <v>280</v>
      </c>
    </row>
    <row r="107" spans="1:2" x14ac:dyDescent="0.3">
      <c r="A107" s="3" t="s">
        <v>107</v>
      </c>
      <c r="B107" s="3">
        <v>270</v>
      </c>
    </row>
    <row r="108" spans="1:2" x14ac:dyDescent="0.3">
      <c r="A108" s="3" t="s">
        <v>106</v>
      </c>
      <c r="B108" s="3">
        <v>30</v>
      </c>
    </row>
    <row r="109" spans="1:2" x14ac:dyDescent="0.3">
      <c r="A109" s="3" t="s">
        <v>108</v>
      </c>
      <c r="B109" s="3">
        <v>3</v>
      </c>
    </row>
    <row r="110" spans="1:2" x14ac:dyDescent="0.3">
      <c r="A110" s="3" t="s">
        <v>109</v>
      </c>
      <c r="B110">
        <f>10/12*B94</f>
        <v>10</v>
      </c>
    </row>
    <row r="111" spans="1:2" x14ac:dyDescent="0.3">
      <c r="A111" s="3" t="s">
        <v>110</v>
      </c>
      <c r="B11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Charlet</dc:creator>
  <cp:lastModifiedBy>Raphaël Charlet</cp:lastModifiedBy>
  <dcterms:created xsi:type="dcterms:W3CDTF">2021-03-17T09:41:36Z</dcterms:created>
  <dcterms:modified xsi:type="dcterms:W3CDTF">2021-04-20T20:53:07Z</dcterms:modified>
</cp:coreProperties>
</file>