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1" sheetId="1" r:id="rId4"/>
    <sheet name="Feuil2" sheetId="2" r:id="rId5"/>
    <sheet name="Feuil3" sheetId="3" r:id="rId6"/>
  </sheets>
</workbook>
</file>

<file path=xl/sharedStrings.xml><?xml version="1.0" encoding="utf-8"?>
<sst xmlns="http://schemas.openxmlformats.org/spreadsheetml/2006/main" uniqueCount="70">
  <si>
    <t>GEOMETRIE</t>
  </si>
  <si>
    <t>CALCUL DU VRILLAGE DES AILES DELTA</t>
  </si>
  <si>
    <t xml:space="preserve">      (Les valeurs à saisir sont dans les cadres jaunes)</t>
  </si>
  <si>
    <t>corde emplanture (cm)</t>
  </si>
  <si>
    <t>Ce</t>
  </si>
  <si>
    <t>Alpha0 emplanture</t>
  </si>
  <si>
    <t>A0e</t>
  </si>
  <si>
    <t>corde saumon (cm)</t>
  </si>
  <si>
    <t>Cs</t>
  </si>
  <si>
    <t>Alpha0 saumon</t>
  </si>
  <si>
    <t>A0s</t>
  </si>
  <si>
    <t>demi envergure (cm)</t>
  </si>
  <si>
    <t>b</t>
  </si>
  <si>
    <t>Cm0 emplanture</t>
  </si>
  <si>
    <t>Cm0e</t>
  </si>
  <si>
    <t>creux flèche au BF (cm)</t>
  </si>
  <si>
    <t>a</t>
  </si>
  <si>
    <t>Cm0 saumon</t>
  </si>
  <si>
    <t>Cm0s</t>
  </si>
  <si>
    <t>masse estimée (grammes)</t>
  </si>
  <si>
    <t>m</t>
  </si>
  <si>
    <t>Cz de vol souhaité</t>
  </si>
  <si>
    <t>Cz</t>
  </si>
  <si>
    <t>corde aerodynamique moyenne</t>
  </si>
  <si>
    <t>Cmoy</t>
  </si>
  <si>
    <t>marge statique (typ: 0,05)</t>
  </si>
  <si>
    <t>ms</t>
  </si>
  <si>
    <t>position Cmoy</t>
  </si>
  <si>
    <t>d</t>
  </si>
  <si>
    <t>distance nez/025Cmoy</t>
  </si>
  <si>
    <t>025Cmoy</t>
  </si>
  <si>
    <t>calculs intermédiaires</t>
  </si>
  <si>
    <t>surface (cm2)</t>
  </si>
  <si>
    <t>S</t>
  </si>
  <si>
    <t>vrillage géométrique (°)</t>
  </si>
  <si>
    <t>Ka1</t>
  </si>
  <si>
    <t>Ka2</t>
  </si>
  <si>
    <t>vitesse de vol (km/h)</t>
  </si>
  <si>
    <t>angle de flèche à 1/4 corde (°)</t>
  </si>
  <si>
    <t>gamma</t>
  </si>
  <si>
    <t>moyenne des cordes (cm)</t>
  </si>
  <si>
    <t>moyc</t>
  </si>
  <si>
    <t>position CDG (cm du nez)</t>
  </si>
  <si>
    <t>effilement</t>
  </si>
  <si>
    <t>eff</t>
  </si>
  <si>
    <t>aspect ratio</t>
  </si>
  <si>
    <t>lambda</t>
  </si>
  <si>
    <t>vrillage total (°)</t>
  </si>
  <si>
    <t>vtot</t>
  </si>
  <si>
    <t>DECOUPE</t>
  </si>
  <si>
    <t>diamètre tambour (mm)</t>
  </si>
  <si>
    <t>D</t>
  </si>
  <si>
    <t>pos Ce par rapport au pt fixe O</t>
  </si>
  <si>
    <t>xCe</t>
  </si>
  <si>
    <t>(cm)</t>
  </si>
  <si>
    <t>yCe</t>
  </si>
  <si>
    <t>diamètre axe treuil (mm)</t>
  </si>
  <si>
    <t>pos Cs par rapport au pt fixe O</t>
  </si>
  <si>
    <t>xCs</t>
  </si>
  <si>
    <t>yCs</t>
  </si>
  <si>
    <t>dist Pt fixe / attache corde rose arc</t>
  </si>
  <si>
    <t>distance O Nez</t>
  </si>
  <si>
    <t>yCe + Ce</t>
  </si>
  <si>
    <t>dist articul/corde rose(cm)</t>
  </si>
  <si>
    <t>N</t>
  </si>
  <si>
    <t>distance poulie intermédiaire</t>
  </si>
  <si>
    <t>n</t>
  </si>
  <si>
    <t>vrillage à réaliser (°)</t>
  </si>
  <si>
    <t>longueur corde rose (cm)</t>
  </si>
  <si>
    <t>F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</si>
</sst>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8">
    <font>
      <sz val="9"/>
      <color indexed="8"/>
      <name val="Geneva"/>
    </font>
    <font>
      <sz val="12"/>
      <color indexed="8"/>
      <name val="Helvetica Neue"/>
    </font>
    <font>
      <sz val="11"/>
      <color indexed="8"/>
      <name val="Geneva"/>
    </font>
    <font>
      <sz val="16"/>
      <color indexed="8"/>
      <name val="Geneva"/>
    </font>
    <font>
      <sz val="10"/>
      <color indexed="8"/>
      <name val="Times New Roman"/>
    </font>
    <font>
      <sz val="12"/>
      <color indexed="8"/>
      <name val="Times New Roman"/>
    </font>
    <font>
      <sz val="10"/>
      <color indexed="15"/>
      <name val="Times New Roman"/>
    </font>
    <font>
      <sz val="10"/>
      <color indexed="16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0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9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horizontal="right" vertical="bottom"/>
    </xf>
    <xf numFmtId="0" fontId="0" borderId="13" applyNumberFormat="0" applyFont="1" applyFill="0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horizontal="right" vertical="bottom"/>
    </xf>
    <xf numFmtId="49" fontId="0" fillId="4" borderId="15" applyNumberFormat="1" applyFont="1" applyFill="1" applyBorder="1" applyAlignment="1" applyProtection="0">
      <alignment vertical="bottom"/>
    </xf>
    <xf numFmtId="49" fontId="0" fillId="4" borderId="16" applyNumberFormat="1" applyFont="1" applyFill="1" applyBorder="1" applyAlignment="1" applyProtection="0">
      <alignment vertical="bottom"/>
    </xf>
    <xf numFmtId="2" fontId="0" fillId="4" borderId="17" applyNumberFormat="1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0" fontId="0" fillId="4" borderId="19" applyNumberFormat="0" applyFont="1" applyFill="1" applyBorder="1" applyAlignment="1" applyProtection="0">
      <alignment vertical="bottom"/>
    </xf>
    <xf numFmtId="2" fontId="0" fillId="4" borderId="20" applyNumberFormat="1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horizontal="right" vertical="bottom"/>
    </xf>
    <xf numFmtId="0" fontId="0" borderId="21" applyNumberFormat="0" applyFont="1" applyFill="0" applyBorder="1" applyAlignment="1" applyProtection="0">
      <alignment vertical="bottom"/>
    </xf>
    <xf numFmtId="49" fontId="0" fillId="4" borderId="18" applyNumberFormat="1" applyFont="1" applyFill="1" applyBorder="1" applyAlignment="1" applyProtection="0">
      <alignment vertical="bottom"/>
    </xf>
    <xf numFmtId="49" fontId="0" fillId="4" borderId="19" applyNumberFormat="1" applyFont="1" applyFill="1" applyBorder="1" applyAlignment="1" applyProtection="0">
      <alignment vertical="bottom"/>
    </xf>
    <xf numFmtId="49" fontId="0" fillId="4" borderId="22" applyNumberFormat="1" applyFont="1" applyFill="1" applyBorder="1" applyAlignment="1" applyProtection="0">
      <alignment vertical="bottom"/>
    </xf>
    <xf numFmtId="49" fontId="0" fillId="4" borderId="23" applyNumberFormat="1" applyFont="1" applyFill="1" applyBorder="1" applyAlignment="1" applyProtection="0">
      <alignment vertical="bottom"/>
    </xf>
    <xf numFmtId="2" fontId="0" fillId="4" borderId="24" applyNumberFormat="1" applyFont="1" applyFill="1" applyBorder="1" applyAlignment="1" applyProtection="0">
      <alignment vertical="bottom"/>
    </xf>
    <xf numFmtId="0" fontId="0" fillId="5" borderId="5" applyNumberFormat="0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vertical="bottom"/>
    </xf>
    <xf numFmtId="0" fontId="0" fillId="5" borderId="5" applyNumberFormat="1" applyFont="1" applyFill="1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horizontal="right" vertical="bottom"/>
    </xf>
    <xf numFmtId="0" fontId="0" fillId="4" borderId="19" applyNumberFormat="0" applyFont="1" applyFill="1" applyBorder="1" applyAlignment="1" applyProtection="0">
      <alignment horizontal="right" vertical="bottom"/>
    </xf>
    <xf numFmtId="0" fontId="0" fillId="4" borderId="23" applyNumberFormat="0" applyFont="1" applyFill="1" applyBorder="1" applyAlignment="1" applyProtection="0">
      <alignment horizontal="right" vertical="bottom"/>
    </xf>
    <xf numFmtId="49" fontId="0" fillId="6" borderId="5" applyNumberFormat="1" applyFont="1" applyFill="1" applyBorder="1" applyAlignment="1" applyProtection="0">
      <alignment horizontal="center" vertical="bottom"/>
    </xf>
    <xf numFmtId="0" fontId="0" fillId="6" borderId="5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59" fontId="0" fillId="6" borderId="5" applyNumberFormat="1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0" fillId="6" borderId="27" applyNumberFormat="1" applyFont="1" applyFill="1" applyBorder="1" applyAlignment="1" applyProtection="0">
      <alignment vertical="bottom"/>
    </xf>
    <xf numFmtId="59" fontId="0" fillId="6" borderId="27" applyNumberFormat="1" applyFont="1" applyFill="1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99"/>
      <rgbColor rgb="ff99ccff"/>
      <rgbColor rgb="ffc0c0c0"/>
      <rgbColor rgb="ffccffcc"/>
      <rgbColor rgb="ff0000d4"/>
      <rgbColor rgb="ffdd080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104875</xdr:colOff>
      <xdr:row>33</xdr:row>
      <xdr:rowOff>161193</xdr:rowOff>
    </xdr:from>
    <xdr:to>
      <xdr:col>13</xdr:col>
      <xdr:colOff>123972</xdr:colOff>
      <xdr:row>57</xdr:row>
      <xdr:rowOff>164667</xdr:rowOff>
    </xdr:to>
    <xdr:grpSp>
      <xdr:nvGrpSpPr>
        <xdr:cNvPr id="32" name="Group 32"/>
        <xdr:cNvGrpSpPr/>
      </xdr:nvGrpSpPr>
      <xdr:grpSpPr>
        <a:xfrm>
          <a:off x="930375" y="5901593"/>
          <a:ext cx="12147598" cy="3965875"/>
          <a:chOff x="0" y="-74543"/>
          <a:chExt cx="12147596" cy="3965874"/>
        </a:xfrm>
      </xdr:grpSpPr>
      <xdr:grpSp>
        <xdr:nvGrpSpPr>
          <xdr:cNvPr id="19" name="Group 19"/>
          <xdr:cNvGrpSpPr/>
        </xdr:nvGrpSpPr>
        <xdr:grpSpPr>
          <a:xfrm>
            <a:off x="0" y="-74544"/>
            <a:ext cx="8343017" cy="2780459"/>
            <a:chOff x="0" y="-74543"/>
            <a:chExt cx="8343016" cy="2780457"/>
          </a:xfrm>
        </xdr:grpSpPr>
        <xdr:grpSp>
          <xdr:nvGrpSpPr>
            <xdr:cNvPr id="16" name="Group 16"/>
            <xdr:cNvGrpSpPr/>
          </xdr:nvGrpSpPr>
          <xdr:grpSpPr>
            <a:xfrm>
              <a:off x="0" y="-74544"/>
              <a:ext cx="8343017" cy="2780459"/>
              <a:chOff x="0" y="-74543"/>
              <a:chExt cx="8343016" cy="2780457"/>
            </a:xfrm>
          </xdr:grpSpPr>
          <xdr:sp>
            <xdr:nvSpPr>
              <xdr:cNvPr id="2" name="Shape 2"/>
              <xdr:cNvSpPr/>
            </xdr:nvSpPr>
            <xdr:spPr>
              <a:xfrm>
                <a:off x="3760578" y="198781"/>
                <a:ext cx="3778017" cy="2174175"/>
              </a:xfrm>
              <a:custGeom>
                <a:avLst/>
                <a:gdLst/>
                <a:ahLst/>
                <a:cxnLst>
                  <a:cxn ang="0">
                    <a:pos x="wd2" y="hd2"/>
                  </a:cxn>
                  <a:cxn ang="5400000">
                    <a:pos x="wd2" y="hd2"/>
                  </a:cxn>
                  <a:cxn ang="10800000">
                    <a:pos x="wd2" y="hd2"/>
                  </a:cxn>
                  <a:cxn ang="16200000">
                    <a:pos x="wd2" y="hd2"/>
                  </a:cxn>
                </a:cxnLst>
                <a:rect l="0" t="0" r="r" b="b"/>
                <a:pathLst>
                  <a:path w="21600" h="21600" fill="norm" stroke="1" extrusionOk="0">
                    <a:moveTo>
                      <a:pt x="0" y="0"/>
                    </a:moveTo>
                    <a:lnTo>
                      <a:pt x="21600" y="15326"/>
                    </a:lnTo>
                    <a:lnTo>
                      <a:pt x="21600" y="21600"/>
                    </a:lnTo>
                    <a:lnTo>
                      <a:pt x="0" y="12857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rgbClr val="FFFFFF"/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xdr:spPr>
            <xdr:txBody>
              <a:bodyPr/>
              <a:lstStyle/>
              <a:p>
                <a:pPr/>
              </a:p>
            </xdr:txBody>
          </xdr:sp>
          <xdr:grpSp>
            <xdr:nvGrpSpPr>
              <xdr:cNvPr id="15" name="Group 15"/>
              <xdr:cNvGrpSpPr/>
            </xdr:nvGrpSpPr>
            <xdr:grpSpPr>
              <a:xfrm>
                <a:off x="0" y="-74544"/>
                <a:ext cx="8343017" cy="2780459"/>
                <a:chOff x="0" y="-74543"/>
                <a:chExt cx="8343016" cy="2780457"/>
              </a:xfrm>
            </xdr:grpSpPr>
            <xdr:sp>
              <xdr:nvSpPr>
                <xdr:cNvPr id="3" name="Shape 3"/>
                <xdr:cNvSpPr txBox="1"/>
              </xdr:nvSpPr>
              <xdr:spPr>
                <a:xfrm>
                  <a:off x="3653636" y="-74544"/>
                  <a:ext cx="1341478" cy="1142996"/>
                </a:xfrm>
                <a:prstGeom prst="rect">
                  <a:avLst/>
                </a:prstGeom>
                <a:noFill/>
                <a:ln w="12700" cap="flat">
                  <a:noFill/>
                  <a:miter lim="400000"/>
                </a:ln>
                <a:effectLst/>
                <a:extLst>
                  <a:ext uri="{C572A759-6A51-4108-AA02-DFA0A04FC94B}">
                    <ma14:wrappingTextBoxFlag xmlns:ma14="http://schemas.microsoft.com/office/mac/drawingml/2011/main" val="1"/>
                  </a:ext>
                </a:extLst>
              </xdr:spPr>
              <xdr:txBody>
                <a:bodyPr wrap="square" lIns="45719" tIns="45719" rIns="45719" bIns="45719" numCol="1" anchor="t">
                  <a:noAutofit/>
                </a:bodyPr>
                <a:lstStyle/>
                <a:p>
                  <a:pPr marL="0" marR="0" indent="0" algn="l" defTabSz="457200" latinLnBrk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b="0" baseline="0" cap="none" i="0" spc="0" strike="noStrike" sz="900" u="none">
                      <a:solidFill>
                        <a:srgbClr val="000000"/>
                      </a:solidFill>
                      <a:uFillTx/>
                      <a:latin typeface="Geneva"/>
                      <a:ea typeface="Geneva"/>
                      <a:cs typeface="Geneva"/>
                      <a:sym typeface="Geneva"/>
                    </a:defRPr>
                  </a:pPr>
                  <a:r>
                    <a:rPr b="0" baseline="0" cap="none" i="0" spc="0" strike="noStrike" sz="1000" u="none">
                      <a:solidFill>
                        <a:srgbClr val="000000"/>
                      </a:solidFill>
                      <a:uFillTx/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Nez</a:t>
                  </a:r>
                  <a:endParaRPr b="0" baseline="0" cap="none" i="0" spc="0" strike="noStrike" sz="1000" u="none">
                    <a:solidFill>
                      <a:srgbClr val="000000"/>
                    </a:solidFill>
                    <a:uFillTx/>
                    <a:latin typeface="Times New Roman"/>
                    <a:ea typeface="Times New Roman"/>
                    <a:cs typeface="Times New Roman"/>
                    <a:sym typeface="Times New Roman"/>
                  </a:endParaRPr>
                </a:p>
              </xdr:txBody>
            </xdr:sp>
            <xdr:grpSp>
              <xdr:nvGrpSpPr>
                <xdr:cNvPr id="14" name="Group 14"/>
                <xdr:cNvGrpSpPr/>
              </xdr:nvGrpSpPr>
              <xdr:grpSpPr>
                <a:xfrm>
                  <a:off x="0" y="198781"/>
                  <a:ext cx="8343017" cy="2507134"/>
                  <a:chOff x="0" y="0"/>
                  <a:chExt cx="8343016" cy="2507133"/>
                </a:xfrm>
              </xdr:grpSpPr>
              <xdr:sp>
                <xdr:nvSpPr>
                  <xdr:cNvPr id="4" name="Shape 4"/>
                  <xdr:cNvSpPr/>
                </xdr:nvSpPr>
                <xdr:spPr>
                  <a:xfrm flipH="1">
                    <a:off x="-1" y="0"/>
                    <a:ext cx="3778017" cy="2174175"/>
                  </a:xfrm>
                  <a:custGeom>
                    <a:avLst/>
                    <a:gdLst/>
                    <a:ahLst/>
                    <a:cxnLst>
                      <a:cxn ang="0">
                        <a:pos x="wd2" y="hd2"/>
                      </a:cxn>
                      <a:cxn ang="5400000">
                        <a:pos x="wd2" y="hd2"/>
                      </a:cxn>
                      <a:cxn ang="10800000">
                        <a:pos x="wd2" y="hd2"/>
                      </a:cxn>
                      <a:cxn ang="16200000">
                        <a:pos x="wd2" y="hd2"/>
                      </a:cxn>
                    </a:cxnLst>
                    <a:rect l="0" t="0" r="r" b="b"/>
                    <a:pathLst>
                      <a:path w="21600" h="21600" fill="norm" stroke="1" extrusionOk="0">
                        <a:moveTo>
                          <a:pt x="0" y="0"/>
                        </a:moveTo>
                        <a:lnTo>
                          <a:pt x="21600" y="15326"/>
                        </a:lnTo>
                        <a:lnTo>
                          <a:pt x="21600" y="21600"/>
                        </a:lnTo>
                        <a:lnTo>
                          <a:pt x="0" y="12857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solidFill>
                    <a:srgbClr val="FFFFFF"/>
                  </a:solidFill>
                  <a:ln w="9525" cap="flat">
                    <a:solidFill>
                      <a:srgbClr val="000000"/>
                    </a:solidFill>
                    <a:prstDash val="solid"/>
                    <a:round/>
                  </a:ln>
                  <a:effectLst/>
                </xdr:spPr>
                <xdr:txBody>
                  <a:bodyPr/>
                  <a:lstStyle/>
                  <a:p>
                    <a:pPr/>
                  </a:p>
                </xdr:txBody>
              </xdr:sp>
              <xdr:sp>
                <xdr:nvSpPr>
                  <xdr:cNvPr id="5" name="Shape 5"/>
                  <xdr:cNvSpPr/>
                </xdr:nvSpPr>
                <xdr:spPr>
                  <a:xfrm>
                    <a:off x="3766390" y="1292080"/>
                    <a:ext cx="1" cy="894518"/>
                  </a:xfrm>
                  <a:prstGeom prst="line">
                    <a:avLst/>
                  </a:prstGeom>
                  <a:noFill/>
                  <a:ln w="9525" cap="flat">
                    <a:solidFill>
                      <a:srgbClr val="000000"/>
                    </a:solidFill>
                    <a:prstDash val="dash"/>
                    <a:round/>
                  </a:ln>
                  <a:effectLst/>
                </xdr:spPr>
                <xdr:txBody>
                  <a:bodyPr/>
                  <a:lstStyle/>
                  <a:p>
                    <a:pPr/>
                  </a:p>
                </xdr:txBody>
              </xdr:sp>
              <xdr:sp>
                <xdr:nvSpPr>
                  <xdr:cNvPr id="6" name="Shape 6"/>
                  <xdr:cNvSpPr/>
                </xdr:nvSpPr>
                <xdr:spPr>
                  <a:xfrm flipH="1" flipV="1">
                    <a:off x="3766390" y="2186597"/>
                    <a:ext cx="3766393" cy="1"/>
                  </a:xfrm>
                  <a:prstGeom prst="line">
                    <a:avLst/>
                  </a:prstGeom>
                  <a:noFill/>
                  <a:ln w="9525" cap="flat">
                    <a:solidFill>
                      <a:srgbClr val="000000"/>
                    </a:solidFill>
                    <a:prstDash val="lgDash"/>
                    <a:round/>
                  </a:ln>
                  <a:effectLst/>
                </xdr:spPr>
                <xdr:txBody>
                  <a:bodyPr/>
                  <a:lstStyle/>
                  <a:p>
                    <a:pPr/>
                  </a:p>
                </xdr:txBody>
              </xdr:sp>
              <xdr:sp>
                <xdr:nvSpPr>
                  <xdr:cNvPr id="7" name="Shape 7"/>
                  <xdr:cNvSpPr txBox="1"/>
                </xdr:nvSpPr>
                <xdr:spPr>
                  <a:xfrm>
                    <a:off x="5330293" y="2164234"/>
                    <a:ext cx="359596" cy="342900"/>
                  </a:xfrm>
                  <a:prstGeom prst="rect">
                    <a:avLst/>
                  </a:prstGeom>
                  <a:noFill/>
                  <a:ln w="12700" cap="flat">
                    <a:noFill/>
                    <a:miter lim="400000"/>
                  </a:ln>
                  <a:effectLst/>
                  <a:extLst>
                    <a:ext uri="{C572A759-6A51-4108-AA02-DFA0A04FC94B}">
                      <ma14:wrappingTextBoxFlag xmlns:ma14="http://schemas.microsoft.com/office/mac/drawingml/2011/main" val="1"/>
                    </a:ext>
                  </a:extLst>
                </xdr:spPr>
                <xdr:txBody>
                  <a:bodyPr wrap="square" lIns="45719" tIns="45719" rIns="45719" bIns="45719" numCol="1" anchor="t">
                    <a:noAutofit/>
                  </a:bodyPr>
                  <a:lstStyle/>
                  <a:p>
                    <a:pPr marL="0" marR="0" indent="0" algn="l" defTabSz="457200" latinLnBrk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b="0" baseline="0" cap="none" i="0" spc="0" strike="noStrike" sz="900" u="none">
                        <a:solidFill>
                          <a:srgbClr val="000000"/>
                        </a:solidFill>
                        <a:uFillTx/>
                        <a:latin typeface="Geneva"/>
                        <a:ea typeface="Geneva"/>
                        <a:cs typeface="Geneva"/>
                        <a:sym typeface="Geneva"/>
                      </a:defRPr>
                    </a:pPr>
                    <a:r>
                      <a:rPr b="0" baseline="0" cap="none" i="0" spc="0" strike="noStrike" sz="1200" u="none">
                        <a:solidFill>
                          <a:srgbClr val="000000"/>
                        </a:solidFill>
                        <a:uFillTx/>
                        <a:latin typeface="Times New Roman"/>
                        <a:ea typeface="Times New Roman"/>
                        <a:cs typeface="Times New Roman"/>
                        <a:sym typeface="Times New Roman"/>
                      </a:rPr>
                      <a:t>b</a:t>
                    </a:r>
                    <a:endParaRPr b="0" baseline="0" cap="none" i="0" spc="0" strike="noStrike" sz="1200" u="none">
                      <a:solidFill>
                        <a:srgbClr val="000000"/>
                      </a:solidFill>
                      <a:uFillTx/>
                      <a:latin typeface="Times New Roman"/>
                      <a:ea typeface="Times New Roman"/>
                      <a:cs typeface="Times New Roman"/>
                      <a:sym typeface="Times New Roman"/>
                    </a:endParaRPr>
                  </a:p>
                </xdr:txBody>
              </xdr:sp>
              <xdr:sp>
                <xdr:nvSpPr>
                  <xdr:cNvPr id="8" name="Shape 8"/>
                  <xdr:cNvSpPr txBox="1"/>
                </xdr:nvSpPr>
                <xdr:spPr>
                  <a:xfrm>
                    <a:off x="3516845" y="1567890"/>
                    <a:ext cx="359596" cy="342899"/>
                  </a:xfrm>
                  <a:prstGeom prst="rect">
                    <a:avLst/>
                  </a:prstGeom>
                  <a:noFill/>
                  <a:ln w="12700" cap="flat">
                    <a:noFill/>
                    <a:miter lim="400000"/>
                  </a:ln>
                  <a:effectLst/>
                  <a:extLst>
                    <a:ext uri="{C572A759-6A51-4108-AA02-DFA0A04FC94B}">
                      <ma14:wrappingTextBoxFlag xmlns:ma14="http://schemas.microsoft.com/office/mac/drawingml/2011/main" val="1"/>
                    </a:ext>
                  </a:extLst>
                </xdr:spPr>
                <xdr:txBody>
                  <a:bodyPr wrap="square" lIns="45719" tIns="45719" rIns="45719" bIns="45719" numCol="1" anchor="t">
                    <a:noAutofit/>
                  </a:bodyPr>
                  <a:lstStyle/>
                  <a:p>
                    <a:pPr marL="0" marR="0" indent="0" algn="l" defTabSz="457200" latinLnBrk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b="0" baseline="0" cap="none" i="0" spc="0" strike="noStrike" sz="900" u="none">
                        <a:solidFill>
                          <a:srgbClr val="000000"/>
                        </a:solidFill>
                        <a:uFillTx/>
                        <a:latin typeface="Geneva"/>
                        <a:ea typeface="Geneva"/>
                        <a:cs typeface="Geneva"/>
                        <a:sym typeface="Geneva"/>
                      </a:defRPr>
                    </a:pPr>
                    <a:r>
                      <a:rPr b="0" baseline="0" cap="none" i="0" spc="0" strike="noStrike" sz="1200" u="none">
                        <a:solidFill>
                          <a:srgbClr val="000000"/>
                        </a:solidFill>
                        <a:uFillTx/>
                        <a:latin typeface="Times New Roman"/>
                        <a:ea typeface="Times New Roman"/>
                        <a:cs typeface="Times New Roman"/>
                        <a:sym typeface="Times New Roman"/>
                      </a:rPr>
                      <a:t>a</a:t>
                    </a:r>
                    <a:endParaRPr b="0" baseline="0" cap="none" i="0" spc="0" strike="noStrike" sz="1200" u="none">
                      <a:solidFill>
                        <a:srgbClr val="000000"/>
                      </a:solidFill>
                      <a:uFillTx/>
                      <a:latin typeface="Times New Roman"/>
                      <a:ea typeface="Times New Roman"/>
                      <a:cs typeface="Times New Roman"/>
                      <a:sym typeface="Times New Roman"/>
                    </a:endParaRPr>
                  </a:p>
                </xdr:txBody>
              </xdr:sp>
              <xdr:sp>
                <xdr:nvSpPr>
                  <xdr:cNvPr id="9" name="Shape 9"/>
                  <xdr:cNvSpPr/>
                </xdr:nvSpPr>
                <xdr:spPr>
                  <a:xfrm>
                    <a:off x="3766391" y="894517"/>
                    <a:ext cx="1534456" cy="1"/>
                  </a:xfrm>
                  <a:prstGeom prst="line">
                    <a:avLst/>
                  </a:prstGeom>
                  <a:noFill/>
                  <a:ln w="9525" cap="flat">
                    <a:solidFill>
                      <a:srgbClr val="0000FF"/>
                    </a:solidFill>
                    <a:prstDash val="dash"/>
                    <a:round/>
                  </a:ln>
                  <a:effectLst/>
                </xdr:spPr>
                <xdr:txBody>
                  <a:bodyPr/>
                  <a:lstStyle/>
                  <a:p>
                    <a:pPr/>
                  </a:p>
                </xdr:txBody>
              </xdr:sp>
              <xdr:sp>
                <xdr:nvSpPr>
                  <xdr:cNvPr id="10" name="Shape 10"/>
                  <xdr:cNvSpPr txBox="1"/>
                </xdr:nvSpPr>
                <xdr:spPr>
                  <a:xfrm>
                    <a:off x="2631373" y="765309"/>
                    <a:ext cx="1154069" cy="457198"/>
                  </a:xfrm>
                  <a:prstGeom prst="rect">
                    <a:avLst/>
                  </a:prstGeom>
                  <a:solidFill>
                    <a:srgbClr val="FFFFFF"/>
                  </a:solidFill>
                  <a:ln w="12700" cap="flat">
                    <a:noFill/>
                    <a:miter lim="400000"/>
                  </a:ln>
                  <a:effectLst/>
                  <a:extLst>
                    <a:ext uri="{C572A759-6A51-4108-AA02-DFA0A04FC94B}">
                      <ma14:wrappingTextBoxFlag xmlns:ma14="http://schemas.microsoft.com/office/mac/drawingml/2011/main" val="1"/>
                    </a:ext>
                  </a:extLst>
                </xdr:spPr>
                <xdr:txBody>
                  <a:bodyPr wrap="square" lIns="45719" tIns="45719" rIns="45719" bIns="45719" numCol="1" anchor="t">
                    <a:noAutofit/>
                  </a:bodyPr>
                  <a:lstStyle/>
                  <a:p>
                    <a:pPr marL="0" marR="0" indent="0" algn="l" defTabSz="457200" latinLnBrk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b="0" baseline="0" cap="none" i="0" spc="0" strike="noStrike" sz="900" u="none">
                        <a:solidFill>
                          <a:srgbClr val="000000"/>
                        </a:solidFill>
                        <a:uFillTx/>
                        <a:latin typeface="Geneva"/>
                        <a:ea typeface="Geneva"/>
                        <a:cs typeface="Geneva"/>
                        <a:sym typeface="Geneva"/>
                      </a:defRPr>
                    </a:pPr>
                    <a:r>
                      <a:rPr b="0" baseline="0" cap="none" i="0" spc="0" strike="noStrike" sz="1000" u="none">
                        <a:solidFill>
                          <a:srgbClr val="0000D4"/>
                        </a:solidFill>
                        <a:uFillTx/>
                        <a:latin typeface="Times New Roman"/>
                        <a:ea typeface="Times New Roman"/>
                        <a:cs typeface="Times New Roman"/>
                        <a:sym typeface="Times New Roman"/>
                      </a:rPr>
                      <a:t>025Cmoy</a:t>
                    </a:r>
                    <a:endParaRPr b="0" baseline="0" cap="none" i="0" spc="0" strike="noStrike" sz="1000" u="none">
                      <a:solidFill>
                        <a:srgbClr val="0000D4"/>
                      </a:solidFill>
                      <a:uFillTx/>
                      <a:latin typeface="Times New Roman"/>
                      <a:ea typeface="Times New Roman"/>
                      <a:cs typeface="Times New Roman"/>
                      <a:sym typeface="Times New Roman"/>
                    </a:endParaRPr>
                  </a:p>
                </xdr:txBody>
              </xdr:sp>
              <xdr:sp>
                <xdr:nvSpPr>
                  <xdr:cNvPr id="11" name="Shape 11"/>
                  <xdr:cNvSpPr txBox="1"/>
                </xdr:nvSpPr>
                <xdr:spPr>
                  <a:xfrm>
                    <a:off x="7699019" y="1759217"/>
                    <a:ext cx="643998" cy="457199"/>
                  </a:xfrm>
                  <a:prstGeom prst="rect">
                    <a:avLst/>
                  </a:prstGeom>
                  <a:noFill/>
                  <a:ln w="12700" cap="flat">
                    <a:noFill/>
                    <a:miter lim="400000"/>
                  </a:ln>
                  <a:effectLst/>
                  <a:extLst>
                    <a:ext uri="{C572A759-6A51-4108-AA02-DFA0A04FC94B}">
                      <ma14:wrappingTextBoxFlag xmlns:ma14="http://schemas.microsoft.com/office/mac/drawingml/2011/main" val="1"/>
                    </a:ext>
                  </a:extLst>
                </xdr:spPr>
                <xdr:txBody>
                  <a:bodyPr wrap="square" lIns="45719" tIns="45719" rIns="45719" bIns="45719" numCol="1" anchor="t">
                    <a:noAutofit/>
                  </a:bodyPr>
                  <a:lstStyle/>
                  <a:p>
                    <a:pPr marL="0" marR="0" indent="0" algn="l" defTabSz="457200" latinLnBrk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b="0" baseline="0" cap="none" i="0" spc="0" strike="noStrike" sz="900" u="none">
                        <a:solidFill>
                          <a:srgbClr val="000000"/>
                        </a:solidFill>
                        <a:uFillTx/>
                        <a:latin typeface="Geneva"/>
                        <a:ea typeface="Geneva"/>
                        <a:cs typeface="Geneva"/>
                        <a:sym typeface="Geneva"/>
                      </a:defRPr>
                    </a:pPr>
                    <a:r>
                      <a:rPr b="0" baseline="0" cap="none" i="0" spc="0" strike="noStrike" sz="1000" u="none">
                        <a:solidFill>
                          <a:srgbClr val="000000"/>
                        </a:solidFill>
                        <a:uFillTx/>
                        <a:latin typeface="Times New Roman"/>
                        <a:ea typeface="Times New Roman"/>
                        <a:cs typeface="Times New Roman"/>
                        <a:sym typeface="Times New Roman"/>
                      </a:rPr>
                      <a:t>Cs</a:t>
                    </a:r>
                    <a:endParaRPr b="0" baseline="0" cap="none" i="0" spc="0" strike="noStrike" sz="1000" u="none">
                      <a:solidFill>
                        <a:srgbClr val="000000"/>
                      </a:solidFill>
                      <a:uFillTx/>
                      <a:latin typeface="Times New Roman"/>
                      <a:ea typeface="Times New Roman"/>
                      <a:cs typeface="Times New Roman"/>
                      <a:sym typeface="Times New Roman"/>
                    </a:endParaRPr>
                  </a:p>
                </xdr:txBody>
              </xdr:sp>
              <xdr:sp>
                <xdr:nvSpPr>
                  <xdr:cNvPr id="12" name="Shape 12"/>
                  <xdr:cNvSpPr txBox="1"/>
                </xdr:nvSpPr>
                <xdr:spPr>
                  <a:xfrm>
                    <a:off x="3374644" y="375200"/>
                    <a:ext cx="504502" cy="342899"/>
                  </a:xfrm>
                  <a:prstGeom prst="rect">
                    <a:avLst/>
                  </a:prstGeom>
                  <a:noFill/>
                  <a:ln w="12700" cap="flat">
                    <a:noFill/>
                    <a:miter lim="400000"/>
                  </a:ln>
                  <a:effectLst/>
                  <a:extLst>
                    <a:ext uri="{C572A759-6A51-4108-AA02-DFA0A04FC94B}">
                      <ma14:wrappingTextBoxFlag xmlns:ma14="http://schemas.microsoft.com/office/mac/drawingml/2011/main" val="1"/>
                    </a:ext>
                  </a:extLst>
                </xdr:spPr>
                <xdr:txBody>
                  <a:bodyPr wrap="square" lIns="45719" tIns="45719" rIns="45719" bIns="45719" numCol="1" anchor="t">
                    <a:noAutofit/>
                  </a:bodyPr>
                  <a:lstStyle/>
                  <a:p>
                    <a:pPr marL="0" marR="0" indent="0" algn="l" defTabSz="457200" latinLnBrk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b="0" baseline="0" cap="none" i="0" spc="0" strike="noStrike" sz="900" u="none">
                        <a:solidFill>
                          <a:srgbClr val="000000"/>
                        </a:solidFill>
                        <a:uFillTx/>
                        <a:latin typeface="Geneva"/>
                        <a:ea typeface="Geneva"/>
                        <a:cs typeface="Geneva"/>
                        <a:sym typeface="Geneva"/>
                      </a:defRPr>
                    </a:pPr>
                    <a:r>
                      <a:rPr b="0" baseline="0" cap="none" i="0" spc="0" strike="noStrike" sz="1000" u="none">
                        <a:solidFill>
                          <a:srgbClr val="000000"/>
                        </a:solidFill>
                        <a:uFillTx/>
                        <a:latin typeface="Times New Roman"/>
                        <a:ea typeface="Times New Roman"/>
                        <a:cs typeface="Times New Roman"/>
                        <a:sym typeface="Times New Roman"/>
                      </a:rPr>
                      <a:t>Ce</a:t>
                    </a:r>
                    <a:endParaRPr b="0" baseline="0" cap="none" i="0" spc="0" strike="noStrike" sz="1000" u="none">
                      <a:solidFill>
                        <a:srgbClr val="000000"/>
                      </a:solidFill>
                      <a:uFillTx/>
                      <a:latin typeface="Times New Roman"/>
                      <a:ea typeface="Times New Roman"/>
                      <a:cs typeface="Times New Roman"/>
                      <a:sym typeface="Times New Roman"/>
                    </a:endParaRPr>
                  </a:p>
                </xdr:txBody>
              </xdr:sp>
              <xdr:sp>
                <xdr:nvSpPr>
                  <xdr:cNvPr id="13" name="Shape 13"/>
                  <xdr:cNvSpPr txBox="1"/>
                </xdr:nvSpPr>
                <xdr:spPr>
                  <a:xfrm>
                    <a:off x="4630108" y="621192"/>
                    <a:ext cx="1341477" cy="1142995"/>
                  </a:xfrm>
                  <a:prstGeom prst="rect">
                    <a:avLst/>
                  </a:prstGeom>
                  <a:noFill/>
                  <a:ln w="12700" cap="flat">
                    <a:noFill/>
                    <a:miter lim="400000"/>
                  </a:ln>
                  <a:effectLst/>
                  <a:extLst>
                    <a:ext uri="{C572A759-6A51-4108-AA02-DFA0A04FC94B}">
                      <ma14:wrappingTextBoxFlag xmlns:ma14="http://schemas.microsoft.com/office/mac/drawingml/2011/main" val="1"/>
                    </a:ext>
                  </a:extLst>
                </xdr:spPr>
                <xdr:txBody>
                  <a:bodyPr wrap="square" lIns="45719" tIns="45719" rIns="45719" bIns="45719" numCol="1" anchor="t">
                    <a:noAutofit/>
                  </a:bodyPr>
                  <a:lstStyle/>
                  <a:p>
                    <a:pPr marL="0" marR="0" indent="0" algn="l" defTabSz="457200" latinLnBrk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b="0" baseline="0" cap="none" i="0" spc="0" strike="noStrike" sz="900" u="none">
                        <a:solidFill>
                          <a:srgbClr val="000000"/>
                        </a:solidFill>
                        <a:uFillTx/>
                        <a:latin typeface="Geneva"/>
                        <a:ea typeface="Geneva"/>
                        <a:cs typeface="Geneva"/>
                        <a:sym typeface="Geneva"/>
                      </a:defRPr>
                    </a:pPr>
                    <a:r>
                      <a:rPr b="0" baseline="0" cap="none" i="0" spc="0" strike="noStrike" sz="1000" u="none">
                        <a:solidFill>
                          <a:srgbClr val="0000D4"/>
                        </a:solidFill>
                        <a:uFillTx/>
                        <a:latin typeface="Times New Roman"/>
                        <a:ea typeface="Times New Roman"/>
                        <a:cs typeface="Times New Roman"/>
                        <a:sym typeface="Times New Roman"/>
                      </a:rPr>
                      <a:t>d</a:t>
                    </a:r>
                    <a:endParaRPr b="0" baseline="0" cap="none" i="0" spc="0" strike="noStrike" sz="1000" u="none">
                      <a:solidFill>
                        <a:srgbClr val="0000D4"/>
                      </a:solidFill>
                      <a:uFillTx/>
                      <a:latin typeface="Times New Roman"/>
                      <a:ea typeface="Times New Roman"/>
                      <a:cs typeface="Times New Roman"/>
                      <a:sym typeface="Times New Roman"/>
                    </a:endParaRPr>
                  </a:p>
                </xdr:txBody>
              </xdr:sp>
            </xdr:grpSp>
          </xdr:grpSp>
        </xdr:grpSp>
        <xdr:sp>
          <xdr:nvSpPr>
            <xdr:cNvPr id="17" name="Shape 17"/>
            <xdr:cNvSpPr/>
          </xdr:nvSpPr>
          <xdr:spPr>
            <a:xfrm>
              <a:off x="5300846" y="894517"/>
              <a:ext cx="1" cy="894518"/>
            </a:xfrm>
            <a:prstGeom prst="line">
              <a:avLst/>
            </a:prstGeom>
            <a:noFill/>
            <a:ln w="9525" cap="flat">
              <a:solidFill>
                <a:srgbClr val="FF0000"/>
              </a:solidFill>
              <a:prstDash val="lgDashDot"/>
              <a:round/>
            </a:ln>
            <a:effectLst/>
          </xdr:spPr>
          <xdr:txBody>
            <a:bodyPr/>
            <a:lstStyle/>
            <a:p>
              <a:pPr/>
            </a:p>
          </xdr:txBody>
        </xdr:sp>
        <xdr:sp>
          <xdr:nvSpPr>
            <xdr:cNvPr id="18" name="Shape 18"/>
            <xdr:cNvSpPr txBox="1"/>
          </xdr:nvSpPr>
          <xdr:spPr>
            <a:xfrm>
              <a:off x="5327588" y="1262263"/>
              <a:ext cx="922989" cy="457199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val="1"/>
              </a:ext>
            </a:extLst>
          </xdr:spPr>
          <xdr:txBody>
            <a:bodyPr wrap="square" lIns="45719" tIns="45719" rIns="45719" bIns="45719" numCol="1" anchor="t">
              <a:no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b="0" baseline="0" cap="none" i="0" spc="0" strike="noStrike" sz="900" u="none">
                  <a:solidFill>
                    <a:srgbClr val="000000"/>
                  </a:solidFill>
                  <a:uFillTx/>
                  <a:latin typeface="Geneva"/>
                  <a:ea typeface="Geneva"/>
                  <a:cs typeface="Geneva"/>
                  <a:sym typeface="Geneva"/>
                </a:defRPr>
              </a:pPr>
              <a:r>
                <a:rPr b="0" baseline="0" cap="none" i="0" spc="0" strike="noStrike" sz="1000" u="none">
                  <a:solidFill>
                    <a:srgbClr val="DD0806"/>
                  </a:solidFill>
                  <a:uFillTx/>
                  <a:latin typeface="Times New Roman"/>
                  <a:ea typeface="Times New Roman"/>
                  <a:cs typeface="Times New Roman"/>
                  <a:sym typeface="Times New Roman"/>
                </a:rPr>
                <a:t>Cmoy</a:t>
              </a:r>
              <a:endParaRPr b="0" baseline="0" cap="none" i="0" spc="0" strike="noStrike" sz="1000" u="none">
                <a:solidFill>
                  <a:srgbClr val="DD0806"/>
                </a:solidFill>
                <a:uFillTx/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</xdr:grpSp>
      <xdr:sp>
        <xdr:nvSpPr>
          <xdr:cNvPr id="20" name="Shape 20"/>
          <xdr:cNvSpPr/>
        </xdr:nvSpPr>
        <xdr:spPr>
          <a:xfrm>
            <a:off x="5533198" y="928431"/>
            <a:ext cx="6207359" cy="2505499"/>
          </a:xfrm>
          <a:prstGeom prst="line">
            <a:avLst/>
          </a:prstGeom>
          <a:noFill/>
          <a:ln w="9525" cap="flat">
            <a:solidFill>
              <a:srgbClr val="000000"/>
            </a:solidFill>
            <a:prstDash val="sysDot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1" name="Shape 21"/>
          <xdr:cNvSpPr/>
        </xdr:nvSpPr>
        <xdr:spPr>
          <a:xfrm>
            <a:off x="5380558" y="1882302"/>
            <a:ext cx="6767039" cy="1551627"/>
          </a:xfrm>
          <a:prstGeom prst="line">
            <a:avLst/>
          </a:prstGeom>
          <a:noFill/>
          <a:ln w="9525" cap="flat">
            <a:solidFill>
              <a:srgbClr val="000000"/>
            </a:solidFill>
            <a:prstDash val="sysDot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2" name="Shape 22"/>
          <xdr:cNvSpPr/>
        </xdr:nvSpPr>
        <xdr:spPr>
          <a:xfrm flipH="1" flipV="1">
            <a:off x="3790558" y="3230436"/>
            <a:ext cx="7441199" cy="1"/>
          </a:xfrm>
          <a:prstGeom prst="line">
            <a:avLst/>
          </a:prstGeom>
          <a:noFill/>
          <a:ln w="9525" cap="flat">
            <a:solidFill>
              <a:srgbClr val="000000"/>
            </a:solidFill>
            <a:prstDash val="dash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3" name="Shape 23"/>
          <xdr:cNvSpPr/>
        </xdr:nvSpPr>
        <xdr:spPr>
          <a:xfrm>
            <a:off x="3828719" y="1500754"/>
            <a:ext cx="1" cy="1729684"/>
          </a:xfrm>
          <a:prstGeom prst="line">
            <a:avLst/>
          </a:prstGeom>
          <a:noFill/>
          <a:ln w="9525" cap="flat">
            <a:solidFill>
              <a:srgbClr val="000000"/>
            </a:solidFill>
            <a:prstDash val="solid"/>
            <a:round/>
            <a:headEnd type="triangle" w="med" len="med"/>
            <a:tailEnd type="triangle" w="med" len="med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4" name="Shape 24"/>
          <xdr:cNvSpPr/>
        </xdr:nvSpPr>
        <xdr:spPr>
          <a:xfrm>
            <a:off x="7542957" y="2391032"/>
            <a:ext cx="1" cy="839405"/>
          </a:xfrm>
          <a:prstGeom prst="line">
            <a:avLst/>
          </a:prstGeom>
          <a:noFill/>
          <a:ln w="6350" cap="flat">
            <a:solidFill>
              <a:srgbClr val="000000"/>
            </a:solidFill>
            <a:prstDash val="solid"/>
            <a:round/>
            <a:headEnd type="triangle" w="med" len="med"/>
            <a:tailEnd type="triangle" w="med" len="med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5" name="Shape 25"/>
          <xdr:cNvSpPr txBox="1"/>
        </xdr:nvSpPr>
        <xdr:spPr>
          <a:xfrm>
            <a:off x="7199396" y="2732977"/>
            <a:ext cx="282522" cy="21720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22859" tIns="22859" rIns="22859" bIns="22859" numCol="1" anchor="t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900" u="none">
                <a:solidFill>
                  <a:srgbClr val="000000"/>
                </a:solidFill>
                <a:uFillTx/>
                <a:latin typeface="Geneva"/>
                <a:ea typeface="Geneva"/>
                <a:cs typeface="Geneva"/>
                <a:sym typeface="Geneva"/>
              </a:defRPr>
            </a:pPr>
            <a:r>
              <a:rPr b="0" baseline="0" cap="none" i="0" spc="0" strike="noStrike" sz="900" u="none">
                <a:solidFill>
                  <a:srgbClr val="000000"/>
                </a:solidFill>
                <a:uFillTx/>
                <a:latin typeface="Geneva"/>
                <a:ea typeface="Geneva"/>
                <a:cs typeface="Geneva"/>
                <a:sym typeface="Geneva"/>
              </a:rPr>
              <a:t>yCs</a:t>
            </a:r>
          </a:p>
        </xdr:txBody>
      </xdr:sp>
      <xdr:sp>
        <xdr:nvSpPr>
          <xdr:cNvPr id="26" name="Shape 26"/>
          <xdr:cNvSpPr txBox="1"/>
        </xdr:nvSpPr>
        <xdr:spPr>
          <a:xfrm>
            <a:off x="3535657" y="2605795"/>
            <a:ext cx="290884" cy="21720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22859" tIns="22859" rIns="22859" bIns="22859" numCol="1" anchor="t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900" u="none">
                <a:solidFill>
                  <a:srgbClr val="000000"/>
                </a:solidFill>
                <a:uFillTx/>
                <a:latin typeface="Geneva"/>
                <a:ea typeface="Geneva"/>
                <a:cs typeface="Geneva"/>
                <a:sym typeface="Geneva"/>
              </a:defRPr>
            </a:pPr>
            <a:r>
              <a:rPr b="0" baseline="0" cap="none" i="0" spc="0" strike="noStrike" sz="900" u="none">
                <a:solidFill>
                  <a:srgbClr val="000000"/>
                </a:solidFill>
                <a:uFillTx/>
                <a:latin typeface="Geneva"/>
                <a:ea typeface="Geneva"/>
                <a:cs typeface="Geneva"/>
                <a:sym typeface="Geneva"/>
              </a:rPr>
              <a:t>yCe</a:t>
            </a:r>
          </a:p>
        </xdr:txBody>
      </xdr:sp>
      <xdr:sp>
        <xdr:nvSpPr>
          <xdr:cNvPr id="27" name="Shape 27"/>
          <xdr:cNvSpPr/>
        </xdr:nvSpPr>
        <xdr:spPr>
          <a:xfrm>
            <a:off x="7542958" y="3332182"/>
            <a:ext cx="3676079" cy="1"/>
          </a:xfrm>
          <a:prstGeom prst="line">
            <a:avLst/>
          </a:prstGeom>
          <a:noFill/>
          <a:ln w="9525" cap="flat">
            <a:solidFill>
              <a:srgbClr val="000000"/>
            </a:solidFill>
            <a:prstDash val="solid"/>
            <a:round/>
            <a:headEnd type="triangle" w="med" len="med"/>
            <a:tailEnd type="triangle" w="med" len="med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8" name="Shape 28"/>
          <xdr:cNvSpPr/>
        </xdr:nvSpPr>
        <xdr:spPr>
          <a:xfrm>
            <a:off x="3777838" y="3599265"/>
            <a:ext cx="7428479" cy="1"/>
          </a:xfrm>
          <a:prstGeom prst="line">
            <a:avLst/>
          </a:prstGeom>
          <a:noFill/>
          <a:ln w="9525" cap="flat">
            <a:solidFill>
              <a:srgbClr val="000000"/>
            </a:solidFill>
            <a:prstDash val="solid"/>
            <a:round/>
            <a:headEnd type="triangle" w="med" len="med"/>
            <a:tailEnd type="triangle" w="med" len="med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9" name="Shape 29"/>
          <xdr:cNvSpPr txBox="1"/>
        </xdr:nvSpPr>
        <xdr:spPr>
          <a:xfrm>
            <a:off x="6754053" y="3674128"/>
            <a:ext cx="285658" cy="21720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22859" tIns="22859" rIns="22859" bIns="22859" numCol="1" anchor="t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900" u="none">
                <a:solidFill>
                  <a:srgbClr val="000000"/>
                </a:solidFill>
                <a:uFillTx/>
                <a:latin typeface="Geneva"/>
                <a:ea typeface="Geneva"/>
                <a:cs typeface="Geneva"/>
                <a:sym typeface="Geneva"/>
              </a:defRPr>
            </a:pPr>
            <a:r>
              <a:rPr b="0" baseline="0" cap="none" i="0" spc="0" strike="noStrike" sz="900" u="none">
                <a:solidFill>
                  <a:srgbClr val="000000"/>
                </a:solidFill>
                <a:uFillTx/>
                <a:latin typeface="Geneva"/>
                <a:ea typeface="Geneva"/>
                <a:cs typeface="Geneva"/>
                <a:sym typeface="Geneva"/>
              </a:rPr>
              <a:t>xCe</a:t>
            </a:r>
          </a:p>
        </xdr:txBody>
      </xdr:sp>
      <xdr:sp>
        <xdr:nvSpPr>
          <xdr:cNvPr id="30" name="Shape 30"/>
          <xdr:cNvSpPr txBox="1"/>
        </xdr:nvSpPr>
        <xdr:spPr>
          <a:xfrm>
            <a:off x="8764193" y="3305299"/>
            <a:ext cx="277296" cy="21720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22859" tIns="22859" rIns="22859" bIns="22859" numCol="1" anchor="t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900" u="none">
                <a:solidFill>
                  <a:srgbClr val="000000"/>
                </a:solidFill>
                <a:uFillTx/>
                <a:latin typeface="Geneva"/>
                <a:ea typeface="Geneva"/>
                <a:cs typeface="Geneva"/>
                <a:sym typeface="Geneva"/>
              </a:defRPr>
            </a:pPr>
            <a:r>
              <a:rPr b="0" baseline="0" cap="none" i="0" spc="0" strike="noStrike" sz="900" u="none">
                <a:solidFill>
                  <a:srgbClr val="000000"/>
                </a:solidFill>
                <a:uFillTx/>
                <a:latin typeface="Geneva"/>
                <a:ea typeface="Geneva"/>
                <a:cs typeface="Geneva"/>
                <a:sym typeface="Geneva"/>
              </a:rPr>
              <a:t>xCs</a:t>
            </a:r>
          </a:p>
        </xdr:txBody>
      </xdr:sp>
      <xdr:sp>
        <xdr:nvSpPr>
          <xdr:cNvPr id="31" name="Shape 31"/>
          <xdr:cNvSpPr txBox="1"/>
        </xdr:nvSpPr>
        <xdr:spPr>
          <a:xfrm>
            <a:off x="11199184" y="3000061"/>
            <a:ext cx="156903" cy="21720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22859" tIns="22859" rIns="22859" bIns="22859" numCol="1" anchor="t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900" u="none">
                <a:solidFill>
                  <a:srgbClr val="000000"/>
                </a:solidFill>
                <a:uFillTx/>
                <a:latin typeface="Geneva"/>
                <a:ea typeface="Geneva"/>
                <a:cs typeface="Geneva"/>
                <a:sym typeface="Geneva"/>
              </a:defRPr>
            </a:pPr>
            <a:r>
              <a:rPr b="0" baseline="0" cap="none" i="0" spc="0" strike="noStrike" sz="900" u="none">
                <a:solidFill>
                  <a:srgbClr val="000000"/>
                </a:solidFill>
                <a:uFillTx/>
                <a:latin typeface="Geneva"/>
                <a:ea typeface="Geneva"/>
                <a:cs typeface="Geneva"/>
                <a:sym typeface="Geneva"/>
              </a:rPr>
              <a:t>O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71"/>
  <sheetViews>
    <sheetView workbookViewId="0" showGridLines="0" defaultGridColor="1"/>
  </sheetViews>
  <sheetFormatPr defaultColWidth="10.8333" defaultRowHeight="13" customHeight="1" outlineLevelRow="0" outlineLevelCol="0"/>
  <cols>
    <col min="1" max="1" width="10.8516" style="1" customWidth="1"/>
    <col min="2" max="2" width="26.5" style="1" customWidth="1"/>
    <col min="3" max="5" width="10.8516" style="1" customWidth="1"/>
    <col min="6" max="6" width="26.3516" style="1" customWidth="1"/>
    <col min="7" max="7" width="8.85156" style="1" customWidth="1"/>
    <col min="8" max="14" width="10.8516" style="1" customWidth="1"/>
    <col min="15" max="16384" width="10.8516" style="1" customWidth="1"/>
  </cols>
  <sheetData>
    <row r="1" ht="21" customHeight="1">
      <c r="A1" s="2"/>
      <c r="B1" t="s" s="3">
        <v>0</v>
      </c>
      <c r="C1" s="4"/>
      <c r="D1" s="5"/>
      <c r="E1" s="5"/>
      <c r="F1" t="s" s="6">
        <v>1</v>
      </c>
      <c r="G1" s="4"/>
      <c r="H1" s="5"/>
      <c r="I1" s="5"/>
      <c r="J1" s="5"/>
      <c r="K1" s="5"/>
      <c r="L1" s="5"/>
      <c r="M1" s="5"/>
      <c r="N1" s="7"/>
    </row>
    <row r="2" ht="13" customHeight="1">
      <c r="A2" s="8"/>
      <c r="B2" s="9"/>
      <c r="C2" s="9"/>
      <c r="D2" s="10"/>
      <c r="E2" s="10"/>
      <c r="F2" s="9"/>
      <c r="G2" s="9"/>
      <c r="H2" s="10"/>
      <c r="I2" s="10"/>
      <c r="J2" s="10"/>
      <c r="K2" s="10"/>
      <c r="L2" s="10"/>
      <c r="M2" s="10"/>
      <c r="N2" s="11"/>
    </row>
    <row r="3" ht="13" customHeight="1">
      <c r="A3" s="8"/>
      <c r="B3" t="s" s="12">
        <v>2</v>
      </c>
      <c r="C3" s="9"/>
      <c r="D3" s="10"/>
      <c r="E3" s="10"/>
      <c r="F3" s="9"/>
      <c r="G3" s="9"/>
      <c r="H3" s="10"/>
      <c r="I3" s="10"/>
      <c r="J3" s="10"/>
      <c r="K3" s="10"/>
      <c r="L3" s="10"/>
      <c r="M3" s="10"/>
      <c r="N3" s="11"/>
    </row>
    <row r="4" ht="14" customHeight="1">
      <c r="A4" s="8"/>
      <c r="B4" s="13"/>
      <c r="C4" s="13"/>
      <c r="D4" s="14"/>
      <c r="E4" s="10"/>
      <c r="F4" s="13"/>
      <c r="G4" s="13"/>
      <c r="H4" s="14"/>
      <c r="I4" s="10"/>
      <c r="J4" s="10"/>
      <c r="K4" s="10"/>
      <c r="L4" s="10"/>
      <c r="M4" s="10"/>
      <c r="N4" s="11"/>
    </row>
    <row r="5" ht="14" customHeight="1">
      <c r="A5" s="15"/>
      <c r="B5" t="s" s="16">
        <v>3</v>
      </c>
      <c r="C5" t="s" s="17">
        <v>4</v>
      </c>
      <c r="D5" s="18">
        <v>15</v>
      </c>
      <c r="E5" s="19"/>
      <c r="F5" t="s" s="16">
        <v>5</v>
      </c>
      <c r="G5" t="s" s="20">
        <v>6</v>
      </c>
      <c r="H5" s="18">
        <v>0</v>
      </c>
      <c r="I5" s="21"/>
      <c r="J5" s="10"/>
      <c r="K5" s="10"/>
      <c r="L5" s="10"/>
      <c r="M5" s="10"/>
      <c r="N5" s="11"/>
    </row>
    <row r="6" ht="14" customHeight="1">
      <c r="A6" s="8"/>
      <c r="B6" s="22"/>
      <c r="C6" s="22"/>
      <c r="D6" s="23"/>
      <c r="E6" s="10"/>
      <c r="F6" s="22"/>
      <c r="G6" s="24"/>
      <c r="H6" s="23"/>
      <c r="I6" s="10"/>
      <c r="J6" s="10"/>
      <c r="K6" s="10"/>
      <c r="L6" s="10"/>
      <c r="M6" s="10"/>
      <c r="N6" s="11"/>
    </row>
    <row r="7" ht="14" customHeight="1">
      <c r="A7" s="15"/>
      <c r="B7" t="s" s="16">
        <v>7</v>
      </c>
      <c r="C7" t="s" s="17">
        <v>8</v>
      </c>
      <c r="D7" s="18">
        <v>5</v>
      </c>
      <c r="E7" s="19"/>
      <c r="F7" t="s" s="16">
        <v>9</v>
      </c>
      <c r="G7" t="s" s="20">
        <v>10</v>
      </c>
      <c r="H7" s="18">
        <v>0</v>
      </c>
      <c r="I7" s="21"/>
      <c r="J7" s="10"/>
      <c r="K7" s="10"/>
      <c r="L7" s="10"/>
      <c r="M7" s="10"/>
      <c r="N7" s="11"/>
    </row>
    <row r="8" ht="14" customHeight="1">
      <c r="A8" s="8"/>
      <c r="B8" s="22"/>
      <c r="C8" s="22"/>
      <c r="D8" s="23"/>
      <c r="E8" s="10"/>
      <c r="F8" s="22"/>
      <c r="G8" s="24"/>
      <c r="H8" s="23"/>
      <c r="I8" s="10"/>
      <c r="J8" s="10"/>
      <c r="K8" s="10"/>
      <c r="L8" s="10"/>
      <c r="M8" s="10"/>
      <c r="N8" s="11"/>
    </row>
    <row r="9" ht="14" customHeight="1">
      <c r="A9" s="15"/>
      <c r="B9" t="s" s="16">
        <v>11</v>
      </c>
      <c r="C9" t="s" s="17">
        <v>12</v>
      </c>
      <c r="D9" s="18">
        <v>35</v>
      </c>
      <c r="E9" s="19"/>
      <c r="F9" t="s" s="16">
        <v>13</v>
      </c>
      <c r="G9" t="s" s="20">
        <v>14</v>
      </c>
      <c r="H9" s="18">
        <v>0.0529</v>
      </c>
      <c r="I9" s="21"/>
      <c r="J9" s="10"/>
      <c r="K9" s="10"/>
      <c r="L9" s="10"/>
      <c r="M9" s="10"/>
      <c r="N9" s="11"/>
    </row>
    <row r="10" ht="14" customHeight="1">
      <c r="A10" s="8"/>
      <c r="B10" s="22"/>
      <c r="C10" s="22"/>
      <c r="D10" s="23"/>
      <c r="E10" s="10"/>
      <c r="F10" s="22"/>
      <c r="G10" s="24"/>
      <c r="H10" s="23"/>
      <c r="I10" s="10"/>
      <c r="J10" s="10"/>
      <c r="K10" s="10"/>
      <c r="L10" s="10"/>
      <c r="M10" s="10"/>
      <c r="N10" s="11"/>
    </row>
    <row r="11" ht="14" customHeight="1">
      <c r="A11" s="15"/>
      <c r="B11" t="s" s="16">
        <v>15</v>
      </c>
      <c r="C11" t="s" s="17">
        <v>16</v>
      </c>
      <c r="D11" s="18">
        <v>3</v>
      </c>
      <c r="E11" s="19"/>
      <c r="F11" t="s" s="16">
        <v>17</v>
      </c>
      <c r="G11" t="s" s="20">
        <v>18</v>
      </c>
      <c r="H11" s="18">
        <v>0.0529</v>
      </c>
      <c r="I11" s="21"/>
      <c r="J11" s="10"/>
      <c r="K11" s="10"/>
      <c r="L11" s="10"/>
      <c r="M11" s="10"/>
      <c r="N11" s="11"/>
    </row>
    <row r="12" ht="14" customHeight="1">
      <c r="A12" s="8"/>
      <c r="B12" s="22"/>
      <c r="C12" s="22"/>
      <c r="D12" s="23"/>
      <c r="E12" s="10"/>
      <c r="F12" s="22"/>
      <c r="G12" s="24"/>
      <c r="H12" s="23"/>
      <c r="I12" s="10"/>
      <c r="J12" s="10"/>
      <c r="K12" s="10"/>
      <c r="L12" s="10"/>
      <c r="M12" s="10"/>
      <c r="N12" s="11"/>
    </row>
    <row r="13" ht="14" customHeight="1">
      <c r="A13" s="15"/>
      <c r="B13" t="s" s="16">
        <v>19</v>
      </c>
      <c r="C13" t="s" s="17">
        <v>20</v>
      </c>
      <c r="D13" s="18">
        <v>800</v>
      </c>
      <c r="E13" s="19"/>
      <c r="F13" t="s" s="16">
        <v>21</v>
      </c>
      <c r="G13" t="s" s="20">
        <v>22</v>
      </c>
      <c r="H13" s="18">
        <v>1</v>
      </c>
      <c r="I13" s="21"/>
      <c r="J13" s="10"/>
      <c r="K13" s="10"/>
      <c r="L13" s="10"/>
      <c r="M13" s="10"/>
      <c r="N13" s="11"/>
    </row>
    <row r="14" ht="14" customHeight="1">
      <c r="A14" s="8"/>
      <c r="B14" s="22"/>
      <c r="C14" s="22"/>
      <c r="D14" s="23"/>
      <c r="E14" s="10"/>
      <c r="F14" s="22"/>
      <c r="G14" s="24"/>
      <c r="H14" s="23"/>
      <c r="I14" s="10"/>
      <c r="J14" s="10"/>
      <c r="K14" s="10"/>
      <c r="L14" s="10"/>
      <c r="M14" s="10"/>
      <c r="N14" s="11"/>
    </row>
    <row r="15" ht="14" customHeight="1">
      <c r="A15" s="15"/>
      <c r="B15" t="s" s="25">
        <v>23</v>
      </c>
      <c r="C15" t="s" s="26">
        <v>24</v>
      </c>
      <c r="D15" s="27">
        <f>2*(D7*D7+D7*D5+D5*D5)/(3*(D5+D7))</f>
        <v>10.8333333333333</v>
      </c>
      <c r="E15" s="19"/>
      <c r="F15" t="s" s="16">
        <v>25</v>
      </c>
      <c r="G15" t="s" s="20">
        <v>26</v>
      </c>
      <c r="H15" s="18">
        <v>0.1</v>
      </c>
      <c r="I15" s="21"/>
      <c r="J15" s="10"/>
      <c r="K15" s="10"/>
      <c r="L15" s="10"/>
      <c r="M15" s="10"/>
      <c r="N15" s="11"/>
    </row>
    <row r="16" ht="13" customHeight="1">
      <c r="A16" s="15"/>
      <c r="B16" s="28"/>
      <c r="C16" s="29"/>
      <c r="D16" s="30"/>
      <c r="E16" s="21"/>
      <c r="F16" s="31"/>
      <c r="G16" s="32"/>
      <c r="H16" s="33"/>
      <c r="I16" s="10"/>
      <c r="J16" s="10"/>
      <c r="K16" s="10"/>
      <c r="L16" s="10"/>
      <c r="M16" s="10"/>
      <c r="N16" s="11"/>
    </row>
    <row r="17" ht="13" customHeight="1">
      <c r="A17" s="15"/>
      <c r="B17" t="s" s="34">
        <v>27</v>
      </c>
      <c r="C17" t="s" s="35">
        <v>28</v>
      </c>
      <c r="D17" s="30">
        <f>D9*(D5+2*D7)/(3*(D5+D7))</f>
        <v>14.5833333333333</v>
      </c>
      <c r="E17" s="21"/>
      <c r="F17" s="9"/>
      <c r="G17" s="9"/>
      <c r="H17" s="10"/>
      <c r="I17" s="10"/>
      <c r="J17" s="10"/>
      <c r="K17" s="10"/>
      <c r="L17" s="10"/>
      <c r="M17" s="10"/>
      <c r="N17" s="11"/>
    </row>
    <row r="18" ht="13" customHeight="1">
      <c r="A18" s="15"/>
      <c r="B18" s="28"/>
      <c r="C18" s="29"/>
      <c r="D18" s="30"/>
      <c r="E18" s="21"/>
      <c r="F18" s="9"/>
      <c r="G18" s="9"/>
      <c r="H18" s="10"/>
      <c r="I18" s="10"/>
      <c r="J18" s="10"/>
      <c r="K18" s="10"/>
      <c r="L18" s="10"/>
      <c r="M18" s="10"/>
      <c r="N18" s="11"/>
    </row>
    <row r="19" ht="14" customHeight="1">
      <c r="A19" s="15"/>
      <c r="B19" t="s" s="36">
        <v>29</v>
      </c>
      <c r="C19" t="s" s="37">
        <v>30</v>
      </c>
      <c r="D19" s="38">
        <f>(D11/3)*(D5+2*D7)/(D5+D7)+(D5*D5+D5*D7-D7*D7)/(2*(D5+D7))</f>
        <v>8.125</v>
      </c>
      <c r="E19" s="21"/>
      <c r="F19" s="9"/>
      <c r="G19" s="9"/>
      <c r="H19" s="10"/>
      <c r="I19" s="10"/>
      <c r="J19" s="10"/>
      <c r="K19" s="10"/>
      <c r="L19" s="10"/>
      <c r="M19" s="10"/>
      <c r="N19" s="11"/>
    </row>
    <row r="20" ht="13" customHeight="1">
      <c r="A20" s="8"/>
      <c r="B20" s="31"/>
      <c r="C20" s="31"/>
      <c r="D20" s="33"/>
      <c r="E20" s="10"/>
      <c r="F20" s="9"/>
      <c r="G20" s="9"/>
      <c r="H20" s="10"/>
      <c r="I20" s="10"/>
      <c r="J20" s="10"/>
      <c r="K20" s="10"/>
      <c r="L20" s="10"/>
      <c r="M20" s="10"/>
      <c r="N20" s="11"/>
    </row>
    <row r="21" ht="14" customHeight="1">
      <c r="A21" s="8"/>
      <c r="B21" s="39"/>
      <c r="C21" t="s" s="40">
        <v>31</v>
      </c>
      <c r="D21" s="39"/>
      <c r="E21" s="10"/>
      <c r="F21" s="13"/>
      <c r="G21" s="13"/>
      <c r="H21" s="14"/>
      <c r="I21" s="10"/>
      <c r="J21" s="10"/>
      <c r="K21" s="10"/>
      <c r="L21" s="10"/>
      <c r="M21" s="10"/>
      <c r="N21" s="11"/>
    </row>
    <row r="22" ht="13" customHeight="1">
      <c r="A22" s="8"/>
      <c r="B22" t="s" s="40">
        <v>32</v>
      </c>
      <c r="C22" t="s" s="40">
        <v>33</v>
      </c>
      <c r="D22" s="41">
        <f>$D$26*$D$9*2</f>
        <v>700</v>
      </c>
      <c r="E22" s="42"/>
      <c r="F22" t="s" s="25">
        <v>34</v>
      </c>
      <c r="G22" s="43"/>
      <c r="H22" s="27">
        <f>$D$29-($H$5-$H$7)</f>
        <v>-12.4653896285266</v>
      </c>
      <c r="I22" s="21"/>
      <c r="J22" s="10"/>
      <c r="K22" s="10"/>
      <c r="L22" s="10"/>
      <c r="M22" s="10"/>
      <c r="N22" s="11"/>
    </row>
    <row r="23" ht="13" customHeight="1">
      <c r="A23" s="8"/>
      <c r="B23" s="39"/>
      <c r="C23" t="s" s="40">
        <v>35</v>
      </c>
      <c r="D23" s="41">
        <f>0.25*(3+2*$D$27+$D$27^2)/(1+$D$27+$D$27^2)</f>
        <v>0.653846153846154</v>
      </c>
      <c r="E23" s="42"/>
      <c r="F23" s="28"/>
      <c r="G23" s="44"/>
      <c r="H23" s="30"/>
      <c r="I23" s="21"/>
      <c r="J23" s="10"/>
      <c r="K23" s="10"/>
      <c r="L23" s="10"/>
      <c r="M23" s="10"/>
      <c r="N23" s="11"/>
    </row>
    <row r="24" ht="13" customHeight="1">
      <c r="A24" s="8"/>
      <c r="B24" s="39"/>
      <c r="C24" t="s" s="40">
        <v>36</v>
      </c>
      <c r="D24" s="41">
        <f>1-$D$23</f>
        <v>0.346153846153846</v>
      </c>
      <c r="E24" s="42"/>
      <c r="F24" t="s" s="34">
        <v>37</v>
      </c>
      <c r="G24" s="44"/>
      <c r="H24" s="30">
        <f>SQRT(2074.66*$D$13/($H$13*$D$22))</f>
        <v>48.6933260313978</v>
      </c>
      <c r="I24" s="21"/>
      <c r="J24" s="10"/>
      <c r="K24" s="10"/>
      <c r="L24" s="10"/>
      <c r="M24" s="10"/>
      <c r="N24" s="11"/>
    </row>
    <row r="25" ht="13" customHeight="1">
      <c r="A25" s="8"/>
      <c r="B25" t="s" s="40">
        <v>38</v>
      </c>
      <c r="C25" t="s" s="40">
        <v>39</v>
      </c>
      <c r="D25" s="41">
        <f>ATAN(((3/4)*($D$5-$D$7)+$D$11)/$D$9)*180/PI()</f>
        <v>16.6992442339936</v>
      </c>
      <c r="E25" s="42"/>
      <c r="F25" s="28"/>
      <c r="G25" s="44"/>
      <c r="H25" s="30"/>
      <c r="I25" s="21"/>
      <c r="J25" s="10"/>
      <c r="K25" s="10"/>
      <c r="L25" s="10"/>
      <c r="M25" s="10"/>
      <c r="N25" s="11"/>
    </row>
    <row r="26" ht="14" customHeight="1">
      <c r="A26" s="8"/>
      <c r="B26" t="s" s="40">
        <v>40</v>
      </c>
      <c r="C26" t="s" s="40">
        <v>41</v>
      </c>
      <c r="D26" s="41">
        <f>($D$5+$D$7)/2</f>
        <v>10</v>
      </c>
      <c r="E26" s="42"/>
      <c r="F26" t="s" s="36">
        <v>42</v>
      </c>
      <c r="G26" s="45"/>
      <c r="H26" s="38">
        <f>$D$19-($D$15*$H$15)</f>
        <v>7.04166666666667</v>
      </c>
      <c r="I26" s="21"/>
      <c r="J26" s="10"/>
      <c r="K26" s="10"/>
      <c r="L26" s="10"/>
      <c r="M26" s="10"/>
      <c r="N26" s="11"/>
    </row>
    <row r="27" ht="13" customHeight="1">
      <c r="A27" s="8"/>
      <c r="B27" t="s" s="40">
        <v>43</v>
      </c>
      <c r="C27" t="s" s="40">
        <v>44</v>
      </c>
      <c r="D27" s="41">
        <f>$D$7/$D$5</f>
        <v>0.333333333333333</v>
      </c>
      <c r="E27" s="10"/>
      <c r="F27" s="31"/>
      <c r="G27" s="31"/>
      <c r="H27" s="33"/>
      <c r="I27" s="10"/>
      <c r="J27" s="10"/>
      <c r="K27" s="10"/>
      <c r="L27" s="10"/>
      <c r="M27" s="10"/>
      <c r="N27" s="11"/>
    </row>
    <row r="28" ht="13" customHeight="1">
      <c r="A28" s="8"/>
      <c r="B28" t="s" s="40">
        <v>45</v>
      </c>
      <c r="C28" t="s" s="40">
        <v>46</v>
      </c>
      <c r="D28" s="41">
        <f>2*$D$9/$D$26</f>
        <v>7</v>
      </c>
      <c r="E28" s="10"/>
      <c r="F28" s="9"/>
      <c r="G28" s="9"/>
      <c r="H28" s="10"/>
      <c r="I28" s="10"/>
      <c r="J28" s="10"/>
      <c r="K28" s="10"/>
      <c r="L28" s="10"/>
      <c r="M28" s="10"/>
      <c r="N28" s="11"/>
    </row>
    <row r="29" ht="13" customHeight="1">
      <c r="A29" s="8"/>
      <c r="B29" t="s" s="40">
        <v>47</v>
      </c>
      <c r="C29" t="s" s="40">
        <v>48</v>
      </c>
      <c r="D29" s="41">
        <f>(($D$23*$H$9+$D$24*$H$11)-$H$13*$H$15)/(0.000014*($D$28^1.43)*$D$25)</f>
        <v>-12.4653896285266</v>
      </c>
      <c r="E29" s="10"/>
      <c r="F29" s="9"/>
      <c r="G29" s="9"/>
      <c r="H29" s="10"/>
      <c r="I29" s="10"/>
      <c r="J29" s="10"/>
      <c r="K29" s="10"/>
      <c r="L29" s="10"/>
      <c r="M29" s="10"/>
      <c r="N29" s="11"/>
    </row>
    <row r="30" ht="13" customHeight="1">
      <c r="A30" s="8"/>
      <c r="B30" s="9"/>
      <c r="C30" s="9"/>
      <c r="D30" s="10"/>
      <c r="E30" s="10"/>
      <c r="F30" s="9"/>
      <c r="G30" s="9"/>
      <c r="H30" s="10"/>
      <c r="I30" s="10"/>
      <c r="J30" s="10"/>
      <c r="K30" s="10"/>
      <c r="L30" s="10"/>
      <c r="M30" s="10"/>
      <c r="N30" s="11"/>
    </row>
    <row r="31" ht="13" customHeight="1">
      <c r="A31" s="8"/>
      <c r="B31" s="9"/>
      <c r="C31" s="9"/>
      <c r="D31" s="10"/>
      <c r="E31" s="10"/>
      <c r="F31" s="9"/>
      <c r="G31" s="9"/>
      <c r="H31" s="10"/>
      <c r="I31" s="10"/>
      <c r="J31" s="10"/>
      <c r="K31" s="10"/>
      <c r="L31" s="10"/>
      <c r="M31" s="10"/>
      <c r="N31" s="11"/>
    </row>
    <row r="32" ht="13" customHeight="1">
      <c r="A32" s="8"/>
      <c r="B32" s="9"/>
      <c r="C32" s="9"/>
      <c r="D32" s="10"/>
      <c r="E32" s="10"/>
      <c r="F32" s="9"/>
      <c r="G32" s="9"/>
      <c r="H32" s="10"/>
      <c r="I32" s="10"/>
      <c r="J32" s="10"/>
      <c r="K32" s="10"/>
      <c r="L32" s="10"/>
      <c r="M32" s="10"/>
      <c r="N32" s="11"/>
    </row>
    <row r="33" ht="13" customHeight="1">
      <c r="A33" s="8"/>
      <c r="B33" s="9"/>
      <c r="C33" s="9"/>
      <c r="D33" s="10"/>
      <c r="E33" s="10"/>
      <c r="F33" s="9"/>
      <c r="G33" s="9"/>
      <c r="H33" s="10"/>
      <c r="I33" s="10"/>
      <c r="J33" s="10"/>
      <c r="K33" s="10"/>
      <c r="L33" s="10"/>
      <c r="M33" s="10"/>
      <c r="N33" s="11"/>
    </row>
    <row r="34" ht="13" customHeight="1">
      <c r="A34" s="8"/>
      <c r="B34" s="9"/>
      <c r="C34" s="9"/>
      <c r="D34" s="10"/>
      <c r="E34" s="10"/>
      <c r="F34" s="9"/>
      <c r="G34" s="9"/>
      <c r="H34" s="10"/>
      <c r="I34" s="10"/>
      <c r="J34" s="10"/>
      <c r="K34" s="10"/>
      <c r="L34" s="10"/>
      <c r="M34" s="10"/>
      <c r="N34" s="11"/>
    </row>
    <row r="35" ht="13" customHeight="1">
      <c r="A35" s="8"/>
      <c r="B35" s="9"/>
      <c r="C35" s="9"/>
      <c r="D35" s="10"/>
      <c r="E35" s="10"/>
      <c r="F35" s="9"/>
      <c r="G35" s="9"/>
      <c r="H35" s="10"/>
      <c r="I35" s="10"/>
      <c r="J35" s="10"/>
      <c r="K35" s="10"/>
      <c r="L35" s="10"/>
      <c r="M35" s="10"/>
      <c r="N35" s="11"/>
    </row>
    <row r="36" ht="13" customHeight="1">
      <c r="A36" s="8"/>
      <c r="B36" s="9"/>
      <c r="C36" s="9"/>
      <c r="D36" s="10"/>
      <c r="E36" s="10"/>
      <c r="F36" s="9"/>
      <c r="G36" s="9"/>
      <c r="H36" s="10"/>
      <c r="I36" s="10"/>
      <c r="J36" s="10"/>
      <c r="K36" s="10"/>
      <c r="L36" s="10"/>
      <c r="M36" s="10"/>
      <c r="N36" s="11"/>
    </row>
    <row r="37" ht="13" customHeight="1">
      <c r="A37" s="8"/>
      <c r="B37" s="9"/>
      <c r="C37" s="9"/>
      <c r="D37" s="10"/>
      <c r="E37" s="10"/>
      <c r="F37" s="9"/>
      <c r="G37" s="9"/>
      <c r="H37" s="10"/>
      <c r="I37" s="10"/>
      <c r="J37" s="10"/>
      <c r="K37" s="10"/>
      <c r="L37" s="10"/>
      <c r="M37" s="10"/>
      <c r="N37" s="11"/>
    </row>
    <row r="38" ht="13" customHeight="1">
      <c r="A38" s="8"/>
      <c r="B38" s="9"/>
      <c r="C38" s="9"/>
      <c r="D38" s="10"/>
      <c r="E38" s="10"/>
      <c r="F38" s="9"/>
      <c r="G38" s="9"/>
      <c r="H38" s="10"/>
      <c r="I38" s="10"/>
      <c r="J38" s="10"/>
      <c r="K38" s="10"/>
      <c r="L38" s="10"/>
      <c r="M38" s="10"/>
      <c r="N38" s="11"/>
    </row>
    <row r="39" ht="13" customHeight="1">
      <c r="A39" s="8"/>
      <c r="B39" s="9"/>
      <c r="C39" s="9"/>
      <c r="D39" s="10"/>
      <c r="E39" s="10"/>
      <c r="F39" s="9"/>
      <c r="G39" s="9"/>
      <c r="H39" s="10"/>
      <c r="I39" s="10"/>
      <c r="J39" s="10"/>
      <c r="K39" s="10"/>
      <c r="L39" s="10"/>
      <c r="M39" s="10"/>
      <c r="N39" s="11"/>
    </row>
    <row r="40" ht="13" customHeight="1">
      <c r="A40" s="8"/>
      <c r="B40" s="9"/>
      <c r="C40" s="9"/>
      <c r="D40" s="10"/>
      <c r="E40" s="10"/>
      <c r="F40" s="9"/>
      <c r="G40" s="9"/>
      <c r="H40" s="10"/>
      <c r="I40" s="10"/>
      <c r="J40" s="10"/>
      <c r="K40" s="10"/>
      <c r="L40" s="10"/>
      <c r="M40" s="10"/>
      <c r="N40" s="11"/>
    </row>
    <row r="41" ht="13" customHeight="1">
      <c r="A41" s="8"/>
      <c r="B41" s="9"/>
      <c r="C41" s="9"/>
      <c r="D41" s="10"/>
      <c r="E41" s="10"/>
      <c r="F41" s="9"/>
      <c r="G41" s="9"/>
      <c r="H41" s="10"/>
      <c r="I41" s="10"/>
      <c r="J41" s="10"/>
      <c r="K41" s="10"/>
      <c r="L41" s="10"/>
      <c r="M41" s="10"/>
      <c r="N41" s="11"/>
    </row>
    <row r="42" ht="13" customHeight="1">
      <c r="A42" s="8"/>
      <c r="B42" s="9"/>
      <c r="C42" s="9"/>
      <c r="D42" s="10"/>
      <c r="E42" s="10"/>
      <c r="F42" s="9"/>
      <c r="G42" s="9"/>
      <c r="H42" s="10"/>
      <c r="I42" s="10"/>
      <c r="J42" s="10"/>
      <c r="K42" s="10"/>
      <c r="L42" s="10"/>
      <c r="M42" s="10"/>
      <c r="N42" s="11"/>
    </row>
    <row r="43" ht="13" customHeight="1">
      <c r="A43" s="8"/>
      <c r="B43" s="9"/>
      <c r="C43" s="9"/>
      <c r="D43" s="10"/>
      <c r="E43" s="10"/>
      <c r="F43" s="9"/>
      <c r="G43" s="9"/>
      <c r="H43" s="10"/>
      <c r="I43" s="10"/>
      <c r="J43" s="10"/>
      <c r="K43" s="10"/>
      <c r="L43" s="10"/>
      <c r="M43" s="10"/>
      <c r="N43" s="11"/>
    </row>
    <row r="44" ht="13" customHeight="1">
      <c r="A44" s="8"/>
      <c r="B44" s="9"/>
      <c r="C44" s="9"/>
      <c r="D44" s="10"/>
      <c r="E44" s="10"/>
      <c r="F44" s="9"/>
      <c r="G44" s="9"/>
      <c r="H44" s="10"/>
      <c r="I44" s="10"/>
      <c r="J44" s="10"/>
      <c r="K44" s="10"/>
      <c r="L44" s="10"/>
      <c r="M44" s="10"/>
      <c r="N44" s="11"/>
    </row>
    <row r="45" ht="13" customHeight="1">
      <c r="A45" s="8"/>
      <c r="B45" s="9"/>
      <c r="C45" s="9"/>
      <c r="D45" s="10"/>
      <c r="E45" s="10"/>
      <c r="F45" s="9"/>
      <c r="G45" s="9"/>
      <c r="H45" s="10"/>
      <c r="I45" s="10"/>
      <c r="J45" s="10"/>
      <c r="K45" s="10"/>
      <c r="L45" s="10"/>
      <c r="M45" s="10"/>
      <c r="N45" s="11"/>
    </row>
    <row r="46" ht="13" customHeight="1">
      <c r="A46" s="8"/>
      <c r="B46" s="9"/>
      <c r="C46" s="9"/>
      <c r="D46" s="10"/>
      <c r="E46" s="10"/>
      <c r="F46" s="9"/>
      <c r="G46" s="9"/>
      <c r="H46" s="10"/>
      <c r="I46" s="10"/>
      <c r="J46" s="10"/>
      <c r="K46" s="10"/>
      <c r="L46" s="10"/>
      <c r="M46" s="10"/>
      <c r="N46" s="11"/>
    </row>
    <row r="47" ht="13" customHeight="1">
      <c r="A47" s="8"/>
      <c r="B47" s="9"/>
      <c r="C47" s="9"/>
      <c r="D47" s="10"/>
      <c r="E47" s="10"/>
      <c r="F47" s="9"/>
      <c r="G47" s="9"/>
      <c r="H47" s="10"/>
      <c r="I47" s="10"/>
      <c r="J47" s="10"/>
      <c r="K47" s="10"/>
      <c r="L47" s="10"/>
      <c r="M47" s="10"/>
      <c r="N47" s="11"/>
    </row>
    <row r="48" ht="13" customHeight="1">
      <c r="A48" s="8"/>
      <c r="B48" s="9"/>
      <c r="C48" s="9"/>
      <c r="D48" s="10"/>
      <c r="E48" s="10"/>
      <c r="F48" s="9"/>
      <c r="G48" s="9"/>
      <c r="H48" s="10"/>
      <c r="I48" s="10"/>
      <c r="J48" s="10"/>
      <c r="K48" s="10"/>
      <c r="L48" s="10"/>
      <c r="M48" s="10"/>
      <c r="N48" s="11"/>
    </row>
    <row r="49" ht="13" customHeight="1">
      <c r="A49" s="8"/>
      <c r="B49" s="9"/>
      <c r="C49" s="9"/>
      <c r="D49" s="10"/>
      <c r="E49" s="10"/>
      <c r="F49" s="9"/>
      <c r="G49" s="9"/>
      <c r="H49" s="10"/>
      <c r="I49" s="10"/>
      <c r="J49" s="10"/>
      <c r="K49" s="10"/>
      <c r="L49" s="10"/>
      <c r="M49" s="10"/>
      <c r="N49" s="11"/>
    </row>
    <row r="50" ht="13" customHeight="1">
      <c r="A50" s="8"/>
      <c r="B50" s="9"/>
      <c r="C50" s="9"/>
      <c r="D50" s="10"/>
      <c r="E50" s="10"/>
      <c r="F50" s="9"/>
      <c r="G50" s="9"/>
      <c r="H50" s="10"/>
      <c r="I50" s="10"/>
      <c r="J50" s="10"/>
      <c r="K50" s="10"/>
      <c r="L50" s="10"/>
      <c r="M50" s="10"/>
      <c r="N50" s="11"/>
    </row>
    <row r="51" ht="13" customHeight="1">
      <c r="A51" s="8"/>
      <c r="B51" s="9"/>
      <c r="C51" s="9"/>
      <c r="D51" s="10"/>
      <c r="E51" s="10"/>
      <c r="F51" s="9"/>
      <c r="G51" s="9"/>
      <c r="H51" s="10"/>
      <c r="I51" s="10"/>
      <c r="J51" s="10"/>
      <c r="K51" s="10"/>
      <c r="L51" s="10"/>
      <c r="M51" s="10"/>
      <c r="N51" s="11"/>
    </row>
    <row r="52" ht="13" customHeight="1">
      <c r="A52" s="8"/>
      <c r="B52" s="9"/>
      <c r="C52" s="9"/>
      <c r="D52" s="10"/>
      <c r="E52" s="10"/>
      <c r="F52" s="9"/>
      <c r="G52" s="9"/>
      <c r="H52" s="10"/>
      <c r="I52" s="10"/>
      <c r="J52" s="10"/>
      <c r="K52" s="10"/>
      <c r="L52" s="10"/>
      <c r="M52" s="10"/>
      <c r="N52" s="11"/>
    </row>
    <row r="53" ht="13" customHeight="1">
      <c r="A53" s="8"/>
      <c r="B53" s="9"/>
      <c r="C53" s="9"/>
      <c r="D53" s="10"/>
      <c r="E53" s="10"/>
      <c r="F53" s="9"/>
      <c r="G53" s="9"/>
      <c r="H53" s="10"/>
      <c r="I53" s="10"/>
      <c r="J53" s="10"/>
      <c r="K53" s="10"/>
      <c r="L53" s="10"/>
      <c r="M53" s="10"/>
      <c r="N53" s="11"/>
    </row>
    <row r="54" ht="13" customHeight="1">
      <c r="A54" s="8"/>
      <c r="B54" s="9"/>
      <c r="C54" s="9"/>
      <c r="D54" s="10"/>
      <c r="E54" s="10"/>
      <c r="F54" s="9"/>
      <c r="G54" s="9"/>
      <c r="H54" s="10"/>
      <c r="I54" s="10"/>
      <c r="J54" s="10"/>
      <c r="K54" s="10"/>
      <c r="L54" s="10"/>
      <c r="M54" s="10"/>
      <c r="N54" s="11"/>
    </row>
    <row r="55" ht="13" customHeight="1">
      <c r="A55" s="8"/>
      <c r="B55" s="9"/>
      <c r="C55" s="9"/>
      <c r="D55" s="10"/>
      <c r="E55" s="10"/>
      <c r="F55" s="9"/>
      <c r="G55" s="9"/>
      <c r="H55" s="10"/>
      <c r="I55" s="10"/>
      <c r="J55" s="10"/>
      <c r="K55" s="10"/>
      <c r="L55" s="10"/>
      <c r="M55" s="10"/>
      <c r="N55" s="11"/>
    </row>
    <row r="56" ht="13" customHeight="1">
      <c r="A56" s="8"/>
      <c r="B56" s="9"/>
      <c r="C56" s="9"/>
      <c r="D56" s="10"/>
      <c r="E56" s="10"/>
      <c r="F56" s="9"/>
      <c r="G56" s="9"/>
      <c r="H56" s="10"/>
      <c r="I56" s="10"/>
      <c r="J56" s="10"/>
      <c r="K56" s="10"/>
      <c r="L56" s="10"/>
      <c r="M56" s="10"/>
      <c r="N56" s="11"/>
    </row>
    <row r="57" ht="13" customHeight="1">
      <c r="A57" s="8"/>
      <c r="B57" s="9"/>
      <c r="C57" s="9"/>
      <c r="D57" s="10"/>
      <c r="E57" s="10"/>
      <c r="F57" s="9"/>
      <c r="G57" s="9"/>
      <c r="H57" s="10"/>
      <c r="I57" s="10"/>
      <c r="J57" s="10"/>
      <c r="K57" s="10"/>
      <c r="L57" s="10"/>
      <c r="M57" s="10"/>
      <c r="N57" s="11"/>
    </row>
    <row r="58" ht="13" customHeight="1">
      <c r="A58" s="8"/>
      <c r="B58" s="9"/>
      <c r="C58" s="9"/>
      <c r="D58" s="10"/>
      <c r="E58" s="10"/>
      <c r="F58" s="9"/>
      <c r="G58" s="9"/>
      <c r="H58" s="10"/>
      <c r="I58" s="10"/>
      <c r="J58" s="10"/>
      <c r="K58" s="10"/>
      <c r="L58" s="10"/>
      <c r="M58" s="10"/>
      <c r="N58" s="11"/>
    </row>
    <row r="59" ht="13" customHeight="1">
      <c r="A59" s="8"/>
      <c r="B59" s="9"/>
      <c r="C59" s="9"/>
      <c r="D59" s="10"/>
      <c r="E59" s="10"/>
      <c r="F59" s="9"/>
      <c r="G59" s="9"/>
      <c r="H59" s="10"/>
      <c r="I59" s="10"/>
      <c r="J59" s="10"/>
      <c r="K59" s="10"/>
      <c r="L59" s="10"/>
      <c r="M59" s="10"/>
      <c r="N59" s="11"/>
    </row>
    <row r="60" ht="14" customHeight="1">
      <c r="A60" s="8"/>
      <c r="B60" s="13"/>
      <c r="C60" s="13"/>
      <c r="D60" s="14"/>
      <c r="E60" s="10"/>
      <c r="F60" t="s" s="46">
        <v>49</v>
      </c>
      <c r="G60" s="47"/>
      <c r="H60" s="47"/>
      <c r="I60" s="10"/>
      <c r="J60" s="10"/>
      <c r="K60" s="10"/>
      <c r="L60" s="10"/>
      <c r="M60" s="10"/>
      <c r="N60" s="11"/>
    </row>
    <row r="61" ht="14" customHeight="1">
      <c r="A61" s="15"/>
      <c r="B61" t="s" s="16">
        <v>50</v>
      </c>
      <c r="C61" t="s" s="17">
        <v>51</v>
      </c>
      <c r="D61" s="18">
        <v>480</v>
      </c>
      <c r="E61" s="21"/>
      <c r="F61" t="s" s="48">
        <v>52</v>
      </c>
      <c r="G61" t="s" s="48">
        <v>53</v>
      </c>
      <c r="H61" s="49">
        <f>$D$9*$D$5/($D$5-$D$7)</f>
        <v>52.5</v>
      </c>
      <c r="I61" s="10"/>
      <c r="J61" s="10"/>
      <c r="K61" s="10"/>
      <c r="L61" s="10"/>
      <c r="M61" s="10"/>
      <c r="N61" s="11"/>
    </row>
    <row r="62" ht="14" customHeight="1">
      <c r="A62" s="8"/>
      <c r="B62" s="22"/>
      <c r="C62" s="22"/>
      <c r="D62" s="23"/>
      <c r="E62" s="10"/>
      <c r="F62" t="s" s="48">
        <v>54</v>
      </c>
      <c r="G62" t="s" s="48">
        <v>55</v>
      </c>
      <c r="H62" s="49">
        <f>$D$11*$D$5/($D$5-$D$7)</f>
        <v>4.5</v>
      </c>
      <c r="I62" s="10"/>
      <c r="J62" s="10"/>
      <c r="K62" s="10"/>
      <c r="L62" s="10"/>
      <c r="M62" s="10"/>
      <c r="N62" s="11"/>
    </row>
    <row r="63" ht="14" customHeight="1">
      <c r="A63" s="15"/>
      <c r="B63" t="s" s="16">
        <v>56</v>
      </c>
      <c r="C63" t="s" s="17">
        <v>28</v>
      </c>
      <c r="D63" s="18">
        <v>56</v>
      </c>
      <c r="E63" s="21"/>
      <c r="F63" t="s" s="48">
        <v>57</v>
      </c>
      <c r="G63" t="s" s="48">
        <v>58</v>
      </c>
      <c r="H63" s="49">
        <f>H61-$D$9</f>
        <v>17.5</v>
      </c>
      <c r="I63" s="10"/>
      <c r="J63" s="10"/>
      <c r="K63" s="10"/>
      <c r="L63" s="10"/>
      <c r="M63" s="10"/>
      <c r="N63" s="11"/>
    </row>
    <row r="64" ht="14" customHeight="1">
      <c r="A64" s="8"/>
      <c r="B64" s="22"/>
      <c r="C64" s="22"/>
      <c r="D64" s="23"/>
      <c r="E64" s="10"/>
      <c r="F64" t="s" s="48">
        <v>54</v>
      </c>
      <c r="G64" t="s" s="48">
        <v>59</v>
      </c>
      <c r="H64" s="49">
        <f>H62-$D$11</f>
        <v>1.5</v>
      </c>
      <c r="I64" s="10"/>
      <c r="J64" s="10"/>
      <c r="K64" s="10"/>
      <c r="L64" s="10"/>
      <c r="M64" s="10"/>
      <c r="N64" s="11"/>
    </row>
    <row r="65" ht="14" customHeight="1">
      <c r="A65" s="15"/>
      <c r="B65" t="s" s="16">
        <v>60</v>
      </c>
      <c r="C65" s="50"/>
      <c r="D65" s="18">
        <v>128</v>
      </c>
      <c r="E65" s="21"/>
      <c r="F65" t="s" s="48">
        <v>61</v>
      </c>
      <c r="G65" s="47"/>
      <c r="H65" s="49">
        <f>SQRT(H61*H61+(H62+$D$5)*(H62+$D$5))</f>
        <v>56.0044641077834</v>
      </c>
      <c r="I65" s="10"/>
      <c r="J65" s="10"/>
      <c r="K65" s="10"/>
      <c r="L65" s="10"/>
      <c r="M65" s="10"/>
      <c r="N65" s="11"/>
    </row>
    <row r="66" ht="14" customHeight="1">
      <c r="A66" s="8"/>
      <c r="B66" s="22"/>
      <c r="C66" s="22"/>
      <c r="D66" s="23"/>
      <c r="E66" s="10"/>
      <c r="F66" t="s" s="48">
        <v>62</v>
      </c>
      <c r="G66" s="47"/>
      <c r="H66" s="49">
        <f>H62+$D$5</f>
        <v>19.5</v>
      </c>
      <c r="I66" s="10"/>
      <c r="J66" s="10"/>
      <c r="K66" s="10"/>
      <c r="L66" s="10"/>
      <c r="M66" s="10"/>
      <c r="N66" s="11"/>
    </row>
    <row r="67" ht="14" customHeight="1">
      <c r="A67" s="15"/>
      <c r="B67" t="s" s="16">
        <v>63</v>
      </c>
      <c r="C67" t="s" s="17">
        <v>64</v>
      </c>
      <c r="D67" s="18">
        <v>118.5</v>
      </c>
      <c r="E67" s="21"/>
      <c r="F67" s="9"/>
      <c r="G67" s="9"/>
      <c r="H67" s="10"/>
      <c r="I67" s="10"/>
      <c r="J67" s="10"/>
      <c r="K67" s="10"/>
      <c r="L67" s="10"/>
      <c r="M67" s="10"/>
      <c r="N67" s="11"/>
    </row>
    <row r="68" ht="14" customHeight="1">
      <c r="A68" s="8"/>
      <c r="B68" s="22"/>
      <c r="C68" s="22"/>
      <c r="D68" s="23"/>
      <c r="E68" s="10"/>
      <c r="F68" t="s" s="48">
        <v>65</v>
      </c>
      <c r="G68" t="s" s="48">
        <v>66</v>
      </c>
      <c r="H68" s="49">
        <f>($D$67/$D$71)*($D$61/D63)*$D$7*SIN(D69*PI()/180)*$D$5/($D$5-$D$7)</f>
        <v>23.0294545541677</v>
      </c>
      <c r="I68" s="10"/>
      <c r="J68" s="10"/>
      <c r="K68" s="10"/>
      <c r="L68" s="10"/>
      <c r="M68" s="10"/>
      <c r="N68" s="11"/>
    </row>
    <row r="69" ht="14" customHeight="1">
      <c r="A69" s="15"/>
      <c r="B69" t="s" s="16">
        <v>67</v>
      </c>
      <c r="C69" s="50"/>
      <c r="D69" s="18">
        <v>6</v>
      </c>
      <c r="E69" s="21"/>
      <c r="F69" s="9"/>
      <c r="G69" s="9"/>
      <c r="H69" s="10"/>
      <c r="I69" s="10"/>
      <c r="J69" s="10"/>
      <c r="K69" s="10"/>
      <c r="L69" s="10"/>
      <c r="M69" s="10"/>
      <c r="N69" s="11"/>
    </row>
    <row r="70" ht="13" customHeight="1">
      <c r="A70" s="8"/>
      <c r="B70" s="31"/>
      <c r="C70" s="31"/>
      <c r="D70" s="33"/>
      <c r="E70" s="10"/>
      <c r="F70" s="9"/>
      <c r="G70" s="9"/>
      <c r="H70" s="10"/>
      <c r="I70" s="10"/>
      <c r="J70" s="10"/>
      <c r="K70" s="10"/>
      <c r="L70" s="10"/>
      <c r="M70" s="10"/>
      <c r="N70" s="11"/>
    </row>
    <row r="71" ht="13" customHeight="1">
      <c r="A71" s="51"/>
      <c r="B71" t="s" s="52">
        <v>68</v>
      </c>
      <c r="C71" t="s" s="52">
        <v>69</v>
      </c>
      <c r="D71" s="53">
        <f>(ATAN(H66/H61)-ATAN($D$11/$D$9))*D65</f>
        <v>34.5767155996871</v>
      </c>
      <c r="E71" s="54"/>
      <c r="F71" s="55"/>
      <c r="G71" s="55"/>
      <c r="H71" s="54"/>
      <c r="I71" s="54"/>
      <c r="J71" s="54"/>
      <c r="K71" s="54"/>
      <c r="L71" s="54"/>
      <c r="M71" s="54"/>
      <c r="N71" s="56"/>
    </row>
  </sheetData>
  <pageMargins left="0.75" right="0.75" top="1" bottom="1" header="0.492126" footer="0.49212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3" customHeight="1" outlineLevelRow="0" outlineLevelCol="0"/>
  <cols>
    <col min="1" max="5" width="10.8516" style="57" customWidth="1"/>
    <col min="6" max="16384" width="10.8516" style="57" customWidth="1"/>
  </cols>
  <sheetData>
    <row r="1" ht="14.2" customHeight="1">
      <c r="A1" s="58"/>
      <c r="B1" s="58"/>
      <c r="C1" s="58"/>
      <c r="D1" s="58"/>
      <c r="E1" s="58"/>
    </row>
    <row r="2" ht="14.2" customHeight="1">
      <c r="A2" s="58"/>
      <c r="B2" s="58"/>
      <c r="C2" s="58"/>
      <c r="D2" s="58"/>
      <c r="E2" s="58"/>
    </row>
    <row r="3" ht="14.2" customHeight="1">
      <c r="A3" s="58"/>
      <c r="B3" s="58"/>
      <c r="C3" s="58"/>
      <c r="D3" s="58"/>
      <c r="E3" s="58"/>
    </row>
    <row r="4" ht="14.2" customHeight="1">
      <c r="A4" s="58"/>
      <c r="B4" s="58"/>
      <c r="C4" s="58"/>
      <c r="D4" s="58"/>
      <c r="E4" s="58"/>
    </row>
    <row r="5" ht="14.2" customHeight="1">
      <c r="A5" s="58"/>
      <c r="B5" s="58"/>
      <c r="C5" s="58"/>
      <c r="D5" s="58"/>
      <c r="E5" s="58"/>
    </row>
    <row r="6" ht="14.2" customHeight="1">
      <c r="A6" s="58"/>
      <c r="B6" s="58"/>
      <c r="C6" s="58"/>
      <c r="D6" s="58"/>
      <c r="E6" s="58"/>
    </row>
    <row r="7" ht="14.2" customHeight="1">
      <c r="A7" s="58"/>
      <c r="B7" s="58"/>
      <c r="C7" s="58"/>
      <c r="D7" s="58"/>
      <c r="E7" s="58"/>
    </row>
    <row r="8" ht="14.2" customHeight="1">
      <c r="A8" s="58"/>
      <c r="B8" s="58"/>
      <c r="C8" s="58"/>
      <c r="D8" s="58"/>
      <c r="E8" s="58"/>
    </row>
    <row r="9" ht="14.2" customHeight="1">
      <c r="A9" s="58"/>
      <c r="B9" s="58"/>
      <c r="C9" s="58"/>
      <c r="D9" s="58"/>
      <c r="E9" s="58"/>
    </row>
    <row r="10" ht="14.2" customHeight="1">
      <c r="A10" s="58"/>
      <c r="B10" s="58"/>
      <c r="C10" s="58"/>
      <c r="D10" s="58"/>
      <c r="E10" s="58"/>
    </row>
  </sheetData>
  <pageMargins left="0.75" right="0.75" top="1" bottom="1" header="0.492126" footer="0.49212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3" customHeight="1" outlineLevelRow="0" outlineLevelCol="0"/>
  <cols>
    <col min="1" max="5" width="10.8516" style="59" customWidth="1"/>
    <col min="6" max="16384" width="10.8516" style="59" customWidth="1"/>
  </cols>
  <sheetData>
    <row r="1" ht="14.2" customHeight="1">
      <c r="A1" s="58"/>
      <c r="B1" s="58"/>
      <c r="C1" s="58"/>
      <c r="D1" s="58"/>
      <c r="E1" s="58"/>
    </row>
    <row r="2" ht="14.2" customHeight="1">
      <c r="A2" s="58"/>
      <c r="B2" s="58"/>
      <c r="C2" s="58"/>
      <c r="D2" s="58"/>
      <c r="E2" s="58"/>
    </row>
    <row r="3" ht="14.2" customHeight="1">
      <c r="A3" s="58"/>
      <c r="B3" s="58"/>
      <c r="C3" s="58"/>
      <c r="D3" s="58"/>
      <c r="E3" s="58"/>
    </row>
    <row r="4" ht="14.2" customHeight="1">
      <c r="A4" s="58"/>
      <c r="B4" s="58"/>
      <c r="C4" s="58"/>
      <c r="D4" s="58"/>
      <c r="E4" s="58"/>
    </row>
    <row r="5" ht="14.2" customHeight="1">
      <c r="A5" s="58"/>
      <c r="B5" s="58"/>
      <c r="C5" s="58"/>
      <c r="D5" s="58"/>
      <c r="E5" s="58"/>
    </row>
    <row r="6" ht="14.2" customHeight="1">
      <c r="A6" s="58"/>
      <c r="B6" s="58"/>
      <c r="C6" s="58"/>
      <c r="D6" s="58"/>
      <c r="E6" s="58"/>
    </row>
    <row r="7" ht="14.2" customHeight="1">
      <c r="A7" s="58"/>
      <c r="B7" s="58"/>
      <c r="C7" s="58"/>
      <c r="D7" s="58"/>
      <c r="E7" s="58"/>
    </row>
    <row r="8" ht="14.2" customHeight="1">
      <c r="A8" s="58"/>
      <c r="B8" s="58"/>
      <c r="C8" s="58"/>
      <c r="D8" s="58"/>
      <c r="E8" s="58"/>
    </row>
    <row r="9" ht="14.2" customHeight="1">
      <c r="A9" s="58"/>
      <c r="B9" s="58"/>
      <c r="C9" s="58"/>
      <c r="D9" s="58"/>
      <c r="E9" s="58"/>
    </row>
    <row r="10" ht="14.2" customHeight="1">
      <c r="A10" s="58"/>
      <c r="B10" s="58"/>
      <c r="C10" s="58"/>
      <c r="D10" s="58"/>
      <c r="E10" s="58"/>
    </row>
  </sheetData>
  <pageMargins left="0.75" right="0.75" top="1" bottom="1" header="0.492126" footer="0.49212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