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rapy_cowi_com/Documents/WHATIF/Data/"/>
    </mc:Choice>
  </mc:AlternateContent>
  <xr:revisionPtr revIDLastSave="153" documentId="13_ncr:1_{FD559FA2-DA9A-456A-A11D-732C12E88E7F}" xr6:coauthVersionLast="45" xr6:coauthVersionMax="45" xr10:uidLastSave="{A40C741F-9C38-47F3-B101-756A1A69BB20}"/>
  <bookViews>
    <workbookView xWindow="-120" yWindow="-120" windowWidth="38640" windowHeight="21240" tabRatio="885" activeTab="13" xr2:uid="{00000000-000D-0000-FFFF-FFFF00000000}"/>
  </bookViews>
  <sheets>
    <sheet name="Info" sheetId="10" r:id="rId1"/>
    <sheet name="Catchments" sheetId="9" r:id="rId2"/>
    <sheet name="RunOff" sheetId="6" r:id="rId3"/>
    <sheet name="ET0" sheetId="17" r:id="rId4"/>
    <sheet name="Precipitation" sheetId="8" r:id="rId5"/>
    <sheet name="Reservoirs" sheetId="1" r:id="rId6"/>
    <sheet name="FloodRuleCurve" sheetId="19" r:id="rId7"/>
    <sheet name="WaterUsers" sheetId="5" r:id="rId8"/>
    <sheet name="UserDemands" sheetId="18" r:id="rId9"/>
    <sheet name="EnvConstraints" sheetId="16" r:id="rId10"/>
    <sheet name="EnvFlow" sheetId="7" r:id="rId11"/>
    <sheet name="TransferSchemes" sheetId="11" r:id="rId12"/>
    <sheet name="Aquifers" sheetId="36" r:id="rId13"/>
    <sheet name="GroundRecharge" sheetId="3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8" l="1"/>
  <c r="D49" i="18"/>
  <c r="D50" i="18"/>
  <c r="D51" i="18"/>
  <c r="D52" i="18"/>
  <c r="D53" i="18"/>
  <c r="D54" i="18"/>
  <c r="D55" i="18"/>
  <c r="D56" i="18"/>
  <c r="D57" i="18"/>
  <c r="D58" i="18"/>
  <c r="D47" i="18"/>
  <c r="C36" i="18"/>
  <c r="C37" i="18"/>
  <c r="C38" i="18"/>
  <c r="C39" i="18"/>
  <c r="C40" i="18"/>
  <c r="C41" i="18"/>
  <c r="C42" i="18"/>
  <c r="C43" i="18"/>
  <c r="C44" i="18"/>
  <c r="C45" i="18"/>
  <c r="C46" i="18"/>
  <c r="C35" i="18"/>
  <c r="D36" i="18"/>
  <c r="D37" i="18"/>
  <c r="D38" i="18"/>
  <c r="D35" i="18"/>
  <c r="C55" i="18" l="1"/>
  <c r="C58" i="18"/>
  <c r="C47" i="18"/>
  <c r="C48" i="18"/>
  <c r="C49" i="18"/>
  <c r="C50" i="18"/>
  <c r="C51" i="18"/>
  <c r="C52" i="18"/>
  <c r="C53" i="18"/>
  <c r="C54" i="18"/>
  <c r="C56" i="18"/>
  <c r="C57" i="18"/>
  <c r="C46" i="7"/>
  <c r="C48" i="7"/>
  <c r="C49" i="7"/>
  <c r="C50" i="7"/>
  <c r="C51" i="7"/>
  <c r="C52" i="7"/>
  <c r="C53" i="7"/>
  <c r="C54" i="7"/>
  <c r="C55" i="7"/>
  <c r="C56" i="7"/>
  <c r="C57" i="7"/>
  <c r="C58" i="7"/>
  <c r="C47" i="7"/>
  <c r="C36" i="7"/>
  <c r="C37" i="7"/>
  <c r="C38" i="7"/>
  <c r="C39" i="7"/>
  <c r="C40" i="7"/>
  <c r="C41" i="7"/>
  <c r="C42" i="7"/>
  <c r="C43" i="7"/>
  <c r="C44" i="7"/>
  <c r="C45" i="7"/>
  <c r="C35" i="7"/>
  <c r="H10" i="5" l="1"/>
  <c r="H26" i="5" s="1"/>
  <c r="S6" i="8" l="1"/>
  <c r="S7" i="8"/>
  <c r="S8" i="8"/>
  <c r="S9" i="8"/>
  <c r="S10" i="8"/>
  <c r="S11" i="8"/>
  <c r="S12" i="8"/>
  <c r="S13" i="8"/>
  <c r="S14" i="8"/>
  <c r="S15" i="8"/>
  <c r="S16" i="8"/>
  <c r="S17" i="8"/>
  <c r="N6" i="8"/>
  <c r="M7" i="8"/>
  <c r="M8" i="8"/>
  <c r="M9" i="8"/>
  <c r="M10" i="8"/>
  <c r="M11" i="8"/>
  <c r="M12" i="8"/>
  <c r="M13" i="8"/>
  <c r="M14" i="8"/>
  <c r="M15" i="8"/>
  <c r="M16" i="8"/>
  <c r="M17" i="8"/>
  <c r="M6" i="8"/>
  <c r="H16" i="8" l="1"/>
  <c r="H14" i="8"/>
  <c r="T17" i="8"/>
  <c r="T7" i="8"/>
  <c r="T8" i="8"/>
  <c r="T9" i="8"/>
  <c r="T10" i="8"/>
  <c r="T11" i="8"/>
  <c r="T12" i="8"/>
  <c r="T13" i="8"/>
  <c r="T14" i="8"/>
  <c r="T15" i="8"/>
  <c r="T16" i="8"/>
  <c r="T6" i="8"/>
  <c r="N7" i="8"/>
  <c r="N8" i="8"/>
  <c r="N9" i="8"/>
  <c r="N10" i="8"/>
  <c r="N11" i="8"/>
  <c r="N12" i="8"/>
  <c r="N13" i="8"/>
  <c r="N14" i="8"/>
  <c r="N15" i="8"/>
  <c r="N16" i="8"/>
  <c r="N17" i="8"/>
  <c r="X13" i="8"/>
  <c r="X14" i="8"/>
  <c r="X15" i="8"/>
  <c r="X16" i="8"/>
  <c r="X17" i="8"/>
  <c r="X12" i="8"/>
  <c r="X11" i="8"/>
  <c r="X10" i="8"/>
  <c r="X9" i="8"/>
  <c r="X8" i="8"/>
  <c r="X7" i="8"/>
  <c r="X6" i="8"/>
  <c r="C23" i="18" l="1"/>
  <c r="C24" i="18"/>
  <c r="C25" i="18"/>
  <c r="C26" i="18"/>
  <c r="C27" i="18"/>
  <c r="C28" i="18"/>
  <c r="C29" i="18"/>
  <c r="C30" i="18"/>
  <c r="C31" i="18"/>
  <c r="C32" i="18"/>
  <c r="C33" i="18"/>
  <c r="C34" i="18"/>
  <c r="C71" i="8" l="1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H14" i="5" l="1"/>
  <c r="C72" i="6" l="1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D71" i="6"/>
  <c r="C71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D119" i="6"/>
  <c r="C119" i="6"/>
</calcChain>
</file>

<file path=xl/sharedStrings.xml><?xml version="1.0" encoding="utf-8"?>
<sst xmlns="http://schemas.openxmlformats.org/spreadsheetml/2006/main" count="464" uniqueCount="258">
  <si>
    <t>Reservoirs</t>
  </si>
  <si>
    <t>id</t>
  </si>
  <si>
    <t>ncatch</t>
  </si>
  <si>
    <t>Description of reservoirs</t>
  </si>
  <si>
    <t>units:</t>
  </si>
  <si>
    <t>comment:</t>
  </si>
  <si>
    <t>nuser</t>
  </si>
  <si>
    <t>EnvFlow</t>
  </si>
  <si>
    <t>Precipitation</t>
  </si>
  <si>
    <t>nmonth</t>
  </si>
  <si>
    <t>nres</t>
  </si>
  <si>
    <t>Catchments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</si>
  <si>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</si>
  <si>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</si>
  <si>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</si>
  <si>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</si>
  <si>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</si>
  <si>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</si>
  <si>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</si>
  <si>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</si>
  <si>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</si>
  <si>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ntime</t>
  </si>
  <si>
    <t>ColIndexName</t>
  </si>
  <si>
    <t>#Reservoirs</t>
  </si>
  <si>
    <t>#Reservoir's catchment</t>
  </si>
  <si>
    <t>#Storage Capacity</t>
  </si>
  <si>
    <t>#User</t>
  </si>
  <si>
    <t>#Return rate of water allocation</t>
  </si>
  <si>
    <t>#Catchment of User</t>
  </si>
  <si>
    <t>#Country of User</t>
  </si>
  <si>
    <t>#Transfer capacity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</si>
  <si>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</si>
  <si>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</si>
  <si>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</si>
  <si>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</si>
  <si>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</si>
  <si>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</si>
  <si>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</si>
  <si>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</si>
  <si>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</si>
  <si>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</si>
  <si>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</si>
  <si>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</si>
  <si>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$/m³ </t>
  </si>
  <si>
    <t>Description of environmental minimum flow, at outlet of catchment</t>
  </si>
  <si>
    <t>#downstream catchment</t>
  </si>
  <si>
    <t>#Transfer loss rate</t>
  </si>
  <si>
    <t>catch_ds</t>
  </si>
  <si>
    <t>ntransfer</t>
  </si>
  <si>
    <t>transfer_us</t>
  </si>
  <si>
    <t>#Downstream catchment</t>
  </si>
  <si>
    <t>#Upstream catchment</t>
  </si>
  <si>
    <t>transfer_ds</t>
  </si>
  <si>
    <t>outlet</t>
  </si>
  <si>
    <t>res_catch</t>
  </si>
  <si>
    <t>user_catch</t>
  </si>
  <si>
    <t>user_country</t>
  </si>
  <si>
    <t>user_dscatch</t>
  </si>
  <si>
    <t>wFlowLoss</t>
  </si>
  <si>
    <t>wEnvFlow</t>
  </si>
  <si>
    <t>ZambeziDelta</t>
  </si>
  <si>
    <t>Baroste</t>
  </si>
  <si>
    <t>UpperZambezi</t>
  </si>
  <si>
    <t>Kabompo</t>
  </si>
  <si>
    <t>dummy</t>
  </si>
  <si>
    <t>EnvConstraints</t>
  </si>
  <si>
    <t>Description of environmental minimum flow, at outlet of environmental constraint point</t>
  </si>
  <si>
    <t>Update</t>
  </si>
  <si>
    <t>ET0</t>
  </si>
  <si>
    <t>wET0</t>
  </si>
  <si>
    <t>Reference evapotranspiration</t>
  </si>
  <si>
    <t>UserDemands</t>
  </si>
  <si>
    <t>METADATA</t>
  </si>
  <si>
    <t>SOURCES</t>
  </si>
  <si>
    <t>EXTRA CALCULATIONS/DATA</t>
  </si>
  <si>
    <t>Description of precipitation</t>
  </si>
  <si>
    <t>base</t>
  </si>
  <si>
    <t>Scenario</t>
  </si>
  <si>
    <t>WARNING: IF EXTRA CALCULATIONS ARE LONGER THEN THE COLUMNS OF THE PRECIPITATION MATRIX IT WILL RESULT IN A BUG</t>
  </si>
  <si>
    <t>OnlyCols</t>
  </si>
  <si>
    <t>wUserVal</t>
  </si>
  <si>
    <t>wUserLoss</t>
  </si>
  <si>
    <t>wUserRturn</t>
  </si>
  <si>
    <t>wTransCap</t>
  </si>
  <si>
    <t>wTransLoss</t>
  </si>
  <si>
    <t>wStorCap</t>
  </si>
  <si>
    <t>wStorIni</t>
  </si>
  <si>
    <t>wRunOff</t>
  </si>
  <si>
    <t>wUserDem</t>
  </si>
  <si>
    <t>wRainFall</t>
  </si>
  <si>
    <t>neflow</t>
  </si>
  <si>
    <t>eflow_catch</t>
  </si>
  <si>
    <t>catch_country</t>
  </si>
  <si>
    <t>ha</t>
  </si>
  <si>
    <t>CatchArea</t>
  </si>
  <si>
    <t>eflow_hard</t>
  </si>
  <si>
    <t>wkV</t>
  </si>
  <si>
    <t>res_type</t>
  </si>
  <si>
    <t>reservoir</t>
  </si>
  <si>
    <t>wResArea</t>
  </si>
  <si>
    <t>#Downstream catchment of user (same as user_catch unless specific case)</t>
  </si>
  <si>
    <t xml:space="preserve"> #Loss rate of water supply</t>
  </si>
  <si>
    <t>#Willingness to pay for water</t>
  </si>
  <si>
    <t>wGwFlow</t>
  </si>
  <si>
    <t>Description of groundwater recharge</t>
  </si>
  <si>
    <t>Groundwater recharge</t>
  </si>
  <si>
    <t>wGwIni</t>
  </si>
  <si>
    <t>wGwCost</t>
  </si>
  <si>
    <t>#catchment evaporation losses</t>
  </si>
  <si>
    <t>-</t>
  </si>
  <si>
    <t>#Groundwater baseflow linear coefficient</t>
  </si>
  <si>
    <t>#Groundwater (pumping) costs</t>
  </si>
  <si>
    <t>#Initinial GW storage (if not cyclic)</t>
  </si>
  <si>
    <t>$/m³</t>
  </si>
  <si>
    <t>#Country of catchment (if relevant)</t>
  </si>
  <si>
    <t>Description of catchments, as well as groundwater aquifers if relevant</t>
  </si>
  <si>
    <t>#Initial Storage - only if not cyclic run</t>
  </si>
  <si>
    <t>Mm³</t>
  </si>
  <si>
    <t>#Coeficient of Area-Volume A(V)=wkV*V+wResArea</t>
  </si>
  <si>
    <t>#Transfer scheme</t>
  </si>
  <si>
    <t>Transfer Schemes</t>
  </si>
  <si>
    <t xml:space="preserve">Description of transfer schemes </t>
  </si>
  <si>
    <t>[-]</t>
  </si>
  <si>
    <t>[Mm³]</t>
  </si>
  <si>
    <t>Description of water users (non agricultural or hydropower uses)</t>
  </si>
  <si>
    <t>Water Users</t>
  </si>
  <si>
    <t>WaterUsers</t>
  </si>
  <si>
    <t>Mm³ / month</t>
  </si>
  <si>
    <t>Description of water users demand</t>
  </si>
  <si>
    <t>Users demand (wUserDem)</t>
  </si>
  <si>
    <t xml:space="preserve">#Environmental minimum flow points </t>
  </si>
  <si>
    <t>#Catchment of eflow constraint</t>
  </si>
  <si>
    <t>#Hard or soft constraint</t>
  </si>
  <si>
    <t>Hard coded: '"outlet" is a key word for the outlet, used in result analysis for downstream flow</t>
  </si>
  <si>
    <t xml:space="preserve">Mm³ </t>
  </si>
  <si>
    <t>wSupCost</t>
  </si>
  <si>
    <t>#Water supply costs</t>
  </si>
  <si>
    <t>mm/month</t>
  </si>
  <si>
    <t>wResFSL</t>
  </si>
  <si>
    <t>wMinHead</t>
  </si>
  <si>
    <t>wMaxHead</t>
  </si>
  <si>
    <t>wResMOL</t>
  </si>
  <si>
    <t>m</t>
  </si>
  <si>
    <t>#Final Storage - only if not cyclic run</t>
  </si>
  <si>
    <t>wStorFin</t>
  </si>
  <si>
    <t>naquifer</t>
  </si>
  <si>
    <t>aqui_catch</t>
  </si>
  <si>
    <t>Groundwater aquifers</t>
  </si>
  <si>
    <t>GwZambeziDelta</t>
  </si>
  <si>
    <t>GwBaroste</t>
  </si>
  <si>
    <t>GwUpperZambezi</t>
  </si>
  <si>
    <t>GwKabompo</t>
  </si>
  <si>
    <t xml:space="preserve">Reservoirs Flood Rule Curves </t>
  </si>
  <si>
    <t>Mm³/month</t>
  </si>
  <si>
    <t>Maximum reservoir storage for flood protection</t>
  </si>
  <si>
    <t>FloodRuleCurve</t>
  </si>
  <si>
    <t>wFloodRule</t>
  </si>
  <si>
    <t>Upstream</t>
  </si>
  <si>
    <t>Downstream</t>
  </si>
  <si>
    <t>Wakanda</t>
  </si>
  <si>
    <t>TheDam</t>
  </si>
  <si>
    <t>HEAD - Only active if option Hydropower is nonlinear</t>
  </si>
  <si>
    <t>WakandaCentrale</t>
  </si>
  <si>
    <t>EnvDelta</t>
  </si>
  <si>
    <t>RunOff</t>
  </si>
  <si>
    <r>
      <t>m</t>
    </r>
    <r>
      <rPr>
        <vertAlign val="superscript"/>
        <sz val="9"/>
        <color theme="1"/>
        <rFont val="Verdana"/>
        <family val="2"/>
      </rPr>
      <t>-1</t>
    </r>
    <r>
      <rPr>
        <sz val="9"/>
        <color theme="1"/>
        <rFont val="Verdana"/>
        <family val="2"/>
      </rPr>
      <t xml:space="preserve"> or  m²/m³ </t>
    </r>
  </si>
  <si>
    <t xml:space="preserve">km² or Mm² </t>
  </si>
  <si>
    <t>#Share of runoff bypassing wetland</t>
  </si>
  <si>
    <t>wAlpha</t>
  </si>
  <si>
    <t>wkRO</t>
  </si>
  <si>
    <t>wkUP</t>
  </si>
  <si>
    <t>(-)</t>
  </si>
  <si>
    <t>#Share of upstream inflow bypassing wetland</t>
  </si>
  <si>
    <t>#wetland outflow = wAlpha * Volume</t>
  </si>
  <si>
    <t>Fixed head coefficient (-) leave blank for inactive</t>
  </si>
  <si>
    <t>wFixHead</t>
  </si>
  <si>
    <t>low</t>
  </si>
  <si>
    <t>high</t>
  </si>
  <si>
    <t>Agdemand</t>
  </si>
  <si>
    <t>dry</t>
  </si>
  <si>
    <t>wet</t>
  </si>
  <si>
    <t>Crop value</t>
  </si>
  <si>
    <t>Crop Prod</t>
  </si>
  <si>
    <t>Crop Cons</t>
  </si>
  <si>
    <t>$/t</t>
  </si>
  <si>
    <t>kt/y</t>
  </si>
  <si>
    <t>Mm³/year</t>
  </si>
  <si>
    <t>Water value</t>
  </si>
  <si>
    <t xml:space="preserve">$/Mm³ </t>
  </si>
  <si>
    <t>irrig demand</t>
  </si>
  <si>
    <t>mm/year</t>
  </si>
  <si>
    <t>area</t>
  </si>
  <si>
    <t>total dem</t>
  </si>
  <si>
    <t>Crop Cost</t>
  </si>
  <si>
    <t>M$/year</t>
  </si>
  <si>
    <t>P</t>
  </si>
  <si>
    <t>Kc</t>
  </si>
  <si>
    <t>Kc*</t>
  </si>
  <si>
    <t>kcET-P</t>
  </si>
  <si>
    <t xml:space="preserve">area = </t>
  </si>
  <si>
    <t>mm to m³/ha</t>
  </si>
  <si>
    <t>m³/ha to Mm³/1000ha</t>
  </si>
  <si>
    <t>mm to MM³/1000 ha</t>
  </si>
  <si>
    <t>Runoff</t>
  </si>
  <si>
    <t xml:space="preserve">Irrig demand </t>
  </si>
  <si>
    <t>sEnvFlow</t>
  </si>
  <si>
    <t>sClimate</t>
  </si>
  <si>
    <t>noag</t>
  </si>
  <si>
    <t>sUser</t>
  </si>
  <si>
    <t>sCropDem</t>
  </si>
  <si>
    <t>Catchment are the finest spatial scale of the water ressource</t>
  </si>
  <si>
    <t>(Usually the scale of the rainfall-runoff model used)</t>
  </si>
  <si>
    <t>Description of catchments</t>
  </si>
  <si>
    <t>#Optional (used in post-processing)</t>
  </si>
  <si>
    <t>Runoff is the local runoff in each catchment for each time step</t>
  </si>
  <si>
    <t>Unit is million cubic meters per month</t>
  </si>
  <si>
    <t>Catchments are in the columns and time steps in the rows</t>
  </si>
  <si>
    <t>Time steps need to be integers (start does not matter)</t>
  </si>
  <si>
    <t>See "Mainfile", "Options" for defining start and end time step</t>
  </si>
  <si>
    <t>Description of runoff</t>
  </si>
  <si>
    <t>ET0 is the potential evapotranspiration</t>
  </si>
  <si>
    <t>Unit is millimeter per month</t>
  </si>
  <si>
    <t>Precipitation - eventually net precipitation including soil moisture</t>
  </si>
  <si>
    <t>Used to compute crop water demand using FAO 56</t>
  </si>
  <si>
    <t xml:space="preserve">Hard coded: res_type: reservoir, wetland </t>
  </si>
  <si>
    <t>Reservoirs are man made reservoirs, or natural lakes, wetlands</t>
  </si>
  <si>
    <t>Initial and final storage need only to be provided if the model is not run in "cyclic" mode (see options)</t>
  </si>
  <si>
    <t>In the conceptual model, reservoirs are at the bottom of the indicated catchment (res_catch)</t>
  </si>
  <si>
    <t>Evaporation from reservoir is calculated from ET0 and the area (A), Evap = ET0*A</t>
  </si>
  <si>
    <t>Where A is calculated according to the formula A(V)=wkV*V+wResArea</t>
  </si>
  <si>
    <t>Head options need to be activated in options, otherwise the head is fixed (only matters for hydropower production)</t>
  </si>
  <si>
    <r>
      <t xml:space="preserve">Reservoir type needs to be </t>
    </r>
    <r>
      <rPr>
        <sz val="9"/>
        <color rgb="FFFF0000"/>
        <rFont val="Verdana"/>
        <family val="2"/>
      </rPr>
      <t>reservoir</t>
    </r>
    <r>
      <rPr>
        <sz val="9"/>
        <color theme="1"/>
        <rFont val="Verdana"/>
        <family val="2"/>
      </rPr>
      <t xml:space="preserve"> or </t>
    </r>
    <r>
      <rPr>
        <sz val="9"/>
        <color rgb="FFFF0000"/>
        <rFont val="Verdana"/>
        <family val="2"/>
      </rPr>
      <t>wetland</t>
    </r>
    <r>
      <rPr>
        <sz val="9"/>
        <color theme="1"/>
        <rFont val="Verdana"/>
        <family val="2"/>
      </rPr>
      <t>, the first can be operated, while the second uses fixed outflow-volume relationship</t>
    </r>
  </si>
  <si>
    <t>Wetland/lake options need to be activated in the options</t>
  </si>
  <si>
    <t xml:space="preserve">Using a wResArea parameter &gt; 0 can lead to infeasibility constraints, as the evaporated water can be higher than the available water </t>
  </si>
  <si>
    <t>This feature needs to be activated in the options</t>
  </si>
  <si>
    <t>Defines a monthly maximum storage according to flood protection policies (or other)</t>
  </si>
  <si>
    <t>Reservoir capacity will also be binding</t>
  </si>
  <si>
    <t xml:space="preserve">If used, Needs to be defined for all reservoirs !! </t>
  </si>
  <si>
    <t>Insert storage capacity for those who do not have a flood rule curve</t>
  </si>
  <si>
    <t>Hydropower and agriculture water uses can be represented with specific modules</t>
  </si>
  <si>
    <t>The activity module (in MainFile) has some overlapping features</t>
  </si>
  <si>
    <t>Water users are represented by a demand and willingness to pay (wUserVal)</t>
  </si>
  <si>
    <t>The demand is net demand (excluding losses but including return flow)</t>
  </si>
  <si>
    <t>Thus maximum consumptive use = demand * (1/(1-wUserLoss)-wUserRturn)</t>
  </si>
  <si>
    <t>Demand is defined in sheet "UserDemands"</t>
  </si>
  <si>
    <t>Month in row and user in columns</t>
  </si>
  <si>
    <t>eflow_hard specifies if it is a hard or soft contraint</t>
  </si>
  <si>
    <r>
      <rPr>
        <b/>
        <sz val="9"/>
        <color rgb="FF000000"/>
        <rFont val="Verdana"/>
        <family val="2"/>
      </rPr>
      <t>Soft constraint (=0)</t>
    </r>
    <r>
      <rPr>
        <sz val="9"/>
        <color indexed="8"/>
        <rFont val="Verdana"/>
        <family val="2"/>
      </rPr>
      <t>: The eflow is majored by available runoff,</t>
    </r>
  </si>
  <si>
    <t>should be applied to eflows upstream of reservoirs, otherwise it might result into infeasible constraint</t>
  </si>
  <si>
    <r>
      <rPr>
        <b/>
        <sz val="9"/>
        <color rgb="FF000000"/>
        <rFont val="Verdana"/>
        <family val="2"/>
      </rPr>
      <t>Hard constraint (=1)</t>
    </r>
    <r>
      <rPr>
        <sz val="9"/>
        <color indexed="8"/>
        <rFont val="Verdana"/>
        <family val="2"/>
      </rPr>
      <t xml:space="preserve">: Is independent from the runoff, </t>
    </r>
  </si>
  <si>
    <t>can be applied to eflows downstream of reservoirs</t>
  </si>
  <si>
    <t>Environmental constraints force a release at a specific month in a specific catchment</t>
  </si>
  <si>
    <t>Flow requierments are in sheet "EnvFlow"</t>
  </si>
  <si>
    <t>Monthly requirement of environmental flow constraints (0 if none)</t>
  </si>
  <si>
    <t>Months in rows and constraint points in columns</t>
  </si>
  <si>
    <t>Transfer schemes are additional connections to the natural river flow</t>
  </si>
  <si>
    <t>Transfer schemes are limited by their capacity and have fix evaporative losses (share of transfer)</t>
  </si>
  <si>
    <t>This feature needs to be activated in options (Transfers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</si>
</sst>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9"/>
      <color theme="1"/>
      <name val="Verdana"/>
      <family val="2"/>
    </font>
    <font>
      <sz val="11"/>
      <color theme="1"/>
      <name val="Verdana"/>
      <family val="2"/>
      <scheme val="minor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10"/>
      <color theme="1"/>
      <name val="Verdana"/>
      <family val="2"/>
    </font>
    <font>
      <b/>
      <i/>
      <sz val="9"/>
      <color theme="1"/>
      <name val="Verdana"/>
      <family val="2"/>
    </font>
    <font>
      <sz val="9"/>
      <color rgb="FFFF0000"/>
      <name val="Verdana"/>
      <family val="2"/>
    </font>
    <font>
      <b/>
      <sz val="11"/>
      <color theme="1"/>
      <name val="Verdana"/>
      <family val="2"/>
      <scheme val="minor"/>
    </font>
    <font>
      <i/>
      <sz val="9"/>
      <color rgb="FFFF0000"/>
      <name val="Verdana"/>
      <family val="2"/>
    </font>
    <font>
      <sz val="11"/>
      <color theme="1"/>
      <name val="Verdana"/>
      <family val="2"/>
      <scheme val="minor"/>
    </font>
    <font>
      <sz val="9"/>
      <color indexed="8"/>
      <name val="Verdana"/>
      <family val="2"/>
    </font>
    <font>
      <u/>
      <sz val="9"/>
      <color theme="10"/>
      <name val="Verdana"/>
      <family val="2"/>
    </font>
    <font>
      <sz val="9"/>
      <color theme="1"/>
      <name val="Verdana"/>
      <family val="2"/>
    </font>
    <font>
      <sz val="9"/>
      <color rgb="FFC00000"/>
      <name val="Verdana"/>
      <family val="2"/>
    </font>
    <font>
      <i/>
      <sz val="9"/>
      <color rgb="FFC00000"/>
      <name val="Verdana"/>
      <family val="2"/>
    </font>
    <font>
      <b/>
      <sz val="9"/>
      <color rgb="FFFF0000"/>
      <name val="Verdana"/>
      <family val="2"/>
    </font>
    <font>
      <vertAlign val="superscript"/>
      <sz val="9"/>
      <color theme="1"/>
      <name val="Verdana"/>
      <family val="2"/>
    </font>
    <font>
      <b/>
      <sz val="9"/>
      <color rgb="FF00000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" fillId="0" borderId="0"/>
  </cellStyleXfs>
  <cellXfs count="164">
    <xf numFmtId="0" fontId="0" fillId="0" borderId="0" xfId="0"/>
    <xf numFmtId="0" fontId="0" fillId="0" borderId="0" xfId="0" applyBorder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/>
    <xf numFmtId="0" fontId="3" fillId="0" borderId="0" xfId="0" applyFont="1" applyAlignment="1">
      <alignment wrapText="1"/>
    </xf>
    <xf numFmtId="0" fontId="0" fillId="4" borderId="0" xfId="0" applyFill="1" applyBorder="1"/>
    <xf numFmtId="0" fontId="3" fillId="0" borderId="0" xfId="0" applyFont="1" applyAlignment="1">
      <alignment horizontal="center" vertical="center" wrapText="1"/>
    </xf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5" fillId="0" borderId="0" xfId="0" applyFont="1"/>
    <xf numFmtId="0" fontId="0" fillId="0" borderId="7" xfId="0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5" borderId="0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3" fillId="3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2" fontId="0" fillId="3" borderId="0" xfId="0" applyNumberFormat="1" applyFill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0" fillId="3" borderId="0" xfId="0" applyFill="1"/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/>
    <xf numFmtId="1" fontId="0" fillId="3" borderId="4" xfId="0" applyNumberForma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4" fillId="3" borderId="0" xfId="0" applyFont="1" applyFill="1"/>
    <xf numFmtId="0" fontId="3" fillId="3" borderId="0" xfId="0" applyFont="1" applyFill="1"/>
    <xf numFmtId="0" fontId="3" fillId="3" borderId="0" xfId="0" applyFont="1" applyFill="1" applyBorder="1"/>
    <xf numFmtId="0" fontId="0" fillId="4" borderId="0" xfId="0" applyFill="1" applyBorder="1" applyAlignment="1">
      <alignment horizontal="center"/>
    </xf>
    <xf numFmtId="0" fontId="0" fillId="2" borderId="9" xfId="0" applyFill="1" applyBorder="1"/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/>
    <xf numFmtId="0" fontId="0" fillId="2" borderId="10" xfId="0" applyFill="1" applyBorder="1"/>
    <xf numFmtId="0" fontId="0" fillId="0" borderId="0" xfId="0" quotePrefix="1" applyFont="1"/>
    <xf numFmtId="0" fontId="0" fillId="0" borderId="0" xfId="0" quotePrefix="1"/>
    <xf numFmtId="0" fontId="2" fillId="0" borderId="0" xfId="0" applyFont="1"/>
    <xf numFmtId="0" fontId="7" fillId="3" borderId="0" xfId="0" applyFont="1" applyFill="1"/>
    <xf numFmtId="164" fontId="0" fillId="3" borderId="0" xfId="0" applyNumberFormat="1" applyFill="1" applyBorder="1"/>
    <xf numFmtId="164" fontId="0" fillId="0" borderId="0" xfId="0" applyNumberFormat="1"/>
    <xf numFmtId="1" fontId="0" fillId="0" borderId="0" xfId="0" applyNumberFormat="1"/>
    <xf numFmtId="0" fontId="0" fillId="0" borderId="9" xfId="0" applyFill="1" applyBorder="1"/>
    <xf numFmtId="0" fontId="0" fillId="3" borderId="7" xfId="0" applyFill="1" applyBorder="1" applyAlignment="1">
      <alignment horizontal="left"/>
    </xf>
    <xf numFmtId="0" fontId="9" fillId="0" borderId="0" xfId="0" applyFont="1"/>
    <xf numFmtId="0" fontId="7" fillId="0" borderId="0" xfId="0" quotePrefix="1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2" xfId="0" applyFont="1" applyFill="1" applyBorder="1"/>
    <xf numFmtId="0" fontId="3" fillId="0" borderId="4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0" fontId="3" fillId="0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0" fontId="2" fillId="0" borderId="5" xfId="0" applyFont="1" applyFill="1" applyBorder="1"/>
    <xf numFmtId="0" fontId="7" fillId="3" borderId="0" xfId="0" applyFont="1" applyFill="1" applyBorder="1"/>
    <xf numFmtId="0" fontId="0" fillId="8" borderId="0" xfId="0" applyFill="1" applyBorder="1"/>
    <xf numFmtId="2" fontId="0" fillId="0" borderId="0" xfId="0" applyNumberFormat="1" applyFill="1" applyBorder="1"/>
    <xf numFmtId="0" fontId="11" fillId="0" borderId="0" xfId="0" applyNumberFormat="1" applyFont="1" applyFill="1" applyBorder="1" applyAlignment="1" applyProtection="1"/>
    <xf numFmtId="0" fontId="11" fillId="9" borderId="0" xfId="0" applyNumberFormat="1" applyFont="1" applyFill="1" applyBorder="1" applyAlignment="1" applyProtection="1"/>
    <xf numFmtId="0" fontId="11" fillId="9" borderId="11" xfId="0" applyNumberFormat="1" applyFont="1" applyFill="1" applyBorder="1" applyAlignment="1" applyProtection="1"/>
    <xf numFmtId="165" fontId="0" fillId="0" borderId="0" xfId="0" applyNumberFormat="1"/>
    <xf numFmtId="0" fontId="0" fillId="3" borderId="0" xfId="0" applyFont="1" applyFill="1" applyBorder="1"/>
    <xf numFmtId="0" fontId="12" fillId="3" borderId="0" xfId="2" applyFill="1" applyBorder="1"/>
    <xf numFmtId="9" fontId="0" fillId="0" borderId="0" xfId="3" applyFont="1" applyFill="1" applyBorder="1"/>
    <xf numFmtId="9" fontId="0" fillId="0" borderId="7" xfId="3" applyFont="1" applyFill="1" applyBorder="1"/>
    <xf numFmtId="0" fontId="12" fillId="0" borderId="0" xfId="2"/>
    <xf numFmtId="0" fontId="0" fillId="0" borderId="11" xfId="0" applyBorder="1"/>
    <xf numFmtId="0" fontId="2" fillId="3" borderId="11" xfId="0" applyFont="1" applyFill="1" applyBorder="1"/>
    <xf numFmtId="2" fontId="0" fillId="3" borderId="11" xfId="0" applyNumberFormat="1" applyFill="1" applyBorder="1"/>
    <xf numFmtId="0" fontId="0" fillId="3" borderId="11" xfId="0" applyFill="1" applyBorder="1"/>
    <xf numFmtId="0" fontId="2" fillId="0" borderId="11" xfId="0" applyFont="1" applyBorder="1"/>
    <xf numFmtId="0" fontId="0" fillId="11" borderId="0" xfId="0" applyFill="1" applyBorder="1"/>
    <xf numFmtId="0" fontId="2" fillId="0" borderId="0" xfId="0" applyFont="1" applyBorder="1"/>
    <xf numFmtId="0" fontId="3" fillId="0" borderId="0" xfId="0" applyFont="1" applyBorder="1"/>
    <xf numFmtId="0" fontId="0" fillId="3" borderId="11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14" fillId="0" borderId="0" xfId="0" applyFont="1" applyBorder="1"/>
    <xf numFmtId="0" fontId="15" fillId="0" borderId="0" xfId="0" applyFont="1"/>
    <xf numFmtId="0" fontId="0" fillId="0" borderId="11" xfId="0" applyFill="1" applyBorder="1"/>
    <xf numFmtId="1" fontId="0" fillId="0" borderId="11" xfId="0" applyNumberFormat="1" applyFill="1" applyBorder="1"/>
    <xf numFmtId="1" fontId="0" fillId="0" borderId="8" xfId="0" applyNumberFormat="1" applyFill="1" applyBorder="1"/>
    <xf numFmtId="9" fontId="0" fillId="0" borderId="0" xfId="3" applyFont="1"/>
    <xf numFmtId="0" fontId="7" fillId="0" borderId="0" xfId="0" applyFont="1" applyFill="1"/>
    <xf numFmtId="1" fontId="0" fillId="0" borderId="0" xfId="0" applyNumberFormat="1" applyFill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0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11" fontId="2" fillId="3" borderId="0" xfId="0" applyNumberFormat="1" applyFont="1" applyFill="1" applyBorder="1"/>
    <xf numFmtId="0" fontId="8" fillId="0" borderId="0" xfId="0" applyFont="1" applyBorder="1" applyAlignment="1">
      <alignment horizontal="center" vertical="top"/>
    </xf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4" borderId="13" xfId="0" applyFill="1" applyBorder="1"/>
    <xf numFmtId="0" fontId="0" fillId="0" borderId="13" xfId="0" applyBorder="1" applyAlignment="1">
      <alignment horizontal="right"/>
    </xf>
    <xf numFmtId="0" fontId="0" fillId="0" borderId="0" xfId="0"/>
    <xf numFmtId="1" fontId="0" fillId="0" borderId="0" xfId="0" applyNumberFormat="1"/>
    <xf numFmtId="164" fontId="0" fillId="0" borderId="0" xfId="0" applyNumberFormat="1" applyFill="1" applyBorder="1"/>
    <xf numFmtId="0" fontId="2" fillId="0" borderId="0" xfId="0" applyFont="1" applyFill="1"/>
    <xf numFmtId="0" fontId="0" fillId="0" borderId="0" xfId="0" applyFont="1" applyFill="1" applyBorder="1"/>
    <xf numFmtId="165" fontId="0" fillId="0" borderId="0" xfId="0" applyNumberFormat="1" applyFill="1" applyBorder="1"/>
    <xf numFmtId="0" fontId="3" fillId="10" borderId="0" xfId="0" applyFont="1" applyFill="1" applyAlignment="1">
      <alignment horizontal="center" vertical="center" wrapText="1"/>
    </xf>
    <xf numFmtId="0" fontId="0" fillId="10" borderId="0" xfId="0" applyFill="1" applyBorder="1" applyAlignment="1">
      <alignment horizontal="left"/>
    </xf>
    <xf numFmtId="0" fontId="0" fillId="10" borderId="0" xfId="0" applyFill="1" applyBorder="1"/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165" fontId="0" fillId="0" borderId="13" xfId="0" applyNumberFormat="1" applyBorder="1"/>
    <xf numFmtId="165" fontId="0" fillId="0" borderId="0" xfId="0" applyNumberFormat="1" applyFill="1"/>
    <xf numFmtId="165" fontId="0" fillId="0" borderId="13" xfId="0" applyNumberFormat="1" applyFill="1" applyBorder="1"/>
    <xf numFmtId="2" fontId="11" fillId="0" borderId="0" xfId="0" applyNumberFormat="1" applyFont="1" applyFill="1" applyBorder="1" applyAlignment="1" applyProtection="1"/>
    <xf numFmtId="0" fontId="0" fillId="0" borderId="13" xfId="0" applyBorder="1"/>
    <xf numFmtId="2" fontId="0" fillId="8" borderId="0" xfId="0" applyNumberFormat="1" applyFill="1" applyBorder="1"/>
    <xf numFmtId="0" fontId="0" fillId="0" borderId="0" xfId="0" applyFont="1"/>
    <xf numFmtId="2" fontId="0" fillId="12" borderId="0" xfId="0" applyNumberFormat="1" applyFill="1" applyBorder="1"/>
    <xf numFmtId="0" fontId="0" fillId="3" borderId="4" xfId="0" applyFont="1" applyFill="1" applyBorder="1"/>
    <xf numFmtId="0" fontId="0" fillId="0" borderId="4" xfId="0" applyFont="1" applyFill="1" applyBorder="1"/>
    <xf numFmtId="0" fontId="0" fillId="13" borderId="0" xfId="0" applyFill="1" applyBorder="1"/>
    <xf numFmtId="0" fontId="0" fillId="3" borderId="0" xfId="0" applyFont="1" applyFill="1"/>
    <xf numFmtId="0" fontId="6" fillId="3" borderId="12" xfId="0" applyFont="1" applyFill="1" applyBorder="1"/>
    <xf numFmtId="0" fontId="8" fillId="0" borderId="0" xfId="0" applyFont="1" applyFill="1" applyBorder="1" applyAlignment="1">
      <alignment horizontal="center" vertical="top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Percent" xfId="3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workbookViewId="0">
      <selection activeCell="C41" sqref="C41"/>
    </sheetView>
  </sheetViews>
  <sheetFormatPr defaultRowHeight="11.25" x14ac:dyDescent="0.15"/>
  <cols>
    <col min="2" max="2" width="16.125" customWidth="1"/>
    <col min="7" max="7" width="12.75" customWidth="1"/>
    <col min="8" max="8" width="9.875" customWidth="1"/>
    <col min="9" max="9" width="11.875" customWidth="1"/>
  </cols>
  <sheetData>
    <row r="1" spans="1:11" ht="19.5" x14ac:dyDescent="0.25">
      <c r="A1" s="5" t="s">
        <v>12</v>
      </c>
    </row>
    <row r="2" spans="1:11" x14ac:dyDescent="0.15">
      <c r="A2" s="2" t="s">
        <v>13</v>
      </c>
    </row>
    <row r="3" spans="1:11" x14ac:dyDescent="0.15">
      <c r="A3" s="2"/>
    </row>
    <row r="4" spans="1:11" x14ac:dyDescent="0.15">
      <c r="A4" s="3" t="s">
        <v>5</v>
      </c>
      <c r="C4" s="10"/>
    </row>
    <row r="5" spans="1:11" x14ac:dyDescent="0.15">
      <c r="A5" s="3" t="s">
        <v>4</v>
      </c>
      <c r="C5" s="7"/>
    </row>
    <row r="6" spans="1:11" x14ac:dyDescent="0.15">
      <c r="A6" s="11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77</v>
      </c>
      <c r="G6" t="s">
        <v>19</v>
      </c>
      <c r="H6" t="s">
        <v>20</v>
      </c>
      <c r="I6" t="s">
        <v>22</v>
      </c>
      <c r="J6" t="s">
        <v>67</v>
      </c>
      <c r="K6" t="s">
        <v>79</v>
      </c>
    </row>
    <row r="7" spans="1:11" x14ac:dyDescent="0.15">
      <c r="A7" s="1">
        <v>2</v>
      </c>
      <c r="B7" t="s">
        <v>0</v>
      </c>
      <c r="C7">
        <v>21</v>
      </c>
      <c r="D7" s="6">
        <v>1</v>
      </c>
      <c r="E7">
        <v>1</v>
      </c>
      <c r="J7">
        <v>1</v>
      </c>
    </row>
    <row r="8" spans="1:11" x14ac:dyDescent="0.15">
      <c r="A8">
        <v>3</v>
      </c>
      <c r="B8" t="s">
        <v>11</v>
      </c>
      <c r="C8">
        <v>21</v>
      </c>
      <c r="D8">
        <v>1</v>
      </c>
      <c r="E8">
        <v>1</v>
      </c>
      <c r="J8">
        <v>1</v>
      </c>
    </row>
    <row r="9" spans="1:11" x14ac:dyDescent="0.15">
      <c r="A9">
        <v>4</v>
      </c>
      <c r="B9" t="s">
        <v>126</v>
      </c>
      <c r="C9">
        <v>21</v>
      </c>
      <c r="D9">
        <v>1</v>
      </c>
      <c r="E9">
        <v>1</v>
      </c>
      <c r="F9" t="s">
        <v>208</v>
      </c>
      <c r="J9">
        <v>1</v>
      </c>
    </row>
    <row r="10" spans="1:11" x14ac:dyDescent="0.15">
      <c r="A10">
        <v>5</v>
      </c>
      <c r="B10" t="s">
        <v>71</v>
      </c>
      <c r="C10">
        <v>21</v>
      </c>
      <c r="D10">
        <v>1</v>
      </c>
      <c r="E10">
        <v>2</v>
      </c>
      <c r="F10" t="s">
        <v>209</v>
      </c>
      <c r="H10" t="s">
        <v>88</v>
      </c>
      <c r="J10">
        <v>1</v>
      </c>
    </row>
    <row r="11" spans="1:11" x14ac:dyDescent="0.15">
      <c r="A11">
        <v>7</v>
      </c>
      <c r="B11" t="s">
        <v>164</v>
      </c>
      <c r="C11">
        <v>21</v>
      </c>
      <c r="D11">
        <v>1</v>
      </c>
      <c r="E11">
        <v>2</v>
      </c>
      <c r="F11" t="s">
        <v>206</v>
      </c>
      <c r="H11" t="s">
        <v>87</v>
      </c>
      <c r="J11">
        <v>0</v>
      </c>
    </row>
    <row r="12" spans="1:11" x14ac:dyDescent="0.15">
      <c r="A12">
        <v>8</v>
      </c>
      <c r="B12" t="s">
        <v>8</v>
      </c>
      <c r="C12">
        <v>21</v>
      </c>
      <c r="D12">
        <v>1</v>
      </c>
      <c r="E12">
        <v>2</v>
      </c>
      <c r="F12" s="139" t="s">
        <v>206</v>
      </c>
      <c r="H12" t="s">
        <v>89</v>
      </c>
      <c r="J12">
        <v>0</v>
      </c>
    </row>
    <row r="13" spans="1:11" x14ac:dyDescent="0.15">
      <c r="A13">
        <v>9</v>
      </c>
      <c r="B13" t="s">
        <v>65</v>
      </c>
      <c r="C13">
        <v>21</v>
      </c>
      <c r="D13">
        <v>1</v>
      </c>
      <c r="E13">
        <v>1</v>
      </c>
      <c r="J13">
        <v>1</v>
      </c>
    </row>
    <row r="14" spans="1:11" x14ac:dyDescent="0.15">
      <c r="A14" s="1">
        <v>10</v>
      </c>
      <c r="B14" t="s">
        <v>7</v>
      </c>
      <c r="C14">
        <v>21</v>
      </c>
      <c r="D14">
        <v>1</v>
      </c>
      <c r="E14">
        <v>2</v>
      </c>
      <c r="F14" t="s">
        <v>205</v>
      </c>
      <c r="H14" t="s">
        <v>59</v>
      </c>
      <c r="J14">
        <v>1</v>
      </c>
    </row>
    <row r="15" spans="1:11" x14ac:dyDescent="0.15">
      <c r="A15">
        <v>11</v>
      </c>
      <c r="B15" t="s">
        <v>68</v>
      </c>
      <c r="C15">
        <v>21</v>
      </c>
      <c r="D15">
        <v>1</v>
      </c>
      <c r="E15">
        <v>2</v>
      </c>
      <c r="H15" t="s">
        <v>69</v>
      </c>
      <c r="J15">
        <v>0</v>
      </c>
    </row>
    <row r="16" spans="1:11" x14ac:dyDescent="0.15">
      <c r="A16">
        <v>12</v>
      </c>
      <c r="B16" t="s">
        <v>155</v>
      </c>
      <c r="C16">
        <v>21</v>
      </c>
      <c r="D16">
        <v>1</v>
      </c>
      <c r="E16">
        <v>2</v>
      </c>
      <c r="H16" t="s">
        <v>156</v>
      </c>
      <c r="J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3"/>
  <sheetViews>
    <sheetView showGridLines="0" workbookViewId="0">
      <selection activeCell="C15" sqref="C15"/>
    </sheetView>
  </sheetViews>
  <sheetFormatPr defaultRowHeight="11.25" x14ac:dyDescent="0.15"/>
  <cols>
    <col min="1" max="1" width="13.875" customWidth="1"/>
    <col min="2" max="2" width="12.625" customWidth="1"/>
    <col min="3" max="3" width="10.375" customWidth="1"/>
    <col min="4" max="4" width="9.625" customWidth="1"/>
  </cols>
  <sheetData>
    <row r="1" spans="1:8" ht="19.5" x14ac:dyDescent="0.25">
      <c r="A1" s="79" t="s">
        <v>65</v>
      </c>
    </row>
    <row r="2" spans="1:8" x14ac:dyDescent="0.15">
      <c r="A2" s="2" t="s">
        <v>44</v>
      </c>
    </row>
    <row r="3" spans="1:8" x14ac:dyDescent="0.15">
      <c r="A3" s="2"/>
    </row>
    <row r="4" spans="1:8" x14ac:dyDescent="0.15">
      <c r="A4" s="26" t="s">
        <v>73</v>
      </c>
      <c r="B4" s="24"/>
      <c r="C4" s="24"/>
      <c r="D4" s="25"/>
      <c r="E4" s="23" t="s">
        <v>74</v>
      </c>
      <c r="F4" s="24"/>
      <c r="G4" s="24"/>
      <c r="H4" s="25"/>
    </row>
    <row r="5" spans="1:8" x14ac:dyDescent="0.15">
      <c r="A5" s="9"/>
      <c r="B5" s="9"/>
      <c r="C5" s="9"/>
      <c r="D5" s="28"/>
      <c r="G5" s="1"/>
      <c r="H5" s="113"/>
    </row>
    <row r="6" spans="1:8" x14ac:dyDescent="0.15">
      <c r="A6" s="102" t="s">
        <v>251</v>
      </c>
      <c r="B6" s="102"/>
      <c r="C6" s="102"/>
      <c r="D6" s="103"/>
      <c r="E6" s="35"/>
      <c r="F6" s="9"/>
      <c r="G6" s="9"/>
      <c r="H6" s="113"/>
    </row>
    <row r="7" spans="1:8" x14ac:dyDescent="0.15">
      <c r="A7" t="s">
        <v>252</v>
      </c>
      <c r="B7" s="102"/>
      <c r="C7" s="102"/>
      <c r="D7" s="103"/>
      <c r="E7" s="29"/>
      <c r="F7" s="9"/>
      <c r="G7" s="39"/>
      <c r="H7" s="113"/>
    </row>
    <row r="8" spans="1:8" x14ac:dyDescent="0.15">
      <c r="A8" t="s">
        <v>246</v>
      </c>
      <c r="B8" s="102"/>
      <c r="C8" s="102"/>
      <c r="D8" s="103"/>
      <c r="E8" s="29"/>
      <c r="G8" s="39"/>
      <c r="H8" s="113"/>
    </row>
    <row r="9" spans="1:8" x14ac:dyDescent="0.15">
      <c r="A9" s="102" t="s">
        <v>247</v>
      </c>
      <c r="B9" s="102"/>
      <c r="C9" s="102"/>
      <c r="D9" s="103"/>
      <c r="E9" s="29"/>
      <c r="F9" s="9"/>
      <c r="G9" s="39"/>
      <c r="H9" s="113"/>
    </row>
    <row r="10" spans="1:8" x14ac:dyDescent="0.15">
      <c r="A10" t="s">
        <v>248</v>
      </c>
      <c r="B10" s="102"/>
      <c r="C10" s="102"/>
      <c r="D10" s="103"/>
      <c r="E10" s="68"/>
      <c r="G10" s="72"/>
      <c r="H10" s="113"/>
    </row>
    <row r="11" spans="1:8" x14ac:dyDescent="0.15">
      <c r="A11" s="102" t="s">
        <v>249</v>
      </c>
      <c r="B11" s="102"/>
      <c r="C11" s="102"/>
      <c r="D11" s="103"/>
      <c r="E11" s="29"/>
      <c r="F11" s="9"/>
      <c r="G11" s="39"/>
      <c r="H11" s="113"/>
    </row>
    <row r="12" spans="1:8" s="139" customFormat="1" x14ac:dyDescent="0.15">
      <c r="A12" s="102" t="s">
        <v>250</v>
      </c>
      <c r="B12" s="102"/>
      <c r="C12" s="102"/>
      <c r="D12" s="103"/>
      <c r="E12" s="29"/>
      <c r="F12" s="9"/>
      <c r="G12" s="39"/>
      <c r="H12" s="113"/>
    </row>
    <row r="13" spans="1:8" x14ac:dyDescent="0.15">
      <c r="B13" s="101"/>
      <c r="C13" s="102"/>
      <c r="D13" s="103"/>
      <c r="E13" s="29"/>
      <c r="F13" s="9"/>
      <c r="G13" s="39"/>
      <c r="H13" s="113"/>
    </row>
    <row r="14" spans="1:8" x14ac:dyDescent="0.15">
      <c r="A14" s="102"/>
      <c r="B14" s="101"/>
      <c r="C14" s="102"/>
      <c r="D14" s="103"/>
      <c r="E14" s="29"/>
      <c r="F14" s="9"/>
      <c r="G14" s="39"/>
      <c r="H14" s="113"/>
    </row>
    <row r="15" spans="1:8" x14ac:dyDescent="0.15">
      <c r="A15" s="98"/>
      <c r="C15" s="9"/>
      <c r="D15" s="28"/>
      <c r="E15" s="29"/>
      <c r="F15" s="9"/>
      <c r="G15" s="9"/>
      <c r="H15" s="113"/>
    </row>
    <row r="16" spans="1:8" x14ac:dyDescent="0.15">
      <c r="A16" s="98"/>
      <c r="C16" s="9"/>
      <c r="D16" s="28"/>
      <c r="E16" s="29"/>
      <c r="F16" s="9"/>
      <c r="G16" s="9"/>
      <c r="H16" s="113"/>
    </row>
    <row r="17" spans="1:8" x14ac:dyDescent="0.15">
      <c r="A17" s="9"/>
      <c r="B17" s="9"/>
      <c r="C17" s="9"/>
      <c r="D17" s="28"/>
      <c r="E17" s="29"/>
      <c r="F17" s="9"/>
      <c r="G17" s="9"/>
      <c r="H17" s="113"/>
    </row>
    <row r="18" spans="1:8" x14ac:dyDescent="0.15">
      <c r="A18" s="32"/>
      <c r="B18" s="32"/>
      <c r="C18" s="32"/>
      <c r="D18" s="33"/>
      <c r="E18" s="34"/>
      <c r="F18" s="32"/>
      <c r="G18" s="32"/>
      <c r="H18" s="33"/>
    </row>
    <row r="19" spans="1:8" x14ac:dyDescent="0.15">
      <c r="A19" s="117"/>
      <c r="B19" s="1"/>
      <c r="C19" s="1"/>
      <c r="D19" s="1"/>
      <c r="E19" s="1"/>
    </row>
    <row r="20" spans="1:8" x14ac:dyDescent="0.15">
      <c r="A20" s="1"/>
      <c r="B20" s="1"/>
      <c r="C20" s="1"/>
      <c r="D20" s="1"/>
      <c r="E20" s="1"/>
    </row>
    <row r="21" spans="1:8" ht="33.75" x14ac:dyDescent="0.15">
      <c r="A21" s="77" t="s">
        <v>130</v>
      </c>
      <c r="B21" s="77" t="s">
        <v>131</v>
      </c>
      <c r="C21" s="77" t="s">
        <v>132</v>
      </c>
      <c r="D21" s="1"/>
      <c r="E21" s="1"/>
    </row>
    <row r="22" spans="1:8" x14ac:dyDescent="0.15">
      <c r="A22" s="11" t="s">
        <v>90</v>
      </c>
      <c r="B22" s="1" t="s">
        <v>91</v>
      </c>
      <c r="C22" s="1" t="s">
        <v>95</v>
      </c>
      <c r="D22" s="1"/>
      <c r="E22" s="1"/>
    </row>
    <row r="23" spans="1:8" x14ac:dyDescent="0.15">
      <c r="A23" s="1" t="s">
        <v>163</v>
      </c>
      <c r="B23" s="1" t="s">
        <v>158</v>
      </c>
      <c r="C23" s="6">
        <v>1</v>
      </c>
      <c r="D23" s="1"/>
      <c r="E23" s="1"/>
    </row>
    <row r="24" spans="1:8" x14ac:dyDescent="0.15">
      <c r="A24" s="1"/>
      <c r="B24" s="1"/>
      <c r="C24" s="1"/>
      <c r="D24" s="1"/>
      <c r="E24" s="1"/>
    </row>
    <row r="25" spans="1:8" x14ac:dyDescent="0.15">
      <c r="A25" s="1"/>
      <c r="B25" s="1"/>
      <c r="C25" s="1"/>
      <c r="D25" s="1"/>
      <c r="E25" s="1"/>
    </row>
    <row r="26" spans="1:8" x14ac:dyDescent="0.15">
      <c r="A26" s="1"/>
      <c r="B26" s="1"/>
      <c r="C26" s="1"/>
      <c r="D26" s="1"/>
      <c r="E26" s="1"/>
    </row>
    <row r="27" spans="1:8" x14ac:dyDescent="0.15">
      <c r="A27" s="1"/>
      <c r="B27" s="1"/>
      <c r="C27" s="1"/>
      <c r="D27" s="1"/>
      <c r="E27" s="1"/>
    </row>
    <row r="30" spans="1:8" x14ac:dyDescent="0.15">
      <c r="C30" s="1"/>
      <c r="D30" s="1"/>
    </row>
    <row r="31" spans="1:8" x14ac:dyDescent="0.15">
      <c r="C31" s="1"/>
      <c r="D31" s="1"/>
    </row>
    <row r="32" spans="1:8" x14ac:dyDescent="0.15">
      <c r="C32" s="1"/>
      <c r="D32" s="1"/>
    </row>
    <row r="33" spans="3:4" x14ac:dyDescent="0.15">
      <c r="C33" s="1"/>
      <c r="D3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58"/>
  <sheetViews>
    <sheetView showGridLines="0" zoomScaleNormal="100" workbookViewId="0">
      <selection activeCell="D26" sqref="D26"/>
    </sheetView>
  </sheetViews>
  <sheetFormatPr defaultRowHeight="11.25" x14ac:dyDescent="0.15"/>
  <cols>
    <col min="1" max="1" width="8.75" style="139"/>
    <col min="3" max="3" width="13.625" customWidth="1"/>
    <col min="4" max="4" width="12.125" customWidth="1"/>
    <col min="5" max="5" width="10.75" customWidth="1"/>
    <col min="6" max="6" width="11" customWidth="1"/>
    <col min="7" max="7" width="13.375" customWidth="1"/>
    <col min="9" max="9" width="10.875" customWidth="1"/>
  </cols>
  <sheetData>
    <row r="1" spans="2:17" ht="19.5" x14ac:dyDescent="0.25">
      <c r="B1" s="54" t="s">
        <v>7</v>
      </c>
    </row>
    <row r="2" spans="2:17" x14ac:dyDescent="0.15">
      <c r="B2" s="55" t="s">
        <v>66</v>
      </c>
    </row>
    <row r="3" spans="2:17" x14ac:dyDescent="0.15">
      <c r="B3" s="37"/>
      <c r="C3" s="2"/>
    </row>
    <row r="4" spans="2:17" x14ac:dyDescent="0.15">
      <c r="B4" s="45" t="s">
        <v>73</v>
      </c>
      <c r="C4" s="24"/>
      <c r="D4" s="24"/>
      <c r="E4" s="24"/>
      <c r="F4" s="25"/>
      <c r="G4" s="26" t="s">
        <v>74</v>
      </c>
      <c r="H4" s="24"/>
      <c r="I4" s="25"/>
      <c r="J4" s="9"/>
      <c r="K4" s="9"/>
      <c r="L4" s="9"/>
      <c r="M4" s="9"/>
      <c r="N4" s="9"/>
      <c r="O4" s="9"/>
      <c r="P4" s="9"/>
      <c r="Q4" s="9"/>
    </row>
    <row r="5" spans="2:17" x14ac:dyDescent="0.15">
      <c r="B5" s="9"/>
      <c r="C5" s="9"/>
      <c r="D5" s="9"/>
      <c r="E5" s="9"/>
      <c r="F5" s="110"/>
      <c r="H5" s="1"/>
      <c r="I5" s="113"/>
      <c r="J5" s="1"/>
      <c r="K5" s="1"/>
      <c r="L5" s="1"/>
      <c r="M5" s="1"/>
      <c r="N5" s="1"/>
      <c r="O5" s="9"/>
      <c r="P5" s="9"/>
      <c r="Q5" s="36"/>
    </row>
    <row r="6" spans="2:17" x14ac:dyDescent="0.15">
      <c r="C6" s="9"/>
      <c r="D6" s="9"/>
      <c r="E6" s="9"/>
      <c r="F6" s="110"/>
      <c r="G6" s="36"/>
      <c r="H6" s="36"/>
      <c r="I6" s="113"/>
      <c r="J6" s="1"/>
      <c r="K6" s="1"/>
      <c r="L6" s="1"/>
      <c r="M6" s="1"/>
      <c r="N6" s="1"/>
      <c r="O6" s="9"/>
      <c r="P6" s="9"/>
      <c r="Q6" s="9"/>
    </row>
    <row r="7" spans="2:17" x14ac:dyDescent="0.15">
      <c r="B7" s="9" t="s">
        <v>253</v>
      </c>
      <c r="C7" s="9"/>
      <c r="D7" s="9"/>
      <c r="E7" s="9"/>
      <c r="F7" s="110"/>
      <c r="G7" s="36"/>
      <c r="H7" s="9"/>
      <c r="I7" s="113"/>
      <c r="J7" s="1"/>
      <c r="K7" s="1"/>
      <c r="L7" s="1"/>
      <c r="M7" s="1"/>
      <c r="N7" s="1"/>
      <c r="O7" s="39"/>
      <c r="P7" s="39"/>
      <c r="Q7" s="36"/>
    </row>
    <row r="8" spans="2:17" x14ac:dyDescent="0.15">
      <c r="B8" t="s">
        <v>254</v>
      </c>
      <c r="C8" s="9"/>
      <c r="D8" s="9"/>
      <c r="E8" s="9"/>
      <c r="F8" s="110"/>
      <c r="G8" s="9"/>
      <c r="H8" s="39"/>
      <c r="I8" s="113"/>
      <c r="J8" s="1"/>
      <c r="K8" s="1"/>
      <c r="L8" s="1"/>
      <c r="M8" s="1"/>
      <c r="N8" s="1"/>
      <c r="O8" s="39"/>
      <c r="P8" s="39"/>
      <c r="Q8" s="9"/>
    </row>
    <row r="9" spans="2:17" x14ac:dyDescent="0.15">
      <c r="B9" s="9" t="s">
        <v>215</v>
      </c>
      <c r="C9" s="9"/>
      <c r="D9" s="9"/>
      <c r="E9" s="9"/>
      <c r="F9" s="110"/>
      <c r="G9" s="9"/>
      <c r="H9" s="39"/>
      <c r="I9" s="113"/>
      <c r="J9" s="1"/>
      <c r="K9" s="1"/>
      <c r="L9" s="1"/>
      <c r="M9" s="1"/>
      <c r="N9" s="1"/>
      <c r="O9" s="39"/>
      <c r="P9" s="39"/>
      <c r="Q9" s="9"/>
    </row>
    <row r="10" spans="2:17" x14ac:dyDescent="0.15">
      <c r="B10" s="9"/>
      <c r="C10" s="9"/>
      <c r="D10" s="9"/>
      <c r="E10" s="9"/>
      <c r="F10" s="110"/>
      <c r="G10" s="9"/>
      <c r="H10" s="39"/>
      <c r="I10" s="113"/>
      <c r="J10" s="1"/>
      <c r="K10" s="1"/>
      <c r="L10" s="1"/>
      <c r="M10" s="1"/>
      <c r="N10" s="1"/>
      <c r="O10" s="39"/>
      <c r="P10" s="39"/>
      <c r="Q10" s="9"/>
    </row>
    <row r="11" spans="2:17" x14ac:dyDescent="0.15">
      <c r="B11" s="9"/>
      <c r="C11" s="9"/>
      <c r="D11" s="9"/>
      <c r="E11" s="9"/>
      <c r="F11" s="110"/>
      <c r="G11" s="68"/>
      <c r="H11" s="72"/>
      <c r="I11" s="113"/>
      <c r="J11" s="1"/>
      <c r="K11" s="1"/>
      <c r="L11" s="1"/>
      <c r="M11" s="1"/>
      <c r="N11" s="1"/>
      <c r="O11" s="39"/>
      <c r="P11" s="39"/>
      <c r="Q11" s="9"/>
    </row>
    <row r="12" spans="2:17" x14ac:dyDescent="0.15">
      <c r="B12" s="37"/>
      <c r="C12" s="9"/>
      <c r="D12" s="9"/>
      <c r="E12" s="9"/>
      <c r="F12" s="110"/>
      <c r="G12" s="9"/>
      <c r="H12" s="39"/>
      <c r="I12" s="113"/>
      <c r="J12" s="1"/>
      <c r="K12" s="1"/>
      <c r="L12" s="1"/>
      <c r="M12" s="1"/>
      <c r="N12" s="1"/>
      <c r="O12" s="39"/>
      <c r="P12" s="39"/>
      <c r="Q12" s="9"/>
    </row>
    <row r="13" spans="2:17" x14ac:dyDescent="0.15">
      <c r="B13" s="37"/>
      <c r="C13" s="9"/>
      <c r="D13" s="9"/>
      <c r="E13" s="9"/>
      <c r="F13" s="110"/>
      <c r="G13" s="9"/>
      <c r="H13" s="39"/>
      <c r="I13" s="113"/>
      <c r="J13" s="1"/>
      <c r="K13" s="1"/>
      <c r="L13" s="1"/>
      <c r="M13" s="1"/>
      <c r="N13" s="1"/>
      <c r="O13" s="39"/>
      <c r="P13" s="39"/>
      <c r="Q13" s="9"/>
    </row>
    <row r="14" spans="2:17" x14ac:dyDescent="0.15">
      <c r="B14" s="9"/>
      <c r="C14" s="9"/>
      <c r="D14" s="9"/>
      <c r="E14" s="9"/>
      <c r="F14" s="110"/>
      <c r="G14" s="9"/>
      <c r="H14" s="39"/>
      <c r="I14" s="113"/>
      <c r="J14" s="1"/>
      <c r="K14" s="1"/>
      <c r="L14" s="1"/>
      <c r="M14" s="1"/>
      <c r="N14" s="1"/>
      <c r="O14" s="39"/>
      <c r="P14" s="39"/>
      <c r="Q14" s="9"/>
    </row>
    <row r="15" spans="2:17" x14ac:dyDescent="0.15">
      <c r="B15" s="9"/>
      <c r="C15" s="9"/>
      <c r="D15" s="9"/>
      <c r="E15" s="9"/>
      <c r="F15" s="110"/>
      <c r="G15" s="9"/>
      <c r="H15" s="9"/>
      <c r="I15" s="113"/>
      <c r="J15" s="1"/>
      <c r="K15" s="1"/>
      <c r="L15" s="1"/>
      <c r="M15" s="1"/>
      <c r="N15" s="1"/>
      <c r="O15" s="39"/>
      <c r="P15" s="39"/>
      <c r="Q15" s="9"/>
    </row>
    <row r="16" spans="2:17" x14ac:dyDescent="0.15">
      <c r="B16" s="9"/>
      <c r="C16" s="9"/>
      <c r="D16" s="9"/>
      <c r="E16" s="9"/>
      <c r="F16" s="110"/>
      <c r="G16" s="9"/>
      <c r="H16" s="9"/>
      <c r="I16" s="113"/>
      <c r="J16" s="1"/>
      <c r="K16" s="1"/>
      <c r="L16" s="1"/>
      <c r="M16" s="1"/>
      <c r="N16" s="1"/>
      <c r="O16" s="39"/>
      <c r="P16" s="39"/>
      <c r="Q16" s="9"/>
    </row>
    <row r="17" spans="1:17" x14ac:dyDescent="0.15">
      <c r="B17" s="9"/>
      <c r="C17" s="9"/>
      <c r="D17" s="9"/>
      <c r="E17" s="9"/>
      <c r="F17" s="118"/>
      <c r="G17" s="9"/>
      <c r="H17" s="9"/>
      <c r="I17" s="113"/>
      <c r="J17" s="39"/>
      <c r="K17" s="39"/>
      <c r="L17" s="39"/>
      <c r="M17" s="39"/>
      <c r="N17" s="39"/>
      <c r="O17" s="39"/>
      <c r="P17" s="39"/>
      <c r="Q17" s="9"/>
    </row>
    <row r="18" spans="1:17" x14ac:dyDescent="0.15">
      <c r="B18" s="32"/>
      <c r="C18" s="32"/>
      <c r="D18" s="32"/>
      <c r="E18" s="32"/>
      <c r="F18" s="119"/>
      <c r="G18" s="32"/>
      <c r="H18" s="32"/>
      <c r="I18" s="33"/>
      <c r="J18" s="39"/>
      <c r="K18" s="39"/>
      <c r="L18" s="39"/>
      <c r="M18" s="39"/>
      <c r="N18" s="39"/>
      <c r="O18" s="39"/>
      <c r="P18" s="39"/>
      <c r="Q18" s="9"/>
    </row>
    <row r="19" spans="1:17" x14ac:dyDescent="0.15">
      <c r="B19" s="56"/>
      <c r="C19" s="9"/>
      <c r="D19" s="9"/>
      <c r="E19" s="9"/>
      <c r="F19" s="9"/>
      <c r="G19" s="9"/>
      <c r="H19" s="9"/>
      <c r="J19" s="1"/>
      <c r="K19" s="1"/>
      <c r="L19" s="1"/>
      <c r="M19" s="1"/>
      <c r="N19" s="1"/>
      <c r="O19" s="1"/>
      <c r="P19" s="1"/>
      <c r="Q19" s="1"/>
    </row>
    <row r="20" spans="1:17" ht="22.5" x14ac:dyDescent="0.15">
      <c r="B20" s="12" t="s">
        <v>127</v>
      </c>
      <c r="C20" s="9"/>
      <c r="D20" s="9"/>
      <c r="E20" s="9"/>
      <c r="F20" s="9"/>
      <c r="G20" s="9"/>
      <c r="H20" s="9"/>
    </row>
    <row r="21" spans="1:17" x14ac:dyDescent="0.15">
      <c r="B21" s="1"/>
      <c r="C21" s="57" t="s">
        <v>90</v>
      </c>
      <c r="D21" s="6"/>
      <c r="E21" s="6"/>
      <c r="F21" s="6"/>
      <c r="G21" s="6"/>
      <c r="H21" s="6"/>
      <c r="I21" s="6"/>
    </row>
    <row r="22" spans="1:17" ht="12" thickBot="1" x14ac:dyDescent="0.2">
      <c r="B22" s="53" t="s">
        <v>9</v>
      </c>
      <c r="C22" s="1" t="s">
        <v>163</v>
      </c>
      <c r="D22" s="6"/>
      <c r="E22" s="6"/>
      <c r="F22" s="6"/>
      <c r="G22" s="6"/>
      <c r="H22" s="6"/>
      <c r="I22" s="6"/>
    </row>
    <row r="23" spans="1:17" x14ac:dyDescent="0.15">
      <c r="A23" s="139" t="s">
        <v>76</v>
      </c>
      <c r="B23" s="9" t="s">
        <v>31</v>
      </c>
      <c r="C23" s="9">
        <v>6</v>
      </c>
      <c r="D23" s="6"/>
      <c r="E23" s="6"/>
      <c r="F23" s="6"/>
      <c r="G23" s="6"/>
      <c r="H23" s="6"/>
      <c r="I23" s="6"/>
    </row>
    <row r="24" spans="1:17" x14ac:dyDescent="0.15">
      <c r="B24" s="9" t="s">
        <v>32</v>
      </c>
      <c r="C24" s="9">
        <v>6</v>
      </c>
      <c r="D24" s="6"/>
      <c r="E24" s="6"/>
      <c r="F24" s="6"/>
      <c r="G24" s="6"/>
      <c r="H24" s="6"/>
      <c r="I24" s="6"/>
    </row>
    <row r="25" spans="1:17" x14ac:dyDescent="0.15">
      <c r="B25" s="9" t="s">
        <v>33</v>
      </c>
      <c r="C25" s="9">
        <v>6</v>
      </c>
      <c r="D25" s="6"/>
      <c r="E25" s="6"/>
      <c r="F25" s="6"/>
      <c r="G25" s="6"/>
      <c r="H25" s="6"/>
      <c r="I25" s="6"/>
    </row>
    <row r="26" spans="1:17" x14ac:dyDescent="0.15">
      <c r="B26" s="9" t="s">
        <v>34</v>
      </c>
      <c r="C26" s="9">
        <v>6</v>
      </c>
      <c r="D26" s="6"/>
      <c r="E26" s="6"/>
      <c r="F26" s="6"/>
      <c r="G26" s="6"/>
      <c r="H26" s="6"/>
      <c r="I26" s="6"/>
    </row>
    <row r="27" spans="1:17" x14ac:dyDescent="0.15">
      <c r="B27" s="9" t="s">
        <v>35</v>
      </c>
      <c r="C27" s="9">
        <v>0</v>
      </c>
      <c r="D27" s="6"/>
      <c r="E27" s="6"/>
      <c r="F27" s="6"/>
      <c r="G27" s="6"/>
      <c r="H27" s="6"/>
      <c r="I27" s="6"/>
    </row>
    <row r="28" spans="1:17" x14ac:dyDescent="0.15">
      <c r="B28" s="9" t="s">
        <v>36</v>
      </c>
      <c r="C28" s="9">
        <v>0</v>
      </c>
      <c r="D28" s="6"/>
      <c r="E28" s="6"/>
      <c r="F28" s="6"/>
      <c r="G28" s="6"/>
      <c r="H28" s="6"/>
      <c r="I28" s="6"/>
    </row>
    <row r="29" spans="1:17" x14ac:dyDescent="0.15">
      <c r="B29" s="9" t="s">
        <v>37</v>
      </c>
      <c r="C29" s="9">
        <v>0</v>
      </c>
      <c r="D29" s="6"/>
      <c r="E29" s="6"/>
      <c r="F29" s="6"/>
      <c r="G29" s="6"/>
      <c r="H29" s="6"/>
      <c r="I29" s="6"/>
    </row>
    <row r="30" spans="1:17" x14ac:dyDescent="0.15">
      <c r="B30" s="9" t="s">
        <v>38</v>
      </c>
      <c r="C30" s="9">
        <v>0</v>
      </c>
      <c r="D30" s="6"/>
      <c r="E30" s="6"/>
      <c r="F30" s="6"/>
      <c r="G30" s="6"/>
      <c r="H30" s="6"/>
      <c r="I30" s="6"/>
    </row>
    <row r="31" spans="1:17" x14ac:dyDescent="0.15">
      <c r="B31" s="9" t="s">
        <v>39</v>
      </c>
      <c r="C31" s="9">
        <v>0</v>
      </c>
      <c r="D31" s="6"/>
      <c r="E31" s="6"/>
      <c r="F31" s="6"/>
      <c r="G31" s="6"/>
      <c r="H31" s="6"/>
      <c r="I31" s="6"/>
    </row>
    <row r="32" spans="1:17" x14ac:dyDescent="0.15">
      <c r="B32" s="9" t="s">
        <v>40</v>
      </c>
      <c r="C32" s="9">
        <v>30</v>
      </c>
      <c r="D32" s="6"/>
      <c r="E32" s="6"/>
      <c r="F32" s="6"/>
      <c r="G32" s="6"/>
      <c r="H32" s="6"/>
      <c r="I32" s="6"/>
    </row>
    <row r="33" spans="1:9" x14ac:dyDescent="0.15">
      <c r="B33" s="9" t="s">
        <v>41</v>
      </c>
      <c r="C33" s="9">
        <v>0</v>
      </c>
      <c r="D33" s="6"/>
      <c r="E33" s="6"/>
      <c r="F33" s="6"/>
      <c r="G33" s="6"/>
      <c r="H33" s="6"/>
      <c r="I33" s="6"/>
    </row>
    <row r="34" spans="1:9" x14ac:dyDescent="0.15">
      <c r="B34" s="129" t="s">
        <v>42</v>
      </c>
      <c r="C34" s="129">
        <v>0</v>
      </c>
      <c r="D34" s="6"/>
      <c r="E34" s="6"/>
      <c r="F34" s="6"/>
      <c r="G34" s="6"/>
      <c r="H34" s="6"/>
      <c r="I34" s="6"/>
    </row>
    <row r="35" spans="1:9" x14ac:dyDescent="0.15">
      <c r="A35" s="139" t="s">
        <v>176</v>
      </c>
      <c r="B35" t="s">
        <v>31</v>
      </c>
      <c r="C35">
        <f>0.7*C23</f>
        <v>4.1999999999999993</v>
      </c>
    </row>
    <row r="36" spans="1:9" x14ac:dyDescent="0.15">
      <c r="B36" t="s">
        <v>32</v>
      </c>
      <c r="C36" s="139">
        <f t="shared" ref="C36:C46" si="0">0.7*C24</f>
        <v>4.1999999999999993</v>
      </c>
    </row>
    <row r="37" spans="1:9" x14ac:dyDescent="0.15">
      <c r="B37" t="s">
        <v>33</v>
      </c>
      <c r="C37" s="139">
        <f t="shared" si="0"/>
        <v>4.1999999999999993</v>
      </c>
    </row>
    <row r="38" spans="1:9" x14ac:dyDescent="0.15">
      <c r="B38" t="s">
        <v>34</v>
      </c>
      <c r="C38" s="139">
        <f t="shared" si="0"/>
        <v>4.1999999999999993</v>
      </c>
    </row>
    <row r="39" spans="1:9" x14ac:dyDescent="0.15">
      <c r="B39" t="s">
        <v>35</v>
      </c>
      <c r="C39" s="139">
        <f t="shared" si="0"/>
        <v>0</v>
      </c>
    </row>
    <row r="40" spans="1:9" x14ac:dyDescent="0.15">
      <c r="B40" t="s">
        <v>36</v>
      </c>
      <c r="C40" s="139">
        <f t="shared" si="0"/>
        <v>0</v>
      </c>
    </row>
    <row r="41" spans="1:9" x14ac:dyDescent="0.15">
      <c r="B41" t="s">
        <v>37</v>
      </c>
      <c r="C41" s="139">
        <f t="shared" si="0"/>
        <v>0</v>
      </c>
    </row>
    <row r="42" spans="1:9" x14ac:dyDescent="0.15">
      <c r="B42" t="s">
        <v>38</v>
      </c>
      <c r="C42" s="139">
        <f t="shared" si="0"/>
        <v>0</v>
      </c>
    </row>
    <row r="43" spans="1:9" x14ac:dyDescent="0.15">
      <c r="B43" t="s">
        <v>39</v>
      </c>
      <c r="C43" s="139">
        <f t="shared" si="0"/>
        <v>0</v>
      </c>
    </row>
    <row r="44" spans="1:9" x14ac:dyDescent="0.15">
      <c r="B44" t="s">
        <v>40</v>
      </c>
      <c r="C44" s="139">
        <f t="shared" si="0"/>
        <v>21</v>
      </c>
    </row>
    <row r="45" spans="1:9" x14ac:dyDescent="0.15">
      <c r="B45" t="s">
        <v>41</v>
      </c>
      <c r="C45" s="139">
        <f t="shared" si="0"/>
        <v>0</v>
      </c>
    </row>
    <row r="46" spans="1:9" x14ac:dyDescent="0.15">
      <c r="B46" s="154" t="s">
        <v>42</v>
      </c>
      <c r="C46" s="154">
        <f t="shared" si="0"/>
        <v>0</v>
      </c>
    </row>
    <row r="47" spans="1:9" x14ac:dyDescent="0.15">
      <c r="A47" s="139" t="s">
        <v>177</v>
      </c>
      <c r="B47" s="139" t="s">
        <v>31</v>
      </c>
      <c r="C47" s="139">
        <f>1.3*C23</f>
        <v>7.8000000000000007</v>
      </c>
    </row>
    <row r="48" spans="1:9" x14ac:dyDescent="0.15">
      <c r="B48" s="139" t="s">
        <v>32</v>
      </c>
      <c r="C48" s="139">
        <f t="shared" ref="C48:C58" si="1">1.3*C24</f>
        <v>7.8000000000000007</v>
      </c>
    </row>
    <row r="49" spans="2:3" x14ac:dyDescent="0.15">
      <c r="B49" s="139" t="s">
        <v>33</v>
      </c>
      <c r="C49" s="139">
        <f t="shared" si="1"/>
        <v>7.8000000000000007</v>
      </c>
    </row>
    <row r="50" spans="2:3" x14ac:dyDescent="0.15">
      <c r="B50" s="139" t="s">
        <v>34</v>
      </c>
      <c r="C50" s="139">
        <f t="shared" si="1"/>
        <v>7.8000000000000007</v>
      </c>
    </row>
    <row r="51" spans="2:3" x14ac:dyDescent="0.15">
      <c r="B51" s="139" t="s">
        <v>35</v>
      </c>
      <c r="C51" s="139">
        <f t="shared" si="1"/>
        <v>0</v>
      </c>
    </row>
    <row r="52" spans="2:3" x14ac:dyDescent="0.15">
      <c r="B52" s="139" t="s">
        <v>36</v>
      </c>
      <c r="C52" s="139">
        <f t="shared" si="1"/>
        <v>0</v>
      </c>
    </row>
    <row r="53" spans="2:3" x14ac:dyDescent="0.15">
      <c r="B53" s="139" t="s">
        <v>37</v>
      </c>
      <c r="C53" s="139">
        <f t="shared" si="1"/>
        <v>0</v>
      </c>
    </row>
    <row r="54" spans="2:3" x14ac:dyDescent="0.15">
      <c r="B54" s="139" t="s">
        <v>38</v>
      </c>
      <c r="C54" s="139">
        <f t="shared" si="1"/>
        <v>0</v>
      </c>
    </row>
    <row r="55" spans="2:3" x14ac:dyDescent="0.15">
      <c r="B55" s="139" t="s">
        <v>39</v>
      </c>
      <c r="C55" s="139">
        <f t="shared" si="1"/>
        <v>0</v>
      </c>
    </row>
    <row r="56" spans="2:3" x14ac:dyDescent="0.15">
      <c r="B56" s="139" t="s">
        <v>40</v>
      </c>
      <c r="C56" s="139">
        <f t="shared" si="1"/>
        <v>39</v>
      </c>
    </row>
    <row r="57" spans="2:3" x14ac:dyDescent="0.15">
      <c r="B57" s="139" t="s">
        <v>41</v>
      </c>
      <c r="C57" s="139">
        <f t="shared" si="1"/>
        <v>0</v>
      </c>
    </row>
    <row r="58" spans="2:3" x14ac:dyDescent="0.15">
      <c r="B58" s="139" t="s">
        <v>42</v>
      </c>
      <c r="C58" s="139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6"/>
  <sheetViews>
    <sheetView showGridLines="0" workbookViewId="0">
      <selection activeCell="A7" sqref="A7"/>
    </sheetView>
  </sheetViews>
  <sheetFormatPr defaultRowHeight="11.25" x14ac:dyDescent="0.15"/>
  <cols>
    <col min="1" max="1" width="11" customWidth="1"/>
    <col min="2" max="3" width="16.25" customWidth="1"/>
    <col min="4" max="4" width="14.75" customWidth="1"/>
    <col min="5" max="5" width="11.375" customWidth="1"/>
  </cols>
  <sheetData>
    <row r="1" spans="1:8" ht="19.5" x14ac:dyDescent="0.25">
      <c r="A1" s="5" t="s">
        <v>120</v>
      </c>
    </row>
    <row r="2" spans="1:8" x14ac:dyDescent="0.15">
      <c r="A2" s="2" t="s">
        <v>121</v>
      </c>
      <c r="D2" s="12"/>
    </row>
    <row r="3" spans="1:8" x14ac:dyDescent="0.15">
      <c r="A3" s="2"/>
    </row>
    <row r="4" spans="1:8" x14ac:dyDescent="0.15">
      <c r="A4" s="26" t="s">
        <v>73</v>
      </c>
      <c r="B4" s="24"/>
      <c r="C4" s="24"/>
      <c r="D4" s="23" t="s">
        <v>74</v>
      </c>
      <c r="E4" s="24"/>
      <c r="F4" s="24"/>
      <c r="G4" s="24"/>
      <c r="H4" s="25"/>
    </row>
    <row r="5" spans="1:8" x14ac:dyDescent="0.15">
      <c r="A5" s="9"/>
      <c r="B5" s="9"/>
      <c r="C5" s="113"/>
      <c r="F5" s="1"/>
      <c r="G5" s="1"/>
      <c r="H5" s="110"/>
    </row>
    <row r="6" spans="1:8" x14ac:dyDescent="0.15">
      <c r="A6" t="s">
        <v>257</v>
      </c>
      <c r="B6" s="9"/>
      <c r="C6" s="113"/>
      <c r="D6" s="36"/>
      <c r="E6" s="36"/>
      <c r="F6" s="36"/>
      <c r="G6" s="36"/>
      <c r="H6" s="111"/>
    </row>
    <row r="7" spans="1:8" x14ac:dyDescent="0.15">
      <c r="A7" s="161" t="s">
        <v>255</v>
      </c>
      <c r="B7" s="102"/>
      <c r="C7" s="103"/>
      <c r="D7" s="36"/>
      <c r="E7" s="9"/>
      <c r="F7" s="9"/>
      <c r="G7" s="9"/>
      <c r="H7" s="111"/>
    </row>
    <row r="8" spans="1:8" x14ac:dyDescent="0.15">
      <c r="A8" s="102" t="s">
        <v>256</v>
      </c>
      <c r="B8" s="102"/>
      <c r="C8" s="103"/>
      <c r="D8" s="9"/>
      <c r="E8" s="9"/>
      <c r="F8" s="39"/>
      <c r="G8" s="70"/>
      <c r="H8" s="112"/>
    </row>
    <row r="9" spans="1:8" x14ac:dyDescent="0.15">
      <c r="A9" s="102"/>
      <c r="B9" s="102"/>
      <c r="C9" s="103"/>
      <c r="D9" s="9"/>
      <c r="F9" s="39"/>
      <c r="G9" s="70"/>
      <c r="H9" s="113"/>
    </row>
    <row r="10" spans="1:8" x14ac:dyDescent="0.15">
      <c r="A10" s="102"/>
      <c r="B10" s="102"/>
      <c r="C10" s="103"/>
      <c r="D10" s="9"/>
      <c r="E10" s="9"/>
      <c r="F10" s="39"/>
      <c r="G10" s="70"/>
      <c r="H10" s="113"/>
    </row>
    <row r="11" spans="1:8" x14ac:dyDescent="0.15">
      <c r="A11" s="102"/>
      <c r="B11" s="102"/>
      <c r="C11" s="103"/>
      <c r="D11" s="68"/>
      <c r="F11" s="72"/>
      <c r="G11" s="71"/>
      <c r="H11" s="114"/>
    </row>
    <row r="12" spans="1:8" x14ac:dyDescent="0.15">
      <c r="A12" s="102"/>
      <c r="B12" s="102"/>
      <c r="C12" s="103"/>
      <c r="D12" s="9"/>
      <c r="E12" s="9"/>
      <c r="F12" s="39"/>
      <c r="G12" s="70"/>
      <c r="H12" s="113"/>
    </row>
    <row r="13" spans="1:8" x14ac:dyDescent="0.15">
      <c r="A13" s="102"/>
      <c r="B13" s="101"/>
      <c r="C13" s="103"/>
      <c r="D13" s="9"/>
      <c r="E13" s="9"/>
      <c r="F13" s="39"/>
      <c r="G13" s="70"/>
      <c r="H13" s="113"/>
    </row>
    <row r="14" spans="1:8" x14ac:dyDescent="0.15">
      <c r="A14" s="102"/>
      <c r="B14" s="101"/>
      <c r="C14" s="103"/>
      <c r="D14" s="9"/>
      <c r="E14" s="9"/>
      <c r="F14" s="39"/>
      <c r="G14" s="70"/>
      <c r="H14" s="113"/>
    </row>
    <row r="15" spans="1:8" x14ac:dyDescent="0.15">
      <c r="A15" s="98"/>
      <c r="C15" s="113"/>
      <c r="D15" s="9"/>
      <c r="E15" s="9"/>
      <c r="F15" s="9"/>
      <c r="G15" s="9"/>
      <c r="H15" s="111"/>
    </row>
    <row r="16" spans="1:8" x14ac:dyDescent="0.15">
      <c r="A16" s="98"/>
      <c r="C16" s="113"/>
      <c r="D16" s="9"/>
      <c r="E16" s="9"/>
      <c r="F16" s="9"/>
      <c r="G16" s="9"/>
      <c r="H16" s="113"/>
    </row>
    <row r="17" spans="1:8" x14ac:dyDescent="0.15">
      <c r="A17" s="9"/>
      <c r="B17" s="9"/>
      <c r="C17" s="113"/>
      <c r="D17" s="9"/>
      <c r="E17" s="9"/>
      <c r="F17" s="9"/>
      <c r="G17" s="9"/>
      <c r="H17" s="113"/>
    </row>
    <row r="18" spans="1:8" x14ac:dyDescent="0.15">
      <c r="A18" s="32"/>
      <c r="B18" s="32"/>
      <c r="C18" s="33"/>
      <c r="D18" s="32"/>
      <c r="E18" s="32"/>
      <c r="F18" s="32"/>
      <c r="G18" s="32"/>
      <c r="H18" s="33"/>
    </row>
    <row r="19" spans="1:8" x14ac:dyDescent="0.15">
      <c r="A19" s="2"/>
    </row>
    <row r="20" spans="1:8" ht="22.5" x14ac:dyDescent="0.15">
      <c r="A20" s="12" t="s">
        <v>119</v>
      </c>
      <c r="B20" s="12" t="s">
        <v>51</v>
      </c>
      <c r="C20" s="12" t="s">
        <v>50</v>
      </c>
      <c r="D20" s="12" t="s">
        <v>30</v>
      </c>
      <c r="E20" s="12" t="s">
        <v>46</v>
      </c>
    </row>
    <row r="21" spans="1:8" ht="14.45" customHeight="1" x14ac:dyDescent="0.15">
      <c r="A21" s="3" t="s">
        <v>1</v>
      </c>
      <c r="B21" s="4" t="s">
        <v>1</v>
      </c>
      <c r="C21" s="4" t="s">
        <v>1</v>
      </c>
      <c r="D21" s="7" t="s">
        <v>123</v>
      </c>
      <c r="E21" s="7" t="s">
        <v>122</v>
      </c>
    </row>
    <row r="22" spans="1:8" x14ac:dyDescent="0.15">
      <c r="A22" s="8" t="s">
        <v>48</v>
      </c>
      <c r="B22" s="6" t="s">
        <v>49</v>
      </c>
      <c r="C22" s="6" t="s">
        <v>52</v>
      </c>
      <c r="D22" t="s">
        <v>83</v>
      </c>
      <c r="E22" s="1" t="s">
        <v>84</v>
      </c>
    </row>
    <row r="23" spans="1:8" x14ac:dyDescent="0.15">
      <c r="A23" s="1" t="s">
        <v>64</v>
      </c>
      <c r="D23">
        <v>10</v>
      </c>
      <c r="E23" s="6">
        <v>0.1</v>
      </c>
    </row>
    <row r="24" spans="1:8" x14ac:dyDescent="0.15">
      <c r="A24" s="1"/>
      <c r="B24" s="13"/>
      <c r="C24" s="13"/>
    </row>
    <row r="25" spans="1:8" x14ac:dyDescent="0.15">
      <c r="A25" s="1"/>
      <c r="B25" s="1"/>
      <c r="C25" s="1"/>
      <c r="E25" s="6"/>
    </row>
    <row r="26" spans="1:8" x14ac:dyDescent="0.15">
      <c r="E26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showGridLines="0" workbookViewId="0">
      <selection activeCell="A6" sqref="A6"/>
    </sheetView>
  </sheetViews>
  <sheetFormatPr defaultRowHeight="11.25" x14ac:dyDescent="0.15"/>
  <cols>
    <col min="1" max="1" width="16.875" customWidth="1"/>
    <col min="2" max="2" width="11.5" customWidth="1"/>
    <col min="3" max="4" width="13.125" customWidth="1"/>
    <col min="5" max="5" width="12.75" customWidth="1"/>
  </cols>
  <sheetData>
    <row r="1" spans="1:8" ht="19.5" x14ac:dyDescent="0.25">
      <c r="A1" s="5" t="s">
        <v>147</v>
      </c>
    </row>
    <row r="2" spans="1:8" x14ac:dyDescent="0.15">
      <c r="A2" s="2" t="s">
        <v>115</v>
      </c>
    </row>
    <row r="4" spans="1:8" x14ac:dyDescent="0.15">
      <c r="A4" s="84" t="s">
        <v>73</v>
      </c>
      <c r="B4" s="82"/>
      <c r="C4" s="82"/>
      <c r="D4" s="82"/>
      <c r="E4" s="81" t="s">
        <v>74</v>
      </c>
      <c r="F4" s="82"/>
      <c r="G4" s="82"/>
      <c r="H4" s="83"/>
    </row>
    <row r="5" spans="1:8" x14ac:dyDescent="0.15">
      <c r="A5" s="6"/>
      <c r="B5" s="6"/>
      <c r="C5" s="6"/>
      <c r="D5" s="6"/>
      <c r="E5" s="87"/>
      <c r="F5" s="88"/>
      <c r="G5" s="88"/>
      <c r="H5" s="122"/>
    </row>
    <row r="6" spans="1:8" x14ac:dyDescent="0.15">
      <c r="B6" s="6"/>
      <c r="C6" s="6"/>
      <c r="D6" s="6"/>
      <c r="E6" s="87"/>
      <c r="F6" s="6"/>
      <c r="G6" s="6"/>
      <c r="H6" s="122"/>
    </row>
    <row r="7" spans="1:8" x14ac:dyDescent="0.15">
      <c r="A7" s="22"/>
      <c r="B7" s="6"/>
      <c r="C7" s="6"/>
      <c r="D7" s="6"/>
      <c r="E7" s="90"/>
      <c r="F7" s="91"/>
      <c r="G7" s="91"/>
      <c r="H7" s="123"/>
    </row>
    <row r="8" spans="1:8" x14ac:dyDescent="0.15">
      <c r="A8" s="6"/>
      <c r="B8" s="6"/>
      <c r="C8" s="6"/>
      <c r="D8" s="6"/>
      <c r="E8" s="90"/>
      <c r="F8" s="91"/>
      <c r="G8" s="91"/>
      <c r="H8" s="123"/>
    </row>
    <row r="9" spans="1:8" x14ac:dyDescent="0.15">
      <c r="A9" s="89"/>
      <c r="B9" s="6"/>
      <c r="C9" s="6"/>
      <c r="D9" s="6"/>
      <c r="E9" s="90"/>
      <c r="F9" s="91"/>
      <c r="G9" s="91"/>
      <c r="H9" s="123"/>
    </row>
    <row r="10" spans="1:8" x14ac:dyDescent="0.15">
      <c r="A10" s="6"/>
      <c r="B10" s="6"/>
      <c r="C10" s="6"/>
      <c r="D10" s="6"/>
      <c r="E10" s="90"/>
      <c r="F10" s="91"/>
      <c r="G10" s="91"/>
      <c r="H10" s="123"/>
    </row>
    <row r="11" spans="1:8" x14ac:dyDescent="0.15">
      <c r="A11" s="22"/>
      <c r="B11" s="6"/>
      <c r="C11" s="6"/>
      <c r="D11" s="6"/>
      <c r="E11" s="90"/>
      <c r="F11" s="91"/>
      <c r="G11" s="91"/>
      <c r="H11" s="123"/>
    </row>
    <row r="12" spans="1:8" x14ac:dyDescent="0.15">
      <c r="A12" s="22"/>
      <c r="B12" s="6"/>
      <c r="C12" s="6"/>
      <c r="D12" s="6"/>
      <c r="E12" s="90"/>
      <c r="F12" s="91"/>
      <c r="G12" s="91"/>
      <c r="H12" s="123"/>
    </row>
    <row r="13" spans="1:8" x14ac:dyDescent="0.15">
      <c r="A13" s="69"/>
      <c r="B13" s="76"/>
      <c r="C13" s="6"/>
      <c r="D13" s="6"/>
      <c r="E13" s="90"/>
      <c r="F13" s="91"/>
      <c r="G13" s="91"/>
      <c r="H13" s="123"/>
    </row>
    <row r="14" spans="1:8" x14ac:dyDescent="0.15">
      <c r="A14" s="135"/>
      <c r="B14" s="91"/>
      <c r="C14" s="6"/>
      <c r="D14" s="6"/>
      <c r="E14" s="90"/>
      <c r="F14" s="91"/>
      <c r="G14" s="91"/>
      <c r="H14" s="123"/>
    </row>
    <row r="15" spans="1:8" x14ac:dyDescent="0.15">
      <c r="A15" s="121"/>
      <c r="B15" s="91"/>
      <c r="C15" s="107"/>
      <c r="D15" s="6"/>
      <c r="E15" s="90"/>
      <c r="F15" s="91"/>
      <c r="G15" s="91"/>
      <c r="H15" s="123"/>
    </row>
    <row r="16" spans="1:8" x14ac:dyDescent="0.15">
      <c r="A16" s="6"/>
      <c r="B16" s="91"/>
      <c r="C16" s="107"/>
      <c r="D16" s="6"/>
      <c r="E16" s="90"/>
      <c r="F16" s="91"/>
      <c r="G16" s="91"/>
      <c r="H16" s="123"/>
    </row>
    <row r="17" spans="1:8" x14ac:dyDescent="0.15">
      <c r="A17" s="6"/>
      <c r="B17" s="6"/>
      <c r="C17" s="107"/>
      <c r="D17" s="6"/>
      <c r="E17" s="90"/>
      <c r="F17" s="91"/>
      <c r="G17" s="91"/>
      <c r="H17" s="123"/>
    </row>
    <row r="18" spans="1:8" x14ac:dyDescent="0.15">
      <c r="A18" s="93"/>
      <c r="B18" s="93"/>
      <c r="C18" s="108"/>
      <c r="D18" s="93"/>
      <c r="E18" s="95"/>
      <c r="F18" s="96"/>
      <c r="G18" s="96"/>
      <c r="H18" s="124"/>
    </row>
    <row r="19" spans="1:8" x14ac:dyDescent="0.15">
      <c r="A19" s="75"/>
      <c r="B19" s="76"/>
    </row>
    <row r="20" spans="1:8" ht="56.25" x14ac:dyDescent="0.15">
      <c r="A20" s="3" t="s">
        <v>5</v>
      </c>
      <c r="B20" s="77" t="s">
        <v>108</v>
      </c>
      <c r="C20" s="136" t="s">
        <v>110</v>
      </c>
      <c r="D20" s="136" t="s">
        <v>111</v>
      </c>
      <c r="E20" s="136" t="s">
        <v>112</v>
      </c>
    </row>
    <row r="21" spans="1:8" x14ac:dyDescent="0.15">
      <c r="A21" s="3" t="s">
        <v>4</v>
      </c>
      <c r="B21" s="7" t="s">
        <v>109</v>
      </c>
      <c r="C21" s="14" t="s">
        <v>109</v>
      </c>
      <c r="D21" s="14" t="s">
        <v>113</v>
      </c>
      <c r="E21" s="14" t="s">
        <v>134</v>
      </c>
    </row>
    <row r="22" spans="1:8" x14ac:dyDescent="0.15">
      <c r="A22" s="8" t="s">
        <v>145</v>
      </c>
      <c r="B22" s="1" t="s">
        <v>146</v>
      </c>
      <c r="C22" s="1" t="s">
        <v>103</v>
      </c>
      <c r="D22" s="6" t="s">
        <v>107</v>
      </c>
      <c r="E22" s="6" t="s">
        <v>106</v>
      </c>
    </row>
    <row r="23" spans="1:8" x14ac:dyDescent="0.15">
      <c r="A23" s="1" t="s">
        <v>148</v>
      </c>
      <c r="B23" s="1" t="s">
        <v>60</v>
      </c>
      <c r="C23" s="1">
        <v>0.05</v>
      </c>
      <c r="D23" s="6">
        <v>1E-3</v>
      </c>
      <c r="E23" s="1"/>
    </row>
    <row r="24" spans="1:8" x14ac:dyDescent="0.15">
      <c r="A24" t="s">
        <v>149</v>
      </c>
      <c r="B24" t="s">
        <v>61</v>
      </c>
      <c r="C24" s="1">
        <v>0.05</v>
      </c>
      <c r="D24" s="6">
        <v>1E-3</v>
      </c>
      <c r="E24" s="6">
        <v>1000</v>
      </c>
    </row>
    <row r="25" spans="1:8" x14ac:dyDescent="0.15">
      <c r="A25" t="s">
        <v>150</v>
      </c>
      <c r="B25" t="s">
        <v>62</v>
      </c>
      <c r="C25" s="1">
        <v>0.05</v>
      </c>
      <c r="D25" s="6">
        <v>0.01</v>
      </c>
      <c r="E25" s="1"/>
    </row>
    <row r="26" spans="1:8" x14ac:dyDescent="0.15">
      <c r="A26" t="s">
        <v>151</v>
      </c>
      <c r="B26" t="s">
        <v>63</v>
      </c>
      <c r="C26" s="1">
        <v>0.05</v>
      </c>
      <c r="D26" s="6">
        <v>0.01</v>
      </c>
      <c r="E2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7"/>
  <sheetViews>
    <sheetView showGridLines="0" tabSelected="1" zoomScale="85" zoomScaleNormal="85" workbookViewId="0">
      <selection activeCell="A8" sqref="A8"/>
    </sheetView>
  </sheetViews>
  <sheetFormatPr defaultRowHeight="11.25" x14ac:dyDescent="0.15"/>
  <sheetData>
    <row r="1" spans="1:27" ht="19.5" x14ac:dyDescent="0.25">
      <c r="A1" s="79" t="s">
        <v>105</v>
      </c>
      <c r="B1" s="22"/>
      <c r="C1" s="22"/>
      <c r="D1" s="22"/>
      <c r="E1" s="22"/>
      <c r="F1" s="22"/>
      <c r="G1" s="6"/>
      <c r="H1" s="6"/>
      <c r="I1" s="6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15">
      <c r="A2" s="80" t="s">
        <v>104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x14ac:dyDescent="0.15">
      <c r="A3" s="22"/>
      <c r="B3" s="8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15">
      <c r="A4" s="84" t="s">
        <v>73</v>
      </c>
      <c r="B4" s="82"/>
      <c r="C4" s="82"/>
      <c r="D4" s="82"/>
      <c r="E4" s="81" t="s">
        <v>74</v>
      </c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3"/>
    </row>
    <row r="5" spans="1:27" x14ac:dyDescent="0.15">
      <c r="A5" s="6"/>
      <c r="B5" s="6"/>
      <c r="C5" s="6"/>
      <c r="D5" s="6"/>
      <c r="E5" s="87"/>
      <c r="F5" s="88"/>
      <c r="G5" s="8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89"/>
      <c r="T5" s="6"/>
      <c r="U5" s="6"/>
      <c r="V5" s="22"/>
      <c r="W5" s="86"/>
    </row>
    <row r="6" spans="1:27" x14ac:dyDescent="0.15">
      <c r="A6" s="22"/>
      <c r="B6" s="6"/>
      <c r="C6" s="6"/>
      <c r="D6" s="6"/>
      <c r="E6" s="8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22"/>
      <c r="W6" s="86"/>
    </row>
    <row r="7" spans="1:27" x14ac:dyDescent="0.15">
      <c r="A7" s="22"/>
      <c r="B7" s="6"/>
      <c r="C7" s="6"/>
      <c r="D7" s="6"/>
      <c r="E7" s="90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89"/>
      <c r="T7" s="6"/>
      <c r="U7" s="6"/>
      <c r="V7" s="22"/>
      <c r="W7" s="86"/>
    </row>
    <row r="8" spans="1:27" x14ac:dyDescent="0.15">
      <c r="A8" s="69"/>
      <c r="B8" s="6"/>
      <c r="C8" s="6"/>
      <c r="D8" s="6"/>
      <c r="E8" s="90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6"/>
      <c r="T8" s="89"/>
      <c r="U8" s="6"/>
      <c r="V8" s="22"/>
      <c r="W8" s="86"/>
    </row>
    <row r="9" spans="1:27" x14ac:dyDescent="0.15">
      <c r="A9" s="89"/>
      <c r="B9" s="6"/>
      <c r="C9" s="6"/>
      <c r="D9" s="6"/>
      <c r="E9" s="90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6"/>
      <c r="T9" s="6"/>
      <c r="U9" s="88"/>
      <c r="V9" s="22"/>
      <c r="W9" s="86"/>
    </row>
    <row r="10" spans="1:27" x14ac:dyDescent="0.15">
      <c r="A10" s="135"/>
      <c r="B10" s="6"/>
      <c r="C10" s="6"/>
      <c r="D10" s="6"/>
      <c r="E10" s="90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6"/>
      <c r="T10" s="6"/>
      <c r="U10" s="6"/>
      <c r="V10" s="22"/>
      <c r="W10" s="86"/>
    </row>
    <row r="11" spans="1:27" x14ac:dyDescent="0.15">
      <c r="A11" s="22"/>
      <c r="B11" s="6"/>
      <c r="C11" s="6"/>
      <c r="D11" s="6"/>
      <c r="E11" s="90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6"/>
      <c r="T11" s="91"/>
      <c r="U11" s="91"/>
      <c r="V11" s="22"/>
      <c r="W11" s="86"/>
    </row>
    <row r="12" spans="1:27" x14ac:dyDescent="0.15">
      <c r="A12" s="22"/>
      <c r="B12" s="6"/>
      <c r="C12" s="6"/>
      <c r="D12" s="6"/>
      <c r="E12" s="90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6"/>
      <c r="T12" s="91"/>
      <c r="U12" s="91"/>
      <c r="V12" s="22"/>
      <c r="W12" s="86"/>
    </row>
    <row r="13" spans="1:27" x14ac:dyDescent="0.15">
      <c r="A13" s="22"/>
      <c r="B13" s="6"/>
      <c r="C13" s="6"/>
      <c r="D13" s="6"/>
      <c r="E13" s="90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6"/>
      <c r="T13" s="91"/>
      <c r="U13" s="91"/>
      <c r="V13" s="22"/>
      <c r="W13" s="86"/>
    </row>
    <row r="14" spans="1:27" x14ac:dyDescent="0.15">
      <c r="A14" s="6"/>
      <c r="B14" s="91"/>
      <c r="C14" s="6"/>
      <c r="D14" s="6"/>
      <c r="E14" s="90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6"/>
      <c r="T14" s="91"/>
      <c r="U14" s="91"/>
      <c r="V14" s="22"/>
      <c r="W14" s="86"/>
    </row>
    <row r="15" spans="1:27" x14ac:dyDescent="0.15">
      <c r="A15" s="6"/>
      <c r="B15" s="91"/>
      <c r="C15" s="107"/>
      <c r="D15" s="6"/>
      <c r="E15" s="90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6"/>
      <c r="T15" s="6"/>
      <c r="U15" s="6"/>
      <c r="V15" s="22"/>
      <c r="W15" s="86"/>
    </row>
    <row r="16" spans="1:27" x14ac:dyDescent="0.15">
      <c r="A16" s="6"/>
      <c r="B16" s="91"/>
      <c r="C16" s="107"/>
      <c r="D16" s="6"/>
      <c r="E16" s="90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6"/>
      <c r="T16" s="6"/>
      <c r="U16" s="6"/>
      <c r="V16" s="22"/>
      <c r="W16" s="86"/>
    </row>
    <row r="17" spans="1:28" x14ac:dyDescent="0.15">
      <c r="A17" s="6"/>
      <c r="B17" s="6"/>
      <c r="C17" s="107"/>
      <c r="D17" s="6"/>
      <c r="E17" s="90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6"/>
      <c r="T17" s="6"/>
      <c r="U17" s="6"/>
      <c r="V17" s="22"/>
      <c r="W17" s="86"/>
    </row>
    <row r="18" spans="1:28" x14ac:dyDescent="0.15">
      <c r="A18" s="93"/>
      <c r="B18" s="93"/>
      <c r="C18" s="108"/>
      <c r="D18" s="93"/>
      <c r="E18" s="95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3"/>
      <c r="T18" s="93"/>
      <c r="U18" s="93"/>
      <c r="V18" s="93"/>
      <c r="W18" s="94"/>
    </row>
    <row r="19" spans="1:28" x14ac:dyDescent="0.15">
      <c r="A19" s="8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8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8" x14ac:dyDescent="0.15">
      <c r="A21" s="60"/>
      <c r="B21" s="57" t="s">
        <v>145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8" ht="14.25" x14ac:dyDescent="0.15">
      <c r="A22" s="8" t="s">
        <v>21</v>
      </c>
      <c r="B22" s="1" t="s">
        <v>148</v>
      </c>
      <c r="C22" t="s">
        <v>149</v>
      </c>
      <c r="D22" t="s">
        <v>150</v>
      </c>
      <c r="E22" t="s">
        <v>151</v>
      </c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"/>
    </row>
    <row r="23" spans="1:28" ht="14.25" x14ac:dyDescent="0.15">
      <c r="A23" s="163">
        <v>1</v>
      </c>
      <c r="B23">
        <v>100</v>
      </c>
      <c r="C23">
        <v>100</v>
      </c>
      <c r="D23">
        <v>100</v>
      </c>
      <c r="E23">
        <v>100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x14ac:dyDescent="0.15">
      <c r="A24" s="163">
        <v>2</v>
      </c>
      <c r="B24">
        <v>100</v>
      </c>
      <c r="C24">
        <v>100</v>
      </c>
      <c r="D24">
        <v>100</v>
      </c>
      <c r="E24">
        <v>100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x14ac:dyDescent="0.15">
      <c r="A25" s="163">
        <v>3</v>
      </c>
      <c r="B25">
        <v>100</v>
      </c>
      <c r="C25">
        <v>100</v>
      </c>
      <c r="D25">
        <v>100</v>
      </c>
      <c r="E25">
        <v>100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x14ac:dyDescent="0.15">
      <c r="A26" s="163">
        <v>4</v>
      </c>
      <c r="B26">
        <v>100</v>
      </c>
      <c r="C26">
        <v>100</v>
      </c>
      <c r="D26">
        <v>100</v>
      </c>
      <c r="E26">
        <v>100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x14ac:dyDescent="0.15">
      <c r="A27" s="163">
        <v>5</v>
      </c>
      <c r="B27">
        <v>100</v>
      </c>
      <c r="C27">
        <v>100</v>
      </c>
      <c r="D27">
        <v>100</v>
      </c>
      <c r="E27">
        <v>100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x14ac:dyDescent="0.15">
      <c r="A28" s="163">
        <v>6</v>
      </c>
      <c r="B28">
        <v>100</v>
      </c>
      <c r="C28">
        <v>100</v>
      </c>
      <c r="D28">
        <v>100</v>
      </c>
      <c r="E28">
        <v>100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x14ac:dyDescent="0.15">
      <c r="A29" s="163">
        <v>7</v>
      </c>
      <c r="B29">
        <v>100</v>
      </c>
      <c r="C29">
        <v>100</v>
      </c>
      <c r="D29">
        <v>100</v>
      </c>
      <c r="E29">
        <v>100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x14ac:dyDescent="0.15">
      <c r="A30" s="163">
        <v>8</v>
      </c>
      <c r="B30">
        <v>100</v>
      </c>
      <c r="C30">
        <v>100</v>
      </c>
      <c r="D30">
        <v>100</v>
      </c>
      <c r="E30">
        <v>100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x14ac:dyDescent="0.15">
      <c r="A31" s="163">
        <v>9</v>
      </c>
      <c r="B31">
        <v>100</v>
      </c>
      <c r="C31">
        <v>100</v>
      </c>
      <c r="D31">
        <v>100</v>
      </c>
      <c r="E31">
        <v>100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x14ac:dyDescent="0.15">
      <c r="A32" s="163">
        <v>10</v>
      </c>
      <c r="B32">
        <v>100</v>
      </c>
      <c r="C32">
        <v>100</v>
      </c>
      <c r="D32">
        <v>100</v>
      </c>
      <c r="E32">
        <v>100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x14ac:dyDescent="0.15">
      <c r="A33" s="163">
        <v>11</v>
      </c>
      <c r="B33">
        <v>100</v>
      </c>
      <c r="C33">
        <v>100</v>
      </c>
      <c r="D33">
        <v>100</v>
      </c>
      <c r="E33">
        <v>100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x14ac:dyDescent="0.15">
      <c r="A34" s="163">
        <v>12</v>
      </c>
      <c r="B34">
        <v>100</v>
      </c>
      <c r="C34">
        <v>100</v>
      </c>
      <c r="D34">
        <v>100</v>
      </c>
      <c r="E34">
        <v>100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x14ac:dyDescent="0.15">
      <c r="A35" s="163">
        <v>13</v>
      </c>
      <c r="B35">
        <v>100</v>
      </c>
      <c r="C35">
        <v>100</v>
      </c>
      <c r="D35">
        <v>100</v>
      </c>
      <c r="E35">
        <v>100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x14ac:dyDescent="0.15">
      <c r="A36" s="163">
        <v>14</v>
      </c>
      <c r="B36">
        <v>100</v>
      </c>
      <c r="C36">
        <v>100</v>
      </c>
      <c r="D36">
        <v>100</v>
      </c>
      <c r="E36">
        <v>100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x14ac:dyDescent="0.15">
      <c r="A37" s="163">
        <v>15</v>
      </c>
      <c r="B37">
        <v>100</v>
      </c>
      <c r="C37">
        <v>100</v>
      </c>
      <c r="D37">
        <v>100</v>
      </c>
      <c r="E37">
        <v>100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x14ac:dyDescent="0.15">
      <c r="A38" s="163">
        <v>16</v>
      </c>
      <c r="B38">
        <v>0</v>
      </c>
      <c r="C38">
        <v>0</v>
      </c>
      <c r="D38">
        <v>0</v>
      </c>
      <c r="E38">
        <v>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x14ac:dyDescent="0.15">
      <c r="A39" s="163">
        <v>17</v>
      </c>
      <c r="B39">
        <v>0</v>
      </c>
      <c r="C39">
        <v>0</v>
      </c>
      <c r="D39">
        <v>0</v>
      </c>
      <c r="E39">
        <v>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x14ac:dyDescent="0.15">
      <c r="A40" s="163">
        <v>18</v>
      </c>
      <c r="B40">
        <v>0</v>
      </c>
      <c r="C40">
        <v>0</v>
      </c>
      <c r="D40">
        <v>0</v>
      </c>
      <c r="E40">
        <v>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x14ac:dyDescent="0.15">
      <c r="A41" s="163">
        <v>19</v>
      </c>
      <c r="B41">
        <v>0</v>
      </c>
      <c r="C41">
        <v>0</v>
      </c>
      <c r="D41">
        <v>0</v>
      </c>
      <c r="E41">
        <v>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x14ac:dyDescent="0.15">
      <c r="A42" s="163">
        <v>20</v>
      </c>
      <c r="B42">
        <v>0</v>
      </c>
      <c r="C42">
        <v>0</v>
      </c>
      <c r="D42">
        <v>0</v>
      </c>
      <c r="E42">
        <v>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x14ac:dyDescent="0.15">
      <c r="A43" s="163">
        <v>21</v>
      </c>
      <c r="B43">
        <v>100</v>
      </c>
      <c r="C43">
        <v>100</v>
      </c>
      <c r="D43">
        <v>100</v>
      </c>
      <c r="E43">
        <v>100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x14ac:dyDescent="0.15">
      <c r="A44" s="163">
        <v>22</v>
      </c>
      <c r="B44">
        <v>0</v>
      </c>
      <c r="C44">
        <v>0</v>
      </c>
      <c r="D44">
        <v>0</v>
      </c>
      <c r="E44"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x14ac:dyDescent="0.15">
      <c r="A45" s="163">
        <v>23</v>
      </c>
      <c r="B45">
        <v>0</v>
      </c>
      <c r="C45">
        <v>0</v>
      </c>
      <c r="D45">
        <v>0</v>
      </c>
      <c r="E45"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x14ac:dyDescent="0.15">
      <c r="A46" s="163">
        <v>24</v>
      </c>
      <c r="B46">
        <v>0</v>
      </c>
      <c r="C46">
        <v>0</v>
      </c>
      <c r="D46">
        <v>0</v>
      </c>
      <c r="E46">
        <v>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</sheetData>
  <conditionalFormatting sqref="B23:AA4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showGridLines="0" zoomScaleNormal="100" workbookViewId="0">
      <selection activeCell="C40" sqref="C40"/>
    </sheetView>
  </sheetViews>
  <sheetFormatPr defaultRowHeight="11.25" x14ac:dyDescent="0.15"/>
  <cols>
    <col min="1" max="1" width="13.75" customWidth="1"/>
    <col min="2" max="2" width="12.75" customWidth="1"/>
    <col min="3" max="8" width="13.25" customWidth="1"/>
    <col min="9" max="9" width="13.125" customWidth="1"/>
  </cols>
  <sheetData>
    <row r="1" spans="1:9" ht="19.5" x14ac:dyDescent="0.25">
      <c r="A1" s="5" t="s">
        <v>11</v>
      </c>
    </row>
    <row r="2" spans="1:9" x14ac:dyDescent="0.15">
      <c r="A2" s="2" t="s">
        <v>212</v>
      </c>
    </row>
    <row r="3" spans="1:9" x14ac:dyDescent="0.15">
      <c r="I3" s="1"/>
    </row>
    <row r="4" spans="1:9" x14ac:dyDescent="0.15">
      <c r="A4" s="84" t="s">
        <v>73</v>
      </c>
      <c r="B4" s="82"/>
      <c r="C4" s="82"/>
      <c r="D4" s="82"/>
      <c r="E4" s="81" t="s">
        <v>74</v>
      </c>
      <c r="F4" s="82"/>
      <c r="G4" s="82"/>
      <c r="H4" s="83"/>
      <c r="I4" s="6"/>
    </row>
    <row r="5" spans="1:9" x14ac:dyDescent="0.15">
      <c r="A5" s="6"/>
      <c r="B5" s="6"/>
      <c r="C5" s="6"/>
      <c r="D5" s="6"/>
      <c r="E5" s="87"/>
      <c r="F5" s="88"/>
      <c r="G5" s="88"/>
      <c r="H5" s="122"/>
      <c r="I5" s="6"/>
    </row>
    <row r="6" spans="1:9" x14ac:dyDescent="0.15">
      <c r="A6" t="s">
        <v>210</v>
      </c>
      <c r="B6" s="6"/>
      <c r="C6" s="6"/>
      <c r="D6" s="6"/>
      <c r="E6" s="87"/>
      <c r="F6" s="6"/>
      <c r="G6" s="6"/>
      <c r="H6" s="122"/>
      <c r="I6" s="6"/>
    </row>
    <row r="7" spans="1:9" x14ac:dyDescent="0.15">
      <c r="A7" s="22" t="s">
        <v>211</v>
      </c>
      <c r="B7" s="6"/>
      <c r="C7" s="6"/>
      <c r="D7" s="6"/>
      <c r="E7" s="90"/>
      <c r="F7" s="91"/>
      <c r="G7" s="91"/>
      <c r="H7" s="123"/>
      <c r="I7" s="91"/>
    </row>
    <row r="8" spans="1:9" x14ac:dyDescent="0.15">
      <c r="A8" s="6"/>
      <c r="B8" s="6"/>
      <c r="C8" s="6"/>
      <c r="D8" s="6"/>
      <c r="E8" s="90"/>
      <c r="F8" s="91"/>
      <c r="G8" s="91"/>
      <c r="H8" s="123"/>
      <c r="I8" s="91"/>
    </row>
    <row r="9" spans="1:9" x14ac:dyDescent="0.15">
      <c r="A9" s="89"/>
      <c r="B9" s="6"/>
      <c r="C9" s="6"/>
      <c r="D9" s="6"/>
      <c r="E9" s="90"/>
      <c r="F9" s="91"/>
      <c r="G9" s="91"/>
      <c r="H9" s="123"/>
      <c r="I9" s="91"/>
    </row>
    <row r="10" spans="1:9" x14ac:dyDescent="0.15">
      <c r="A10" s="6"/>
      <c r="B10" s="6"/>
      <c r="C10" s="6"/>
      <c r="D10" s="6"/>
      <c r="E10" s="90"/>
      <c r="F10" s="91"/>
      <c r="G10" s="91"/>
      <c r="H10" s="123"/>
      <c r="I10" s="91"/>
    </row>
    <row r="11" spans="1:9" x14ac:dyDescent="0.15">
      <c r="A11" s="22"/>
      <c r="B11" s="6"/>
      <c r="C11" s="6"/>
      <c r="D11" s="6"/>
      <c r="E11" s="90"/>
      <c r="F11" s="91"/>
      <c r="G11" s="91"/>
      <c r="H11" s="123"/>
      <c r="I11" s="91"/>
    </row>
    <row r="12" spans="1:9" x14ac:dyDescent="0.15">
      <c r="A12" s="22"/>
      <c r="B12" s="6"/>
      <c r="C12" s="6"/>
      <c r="D12" s="6"/>
      <c r="E12" s="90"/>
      <c r="F12" s="91"/>
      <c r="G12" s="91"/>
      <c r="H12" s="123"/>
      <c r="I12" s="91"/>
    </row>
    <row r="13" spans="1:9" x14ac:dyDescent="0.15">
      <c r="B13" s="76"/>
      <c r="C13" s="6"/>
      <c r="D13" s="6"/>
      <c r="E13" s="90"/>
      <c r="F13" s="91"/>
      <c r="G13" s="91"/>
      <c r="H13" s="123"/>
      <c r="I13" s="91"/>
    </row>
    <row r="14" spans="1:9" x14ac:dyDescent="0.15">
      <c r="A14" s="6"/>
      <c r="B14" s="91"/>
      <c r="C14" s="6"/>
      <c r="D14" s="6"/>
      <c r="E14" s="90"/>
      <c r="F14" s="91"/>
      <c r="G14" s="91"/>
      <c r="H14" s="123"/>
      <c r="I14" s="91"/>
    </row>
    <row r="15" spans="1:9" x14ac:dyDescent="0.15">
      <c r="A15" s="121" t="s">
        <v>133</v>
      </c>
      <c r="B15" s="91"/>
      <c r="C15" s="107"/>
      <c r="D15" s="6"/>
      <c r="E15" s="90"/>
      <c r="F15" s="91"/>
      <c r="G15" s="91"/>
      <c r="H15" s="123"/>
      <c r="I15" s="91"/>
    </row>
    <row r="16" spans="1:9" x14ac:dyDescent="0.15">
      <c r="A16" s="6"/>
      <c r="B16" s="91"/>
      <c r="C16" s="107"/>
      <c r="D16" s="6"/>
      <c r="E16" s="90"/>
      <c r="F16" s="91"/>
      <c r="G16" s="91"/>
      <c r="H16" s="123"/>
      <c r="I16" s="91"/>
    </row>
    <row r="17" spans="1:10" x14ac:dyDescent="0.15">
      <c r="A17" s="6"/>
      <c r="B17" s="6"/>
      <c r="C17" s="107"/>
      <c r="D17" s="6"/>
      <c r="E17" s="90"/>
      <c r="F17" s="91"/>
      <c r="G17" s="91"/>
      <c r="H17" s="123"/>
      <c r="I17" s="91"/>
    </row>
    <row r="18" spans="1:10" x14ac:dyDescent="0.15">
      <c r="A18" s="93"/>
      <c r="B18" s="93"/>
      <c r="C18" s="108"/>
      <c r="D18" s="93"/>
      <c r="E18" s="95"/>
      <c r="F18" s="96"/>
      <c r="G18" s="96"/>
      <c r="H18" s="124"/>
      <c r="I18" s="91"/>
    </row>
    <row r="19" spans="1:10" x14ac:dyDescent="0.15">
      <c r="A19" s="75"/>
      <c r="B19" s="76"/>
      <c r="I19" s="1"/>
    </row>
    <row r="20" spans="1:10" ht="33.75" x14ac:dyDescent="0.15">
      <c r="A20" s="3" t="s">
        <v>5</v>
      </c>
      <c r="B20" s="77" t="s">
        <v>108</v>
      </c>
      <c r="C20" s="77" t="s">
        <v>45</v>
      </c>
      <c r="D20" s="78" t="s">
        <v>114</v>
      </c>
      <c r="E20" s="77" t="s">
        <v>213</v>
      </c>
      <c r="F20" s="136"/>
      <c r="G20" s="136"/>
      <c r="H20" s="136"/>
      <c r="I20" s="6"/>
      <c r="J20" s="1"/>
    </row>
    <row r="21" spans="1:10" x14ac:dyDescent="0.15">
      <c r="A21" s="3" t="s">
        <v>4</v>
      </c>
      <c r="B21" s="7" t="s">
        <v>109</v>
      </c>
      <c r="C21" s="14" t="s">
        <v>1</v>
      </c>
      <c r="D21" s="14"/>
      <c r="E21" s="7" t="s">
        <v>93</v>
      </c>
      <c r="F21" s="131"/>
      <c r="G21" s="131"/>
      <c r="H21" s="131"/>
      <c r="I21" s="6"/>
      <c r="J21" s="1"/>
    </row>
    <row r="22" spans="1:10" x14ac:dyDescent="0.15">
      <c r="A22" s="8" t="s">
        <v>2</v>
      </c>
      <c r="B22" s="1" t="s">
        <v>58</v>
      </c>
      <c r="C22" s="1" t="s">
        <v>47</v>
      </c>
      <c r="D22" t="s">
        <v>92</v>
      </c>
      <c r="E22" t="s">
        <v>94</v>
      </c>
      <c r="F22" s="6"/>
      <c r="G22" s="6"/>
      <c r="H22" s="6"/>
      <c r="I22" s="6"/>
      <c r="J22" s="1"/>
    </row>
    <row r="23" spans="1:10" x14ac:dyDescent="0.15">
      <c r="A23" s="1" t="s">
        <v>157</v>
      </c>
      <c r="B23" s="6">
        <v>0</v>
      </c>
      <c r="C23" s="1" t="s">
        <v>158</v>
      </c>
      <c r="D23" s="1" t="s">
        <v>159</v>
      </c>
      <c r="E23" s="1">
        <v>50</v>
      </c>
      <c r="F23" s="1"/>
      <c r="G23" s="6"/>
      <c r="H23" s="1"/>
      <c r="I23" s="1"/>
      <c r="J23" s="1"/>
    </row>
    <row r="24" spans="1:10" x14ac:dyDescent="0.15">
      <c r="A24" s="1" t="s">
        <v>158</v>
      </c>
      <c r="B24" s="6">
        <v>0</v>
      </c>
      <c r="C24" s="120" t="s">
        <v>53</v>
      </c>
      <c r="D24" s="1" t="s">
        <v>159</v>
      </c>
      <c r="E24" s="1">
        <v>50</v>
      </c>
      <c r="F24" s="1"/>
      <c r="G24" s="6"/>
      <c r="H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66"/>
  <sheetViews>
    <sheetView showGridLines="0" zoomScale="115" zoomScaleNormal="115" zoomScalePageLayoutView="85" workbookViewId="0">
      <selection activeCell="B9" sqref="B9"/>
    </sheetView>
  </sheetViews>
  <sheetFormatPr defaultRowHeight="11.25" x14ac:dyDescent="0.15"/>
  <cols>
    <col min="1" max="1" width="8.75" style="139"/>
    <col min="3" max="3" width="10.25" customWidth="1"/>
    <col min="6" max="6" width="10.375" customWidth="1"/>
    <col min="9" max="9" width="11.75" customWidth="1"/>
    <col min="10" max="14" width="10.375" customWidth="1"/>
    <col min="19" max="19" width="10.75" customWidth="1"/>
    <col min="20" max="20" width="9.875" customWidth="1"/>
    <col min="21" max="21" width="7.875" customWidth="1"/>
    <col min="25" max="25" width="9.75" customWidth="1"/>
    <col min="27" max="27" width="10.75" customWidth="1"/>
    <col min="28" max="28" width="9.375" customWidth="1"/>
    <col min="30" max="30" width="10.875" bestFit="1" customWidth="1"/>
  </cols>
  <sheetData>
    <row r="1" spans="2:28" ht="19.5" x14ac:dyDescent="0.25">
      <c r="B1" s="54" t="s">
        <v>164</v>
      </c>
      <c r="C1" s="37"/>
      <c r="G1" s="37"/>
      <c r="H1" s="9"/>
      <c r="I1" s="9"/>
      <c r="J1" s="9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2:28" x14ac:dyDescent="0.15">
      <c r="B2" s="55" t="s">
        <v>219</v>
      </c>
      <c r="C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2:28" x14ac:dyDescent="0.15">
      <c r="B3" s="69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2:28" x14ac:dyDescent="0.15">
      <c r="B4" s="44" t="s">
        <v>72</v>
      </c>
      <c r="C4" s="24"/>
      <c r="D4" s="24"/>
      <c r="E4" s="24"/>
      <c r="F4" s="25"/>
      <c r="G4" s="45" t="s">
        <v>73</v>
      </c>
      <c r="H4" s="24"/>
      <c r="I4" s="24"/>
      <c r="J4" s="24"/>
      <c r="K4" s="44" t="s">
        <v>74</v>
      </c>
      <c r="L4" s="45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5"/>
    </row>
    <row r="5" spans="2:28" x14ac:dyDescent="0.15">
      <c r="B5" s="27"/>
      <c r="C5" s="9"/>
      <c r="D5" s="9"/>
      <c r="E5" s="9"/>
      <c r="F5" s="28"/>
      <c r="G5" s="9"/>
      <c r="H5" s="9"/>
      <c r="I5" s="9"/>
      <c r="J5" s="9"/>
      <c r="K5" s="29"/>
      <c r="L5" s="38"/>
      <c r="M5" s="38"/>
      <c r="N5" s="9"/>
      <c r="O5" s="9"/>
      <c r="P5" s="9"/>
      <c r="Q5" s="9"/>
      <c r="R5" s="9"/>
      <c r="S5" s="9"/>
      <c r="T5" s="9"/>
      <c r="U5" s="9"/>
      <c r="V5" s="9"/>
      <c r="W5" s="9"/>
      <c r="X5" s="36"/>
      <c r="Y5" s="9"/>
      <c r="Z5" s="9"/>
      <c r="AB5" s="28"/>
    </row>
    <row r="6" spans="2:28" x14ac:dyDescent="0.15">
      <c r="B6" s="158" t="s">
        <v>214</v>
      </c>
      <c r="C6" s="9"/>
      <c r="D6" s="9"/>
      <c r="E6" s="9"/>
      <c r="F6" s="28"/>
      <c r="G6" s="37"/>
      <c r="H6" s="9"/>
      <c r="I6" s="9"/>
      <c r="J6" s="9"/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B6" s="28"/>
    </row>
    <row r="7" spans="2:28" x14ac:dyDescent="0.15">
      <c r="B7" s="158" t="s">
        <v>215</v>
      </c>
      <c r="C7" s="9"/>
      <c r="D7" s="9"/>
      <c r="E7" s="9"/>
      <c r="F7" s="28"/>
      <c r="G7" s="37"/>
      <c r="H7" s="9"/>
      <c r="I7" s="9"/>
      <c r="J7" s="9"/>
      <c r="K7" s="40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6"/>
      <c r="Y7" s="9"/>
      <c r="Z7" s="9"/>
      <c r="AB7" s="28"/>
    </row>
    <row r="8" spans="2:28" x14ac:dyDescent="0.15">
      <c r="B8" s="158" t="s">
        <v>216</v>
      </c>
      <c r="C8" s="9"/>
      <c r="D8" s="9"/>
      <c r="E8" s="9"/>
      <c r="F8" s="28"/>
      <c r="G8" s="9"/>
      <c r="H8" s="9"/>
      <c r="I8" s="9"/>
      <c r="J8" s="9"/>
      <c r="K8" s="40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9"/>
      <c r="Y8" s="36"/>
      <c r="Z8" s="9"/>
      <c r="AB8" s="28"/>
    </row>
    <row r="9" spans="2:28" x14ac:dyDescent="0.15">
      <c r="B9" s="158" t="s">
        <v>217</v>
      </c>
      <c r="C9" s="9"/>
      <c r="D9" s="9"/>
      <c r="E9" s="9"/>
      <c r="F9" s="28"/>
      <c r="G9" s="36"/>
      <c r="H9" s="9"/>
      <c r="I9" s="9"/>
      <c r="J9" s="9"/>
      <c r="K9" s="40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9"/>
      <c r="Y9" s="9"/>
      <c r="Z9" s="38"/>
      <c r="AB9" s="28"/>
    </row>
    <row r="10" spans="2:28" x14ac:dyDescent="0.15">
      <c r="B10" s="158" t="s">
        <v>218</v>
      </c>
      <c r="C10" s="9"/>
      <c r="D10" s="9"/>
      <c r="E10" s="9"/>
      <c r="F10" s="28"/>
      <c r="G10" s="9"/>
      <c r="H10" s="9"/>
      <c r="I10" s="9"/>
      <c r="J10" s="9"/>
      <c r="K10" s="40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9"/>
      <c r="Y10" s="9"/>
      <c r="Z10" s="9"/>
      <c r="AB10" s="28"/>
    </row>
    <row r="11" spans="2:28" x14ac:dyDescent="0.15">
      <c r="B11" s="27"/>
      <c r="C11" s="9"/>
      <c r="D11" s="9"/>
      <c r="E11" s="9"/>
      <c r="F11" s="28"/>
      <c r="G11" s="37"/>
      <c r="H11" s="9"/>
      <c r="I11" s="9"/>
      <c r="J11" s="9"/>
      <c r="K11" s="40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9"/>
      <c r="Y11" s="39"/>
      <c r="Z11" s="39"/>
      <c r="AB11" s="28"/>
    </row>
    <row r="12" spans="2:28" x14ac:dyDescent="0.15">
      <c r="B12" s="27"/>
      <c r="C12" s="9"/>
      <c r="D12" s="9"/>
      <c r="E12" s="9"/>
      <c r="F12" s="28"/>
      <c r="G12" s="37"/>
      <c r="H12" s="9"/>
      <c r="I12" s="9"/>
      <c r="J12" s="9"/>
      <c r="K12" s="40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9"/>
      <c r="Y12" s="39"/>
      <c r="Z12" s="39"/>
      <c r="AB12" s="28"/>
    </row>
    <row r="13" spans="2:28" x14ac:dyDescent="0.15">
      <c r="B13" s="27"/>
      <c r="C13" s="9"/>
      <c r="D13" s="9"/>
      <c r="E13" s="9"/>
      <c r="F13" s="28"/>
      <c r="G13" s="37"/>
      <c r="H13" s="9"/>
      <c r="I13" s="9"/>
      <c r="J13" s="9"/>
      <c r="K13" s="40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9"/>
      <c r="Y13" s="39"/>
      <c r="Z13" s="39"/>
      <c r="AB13" s="28"/>
    </row>
    <row r="14" spans="2:28" x14ac:dyDescent="0.15">
      <c r="B14" s="27"/>
      <c r="C14" s="9"/>
      <c r="D14" s="9"/>
      <c r="E14" s="9"/>
      <c r="F14" s="28"/>
      <c r="G14" s="36"/>
      <c r="H14" s="9"/>
      <c r="I14" s="9"/>
      <c r="J14" s="9"/>
      <c r="K14" s="40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9"/>
      <c r="Y14" s="39"/>
      <c r="Z14" s="39"/>
      <c r="AB14" s="28"/>
    </row>
    <row r="15" spans="2:28" x14ac:dyDescent="0.15">
      <c r="B15" s="27"/>
      <c r="C15" s="9"/>
      <c r="D15" s="9"/>
      <c r="E15" s="9"/>
      <c r="F15" s="28"/>
      <c r="G15" s="37"/>
      <c r="H15" s="37"/>
      <c r="I15" s="9"/>
      <c r="J15" s="9"/>
      <c r="K15" s="40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9"/>
      <c r="Y15" s="9"/>
      <c r="Z15" s="9"/>
      <c r="AB15" s="28"/>
    </row>
    <row r="16" spans="2:28" x14ac:dyDescent="0.15">
      <c r="B16" s="27"/>
      <c r="C16" s="9"/>
      <c r="D16" s="9"/>
      <c r="E16" s="9"/>
      <c r="F16" s="28"/>
      <c r="G16" s="37"/>
      <c r="H16" s="37"/>
      <c r="I16" s="9"/>
      <c r="J16" s="9"/>
      <c r="K16" s="40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9"/>
      <c r="Y16" s="9"/>
      <c r="Z16" s="9"/>
      <c r="AB16" s="28"/>
    </row>
    <row r="17" spans="1:29" x14ac:dyDescent="0.15">
      <c r="B17" s="27"/>
      <c r="C17" s="9"/>
      <c r="D17" s="9"/>
      <c r="E17" s="9"/>
      <c r="F17" s="28"/>
      <c r="G17" s="9"/>
      <c r="H17" s="9"/>
      <c r="I17" s="9"/>
      <c r="J17" s="9"/>
      <c r="K17" s="40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9"/>
      <c r="Y17" s="9"/>
      <c r="Z17" s="9"/>
      <c r="AB17" s="28"/>
    </row>
    <row r="18" spans="1:29" x14ac:dyDescent="0.15">
      <c r="B18" s="31"/>
      <c r="C18" s="32"/>
      <c r="D18" s="32"/>
      <c r="E18" s="32"/>
      <c r="F18" s="33"/>
      <c r="G18" s="32"/>
      <c r="H18" s="32"/>
      <c r="I18" s="32"/>
      <c r="J18" s="32"/>
      <c r="K18" s="41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32"/>
      <c r="Y18" s="32"/>
      <c r="Z18" s="32"/>
      <c r="AA18" s="154"/>
      <c r="AB18" s="33"/>
    </row>
    <row r="19" spans="1:29" x14ac:dyDescent="0.15">
      <c r="B19" s="55"/>
      <c r="C19" s="37"/>
      <c r="D19" s="37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9" ht="9.6" customHeight="1" x14ac:dyDescent="0.15">
      <c r="B20" s="9"/>
      <c r="C20" s="9"/>
      <c r="D20" s="3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"/>
    </row>
    <row r="21" spans="1:29" x14ac:dyDescent="0.15">
      <c r="B21" s="60" t="s">
        <v>153</v>
      </c>
      <c r="C21" s="57" t="s">
        <v>2</v>
      </c>
      <c r="D21" s="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"/>
    </row>
    <row r="22" spans="1:29" ht="12" thickBot="1" x14ac:dyDescent="0.2">
      <c r="B22" s="58" t="s">
        <v>21</v>
      </c>
      <c r="C22" s="51" t="s">
        <v>157</v>
      </c>
      <c r="D22" s="52" t="s">
        <v>158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"/>
    </row>
    <row r="23" spans="1:29" x14ac:dyDescent="0.15">
      <c r="A23" s="139" t="s">
        <v>76</v>
      </c>
      <c r="B23" s="19">
        <v>1</v>
      </c>
      <c r="C23" s="17">
        <v>15</v>
      </c>
      <c r="D23" s="17">
        <v>0</v>
      </c>
      <c r="E23" s="17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1"/>
    </row>
    <row r="24" spans="1:29" x14ac:dyDescent="0.15">
      <c r="B24" s="19">
        <v>2</v>
      </c>
      <c r="C24" s="17">
        <v>15</v>
      </c>
      <c r="D24" s="17">
        <v>0</v>
      </c>
      <c r="E24" s="17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1"/>
    </row>
    <row r="25" spans="1:29" x14ac:dyDescent="0.15">
      <c r="B25" s="19">
        <v>3</v>
      </c>
      <c r="C25" s="17">
        <v>9</v>
      </c>
      <c r="D25" s="17">
        <v>0</v>
      </c>
      <c r="E25" s="17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1"/>
    </row>
    <row r="26" spans="1:29" x14ac:dyDescent="0.15">
      <c r="B26" s="19">
        <v>4</v>
      </c>
      <c r="C26" s="17">
        <v>8</v>
      </c>
      <c r="D26" s="17">
        <v>0</v>
      </c>
      <c r="E26" s="17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1"/>
    </row>
    <row r="27" spans="1:29" x14ac:dyDescent="0.15">
      <c r="B27" s="19">
        <v>5</v>
      </c>
      <c r="C27" s="17">
        <v>2</v>
      </c>
      <c r="D27" s="17">
        <v>0</v>
      </c>
      <c r="E27" s="17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1"/>
    </row>
    <row r="28" spans="1:29" x14ac:dyDescent="0.15">
      <c r="B28" s="19">
        <v>6</v>
      </c>
      <c r="C28" s="17">
        <v>0</v>
      </c>
      <c r="D28" s="17">
        <v>0</v>
      </c>
      <c r="E28" s="17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1"/>
    </row>
    <row r="29" spans="1:29" x14ac:dyDescent="0.15">
      <c r="B29" s="19">
        <v>7</v>
      </c>
      <c r="C29" s="17">
        <v>1</v>
      </c>
      <c r="D29" s="17">
        <v>0</v>
      </c>
      <c r="E29" s="17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1"/>
    </row>
    <row r="30" spans="1:29" x14ac:dyDescent="0.15">
      <c r="B30" s="19">
        <v>8</v>
      </c>
      <c r="C30" s="17">
        <v>5</v>
      </c>
      <c r="D30" s="17">
        <v>0</v>
      </c>
      <c r="E30" s="17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1"/>
    </row>
    <row r="31" spans="1:29" x14ac:dyDescent="0.15">
      <c r="B31" s="19">
        <v>9</v>
      </c>
      <c r="C31" s="17">
        <v>10</v>
      </c>
      <c r="D31" s="17">
        <v>0</v>
      </c>
      <c r="E31" s="17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1"/>
    </row>
    <row r="32" spans="1:29" x14ac:dyDescent="0.15">
      <c r="B32" s="19">
        <v>10</v>
      </c>
      <c r="C32" s="17">
        <v>45</v>
      </c>
      <c r="D32" s="17">
        <v>0</v>
      </c>
      <c r="E32" s="17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1"/>
    </row>
    <row r="33" spans="2:29" x14ac:dyDescent="0.15">
      <c r="B33" s="19">
        <v>11</v>
      </c>
      <c r="C33" s="17">
        <v>30</v>
      </c>
      <c r="D33" s="17">
        <v>0</v>
      </c>
      <c r="E33" s="17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1"/>
    </row>
    <row r="34" spans="2:29" x14ac:dyDescent="0.15">
      <c r="B34" s="19">
        <v>12</v>
      </c>
      <c r="C34" s="17">
        <v>20</v>
      </c>
      <c r="D34" s="17">
        <v>0</v>
      </c>
      <c r="E34" s="17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"/>
    </row>
    <row r="35" spans="2:29" x14ac:dyDescent="0.15">
      <c r="B35" s="20">
        <v>13</v>
      </c>
      <c r="C35" s="17">
        <v>10</v>
      </c>
      <c r="D35" s="17">
        <v>0</v>
      </c>
      <c r="E35" s="17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"/>
    </row>
    <row r="36" spans="2:29" x14ac:dyDescent="0.15">
      <c r="B36" s="20">
        <v>14</v>
      </c>
      <c r="C36" s="17">
        <v>9</v>
      </c>
      <c r="D36" s="17">
        <v>0</v>
      </c>
      <c r="E36" s="17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1"/>
    </row>
    <row r="37" spans="2:29" x14ac:dyDescent="0.15">
      <c r="B37" s="20">
        <v>15</v>
      </c>
      <c r="C37" s="17">
        <v>8</v>
      </c>
      <c r="D37" s="17">
        <v>0</v>
      </c>
      <c r="E37" s="17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1"/>
    </row>
    <row r="38" spans="2:29" x14ac:dyDescent="0.15">
      <c r="B38" s="20">
        <v>16</v>
      </c>
      <c r="C38" s="17">
        <v>7</v>
      </c>
      <c r="D38" s="17">
        <v>0</v>
      </c>
      <c r="E38" s="17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1"/>
    </row>
    <row r="39" spans="2:29" x14ac:dyDescent="0.15">
      <c r="B39" s="20">
        <v>17</v>
      </c>
      <c r="C39" s="17">
        <v>1</v>
      </c>
      <c r="D39" s="17">
        <v>0</v>
      </c>
      <c r="E39" s="17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1"/>
    </row>
    <row r="40" spans="2:29" x14ac:dyDescent="0.15">
      <c r="B40" s="20">
        <v>18</v>
      </c>
      <c r="C40" s="17">
        <v>0</v>
      </c>
      <c r="D40" s="17">
        <v>0</v>
      </c>
      <c r="E40" s="17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1"/>
    </row>
    <row r="41" spans="2:29" x14ac:dyDescent="0.15">
      <c r="B41" s="20">
        <v>19</v>
      </c>
      <c r="C41" s="17">
        <v>0</v>
      </c>
      <c r="D41" s="17">
        <v>0</v>
      </c>
      <c r="E41" s="17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1"/>
    </row>
    <row r="42" spans="2:29" x14ac:dyDescent="0.15">
      <c r="B42" s="20">
        <v>20</v>
      </c>
      <c r="C42" s="17">
        <v>5</v>
      </c>
      <c r="D42" s="17">
        <v>0</v>
      </c>
      <c r="E42" s="17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1"/>
    </row>
    <row r="43" spans="2:29" x14ac:dyDescent="0.15">
      <c r="B43" s="20">
        <v>21</v>
      </c>
      <c r="C43" s="17">
        <v>20</v>
      </c>
      <c r="D43" s="17">
        <v>0</v>
      </c>
      <c r="E43" s="17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1"/>
    </row>
    <row r="44" spans="2:29" x14ac:dyDescent="0.15">
      <c r="B44" s="20">
        <v>22</v>
      </c>
      <c r="C44" s="17">
        <v>30</v>
      </c>
      <c r="D44" s="17">
        <v>0</v>
      </c>
      <c r="E44" s="17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1"/>
    </row>
    <row r="45" spans="2:29" x14ac:dyDescent="0.15">
      <c r="B45" s="20">
        <v>23</v>
      </c>
      <c r="C45" s="17">
        <v>25</v>
      </c>
      <c r="D45" s="17">
        <v>0</v>
      </c>
      <c r="E45" s="17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1"/>
    </row>
    <row r="46" spans="2:29" x14ac:dyDescent="0.15">
      <c r="B46" s="20">
        <v>24</v>
      </c>
      <c r="C46" s="17">
        <v>10</v>
      </c>
      <c r="D46" s="17">
        <v>0</v>
      </c>
      <c r="E46" s="17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1"/>
    </row>
    <row r="47" spans="2:29" x14ac:dyDescent="0.15">
      <c r="B47" s="20">
        <v>25</v>
      </c>
      <c r="C47" s="17">
        <v>15</v>
      </c>
      <c r="D47" s="17">
        <v>0</v>
      </c>
      <c r="E47" s="17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1"/>
    </row>
    <row r="48" spans="2:29" x14ac:dyDescent="0.15">
      <c r="B48" s="20">
        <v>26</v>
      </c>
      <c r="C48" s="17">
        <v>15</v>
      </c>
      <c r="D48" s="17">
        <v>0</v>
      </c>
      <c r="E48" s="17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1"/>
    </row>
    <row r="49" spans="2:29" x14ac:dyDescent="0.15">
      <c r="B49" s="20">
        <v>27</v>
      </c>
      <c r="C49" s="17">
        <v>9</v>
      </c>
      <c r="D49" s="17">
        <v>0</v>
      </c>
      <c r="E49" s="17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1"/>
    </row>
    <row r="50" spans="2:29" x14ac:dyDescent="0.15">
      <c r="B50" s="20">
        <v>28</v>
      </c>
      <c r="C50" s="17">
        <v>8</v>
      </c>
      <c r="D50" s="17">
        <v>0</v>
      </c>
      <c r="E50" s="17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1"/>
    </row>
    <row r="51" spans="2:29" x14ac:dyDescent="0.15">
      <c r="B51" s="20">
        <v>29</v>
      </c>
      <c r="C51" s="17">
        <v>2</v>
      </c>
      <c r="D51" s="17">
        <v>0</v>
      </c>
      <c r="E51" s="17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1"/>
    </row>
    <row r="52" spans="2:29" x14ac:dyDescent="0.15">
      <c r="B52" s="20">
        <v>30</v>
      </c>
      <c r="C52" s="17">
        <v>0</v>
      </c>
      <c r="D52" s="17">
        <v>0</v>
      </c>
      <c r="E52" s="17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1"/>
    </row>
    <row r="53" spans="2:29" x14ac:dyDescent="0.15">
      <c r="B53" s="20">
        <v>31</v>
      </c>
      <c r="C53" s="17">
        <v>1</v>
      </c>
      <c r="D53" s="17">
        <v>0</v>
      </c>
      <c r="E53" s="17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1"/>
    </row>
    <row r="54" spans="2:29" x14ac:dyDescent="0.15">
      <c r="B54" s="20">
        <v>32</v>
      </c>
      <c r="C54" s="17">
        <v>5</v>
      </c>
      <c r="D54" s="17">
        <v>0</v>
      </c>
      <c r="E54" s="17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1"/>
    </row>
    <row r="55" spans="2:29" x14ac:dyDescent="0.15">
      <c r="B55" s="20">
        <v>33</v>
      </c>
      <c r="C55" s="17">
        <v>10</v>
      </c>
      <c r="D55" s="17">
        <v>0</v>
      </c>
      <c r="E55" s="17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1"/>
    </row>
    <row r="56" spans="2:29" x14ac:dyDescent="0.15">
      <c r="B56" s="20">
        <v>34</v>
      </c>
      <c r="C56" s="17">
        <v>45</v>
      </c>
      <c r="D56" s="17">
        <v>0</v>
      </c>
      <c r="E56" s="17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1"/>
    </row>
    <row r="57" spans="2:29" x14ac:dyDescent="0.15">
      <c r="B57" s="20">
        <v>35</v>
      </c>
      <c r="C57" s="17">
        <v>30</v>
      </c>
      <c r="D57" s="17">
        <v>0</v>
      </c>
      <c r="E57" s="17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1"/>
    </row>
    <row r="58" spans="2:29" x14ac:dyDescent="0.15">
      <c r="B58" s="20">
        <v>36</v>
      </c>
      <c r="C58" s="17">
        <v>20</v>
      </c>
      <c r="D58" s="17">
        <v>0</v>
      </c>
      <c r="E58" s="17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1"/>
    </row>
    <row r="59" spans="2:29" x14ac:dyDescent="0.15">
      <c r="B59" s="20">
        <v>37</v>
      </c>
      <c r="C59" s="17">
        <v>10</v>
      </c>
      <c r="D59" s="17">
        <v>0</v>
      </c>
      <c r="E59" s="17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"/>
    </row>
    <row r="60" spans="2:29" x14ac:dyDescent="0.15">
      <c r="B60" s="20">
        <v>38</v>
      </c>
      <c r="C60" s="17">
        <v>9</v>
      </c>
      <c r="D60" s="17">
        <v>0</v>
      </c>
      <c r="E60" s="17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"/>
    </row>
    <row r="61" spans="2:29" x14ac:dyDescent="0.15">
      <c r="B61" s="20">
        <v>39</v>
      </c>
      <c r="C61" s="17">
        <v>8</v>
      </c>
      <c r="D61" s="17">
        <v>0</v>
      </c>
      <c r="E61" s="17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1"/>
    </row>
    <row r="62" spans="2:29" x14ac:dyDescent="0.15">
      <c r="B62" s="20">
        <v>40</v>
      </c>
      <c r="C62" s="17">
        <v>7</v>
      </c>
      <c r="D62" s="17">
        <v>0</v>
      </c>
      <c r="E62" s="17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1"/>
    </row>
    <row r="63" spans="2:29" x14ac:dyDescent="0.15">
      <c r="B63" s="20">
        <v>41</v>
      </c>
      <c r="C63" s="17">
        <v>1</v>
      </c>
      <c r="D63" s="17">
        <v>0</v>
      </c>
      <c r="E63" s="17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1"/>
    </row>
    <row r="64" spans="2:29" x14ac:dyDescent="0.15">
      <c r="B64" s="20">
        <v>42</v>
      </c>
      <c r="C64" s="17">
        <v>0</v>
      </c>
      <c r="D64" s="17">
        <v>0</v>
      </c>
      <c r="E64" s="17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1"/>
    </row>
    <row r="65" spans="1:29" x14ac:dyDescent="0.15">
      <c r="B65" s="20">
        <v>43</v>
      </c>
      <c r="C65" s="17">
        <v>0</v>
      </c>
      <c r="D65" s="17">
        <v>0</v>
      </c>
      <c r="E65" s="17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1"/>
    </row>
    <row r="66" spans="1:29" x14ac:dyDescent="0.15">
      <c r="B66" s="20">
        <v>44</v>
      </c>
      <c r="C66" s="17">
        <v>5</v>
      </c>
      <c r="D66" s="17">
        <v>0</v>
      </c>
      <c r="E66" s="17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1"/>
    </row>
    <row r="67" spans="1:29" x14ac:dyDescent="0.15">
      <c r="B67" s="20">
        <v>45</v>
      </c>
      <c r="C67" s="17">
        <v>20</v>
      </c>
      <c r="D67" s="17">
        <v>0</v>
      </c>
      <c r="E67" s="17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1"/>
    </row>
    <row r="68" spans="1:29" x14ac:dyDescent="0.15">
      <c r="B68" s="20">
        <v>46</v>
      </c>
      <c r="C68" s="17">
        <v>30</v>
      </c>
      <c r="D68" s="17">
        <v>0</v>
      </c>
      <c r="E68" s="17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1"/>
    </row>
    <row r="69" spans="1:29" x14ac:dyDescent="0.15">
      <c r="B69" s="20">
        <v>47</v>
      </c>
      <c r="C69" s="17">
        <v>25</v>
      </c>
      <c r="D69" s="17">
        <v>0</v>
      </c>
      <c r="E69" s="17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1"/>
    </row>
    <row r="70" spans="1:29" x14ac:dyDescent="0.15">
      <c r="B70" s="20">
        <v>48</v>
      </c>
      <c r="C70" s="17">
        <v>10</v>
      </c>
      <c r="D70" s="17">
        <v>0</v>
      </c>
      <c r="E70" s="17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1"/>
    </row>
    <row r="71" spans="1:29" x14ac:dyDescent="0.15">
      <c r="A71" s="139" t="s">
        <v>179</v>
      </c>
      <c r="B71" s="19">
        <v>1</v>
      </c>
      <c r="C71" s="91">
        <f>0.7*C23</f>
        <v>10.5</v>
      </c>
      <c r="D71" s="91">
        <f>0.7*D23</f>
        <v>0</v>
      </c>
      <c r="F71" s="91"/>
      <c r="G71" s="91"/>
      <c r="H71" s="22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 spans="1:29" x14ac:dyDescent="0.15">
      <c r="B72" s="19">
        <v>2</v>
      </c>
      <c r="C72" s="91">
        <f t="shared" ref="C72:D72" si="0">0.7*C24</f>
        <v>10.5</v>
      </c>
      <c r="D72" s="91">
        <f t="shared" si="0"/>
        <v>0</v>
      </c>
      <c r="F72" s="91"/>
      <c r="G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 spans="1:29" x14ac:dyDescent="0.15">
      <c r="B73" s="19">
        <v>3</v>
      </c>
      <c r="C73" s="91">
        <f t="shared" ref="C73:D73" si="1">0.7*C25</f>
        <v>6.3</v>
      </c>
      <c r="D73" s="91">
        <f t="shared" si="1"/>
        <v>0</v>
      </c>
      <c r="F73" s="91"/>
      <c r="G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 spans="1:29" x14ac:dyDescent="0.15">
      <c r="B74" s="19">
        <v>4</v>
      </c>
      <c r="C74" s="91">
        <f t="shared" ref="C74:D74" si="2">0.7*C26</f>
        <v>5.6</v>
      </c>
      <c r="D74" s="91">
        <f t="shared" si="2"/>
        <v>0</v>
      </c>
      <c r="F74" s="91"/>
      <c r="G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 spans="1:29" x14ac:dyDescent="0.15">
      <c r="B75" s="19">
        <v>5</v>
      </c>
      <c r="C75" s="91">
        <f t="shared" ref="C75:D75" si="3">0.7*C27</f>
        <v>1.4</v>
      </c>
      <c r="D75" s="91">
        <f t="shared" si="3"/>
        <v>0</v>
      </c>
      <c r="F75" s="91"/>
      <c r="G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 spans="1:29" x14ac:dyDescent="0.15">
      <c r="B76" s="19">
        <v>6</v>
      </c>
      <c r="C76" s="91">
        <f t="shared" ref="C76:D76" si="4">0.7*C28</f>
        <v>0</v>
      </c>
      <c r="D76" s="91">
        <f t="shared" si="4"/>
        <v>0</v>
      </c>
      <c r="F76" s="91"/>
      <c r="G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 spans="1:29" x14ac:dyDescent="0.15">
      <c r="B77" s="19">
        <v>7</v>
      </c>
      <c r="C77" s="91">
        <f t="shared" ref="C77:D77" si="5">0.7*C29</f>
        <v>0.7</v>
      </c>
      <c r="D77" s="91">
        <f t="shared" si="5"/>
        <v>0</v>
      </c>
      <c r="F77" s="91"/>
      <c r="G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 spans="1:29" x14ac:dyDescent="0.15">
      <c r="B78" s="19">
        <v>8</v>
      </c>
      <c r="C78" s="91">
        <f t="shared" ref="C78:D78" si="6">0.7*C30</f>
        <v>3.5</v>
      </c>
      <c r="D78" s="91">
        <f t="shared" si="6"/>
        <v>0</v>
      </c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 spans="1:29" x14ac:dyDescent="0.15">
      <c r="B79" s="19">
        <v>9</v>
      </c>
      <c r="C79" s="91">
        <f t="shared" ref="C79:D79" si="7">0.7*C31</f>
        <v>7</v>
      </c>
      <c r="D79" s="91">
        <f t="shared" si="7"/>
        <v>0</v>
      </c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 spans="1:29" x14ac:dyDescent="0.15">
      <c r="B80" s="19">
        <v>10</v>
      </c>
      <c r="C80" s="91">
        <f t="shared" ref="C80:D80" si="8">0.7*C32</f>
        <v>31.499999999999996</v>
      </c>
      <c r="D80" s="91">
        <f t="shared" si="8"/>
        <v>0</v>
      </c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 spans="2:28" x14ac:dyDescent="0.15">
      <c r="B81" s="19">
        <v>11</v>
      </c>
      <c r="C81" s="91">
        <f t="shared" ref="C81:D81" si="9">0.7*C33</f>
        <v>21</v>
      </c>
      <c r="D81" s="91">
        <f t="shared" si="9"/>
        <v>0</v>
      </c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 spans="2:28" x14ac:dyDescent="0.15">
      <c r="B82" s="19">
        <v>12</v>
      </c>
      <c r="C82" s="91">
        <f t="shared" ref="C82:D82" si="10">0.7*C34</f>
        <v>14</v>
      </c>
      <c r="D82" s="91">
        <f t="shared" si="10"/>
        <v>0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 spans="2:28" x14ac:dyDescent="0.15">
      <c r="B83" s="20">
        <v>13</v>
      </c>
      <c r="C83" s="91">
        <f t="shared" ref="C83:D83" si="11">0.7*C35</f>
        <v>7</v>
      </c>
      <c r="D83" s="91">
        <f t="shared" si="11"/>
        <v>0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2:28" x14ac:dyDescent="0.15">
      <c r="B84" s="20">
        <v>14</v>
      </c>
      <c r="C84" s="91">
        <f t="shared" ref="C84:D84" si="12">0.7*C36</f>
        <v>6.3</v>
      </c>
      <c r="D84" s="91">
        <f t="shared" si="12"/>
        <v>0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2:28" x14ac:dyDescent="0.15">
      <c r="B85" s="20">
        <v>15</v>
      </c>
      <c r="C85" s="91">
        <f t="shared" ref="C85:D85" si="13">0.7*C37</f>
        <v>5.6</v>
      </c>
      <c r="D85" s="91">
        <f t="shared" si="13"/>
        <v>0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2:28" x14ac:dyDescent="0.15">
      <c r="B86" s="20">
        <v>16</v>
      </c>
      <c r="C86" s="91">
        <f t="shared" ref="C86:D86" si="14">0.7*C38</f>
        <v>4.8999999999999995</v>
      </c>
      <c r="D86" s="91">
        <f t="shared" si="14"/>
        <v>0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2:28" x14ac:dyDescent="0.15">
      <c r="B87" s="20">
        <v>17</v>
      </c>
      <c r="C87" s="91">
        <f t="shared" ref="C87:D87" si="15">0.7*C39</f>
        <v>0.7</v>
      </c>
      <c r="D87" s="91">
        <f t="shared" si="15"/>
        <v>0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2:28" x14ac:dyDescent="0.15">
      <c r="B88" s="20">
        <v>18</v>
      </c>
      <c r="C88" s="91">
        <f t="shared" ref="C88:D88" si="16">0.7*C40</f>
        <v>0</v>
      </c>
      <c r="D88" s="91">
        <f t="shared" si="16"/>
        <v>0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2:28" x14ac:dyDescent="0.15">
      <c r="B89" s="20">
        <v>19</v>
      </c>
      <c r="C89" s="91">
        <f t="shared" ref="C89:D89" si="17">0.7*C41</f>
        <v>0</v>
      </c>
      <c r="D89" s="91">
        <f t="shared" si="17"/>
        <v>0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2:28" x14ac:dyDescent="0.15">
      <c r="B90" s="20">
        <v>20</v>
      </c>
      <c r="C90" s="91">
        <f t="shared" ref="C90:D90" si="18">0.7*C42</f>
        <v>3.5</v>
      </c>
      <c r="D90" s="91">
        <f t="shared" si="18"/>
        <v>0</v>
      </c>
    </row>
    <row r="91" spans="2:28" x14ac:dyDescent="0.15">
      <c r="B91" s="20">
        <v>21</v>
      </c>
      <c r="C91" s="91">
        <f t="shared" ref="C91:D91" si="19">0.7*C43</f>
        <v>14</v>
      </c>
      <c r="D91" s="91">
        <f t="shared" si="19"/>
        <v>0</v>
      </c>
    </row>
    <row r="92" spans="2:28" x14ac:dyDescent="0.15">
      <c r="B92" s="20">
        <v>22</v>
      </c>
      <c r="C92" s="91">
        <f t="shared" ref="C92:D92" si="20">0.7*C44</f>
        <v>21</v>
      </c>
      <c r="D92" s="91">
        <f t="shared" si="20"/>
        <v>0</v>
      </c>
    </row>
    <row r="93" spans="2:28" x14ac:dyDescent="0.15">
      <c r="B93" s="20">
        <v>23</v>
      </c>
      <c r="C93" s="91">
        <f t="shared" ref="C93:D93" si="21">0.7*C45</f>
        <v>17.5</v>
      </c>
      <c r="D93" s="91">
        <f t="shared" si="21"/>
        <v>0</v>
      </c>
    </row>
    <row r="94" spans="2:28" x14ac:dyDescent="0.15">
      <c r="B94" s="20">
        <v>24</v>
      </c>
      <c r="C94" s="91">
        <f t="shared" ref="C94:D94" si="22">0.7*C46</f>
        <v>7</v>
      </c>
      <c r="D94" s="91">
        <f t="shared" si="22"/>
        <v>0</v>
      </c>
    </row>
    <row r="95" spans="2:28" x14ac:dyDescent="0.15">
      <c r="B95" s="20">
        <v>25</v>
      </c>
      <c r="C95" s="91">
        <f t="shared" ref="C95:D95" si="23">0.7*C47</f>
        <v>10.5</v>
      </c>
      <c r="D95" s="91">
        <f t="shared" si="23"/>
        <v>0</v>
      </c>
    </row>
    <row r="96" spans="2:28" x14ac:dyDescent="0.15">
      <c r="B96" s="20">
        <v>26</v>
      </c>
      <c r="C96" s="91">
        <f t="shared" ref="C96:D96" si="24">0.7*C48</f>
        <v>10.5</v>
      </c>
      <c r="D96" s="91">
        <f t="shared" si="24"/>
        <v>0</v>
      </c>
    </row>
    <row r="97" spans="2:4" x14ac:dyDescent="0.15">
      <c r="B97" s="20">
        <v>27</v>
      </c>
      <c r="C97" s="91">
        <f t="shared" ref="C97:D97" si="25">0.7*C49</f>
        <v>6.3</v>
      </c>
      <c r="D97" s="91">
        <f t="shared" si="25"/>
        <v>0</v>
      </c>
    </row>
    <row r="98" spans="2:4" x14ac:dyDescent="0.15">
      <c r="B98" s="20">
        <v>28</v>
      </c>
      <c r="C98" s="91">
        <f t="shared" ref="C98:D98" si="26">0.7*C50</f>
        <v>5.6</v>
      </c>
      <c r="D98" s="91">
        <f t="shared" si="26"/>
        <v>0</v>
      </c>
    </row>
    <row r="99" spans="2:4" x14ac:dyDescent="0.15">
      <c r="B99" s="20">
        <v>29</v>
      </c>
      <c r="C99" s="91">
        <f t="shared" ref="C99:D99" si="27">0.7*C51</f>
        <v>1.4</v>
      </c>
      <c r="D99" s="91">
        <f t="shared" si="27"/>
        <v>0</v>
      </c>
    </row>
    <row r="100" spans="2:4" x14ac:dyDescent="0.15">
      <c r="B100" s="20">
        <v>30</v>
      </c>
      <c r="C100" s="91">
        <f t="shared" ref="C100:D100" si="28">0.7*C52</f>
        <v>0</v>
      </c>
      <c r="D100" s="91">
        <f t="shared" si="28"/>
        <v>0</v>
      </c>
    </row>
    <row r="101" spans="2:4" x14ac:dyDescent="0.15">
      <c r="B101" s="20">
        <v>31</v>
      </c>
      <c r="C101" s="91">
        <f t="shared" ref="C101:D101" si="29">0.7*C53</f>
        <v>0.7</v>
      </c>
      <c r="D101" s="91">
        <f t="shared" si="29"/>
        <v>0</v>
      </c>
    </row>
    <row r="102" spans="2:4" x14ac:dyDescent="0.15">
      <c r="B102" s="20">
        <v>32</v>
      </c>
      <c r="C102" s="91">
        <f t="shared" ref="C102:D102" si="30">0.7*C54</f>
        <v>3.5</v>
      </c>
      <c r="D102" s="91">
        <f t="shared" si="30"/>
        <v>0</v>
      </c>
    </row>
    <row r="103" spans="2:4" x14ac:dyDescent="0.15">
      <c r="B103" s="20">
        <v>33</v>
      </c>
      <c r="C103" s="91">
        <f t="shared" ref="C103:D103" si="31">0.7*C55</f>
        <v>7</v>
      </c>
      <c r="D103" s="91">
        <f t="shared" si="31"/>
        <v>0</v>
      </c>
    </row>
    <row r="104" spans="2:4" x14ac:dyDescent="0.15">
      <c r="B104" s="20">
        <v>34</v>
      </c>
      <c r="C104" s="91">
        <f t="shared" ref="C104:D104" si="32">0.7*C56</f>
        <v>31.499999999999996</v>
      </c>
      <c r="D104" s="91">
        <f t="shared" si="32"/>
        <v>0</v>
      </c>
    </row>
    <row r="105" spans="2:4" x14ac:dyDescent="0.15">
      <c r="B105" s="20">
        <v>35</v>
      </c>
      <c r="C105" s="91">
        <f t="shared" ref="C105:D105" si="33">0.7*C57</f>
        <v>21</v>
      </c>
      <c r="D105" s="91">
        <f t="shared" si="33"/>
        <v>0</v>
      </c>
    </row>
    <row r="106" spans="2:4" x14ac:dyDescent="0.15">
      <c r="B106" s="20">
        <v>36</v>
      </c>
      <c r="C106" s="91">
        <f t="shared" ref="C106:D106" si="34">0.7*C58</f>
        <v>14</v>
      </c>
      <c r="D106" s="91">
        <f t="shared" si="34"/>
        <v>0</v>
      </c>
    </row>
    <row r="107" spans="2:4" x14ac:dyDescent="0.15">
      <c r="B107" s="20">
        <v>37</v>
      </c>
      <c r="C107" s="91">
        <f t="shared" ref="C107:D107" si="35">0.7*C59</f>
        <v>7</v>
      </c>
      <c r="D107" s="91">
        <f t="shared" si="35"/>
        <v>0</v>
      </c>
    </row>
    <row r="108" spans="2:4" x14ac:dyDescent="0.15">
      <c r="B108" s="20">
        <v>38</v>
      </c>
      <c r="C108" s="91">
        <f t="shared" ref="C108:D108" si="36">0.7*C60</f>
        <v>6.3</v>
      </c>
      <c r="D108" s="91">
        <f t="shared" si="36"/>
        <v>0</v>
      </c>
    </row>
    <row r="109" spans="2:4" x14ac:dyDescent="0.15">
      <c r="B109" s="20">
        <v>39</v>
      </c>
      <c r="C109" s="91">
        <f t="shared" ref="C109:D109" si="37">0.7*C61</f>
        <v>5.6</v>
      </c>
      <c r="D109" s="91">
        <f t="shared" si="37"/>
        <v>0</v>
      </c>
    </row>
    <row r="110" spans="2:4" x14ac:dyDescent="0.15">
      <c r="B110" s="20">
        <v>40</v>
      </c>
      <c r="C110" s="91">
        <f t="shared" ref="C110:D110" si="38">0.7*C62</f>
        <v>4.8999999999999995</v>
      </c>
      <c r="D110" s="91">
        <f t="shared" si="38"/>
        <v>0</v>
      </c>
    </row>
    <row r="111" spans="2:4" x14ac:dyDescent="0.15">
      <c r="B111" s="20">
        <v>41</v>
      </c>
      <c r="C111" s="91">
        <f t="shared" ref="C111:D111" si="39">0.7*C63</f>
        <v>0.7</v>
      </c>
      <c r="D111" s="91">
        <f t="shared" si="39"/>
        <v>0</v>
      </c>
    </row>
    <row r="112" spans="2:4" x14ac:dyDescent="0.15">
      <c r="B112" s="20">
        <v>42</v>
      </c>
      <c r="C112" s="91">
        <f t="shared" ref="C112:D112" si="40">0.7*C64</f>
        <v>0</v>
      </c>
      <c r="D112" s="91">
        <f t="shared" si="40"/>
        <v>0</v>
      </c>
    </row>
    <row r="113" spans="1:4" x14ac:dyDescent="0.15">
      <c r="B113" s="20">
        <v>43</v>
      </c>
      <c r="C113" s="91">
        <f t="shared" ref="C113:D113" si="41">0.7*C65</f>
        <v>0</v>
      </c>
      <c r="D113" s="91">
        <f t="shared" si="41"/>
        <v>0</v>
      </c>
    </row>
    <row r="114" spans="1:4" x14ac:dyDescent="0.15">
      <c r="B114" s="20">
        <v>44</v>
      </c>
      <c r="C114" s="91">
        <f t="shared" ref="C114:D114" si="42">0.7*C66</f>
        <v>3.5</v>
      </c>
      <c r="D114" s="91">
        <f t="shared" si="42"/>
        <v>0</v>
      </c>
    </row>
    <row r="115" spans="1:4" x14ac:dyDescent="0.15">
      <c r="B115" s="20">
        <v>45</v>
      </c>
      <c r="C115" s="91">
        <f t="shared" ref="C115:D115" si="43">0.7*C67</f>
        <v>14</v>
      </c>
      <c r="D115" s="91">
        <f t="shared" si="43"/>
        <v>0</v>
      </c>
    </row>
    <row r="116" spans="1:4" x14ac:dyDescent="0.15">
      <c r="B116" s="20">
        <v>46</v>
      </c>
      <c r="C116" s="91">
        <f t="shared" ref="C116:D116" si="44">0.7*C68</f>
        <v>21</v>
      </c>
      <c r="D116" s="91">
        <f t="shared" si="44"/>
        <v>0</v>
      </c>
    </row>
    <row r="117" spans="1:4" x14ac:dyDescent="0.15">
      <c r="B117" s="20">
        <v>47</v>
      </c>
      <c r="C117" s="91">
        <f t="shared" ref="C117:D117" si="45">0.7*C69</f>
        <v>17.5</v>
      </c>
      <c r="D117" s="91">
        <f t="shared" si="45"/>
        <v>0</v>
      </c>
    </row>
    <row r="118" spans="1:4" x14ac:dyDescent="0.15">
      <c r="B118" s="20">
        <v>48</v>
      </c>
      <c r="C118" s="91">
        <f t="shared" ref="C118:D118" si="46">0.7*C70</f>
        <v>7</v>
      </c>
      <c r="D118" s="91">
        <f t="shared" si="46"/>
        <v>0</v>
      </c>
    </row>
    <row r="119" spans="1:4" x14ac:dyDescent="0.15">
      <c r="A119" s="139" t="s">
        <v>180</v>
      </c>
      <c r="B119" s="19">
        <v>1</v>
      </c>
      <c r="C119" s="91">
        <f>1.3*C23</f>
        <v>19.5</v>
      </c>
      <c r="D119" s="91">
        <f>1.3*D23</f>
        <v>0</v>
      </c>
    </row>
    <row r="120" spans="1:4" x14ac:dyDescent="0.15">
      <c r="B120" s="19">
        <v>2</v>
      </c>
      <c r="C120" s="91">
        <f t="shared" ref="C120:D120" si="47">1.3*C24</f>
        <v>19.5</v>
      </c>
      <c r="D120" s="91">
        <f t="shared" si="47"/>
        <v>0</v>
      </c>
    </row>
    <row r="121" spans="1:4" x14ac:dyDescent="0.15">
      <c r="B121" s="19">
        <v>3</v>
      </c>
      <c r="C121" s="91">
        <f t="shared" ref="C121:D121" si="48">1.3*C25</f>
        <v>11.700000000000001</v>
      </c>
      <c r="D121" s="91">
        <f t="shared" si="48"/>
        <v>0</v>
      </c>
    </row>
    <row r="122" spans="1:4" x14ac:dyDescent="0.15">
      <c r="B122" s="19">
        <v>4</v>
      </c>
      <c r="C122" s="91">
        <f t="shared" ref="C122:D122" si="49">1.3*C26</f>
        <v>10.4</v>
      </c>
      <c r="D122" s="91">
        <f t="shared" si="49"/>
        <v>0</v>
      </c>
    </row>
    <row r="123" spans="1:4" x14ac:dyDescent="0.15">
      <c r="B123" s="19">
        <v>5</v>
      </c>
      <c r="C123" s="91">
        <f t="shared" ref="C123:D123" si="50">1.3*C27</f>
        <v>2.6</v>
      </c>
      <c r="D123" s="91">
        <f t="shared" si="50"/>
        <v>0</v>
      </c>
    </row>
    <row r="124" spans="1:4" x14ac:dyDescent="0.15">
      <c r="B124" s="19">
        <v>6</v>
      </c>
      <c r="C124" s="91">
        <f t="shared" ref="C124:D124" si="51">1.3*C28</f>
        <v>0</v>
      </c>
      <c r="D124" s="91">
        <f t="shared" si="51"/>
        <v>0</v>
      </c>
    </row>
    <row r="125" spans="1:4" x14ac:dyDescent="0.15">
      <c r="B125" s="19">
        <v>7</v>
      </c>
      <c r="C125" s="91">
        <f t="shared" ref="C125:D125" si="52">1.3*C29</f>
        <v>1.3</v>
      </c>
      <c r="D125" s="91">
        <f t="shared" si="52"/>
        <v>0</v>
      </c>
    </row>
    <row r="126" spans="1:4" x14ac:dyDescent="0.15">
      <c r="B126" s="19">
        <v>8</v>
      </c>
      <c r="C126" s="91">
        <f t="shared" ref="C126:D126" si="53">1.3*C30</f>
        <v>6.5</v>
      </c>
      <c r="D126" s="91">
        <f t="shared" si="53"/>
        <v>0</v>
      </c>
    </row>
    <row r="127" spans="1:4" x14ac:dyDescent="0.15">
      <c r="B127" s="19">
        <v>9</v>
      </c>
      <c r="C127" s="91">
        <f t="shared" ref="C127:D127" si="54">1.3*C31</f>
        <v>13</v>
      </c>
      <c r="D127" s="91">
        <f t="shared" si="54"/>
        <v>0</v>
      </c>
    </row>
    <row r="128" spans="1:4" x14ac:dyDescent="0.15">
      <c r="B128" s="19">
        <v>10</v>
      </c>
      <c r="C128" s="91">
        <f t="shared" ref="C128:D128" si="55">1.3*C32</f>
        <v>58.5</v>
      </c>
      <c r="D128" s="91">
        <f t="shared" si="55"/>
        <v>0</v>
      </c>
    </row>
    <row r="129" spans="2:4" x14ac:dyDescent="0.15">
      <c r="B129" s="19">
        <v>11</v>
      </c>
      <c r="C129" s="91">
        <f t="shared" ref="C129:D129" si="56">1.3*C33</f>
        <v>39</v>
      </c>
      <c r="D129" s="91">
        <f t="shared" si="56"/>
        <v>0</v>
      </c>
    </row>
    <row r="130" spans="2:4" x14ac:dyDescent="0.15">
      <c r="B130" s="19">
        <v>12</v>
      </c>
      <c r="C130" s="91">
        <f t="shared" ref="C130:D130" si="57">1.3*C34</f>
        <v>26</v>
      </c>
      <c r="D130" s="91">
        <f t="shared" si="57"/>
        <v>0</v>
      </c>
    </row>
    <row r="131" spans="2:4" x14ac:dyDescent="0.15">
      <c r="B131" s="20">
        <v>13</v>
      </c>
      <c r="C131" s="91">
        <f t="shared" ref="C131:D131" si="58">1.3*C35</f>
        <v>13</v>
      </c>
      <c r="D131" s="91">
        <f t="shared" si="58"/>
        <v>0</v>
      </c>
    </row>
    <row r="132" spans="2:4" x14ac:dyDescent="0.15">
      <c r="B132" s="20">
        <v>14</v>
      </c>
      <c r="C132" s="91">
        <f t="shared" ref="C132:D132" si="59">1.3*C36</f>
        <v>11.700000000000001</v>
      </c>
      <c r="D132" s="91">
        <f t="shared" si="59"/>
        <v>0</v>
      </c>
    </row>
    <row r="133" spans="2:4" x14ac:dyDescent="0.15">
      <c r="B133" s="20">
        <v>15</v>
      </c>
      <c r="C133" s="91">
        <f t="shared" ref="C133:D133" si="60">1.3*C37</f>
        <v>10.4</v>
      </c>
      <c r="D133" s="91">
        <f t="shared" si="60"/>
        <v>0</v>
      </c>
    </row>
    <row r="134" spans="2:4" x14ac:dyDescent="0.15">
      <c r="B134" s="20">
        <v>16</v>
      </c>
      <c r="C134" s="91">
        <f t="shared" ref="C134:D134" si="61">1.3*C38</f>
        <v>9.1</v>
      </c>
      <c r="D134" s="91">
        <f t="shared" si="61"/>
        <v>0</v>
      </c>
    </row>
    <row r="135" spans="2:4" x14ac:dyDescent="0.15">
      <c r="B135" s="20">
        <v>17</v>
      </c>
      <c r="C135" s="91">
        <f t="shared" ref="C135:D135" si="62">1.3*C39</f>
        <v>1.3</v>
      </c>
      <c r="D135" s="91">
        <f t="shared" si="62"/>
        <v>0</v>
      </c>
    </row>
    <row r="136" spans="2:4" x14ac:dyDescent="0.15">
      <c r="B136" s="20">
        <v>18</v>
      </c>
      <c r="C136" s="91">
        <f t="shared" ref="C136:D136" si="63">1.3*C40</f>
        <v>0</v>
      </c>
      <c r="D136" s="91">
        <f t="shared" si="63"/>
        <v>0</v>
      </c>
    </row>
    <row r="137" spans="2:4" x14ac:dyDescent="0.15">
      <c r="B137" s="20">
        <v>19</v>
      </c>
      <c r="C137" s="91">
        <f t="shared" ref="C137:D137" si="64">1.3*C41</f>
        <v>0</v>
      </c>
      <c r="D137" s="91">
        <f t="shared" si="64"/>
        <v>0</v>
      </c>
    </row>
    <row r="138" spans="2:4" x14ac:dyDescent="0.15">
      <c r="B138" s="20">
        <v>20</v>
      </c>
      <c r="C138" s="91">
        <f t="shared" ref="C138:D138" si="65">1.3*C42</f>
        <v>6.5</v>
      </c>
      <c r="D138" s="91">
        <f t="shared" si="65"/>
        <v>0</v>
      </c>
    </row>
    <row r="139" spans="2:4" x14ac:dyDescent="0.15">
      <c r="B139" s="20">
        <v>21</v>
      </c>
      <c r="C139" s="91">
        <f t="shared" ref="C139:D139" si="66">1.3*C43</f>
        <v>26</v>
      </c>
      <c r="D139" s="91">
        <f t="shared" si="66"/>
        <v>0</v>
      </c>
    </row>
    <row r="140" spans="2:4" x14ac:dyDescent="0.15">
      <c r="B140" s="20">
        <v>22</v>
      </c>
      <c r="C140" s="91">
        <f t="shared" ref="C140:D140" si="67">1.3*C44</f>
        <v>39</v>
      </c>
      <c r="D140" s="91">
        <f t="shared" si="67"/>
        <v>0</v>
      </c>
    </row>
    <row r="141" spans="2:4" x14ac:dyDescent="0.15">
      <c r="B141" s="20">
        <v>23</v>
      </c>
      <c r="C141" s="91">
        <f t="shared" ref="C141:D141" si="68">1.3*C45</f>
        <v>32.5</v>
      </c>
      <c r="D141" s="91">
        <f t="shared" si="68"/>
        <v>0</v>
      </c>
    </row>
    <row r="142" spans="2:4" x14ac:dyDescent="0.15">
      <c r="B142" s="20">
        <v>24</v>
      </c>
      <c r="C142" s="91">
        <f t="shared" ref="C142:D142" si="69">1.3*C46</f>
        <v>13</v>
      </c>
      <c r="D142" s="91">
        <f t="shared" si="69"/>
        <v>0</v>
      </c>
    </row>
    <row r="143" spans="2:4" x14ac:dyDescent="0.15">
      <c r="B143" s="20">
        <v>25</v>
      </c>
      <c r="C143" s="91">
        <f t="shared" ref="C143:D143" si="70">1.3*C47</f>
        <v>19.5</v>
      </c>
      <c r="D143" s="91">
        <f t="shared" si="70"/>
        <v>0</v>
      </c>
    </row>
    <row r="144" spans="2:4" x14ac:dyDescent="0.15">
      <c r="B144" s="20">
        <v>26</v>
      </c>
      <c r="C144" s="91">
        <f t="shared" ref="C144:D144" si="71">1.3*C48</f>
        <v>19.5</v>
      </c>
      <c r="D144" s="91">
        <f t="shared" si="71"/>
        <v>0</v>
      </c>
    </row>
    <row r="145" spans="2:4" x14ac:dyDescent="0.15">
      <c r="B145" s="20">
        <v>27</v>
      </c>
      <c r="C145" s="91">
        <f t="shared" ref="C145:D145" si="72">1.3*C49</f>
        <v>11.700000000000001</v>
      </c>
      <c r="D145" s="91">
        <f t="shared" si="72"/>
        <v>0</v>
      </c>
    </row>
    <row r="146" spans="2:4" x14ac:dyDescent="0.15">
      <c r="B146" s="20">
        <v>28</v>
      </c>
      <c r="C146" s="91">
        <f t="shared" ref="C146:D146" si="73">1.3*C50</f>
        <v>10.4</v>
      </c>
      <c r="D146" s="91">
        <f t="shared" si="73"/>
        <v>0</v>
      </c>
    </row>
    <row r="147" spans="2:4" x14ac:dyDescent="0.15">
      <c r="B147" s="20">
        <v>29</v>
      </c>
      <c r="C147" s="91">
        <f t="shared" ref="C147:D147" si="74">1.3*C51</f>
        <v>2.6</v>
      </c>
      <c r="D147" s="91">
        <f t="shared" si="74"/>
        <v>0</v>
      </c>
    </row>
    <row r="148" spans="2:4" x14ac:dyDescent="0.15">
      <c r="B148" s="20">
        <v>30</v>
      </c>
      <c r="C148" s="91">
        <f t="shared" ref="C148:D148" si="75">1.3*C52</f>
        <v>0</v>
      </c>
      <c r="D148" s="91">
        <f t="shared" si="75"/>
        <v>0</v>
      </c>
    </row>
    <row r="149" spans="2:4" x14ac:dyDescent="0.15">
      <c r="B149" s="20">
        <v>31</v>
      </c>
      <c r="C149" s="91">
        <f t="shared" ref="C149:D149" si="76">1.3*C53</f>
        <v>1.3</v>
      </c>
      <c r="D149" s="91">
        <f t="shared" si="76"/>
        <v>0</v>
      </c>
    </row>
    <row r="150" spans="2:4" x14ac:dyDescent="0.15">
      <c r="B150" s="20">
        <v>32</v>
      </c>
      <c r="C150" s="91">
        <f t="shared" ref="C150:D150" si="77">1.3*C54</f>
        <v>6.5</v>
      </c>
      <c r="D150" s="91">
        <f t="shared" si="77"/>
        <v>0</v>
      </c>
    </row>
    <row r="151" spans="2:4" x14ac:dyDescent="0.15">
      <c r="B151" s="20">
        <v>33</v>
      </c>
      <c r="C151" s="91">
        <f t="shared" ref="C151:D151" si="78">1.3*C55</f>
        <v>13</v>
      </c>
      <c r="D151" s="91">
        <f t="shared" si="78"/>
        <v>0</v>
      </c>
    </row>
    <row r="152" spans="2:4" x14ac:dyDescent="0.15">
      <c r="B152" s="20">
        <v>34</v>
      </c>
      <c r="C152" s="91">
        <f t="shared" ref="C152:D152" si="79">1.3*C56</f>
        <v>58.5</v>
      </c>
      <c r="D152" s="91">
        <f t="shared" si="79"/>
        <v>0</v>
      </c>
    </row>
    <row r="153" spans="2:4" x14ac:dyDescent="0.15">
      <c r="B153" s="20">
        <v>35</v>
      </c>
      <c r="C153" s="91">
        <f t="shared" ref="C153:D153" si="80">1.3*C57</f>
        <v>39</v>
      </c>
      <c r="D153" s="91">
        <f t="shared" si="80"/>
        <v>0</v>
      </c>
    </row>
    <row r="154" spans="2:4" x14ac:dyDescent="0.15">
      <c r="B154" s="20">
        <v>36</v>
      </c>
      <c r="C154" s="91">
        <f t="shared" ref="C154:D154" si="81">1.3*C58</f>
        <v>26</v>
      </c>
      <c r="D154" s="91">
        <f t="shared" si="81"/>
        <v>0</v>
      </c>
    </row>
    <row r="155" spans="2:4" x14ac:dyDescent="0.15">
      <c r="B155" s="20">
        <v>37</v>
      </c>
      <c r="C155" s="91">
        <f t="shared" ref="C155:D155" si="82">1.3*C59</f>
        <v>13</v>
      </c>
      <c r="D155" s="91">
        <f t="shared" si="82"/>
        <v>0</v>
      </c>
    </row>
    <row r="156" spans="2:4" x14ac:dyDescent="0.15">
      <c r="B156" s="20">
        <v>38</v>
      </c>
      <c r="C156" s="91">
        <f t="shared" ref="C156:D156" si="83">1.3*C60</f>
        <v>11.700000000000001</v>
      </c>
      <c r="D156" s="91">
        <f t="shared" si="83"/>
        <v>0</v>
      </c>
    </row>
    <row r="157" spans="2:4" x14ac:dyDescent="0.15">
      <c r="B157" s="20">
        <v>39</v>
      </c>
      <c r="C157" s="91">
        <f t="shared" ref="C157:D157" si="84">1.3*C61</f>
        <v>10.4</v>
      </c>
      <c r="D157" s="91">
        <f t="shared" si="84"/>
        <v>0</v>
      </c>
    </row>
    <row r="158" spans="2:4" x14ac:dyDescent="0.15">
      <c r="B158" s="20">
        <v>40</v>
      </c>
      <c r="C158" s="91">
        <f t="shared" ref="C158:D158" si="85">1.3*C62</f>
        <v>9.1</v>
      </c>
      <c r="D158" s="91">
        <f t="shared" si="85"/>
        <v>0</v>
      </c>
    </row>
    <row r="159" spans="2:4" x14ac:dyDescent="0.15">
      <c r="B159" s="20">
        <v>41</v>
      </c>
      <c r="C159" s="91">
        <f t="shared" ref="C159:D159" si="86">1.3*C63</f>
        <v>1.3</v>
      </c>
      <c r="D159" s="91">
        <f t="shared" si="86"/>
        <v>0</v>
      </c>
    </row>
    <row r="160" spans="2:4" x14ac:dyDescent="0.15">
      <c r="B160" s="20">
        <v>42</v>
      </c>
      <c r="C160" s="91">
        <f t="shared" ref="C160:D160" si="87">1.3*C64</f>
        <v>0</v>
      </c>
      <c r="D160" s="91">
        <f t="shared" si="87"/>
        <v>0</v>
      </c>
    </row>
    <row r="161" spans="2:4" x14ac:dyDescent="0.15">
      <c r="B161" s="20">
        <v>43</v>
      </c>
      <c r="C161" s="91">
        <f t="shared" ref="C161:D161" si="88">1.3*C65</f>
        <v>0</v>
      </c>
      <c r="D161" s="91">
        <f t="shared" si="88"/>
        <v>0</v>
      </c>
    </row>
    <row r="162" spans="2:4" x14ac:dyDescent="0.15">
      <c r="B162" s="20">
        <v>44</v>
      </c>
      <c r="C162" s="91">
        <f t="shared" ref="C162:D162" si="89">1.3*C66</f>
        <v>6.5</v>
      </c>
      <c r="D162" s="91">
        <f t="shared" si="89"/>
        <v>0</v>
      </c>
    </row>
    <row r="163" spans="2:4" x14ac:dyDescent="0.15">
      <c r="B163" s="20">
        <v>45</v>
      </c>
      <c r="C163" s="91">
        <f t="shared" ref="C163:D163" si="90">1.3*C67</f>
        <v>26</v>
      </c>
      <c r="D163" s="91">
        <f t="shared" si="90"/>
        <v>0</v>
      </c>
    </row>
    <row r="164" spans="2:4" x14ac:dyDescent="0.15">
      <c r="B164" s="20">
        <v>46</v>
      </c>
      <c r="C164" s="91">
        <f t="shared" ref="C164:D164" si="91">1.3*C68</f>
        <v>39</v>
      </c>
      <c r="D164" s="91">
        <f t="shared" si="91"/>
        <v>0</v>
      </c>
    </row>
    <row r="165" spans="2:4" x14ac:dyDescent="0.15">
      <c r="B165" s="20">
        <v>47</v>
      </c>
      <c r="C165" s="91">
        <f t="shared" ref="C165:D165" si="92">1.3*C69</f>
        <v>32.5</v>
      </c>
      <c r="D165" s="91">
        <f t="shared" si="92"/>
        <v>0</v>
      </c>
    </row>
    <row r="166" spans="2:4" x14ac:dyDescent="0.15">
      <c r="B166" s="20">
        <v>48</v>
      </c>
      <c r="C166" s="91">
        <f t="shared" ref="C166:D166" si="93">1.3*C70</f>
        <v>13</v>
      </c>
      <c r="D166" s="91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83"/>
  <sheetViews>
    <sheetView showGridLines="0" zoomScale="130" zoomScaleNormal="130" workbookViewId="0">
      <selection activeCell="A9" sqref="A9"/>
    </sheetView>
  </sheetViews>
  <sheetFormatPr defaultRowHeight="11.25" x14ac:dyDescent="0.15"/>
  <cols>
    <col min="1" max="1" width="9.75" customWidth="1"/>
  </cols>
  <sheetData>
    <row r="1" spans="1:31" ht="19.5" x14ac:dyDescent="0.25">
      <c r="A1" s="79" t="s">
        <v>68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15">
      <c r="A2" s="80" t="s">
        <v>70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15">
      <c r="A3" s="126"/>
      <c r="B3" s="22"/>
      <c r="C3" s="22"/>
      <c r="D3" s="22"/>
      <c r="E3" s="22"/>
      <c r="F3" s="22"/>
      <c r="G3" s="2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22"/>
      <c r="Y3" s="22"/>
      <c r="Z3" s="22"/>
      <c r="AA3" s="22"/>
      <c r="AB3" s="22"/>
      <c r="AC3" s="22"/>
      <c r="AD3" s="22"/>
      <c r="AE3" s="22"/>
    </row>
    <row r="4" spans="1:31" x14ac:dyDescent="0.15">
      <c r="A4" s="81" t="s">
        <v>72</v>
      </c>
      <c r="B4" s="82"/>
      <c r="C4" s="82"/>
      <c r="D4" s="82"/>
      <c r="E4" s="83"/>
      <c r="F4" s="84" t="s">
        <v>73</v>
      </c>
      <c r="G4" s="82"/>
      <c r="H4" s="82"/>
      <c r="I4" s="82"/>
      <c r="J4" s="81" t="s">
        <v>74</v>
      </c>
      <c r="K4" s="84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3"/>
      <c r="Y4" s="22"/>
      <c r="Z4" s="22"/>
      <c r="AA4" s="22"/>
      <c r="AB4" s="22"/>
      <c r="AC4" s="22"/>
      <c r="AD4" s="22"/>
      <c r="AE4" s="22"/>
    </row>
    <row r="5" spans="1:31" x14ac:dyDescent="0.15">
      <c r="A5" s="85"/>
      <c r="B5" s="6"/>
      <c r="C5" s="6"/>
      <c r="D5" s="6"/>
      <c r="E5" s="86"/>
      <c r="F5" s="6"/>
      <c r="G5" s="6"/>
      <c r="H5" s="6"/>
      <c r="I5" s="6"/>
      <c r="J5" s="87"/>
      <c r="K5" s="6"/>
      <c r="L5" s="88"/>
      <c r="M5" s="88"/>
      <c r="N5" s="6"/>
      <c r="O5" s="6"/>
      <c r="P5" s="6"/>
      <c r="Q5" s="91"/>
      <c r="R5" s="6"/>
      <c r="S5" s="6"/>
      <c r="T5" s="6"/>
      <c r="U5" s="6"/>
      <c r="V5" s="6"/>
      <c r="W5" s="6"/>
      <c r="X5" s="97"/>
      <c r="Y5" s="22"/>
      <c r="Z5" s="22"/>
      <c r="AA5" s="22"/>
      <c r="AB5" s="22"/>
      <c r="AC5" s="22"/>
      <c r="AD5" s="22"/>
      <c r="AE5" s="22"/>
    </row>
    <row r="6" spans="1:31" x14ac:dyDescent="0.15">
      <c r="A6" s="159" t="s">
        <v>220</v>
      </c>
      <c r="B6" s="6"/>
      <c r="C6" s="6"/>
      <c r="D6" s="6"/>
      <c r="E6" s="86"/>
      <c r="F6" s="22"/>
      <c r="G6" s="6"/>
      <c r="H6" s="6"/>
      <c r="I6" s="6"/>
      <c r="J6" s="87"/>
      <c r="K6" s="6"/>
      <c r="L6" s="6"/>
      <c r="M6" s="6"/>
      <c r="N6" s="6"/>
      <c r="O6" s="6"/>
      <c r="P6" s="6"/>
      <c r="Q6" s="91"/>
      <c r="R6" s="6"/>
      <c r="S6" s="6"/>
      <c r="T6" s="6"/>
      <c r="U6" s="6"/>
      <c r="V6" s="6"/>
      <c r="W6" s="6"/>
      <c r="X6" s="86"/>
      <c r="Y6" s="22"/>
      <c r="Z6" s="22"/>
      <c r="AA6" s="22"/>
      <c r="AB6" s="22"/>
      <c r="AC6" s="22"/>
      <c r="AD6" s="22"/>
      <c r="AE6" s="22"/>
    </row>
    <row r="7" spans="1:31" x14ac:dyDescent="0.15">
      <c r="A7" s="159" t="s">
        <v>221</v>
      </c>
      <c r="B7" s="6"/>
      <c r="C7" s="6"/>
      <c r="D7" s="6"/>
      <c r="E7" s="86"/>
      <c r="F7" s="6"/>
      <c r="G7" s="6"/>
      <c r="H7" s="6"/>
      <c r="I7" s="6"/>
      <c r="J7" s="90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7"/>
      <c r="Y7" s="22"/>
      <c r="Z7" s="22"/>
      <c r="AA7" s="22"/>
      <c r="AB7" s="22"/>
      <c r="AC7" s="22"/>
      <c r="AD7" s="22"/>
      <c r="AE7" s="22"/>
    </row>
    <row r="8" spans="1:31" x14ac:dyDescent="0.15">
      <c r="A8" s="158" t="s">
        <v>217</v>
      </c>
      <c r="B8" s="6"/>
      <c r="C8" s="6"/>
      <c r="D8" s="6"/>
      <c r="E8" s="86"/>
      <c r="F8" s="6"/>
      <c r="G8" s="6"/>
      <c r="H8" s="6"/>
      <c r="I8" s="6"/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86"/>
      <c r="Y8" s="22"/>
      <c r="Z8" s="22"/>
      <c r="AA8" s="22"/>
      <c r="AB8" s="22"/>
      <c r="AC8" s="22"/>
      <c r="AD8" s="22"/>
      <c r="AE8" s="22"/>
    </row>
    <row r="9" spans="1:31" x14ac:dyDescent="0.15">
      <c r="A9" s="159" t="s">
        <v>223</v>
      </c>
      <c r="B9" s="6"/>
      <c r="C9" s="6"/>
      <c r="D9" s="6"/>
      <c r="E9" s="86"/>
      <c r="F9" s="6"/>
      <c r="G9" s="6"/>
      <c r="H9" s="6"/>
      <c r="I9" s="6"/>
      <c r="J9" s="90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86"/>
      <c r="Y9" s="22"/>
      <c r="Z9" s="22"/>
      <c r="AA9" s="22"/>
      <c r="AB9" s="22"/>
      <c r="AC9" s="22"/>
      <c r="AD9" s="22"/>
      <c r="AE9" s="22"/>
    </row>
    <row r="10" spans="1:31" x14ac:dyDescent="0.15">
      <c r="A10" s="85"/>
      <c r="B10" s="6"/>
      <c r="C10" s="6"/>
      <c r="D10" s="6"/>
      <c r="E10" s="86"/>
      <c r="F10" s="89"/>
      <c r="G10" s="6"/>
      <c r="H10" s="6"/>
      <c r="I10" s="6"/>
      <c r="J10" s="90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86"/>
      <c r="Y10" s="22"/>
      <c r="Z10" s="22"/>
      <c r="AA10" s="22"/>
      <c r="AB10" s="22"/>
      <c r="AC10" s="22"/>
      <c r="AD10" s="22"/>
      <c r="AE10" s="22"/>
    </row>
    <row r="11" spans="1:31" x14ac:dyDescent="0.15">
      <c r="A11" s="85"/>
      <c r="B11" s="6"/>
      <c r="C11" s="6"/>
      <c r="D11" s="6"/>
      <c r="E11" s="86"/>
      <c r="F11" s="22"/>
      <c r="G11" s="6"/>
      <c r="H11" s="6"/>
      <c r="I11" s="6"/>
      <c r="J11" s="90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86"/>
      <c r="Y11" s="22"/>
      <c r="Z11" s="22"/>
      <c r="AA11" s="22"/>
      <c r="AB11" s="22"/>
      <c r="AC11" s="22"/>
      <c r="AD11" s="22"/>
      <c r="AE11" s="22"/>
    </row>
    <row r="12" spans="1:31" x14ac:dyDescent="0.15">
      <c r="A12" s="85"/>
      <c r="B12" s="6"/>
      <c r="C12" s="6"/>
      <c r="D12" s="6"/>
      <c r="E12" s="86"/>
      <c r="F12" s="6"/>
      <c r="G12" s="6"/>
      <c r="H12" s="6"/>
      <c r="I12" s="6"/>
      <c r="J12" s="9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86"/>
      <c r="Y12" s="22"/>
      <c r="Z12" s="22"/>
      <c r="AA12" s="22"/>
      <c r="AB12" s="22"/>
      <c r="AC12" s="22"/>
      <c r="AD12" s="22"/>
      <c r="AE12" s="22"/>
    </row>
    <row r="13" spans="1:31" x14ac:dyDescent="0.15">
      <c r="A13" s="85"/>
      <c r="B13" s="6"/>
      <c r="C13" s="6"/>
      <c r="D13" s="6"/>
      <c r="E13" s="86"/>
      <c r="F13" s="6"/>
      <c r="G13" s="6"/>
      <c r="H13" s="6"/>
      <c r="I13" s="6"/>
      <c r="J13" s="9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86"/>
      <c r="Y13" s="22"/>
      <c r="Z13" s="22"/>
      <c r="AA13" s="22"/>
      <c r="AB13" s="22"/>
      <c r="AC13" s="22"/>
      <c r="AD13" s="22"/>
      <c r="AE13" s="22"/>
    </row>
    <row r="14" spans="1:31" x14ac:dyDescent="0.15">
      <c r="A14" s="85"/>
      <c r="B14" s="6"/>
      <c r="C14" s="6"/>
      <c r="D14" s="6"/>
      <c r="E14" s="86"/>
      <c r="F14" s="6"/>
      <c r="G14" s="6"/>
      <c r="H14" s="6"/>
      <c r="I14" s="6"/>
      <c r="J14" s="90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86"/>
      <c r="Y14" s="22"/>
      <c r="Z14" s="22"/>
      <c r="AA14" s="22"/>
      <c r="AB14" s="22"/>
      <c r="AC14" s="22"/>
      <c r="AD14" s="22"/>
      <c r="AE14" s="22"/>
    </row>
    <row r="15" spans="1:31" x14ac:dyDescent="0.15">
      <c r="A15" s="85"/>
      <c r="B15" s="6"/>
      <c r="C15" s="6"/>
      <c r="D15" s="6"/>
      <c r="E15" s="86"/>
      <c r="F15" s="6"/>
      <c r="G15" s="6"/>
      <c r="H15" s="6"/>
      <c r="I15" s="6"/>
      <c r="J15" s="9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86"/>
      <c r="Y15" s="22"/>
      <c r="Z15" s="22"/>
      <c r="AA15" s="22"/>
      <c r="AB15" s="22"/>
      <c r="AC15" s="22"/>
      <c r="AD15" s="22"/>
      <c r="AE15" s="22"/>
    </row>
    <row r="16" spans="1:31" x14ac:dyDescent="0.15">
      <c r="A16" s="85"/>
      <c r="B16" s="6"/>
      <c r="C16" s="6"/>
      <c r="D16" s="6"/>
      <c r="E16" s="86"/>
      <c r="F16" s="6"/>
      <c r="G16" s="6"/>
      <c r="H16" s="6"/>
      <c r="I16" s="6"/>
      <c r="J16" s="9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86"/>
      <c r="Y16" s="22"/>
      <c r="Z16" s="22"/>
      <c r="AA16" s="22"/>
      <c r="AB16" s="22"/>
      <c r="AC16" s="22"/>
      <c r="AD16" s="22"/>
      <c r="AE16" s="22"/>
    </row>
    <row r="17" spans="1:31" x14ac:dyDescent="0.15">
      <c r="A17" s="85"/>
      <c r="B17" s="6"/>
      <c r="C17" s="6"/>
      <c r="D17" s="6"/>
      <c r="E17" s="86"/>
      <c r="F17" s="6"/>
      <c r="G17" s="6"/>
      <c r="H17" s="6"/>
      <c r="I17" s="6"/>
      <c r="J17" s="9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86"/>
      <c r="Y17" s="22"/>
      <c r="Z17" s="22"/>
      <c r="AA17" s="22"/>
      <c r="AB17" s="22"/>
      <c r="AC17" s="22"/>
      <c r="AD17" s="22"/>
      <c r="AE17" s="22"/>
    </row>
    <row r="18" spans="1:31" x14ac:dyDescent="0.15">
      <c r="A18" s="92"/>
      <c r="B18" s="93"/>
      <c r="C18" s="93"/>
      <c r="D18" s="93"/>
      <c r="E18" s="94"/>
      <c r="F18" s="93"/>
      <c r="G18" s="93"/>
      <c r="H18" s="93"/>
      <c r="I18" s="93"/>
      <c r="J18" s="95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4"/>
      <c r="Y18" s="22"/>
      <c r="Z18" s="22"/>
      <c r="AA18" s="22"/>
      <c r="AB18" s="22"/>
      <c r="AC18" s="22"/>
      <c r="AD18" s="22"/>
      <c r="AE18" s="22"/>
    </row>
    <row r="19" spans="1:31" x14ac:dyDescent="0.15">
      <c r="A19" s="80"/>
      <c r="B19" s="22"/>
      <c r="C19" s="22"/>
      <c r="D19" s="22"/>
      <c r="E19" s="22"/>
      <c r="F19" s="22"/>
      <c r="G19" s="2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22"/>
      <c r="Y19" s="22"/>
      <c r="Z19" s="22"/>
      <c r="AA19" s="22"/>
      <c r="AB19" s="22"/>
      <c r="AC19" s="22"/>
      <c r="AD19" s="22"/>
      <c r="AE19" s="22"/>
    </row>
    <row r="20" spans="1:31" x14ac:dyDescent="0.15">
      <c r="A20" s="6"/>
      <c r="B20" s="91"/>
      <c r="C20" s="91"/>
      <c r="D20" s="91"/>
      <c r="E20" s="91"/>
      <c r="F20" s="91"/>
      <c r="G20" s="91"/>
      <c r="H20" s="91"/>
      <c r="I20" s="91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2"/>
      <c r="AC20" s="22"/>
      <c r="AD20" s="22"/>
      <c r="AE20" s="22"/>
    </row>
    <row r="21" spans="1:31" x14ac:dyDescent="0.15">
      <c r="A21" s="60" t="s">
        <v>137</v>
      </c>
      <c r="B21" s="57" t="s">
        <v>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31" ht="12" thickBot="1" x14ac:dyDescent="0.2">
      <c r="A22" s="65" t="s">
        <v>21</v>
      </c>
      <c r="B22" s="51" t="s">
        <v>157</v>
      </c>
      <c r="C22" s="52" t="s">
        <v>158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31" x14ac:dyDescent="0.15">
      <c r="A23" s="20">
        <v>1</v>
      </c>
      <c r="B23" s="18">
        <v>100</v>
      </c>
      <c r="C23" s="18">
        <v>100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</row>
    <row r="24" spans="1:31" x14ac:dyDescent="0.15">
      <c r="A24" s="20">
        <v>2</v>
      </c>
      <c r="B24" s="18">
        <v>100</v>
      </c>
      <c r="C24" s="18">
        <v>100</v>
      </c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</row>
    <row r="25" spans="1:31" x14ac:dyDescent="0.15">
      <c r="A25" s="20">
        <v>3</v>
      </c>
      <c r="B25" s="18">
        <v>100</v>
      </c>
      <c r="C25" s="18">
        <v>100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</row>
    <row r="26" spans="1:31" x14ac:dyDescent="0.15">
      <c r="A26" s="20">
        <v>4</v>
      </c>
      <c r="B26" s="18">
        <v>100</v>
      </c>
      <c r="C26" s="18">
        <v>100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</row>
    <row r="27" spans="1:31" x14ac:dyDescent="0.15">
      <c r="A27" s="20">
        <v>5</v>
      </c>
      <c r="B27" s="18">
        <v>100</v>
      </c>
      <c r="C27" s="18">
        <v>100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</row>
    <row r="28" spans="1:31" x14ac:dyDescent="0.15">
      <c r="A28" s="20">
        <v>6</v>
      </c>
      <c r="B28" s="18">
        <v>100</v>
      </c>
      <c r="C28" s="18">
        <v>100</v>
      </c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</row>
    <row r="29" spans="1:31" x14ac:dyDescent="0.15">
      <c r="A29" s="20">
        <v>7</v>
      </c>
      <c r="B29" s="18">
        <v>100</v>
      </c>
      <c r="C29" s="18">
        <v>100</v>
      </c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</row>
    <row r="30" spans="1:31" x14ac:dyDescent="0.15">
      <c r="A30" s="20">
        <v>8</v>
      </c>
      <c r="B30" s="18">
        <v>100</v>
      </c>
      <c r="C30" s="18">
        <v>100</v>
      </c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</row>
    <row r="31" spans="1:31" x14ac:dyDescent="0.15">
      <c r="A31" s="20">
        <v>9</v>
      </c>
      <c r="B31" s="18">
        <v>100</v>
      </c>
      <c r="C31" s="18">
        <v>100</v>
      </c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</row>
    <row r="32" spans="1:31" x14ac:dyDescent="0.15">
      <c r="A32" s="20">
        <v>10</v>
      </c>
      <c r="B32" s="18">
        <v>100</v>
      </c>
      <c r="C32" s="18">
        <v>100</v>
      </c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</row>
    <row r="33" spans="1:27" x14ac:dyDescent="0.15">
      <c r="A33" s="20">
        <v>11</v>
      </c>
      <c r="B33" s="18">
        <v>100</v>
      </c>
      <c r="C33" s="18">
        <v>100</v>
      </c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</row>
    <row r="34" spans="1:27" x14ac:dyDescent="0.15">
      <c r="A34" s="20">
        <v>12</v>
      </c>
      <c r="B34" s="18">
        <v>100</v>
      </c>
      <c r="C34" s="18">
        <v>100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</row>
    <row r="35" spans="1:27" x14ac:dyDescent="0.15">
      <c r="A35" s="19">
        <v>13</v>
      </c>
      <c r="B35" s="17">
        <v>100</v>
      </c>
      <c r="C35" s="17">
        <v>100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</row>
    <row r="36" spans="1:27" x14ac:dyDescent="0.15">
      <c r="A36" s="19">
        <v>14</v>
      </c>
      <c r="B36" s="17">
        <v>100</v>
      </c>
      <c r="C36" s="17">
        <v>100</v>
      </c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</row>
    <row r="37" spans="1:27" x14ac:dyDescent="0.15">
      <c r="A37" s="19">
        <v>15</v>
      </c>
      <c r="B37" s="17">
        <v>100</v>
      </c>
      <c r="C37" s="17">
        <v>100</v>
      </c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</row>
    <row r="38" spans="1:27" x14ac:dyDescent="0.15">
      <c r="A38" s="19">
        <v>16</v>
      </c>
      <c r="B38" s="17">
        <v>100</v>
      </c>
      <c r="C38" s="17">
        <v>100</v>
      </c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</row>
    <row r="39" spans="1:27" x14ac:dyDescent="0.15">
      <c r="A39" s="19">
        <v>17</v>
      </c>
      <c r="B39" s="17">
        <v>100</v>
      </c>
      <c r="C39" s="17">
        <v>100</v>
      </c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</row>
    <row r="40" spans="1:27" x14ac:dyDescent="0.15">
      <c r="A40" s="19">
        <v>18</v>
      </c>
      <c r="B40" s="17">
        <v>100</v>
      </c>
      <c r="C40" s="17">
        <v>100</v>
      </c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</row>
    <row r="41" spans="1:27" x14ac:dyDescent="0.15">
      <c r="A41" s="19">
        <v>19</v>
      </c>
      <c r="B41" s="17">
        <v>100</v>
      </c>
      <c r="C41" s="17">
        <v>100</v>
      </c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</row>
    <row r="42" spans="1:27" x14ac:dyDescent="0.15">
      <c r="A42" s="19">
        <v>20</v>
      </c>
      <c r="B42" s="17">
        <v>100</v>
      </c>
      <c r="C42" s="17">
        <v>100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</row>
    <row r="43" spans="1:27" x14ac:dyDescent="0.15">
      <c r="A43" s="19">
        <v>21</v>
      </c>
      <c r="B43" s="17">
        <v>100</v>
      </c>
      <c r="C43" s="17">
        <v>100</v>
      </c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7" x14ac:dyDescent="0.15">
      <c r="A44" s="19">
        <v>22</v>
      </c>
      <c r="B44" s="17">
        <v>100</v>
      </c>
      <c r="C44" s="17">
        <v>100</v>
      </c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</row>
    <row r="45" spans="1:27" x14ac:dyDescent="0.15">
      <c r="A45" s="19">
        <v>23</v>
      </c>
      <c r="B45" s="17">
        <v>100</v>
      </c>
      <c r="C45" s="17">
        <v>100</v>
      </c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</row>
    <row r="46" spans="1:27" x14ac:dyDescent="0.15">
      <c r="A46" s="19">
        <v>24</v>
      </c>
      <c r="B46" s="17">
        <v>100</v>
      </c>
      <c r="C46" s="17">
        <v>100</v>
      </c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</row>
    <row r="47" spans="1:27" x14ac:dyDescent="0.15">
      <c r="A47" s="19">
        <v>25</v>
      </c>
      <c r="B47" s="18">
        <v>100</v>
      </c>
      <c r="C47" s="18">
        <v>100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</row>
    <row r="48" spans="1:27" x14ac:dyDescent="0.15">
      <c r="A48" s="19">
        <v>26</v>
      </c>
      <c r="B48" s="18">
        <v>100</v>
      </c>
      <c r="C48" s="18">
        <v>100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</row>
    <row r="49" spans="1:27" x14ac:dyDescent="0.15">
      <c r="A49" s="19">
        <v>27</v>
      </c>
      <c r="B49" s="18">
        <v>100</v>
      </c>
      <c r="C49" s="18">
        <v>100</v>
      </c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</row>
    <row r="50" spans="1:27" x14ac:dyDescent="0.15">
      <c r="A50" s="19">
        <v>28</v>
      </c>
      <c r="B50" s="18">
        <v>100</v>
      </c>
      <c r="C50" s="18">
        <v>100</v>
      </c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7" x14ac:dyDescent="0.15">
      <c r="A51" s="19">
        <v>29</v>
      </c>
      <c r="B51" s="18">
        <v>100</v>
      </c>
      <c r="C51" s="18">
        <v>100</v>
      </c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</row>
    <row r="52" spans="1:27" x14ac:dyDescent="0.15">
      <c r="A52" s="19">
        <v>30</v>
      </c>
      <c r="B52" s="18">
        <v>100</v>
      </c>
      <c r="C52" s="18">
        <v>100</v>
      </c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</row>
    <row r="53" spans="1:27" x14ac:dyDescent="0.15">
      <c r="A53" s="19">
        <v>31</v>
      </c>
      <c r="B53" s="18">
        <v>100</v>
      </c>
      <c r="C53" s="18">
        <v>100</v>
      </c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r="54" spans="1:27" x14ac:dyDescent="0.15">
      <c r="A54" s="19">
        <v>32</v>
      </c>
      <c r="B54" s="18">
        <v>100</v>
      </c>
      <c r="C54" s="18">
        <v>100</v>
      </c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</row>
    <row r="55" spans="1:27" x14ac:dyDescent="0.15">
      <c r="A55" s="19">
        <v>33</v>
      </c>
      <c r="B55" s="18">
        <v>100</v>
      </c>
      <c r="C55" s="18">
        <v>100</v>
      </c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</row>
    <row r="56" spans="1:27" x14ac:dyDescent="0.15">
      <c r="A56" s="19">
        <v>34</v>
      </c>
      <c r="B56" s="18">
        <v>100</v>
      </c>
      <c r="C56" s="18">
        <v>100</v>
      </c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</row>
    <row r="57" spans="1:27" x14ac:dyDescent="0.15">
      <c r="A57" s="19">
        <v>35</v>
      </c>
      <c r="B57" s="18">
        <v>100</v>
      </c>
      <c r="C57" s="18">
        <v>100</v>
      </c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7" x14ac:dyDescent="0.15">
      <c r="A58" s="19">
        <v>36</v>
      </c>
      <c r="B58" s="18">
        <v>100</v>
      </c>
      <c r="C58" s="18">
        <v>100</v>
      </c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</row>
    <row r="59" spans="1:27" x14ac:dyDescent="0.15">
      <c r="A59" s="19">
        <v>37</v>
      </c>
      <c r="B59" s="17">
        <v>100</v>
      </c>
      <c r="C59" s="17">
        <v>100</v>
      </c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</row>
    <row r="60" spans="1:27" x14ac:dyDescent="0.15">
      <c r="A60" s="19">
        <v>38</v>
      </c>
      <c r="B60" s="17">
        <v>100</v>
      </c>
      <c r="C60" s="17">
        <v>100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 spans="1:27" x14ac:dyDescent="0.15">
      <c r="A61" s="19">
        <v>39</v>
      </c>
      <c r="B61" s="17">
        <v>100</v>
      </c>
      <c r="C61" s="17">
        <v>100</v>
      </c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</row>
    <row r="62" spans="1:27" x14ac:dyDescent="0.15">
      <c r="A62" s="19">
        <v>40</v>
      </c>
      <c r="B62" s="17">
        <v>100</v>
      </c>
      <c r="C62" s="17">
        <v>100</v>
      </c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</row>
    <row r="63" spans="1:27" x14ac:dyDescent="0.15">
      <c r="A63" s="19">
        <v>41</v>
      </c>
      <c r="B63" s="17">
        <v>100</v>
      </c>
      <c r="C63" s="17">
        <v>100</v>
      </c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</row>
    <row r="64" spans="1:27" x14ac:dyDescent="0.15">
      <c r="A64" s="19">
        <v>42</v>
      </c>
      <c r="B64" s="17">
        <v>100</v>
      </c>
      <c r="C64" s="17">
        <v>100</v>
      </c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7" x14ac:dyDescent="0.15">
      <c r="A65" s="19">
        <v>43</v>
      </c>
      <c r="B65" s="17">
        <v>100</v>
      </c>
      <c r="C65" s="17">
        <v>100</v>
      </c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</row>
    <row r="66" spans="1:27" x14ac:dyDescent="0.15">
      <c r="A66" s="19">
        <v>44</v>
      </c>
      <c r="B66" s="17">
        <v>100</v>
      </c>
      <c r="C66" s="17">
        <v>100</v>
      </c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</row>
    <row r="67" spans="1:27" x14ac:dyDescent="0.15">
      <c r="A67" s="19">
        <v>45</v>
      </c>
      <c r="B67" s="17">
        <v>100</v>
      </c>
      <c r="C67" s="17">
        <v>100</v>
      </c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</row>
    <row r="68" spans="1:27" x14ac:dyDescent="0.15">
      <c r="A68" s="19">
        <v>46</v>
      </c>
      <c r="B68" s="17">
        <v>100</v>
      </c>
      <c r="C68" s="17">
        <v>100</v>
      </c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</row>
    <row r="69" spans="1:27" x14ac:dyDescent="0.15">
      <c r="A69" s="19">
        <v>47</v>
      </c>
      <c r="B69" s="17">
        <v>100</v>
      </c>
      <c r="C69" s="17">
        <v>100</v>
      </c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</row>
    <row r="70" spans="1:27" x14ac:dyDescent="0.15">
      <c r="A70" s="19">
        <v>48</v>
      </c>
      <c r="B70" s="17">
        <v>100</v>
      </c>
      <c r="C70" s="17">
        <v>100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</row>
    <row r="71" spans="1:27" x14ac:dyDescent="0.15">
      <c r="A71" s="6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7" x14ac:dyDescent="0.15">
      <c r="A72" s="6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</row>
    <row r="73" spans="1:27" x14ac:dyDescent="0.15">
      <c r="A73" s="6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</row>
    <row r="74" spans="1:27" x14ac:dyDescent="0.15">
      <c r="A74" s="6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</row>
    <row r="75" spans="1:27" x14ac:dyDescent="0.15">
      <c r="A75" s="6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</row>
    <row r="76" spans="1:27" x14ac:dyDescent="0.15">
      <c r="A76" s="6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</row>
    <row r="77" spans="1:27" x14ac:dyDescent="0.15">
      <c r="A77" s="6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</row>
    <row r="78" spans="1:27" x14ac:dyDescent="0.15">
      <c r="A78" s="6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7" x14ac:dyDescent="0.15">
      <c r="A79" s="6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</row>
    <row r="80" spans="1:27" x14ac:dyDescent="0.15">
      <c r="A80" s="6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</row>
    <row r="81" spans="1:27" x14ac:dyDescent="0.15">
      <c r="A81" s="6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</row>
    <row r="82" spans="1:27" x14ac:dyDescent="0.15">
      <c r="A82" s="6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</row>
    <row r="83" spans="1:27" x14ac:dyDescent="0.1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66"/>
  <sheetViews>
    <sheetView showGridLines="0" zoomScale="85" zoomScaleNormal="85" workbookViewId="0">
      <selection activeCell="D13" sqref="D13"/>
    </sheetView>
  </sheetViews>
  <sheetFormatPr defaultRowHeight="11.25" x14ac:dyDescent="0.15"/>
  <cols>
    <col min="1" max="1" width="8.75" style="139"/>
    <col min="2" max="2" width="12.75" customWidth="1"/>
    <col min="3" max="3" width="10.75" customWidth="1"/>
    <col min="4" max="5" width="7.75" customWidth="1"/>
    <col min="6" max="6" width="9.5" customWidth="1"/>
    <col min="7" max="7" width="9.375" customWidth="1"/>
    <col min="8" max="8" width="6.75" customWidth="1"/>
    <col min="9" max="10" width="11.75" customWidth="1"/>
    <col min="11" max="11" width="9.375" bestFit="1" customWidth="1"/>
    <col min="12" max="14" width="9.375" customWidth="1"/>
    <col min="15" max="15" width="9.375" bestFit="1" customWidth="1"/>
    <col min="16" max="16" width="9.375" customWidth="1"/>
    <col min="17" max="17" width="9.375" bestFit="1" customWidth="1"/>
    <col min="18" max="21" width="9.375" customWidth="1"/>
    <col min="22" max="26" width="9.375" bestFit="1" customWidth="1"/>
    <col min="27" max="27" width="13.125" customWidth="1"/>
    <col min="28" max="28" width="10.375" bestFit="1" customWidth="1"/>
  </cols>
  <sheetData>
    <row r="1" spans="2:25" ht="19.5" x14ac:dyDescent="0.25">
      <c r="B1" s="54" t="s">
        <v>8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2:25" x14ac:dyDescent="0.15">
      <c r="B2" s="55" t="s">
        <v>75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2:25" x14ac:dyDescent="0.15">
      <c r="B3" s="69" t="s">
        <v>78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2:25" x14ac:dyDescent="0.15">
      <c r="B4" s="44" t="s">
        <v>72</v>
      </c>
      <c r="C4" s="24"/>
      <c r="D4" s="24"/>
      <c r="E4" s="24"/>
      <c r="F4" s="25"/>
      <c r="G4" s="45" t="s">
        <v>73</v>
      </c>
      <c r="H4" s="24"/>
      <c r="I4" s="24"/>
      <c r="J4" s="24"/>
      <c r="K4" s="44" t="s">
        <v>74</v>
      </c>
      <c r="L4" s="45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</row>
    <row r="5" spans="2:25" x14ac:dyDescent="0.15">
      <c r="B5" s="27"/>
      <c r="C5" s="9"/>
      <c r="D5" s="9"/>
      <c r="E5" s="9"/>
      <c r="F5" s="28"/>
      <c r="G5" s="9"/>
      <c r="H5" s="9"/>
      <c r="I5" s="9"/>
      <c r="J5" s="9"/>
      <c r="K5" s="46" t="s">
        <v>180</v>
      </c>
      <c r="L5" t="s">
        <v>195</v>
      </c>
      <c r="M5" s="46" t="s">
        <v>198</v>
      </c>
      <c r="N5" t="s">
        <v>204</v>
      </c>
      <c r="O5" s="38" t="s">
        <v>203</v>
      </c>
      <c r="Q5" t="s">
        <v>179</v>
      </c>
      <c r="R5" s="156" t="s">
        <v>195</v>
      </c>
      <c r="S5" s="46" t="s">
        <v>198</v>
      </c>
      <c r="T5" s="139" t="s">
        <v>204</v>
      </c>
      <c r="U5" s="38" t="s">
        <v>203</v>
      </c>
      <c r="W5" s="9" t="s">
        <v>196</v>
      </c>
      <c r="X5" s="9" t="s">
        <v>197</v>
      </c>
      <c r="Y5" s="43"/>
    </row>
    <row r="6" spans="2:25" x14ac:dyDescent="0.15">
      <c r="B6" s="159" t="s">
        <v>222</v>
      </c>
      <c r="C6" s="9"/>
      <c r="D6" s="9"/>
      <c r="E6" s="9"/>
      <c r="F6" s="28"/>
      <c r="G6" s="37"/>
      <c r="H6" s="9"/>
      <c r="I6" s="9"/>
      <c r="J6" s="9"/>
      <c r="K6" s="20">
        <v>1</v>
      </c>
      <c r="L6" s="18">
        <v>20</v>
      </c>
      <c r="M6" s="47">
        <f>MAX(0,W6*100-L6)</f>
        <v>25</v>
      </c>
      <c r="N6" s="47">
        <f>M6*$H$16*$H$8</f>
        <v>5</v>
      </c>
      <c r="O6" s="17">
        <v>7</v>
      </c>
      <c r="Q6" s="19">
        <v>13</v>
      </c>
      <c r="R6" s="17">
        <v>25.000000000000007</v>
      </c>
      <c r="S6" s="47">
        <f>MAX(0,W6*100-R6)</f>
        <v>19.999999999999993</v>
      </c>
      <c r="T6" s="47">
        <f>S6*$H$16*$H$8</f>
        <v>3.9999999999999987</v>
      </c>
      <c r="U6" s="17">
        <v>5</v>
      </c>
      <c r="W6" s="139">
        <v>0.45</v>
      </c>
      <c r="X6" s="139">
        <f t="shared" ref="X6:X12" si="0">0.9*W6</f>
        <v>0.40500000000000003</v>
      </c>
      <c r="Y6" s="28"/>
    </row>
    <row r="7" spans="2:25" x14ac:dyDescent="0.15">
      <c r="B7" s="159" t="s">
        <v>221</v>
      </c>
      <c r="C7" s="9"/>
      <c r="D7" s="9"/>
      <c r="E7" s="9"/>
      <c r="F7" s="28"/>
      <c r="G7" s="37"/>
      <c r="H7" s="9" t="s">
        <v>199</v>
      </c>
      <c r="I7" s="9"/>
      <c r="J7" s="9"/>
      <c r="K7" s="20">
        <v>2</v>
      </c>
      <c r="L7" s="18">
        <v>30</v>
      </c>
      <c r="M7" s="47">
        <f t="shared" ref="M7:M17" si="1">MAX(0,W7*100-L7)</f>
        <v>40</v>
      </c>
      <c r="N7" s="47">
        <f t="shared" ref="N7:N17" si="2">M7*$H$16*$H$8</f>
        <v>8</v>
      </c>
      <c r="O7" s="17">
        <v>7</v>
      </c>
      <c r="Q7" s="19">
        <v>14</v>
      </c>
      <c r="R7" s="17">
        <v>36</v>
      </c>
      <c r="S7" s="47">
        <f t="shared" ref="S7:S17" si="3">MAX(0,W7*100-R7)</f>
        <v>34</v>
      </c>
      <c r="T7" s="47">
        <f t="shared" ref="T7:T17" si="4">S7*$H$16*$H$8</f>
        <v>6.8000000000000007</v>
      </c>
      <c r="U7" s="17">
        <v>5</v>
      </c>
      <c r="W7" s="139">
        <v>0.7</v>
      </c>
      <c r="X7" s="139">
        <f t="shared" si="0"/>
        <v>0.63</v>
      </c>
      <c r="Y7" s="43"/>
    </row>
    <row r="8" spans="2:25" x14ac:dyDescent="0.15">
      <c r="B8" s="158" t="s">
        <v>217</v>
      </c>
      <c r="C8" s="9"/>
      <c r="D8" s="9"/>
      <c r="E8" s="9"/>
      <c r="F8" s="28"/>
      <c r="G8" s="9"/>
      <c r="H8" s="9">
        <v>20</v>
      </c>
      <c r="I8" s="9"/>
      <c r="J8" s="9"/>
      <c r="K8" s="20">
        <v>3</v>
      </c>
      <c r="L8" s="18">
        <v>90</v>
      </c>
      <c r="M8" s="47">
        <f t="shared" si="1"/>
        <v>15</v>
      </c>
      <c r="N8" s="47">
        <f t="shared" si="2"/>
        <v>3</v>
      </c>
      <c r="O8" s="17">
        <v>7</v>
      </c>
      <c r="Q8" s="19">
        <v>15</v>
      </c>
      <c r="R8" s="17">
        <v>66</v>
      </c>
      <c r="S8" s="47">
        <f t="shared" si="3"/>
        <v>39</v>
      </c>
      <c r="T8" s="47">
        <f t="shared" si="4"/>
        <v>7.8000000000000007</v>
      </c>
      <c r="U8" s="17">
        <v>5</v>
      </c>
      <c r="W8" s="139">
        <v>1.05</v>
      </c>
      <c r="X8" s="139">
        <f t="shared" si="0"/>
        <v>0.94500000000000006</v>
      </c>
      <c r="Y8" s="28"/>
    </row>
    <row r="9" spans="2:25" x14ac:dyDescent="0.15">
      <c r="B9" s="159" t="s">
        <v>223</v>
      </c>
      <c r="C9" s="9"/>
      <c r="D9" s="9"/>
      <c r="E9" s="9"/>
      <c r="F9" s="28"/>
      <c r="G9" s="36"/>
      <c r="H9" s="9"/>
      <c r="I9" s="9"/>
      <c r="J9" s="9"/>
      <c r="K9" s="20">
        <v>4</v>
      </c>
      <c r="L9" s="18">
        <v>80</v>
      </c>
      <c r="M9" s="47">
        <f t="shared" si="1"/>
        <v>30.000000000000014</v>
      </c>
      <c r="N9" s="47">
        <f t="shared" si="2"/>
        <v>6.0000000000000036</v>
      </c>
      <c r="O9" s="17">
        <v>7</v>
      </c>
      <c r="Q9" s="19">
        <v>16</v>
      </c>
      <c r="R9" s="17">
        <v>58</v>
      </c>
      <c r="S9" s="47">
        <f t="shared" si="3"/>
        <v>52.000000000000014</v>
      </c>
      <c r="T9" s="47">
        <f t="shared" si="4"/>
        <v>10.400000000000002</v>
      </c>
      <c r="U9" s="17">
        <v>4</v>
      </c>
      <c r="W9" s="139">
        <v>1.1000000000000001</v>
      </c>
      <c r="X9" s="139">
        <f t="shared" si="0"/>
        <v>0.9900000000000001</v>
      </c>
      <c r="Y9" s="28"/>
    </row>
    <row r="10" spans="2:25" x14ac:dyDescent="0.15">
      <c r="B10" s="27"/>
      <c r="C10" s="9"/>
      <c r="D10" s="9"/>
      <c r="E10" s="9"/>
      <c r="F10" s="28"/>
      <c r="G10" s="9"/>
      <c r="H10" s="9"/>
      <c r="I10" s="9"/>
      <c r="J10" s="9"/>
      <c r="K10" s="20">
        <v>5</v>
      </c>
      <c r="L10" s="18">
        <v>70</v>
      </c>
      <c r="M10" s="47">
        <f t="shared" si="1"/>
        <v>0</v>
      </c>
      <c r="N10" s="46">
        <f t="shared" si="2"/>
        <v>0</v>
      </c>
      <c r="O10" s="17">
        <v>2</v>
      </c>
      <c r="Q10" s="19">
        <v>17</v>
      </c>
      <c r="R10" s="17">
        <v>50</v>
      </c>
      <c r="S10" s="47">
        <f t="shared" si="3"/>
        <v>0</v>
      </c>
      <c r="T10" s="46">
        <f t="shared" si="4"/>
        <v>0</v>
      </c>
      <c r="U10" s="17">
        <v>1</v>
      </c>
      <c r="W10" s="139">
        <v>0.5</v>
      </c>
      <c r="X10" s="139">
        <f t="shared" si="0"/>
        <v>0.45</v>
      </c>
      <c r="Y10" s="28"/>
    </row>
    <row r="11" spans="2:25" x14ac:dyDescent="0.15">
      <c r="B11" s="27"/>
      <c r="C11" s="9"/>
      <c r="D11" s="9"/>
      <c r="E11" s="9"/>
      <c r="F11" s="28"/>
      <c r="G11" s="37"/>
      <c r="H11" s="9" t="s">
        <v>200</v>
      </c>
      <c r="I11" s="9"/>
      <c r="J11" s="9"/>
      <c r="K11" s="20">
        <v>6</v>
      </c>
      <c r="L11" s="18">
        <v>60</v>
      </c>
      <c r="M11" s="47">
        <f t="shared" si="1"/>
        <v>0</v>
      </c>
      <c r="N11" s="46">
        <f t="shared" si="2"/>
        <v>0</v>
      </c>
      <c r="O11" s="17">
        <v>0</v>
      </c>
      <c r="Q11" s="19">
        <v>18</v>
      </c>
      <c r="R11" s="17">
        <v>78</v>
      </c>
      <c r="S11" s="47">
        <f t="shared" si="3"/>
        <v>0</v>
      </c>
      <c r="T11" s="46">
        <f t="shared" si="4"/>
        <v>0</v>
      </c>
      <c r="U11" s="17">
        <v>0</v>
      </c>
      <c r="W11" s="39">
        <v>0</v>
      </c>
      <c r="X11" s="39">
        <f t="shared" si="0"/>
        <v>0</v>
      </c>
      <c r="Y11" s="28"/>
    </row>
    <row r="12" spans="2:25" x14ac:dyDescent="0.15">
      <c r="B12" s="27"/>
      <c r="C12" s="9"/>
      <c r="D12" s="9"/>
      <c r="E12" s="9"/>
      <c r="F12" s="28"/>
      <c r="G12" s="37"/>
      <c r="H12" s="9">
        <v>10</v>
      </c>
      <c r="I12" s="9"/>
      <c r="J12" s="9"/>
      <c r="K12" s="20">
        <v>7</v>
      </c>
      <c r="L12" s="18">
        <v>50</v>
      </c>
      <c r="M12" s="47">
        <f t="shared" si="1"/>
        <v>0</v>
      </c>
      <c r="N12" s="46">
        <f t="shared" si="2"/>
        <v>0</v>
      </c>
      <c r="O12" s="17">
        <v>1</v>
      </c>
      <c r="Q12" s="19">
        <v>19</v>
      </c>
      <c r="R12" s="17">
        <v>66</v>
      </c>
      <c r="S12" s="47">
        <f t="shared" si="3"/>
        <v>0</v>
      </c>
      <c r="T12" s="46">
        <f t="shared" si="4"/>
        <v>0</v>
      </c>
      <c r="U12" s="17">
        <v>0</v>
      </c>
      <c r="W12" s="39">
        <v>0</v>
      </c>
      <c r="X12" s="39">
        <f t="shared" si="0"/>
        <v>0</v>
      </c>
      <c r="Y12" s="28"/>
    </row>
    <row r="13" spans="2:25" x14ac:dyDescent="0.15">
      <c r="B13" s="27"/>
      <c r="C13" s="9"/>
      <c r="D13" s="9"/>
      <c r="E13" s="9"/>
      <c r="F13" s="28"/>
      <c r="G13" s="37"/>
      <c r="H13" s="9" t="s">
        <v>201</v>
      </c>
      <c r="I13" s="9"/>
      <c r="J13" s="9"/>
      <c r="K13" s="20">
        <v>8</v>
      </c>
      <c r="L13" s="18">
        <v>40</v>
      </c>
      <c r="M13" s="47">
        <f t="shared" si="1"/>
        <v>0</v>
      </c>
      <c r="N13" s="46">
        <f t="shared" si="2"/>
        <v>0</v>
      </c>
      <c r="O13" s="17">
        <v>5</v>
      </c>
      <c r="Q13" s="19">
        <v>20</v>
      </c>
      <c r="R13" s="17">
        <v>54</v>
      </c>
      <c r="S13" s="47">
        <f t="shared" si="3"/>
        <v>0</v>
      </c>
      <c r="T13" s="46">
        <f t="shared" si="4"/>
        <v>0</v>
      </c>
      <c r="U13" s="17">
        <v>5</v>
      </c>
      <c r="W13" s="39">
        <v>0</v>
      </c>
      <c r="X13" s="39">
        <f t="shared" ref="X13:X17" si="5">0.9*W13</f>
        <v>0</v>
      </c>
      <c r="Y13" s="28"/>
    </row>
    <row r="14" spans="2:25" x14ac:dyDescent="0.15">
      <c r="B14" s="27"/>
      <c r="C14" s="9"/>
      <c r="D14" s="9"/>
      <c r="E14" s="9"/>
      <c r="F14" s="28"/>
      <c r="G14" s="9"/>
      <c r="H14" s="9">
        <f>1/1000</f>
        <v>1E-3</v>
      </c>
      <c r="I14" s="9"/>
      <c r="J14" s="9"/>
      <c r="K14" s="20">
        <v>9</v>
      </c>
      <c r="L14" s="18">
        <v>30</v>
      </c>
      <c r="M14" s="47">
        <f t="shared" si="1"/>
        <v>0</v>
      </c>
      <c r="N14" s="46">
        <f t="shared" si="2"/>
        <v>0</v>
      </c>
      <c r="O14" s="17">
        <v>20</v>
      </c>
      <c r="Q14" s="19">
        <v>21</v>
      </c>
      <c r="R14" s="17">
        <v>24</v>
      </c>
      <c r="S14" s="47">
        <f t="shared" si="3"/>
        <v>0</v>
      </c>
      <c r="T14" s="46">
        <f t="shared" si="4"/>
        <v>0</v>
      </c>
      <c r="U14" s="17">
        <v>20</v>
      </c>
      <c r="W14" s="39">
        <v>0</v>
      </c>
      <c r="X14" s="39">
        <f t="shared" si="5"/>
        <v>0</v>
      </c>
      <c r="Y14" s="28"/>
    </row>
    <row r="15" spans="2:25" x14ac:dyDescent="0.15">
      <c r="B15" s="27"/>
      <c r="C15" s="9"/>
      <c r="D15" s="9"/>
      <c r="E15" s="9"/>
      <c r="F15" s="28"/>
      <c r="G15" s="9"/>
      <c r="H15" s="9" t="s">
        <v>202</v>
      </c>
      <c r="I15" s="9"/>
      <c r="J15" s="9"/>
      <c r="K15" s="20">
        <v>10</v>
      </c>
      <c r="L15" s="18">
        <v>20</v>
      </c>
      <c r="M15" s="47">
        <f t="shared" si="1"/>
        <v>0</v>
      </c>
      <c r="N15" s="46">
        <f t="shared" si="2"/>
        <v>0</v>
      </c>
      <c r="O15" s="17">
        <v>60</v>
      </c>
      <c r="Q15" s="19">
        <v>22</v>
      </c>
      <c r="R15" s="17">
        <v>15</v>
      </c>
      <c r="S15" s="47">
        <f t="shared" si="3"/>
        <v>0</v>
      </c>
      <c r="T15" s="46">
        <f t="shared" si="4"/>
        <v>0</v>
      </c>
      <c r="U15" s="17">
        <v>50</v>
      </c>
      <c r="W15" s="39">
        <v>0</v>
      </c>
      <c r="X15" s="39">
        <f t="shared" si="5"/>
        <v>0</v>
      </c>
      <c r="Y15" s="28"/>
    </row>
    <row r="16" spans="2:25" x14ac:dyDescent="0.15">
      <c r="B16" s="27"/>
      <c r="C16" s="9"/>
      <c r="D16" s="9"/>
      <c r="E16" s="9"/>
      <c r="F16" s="28"/>
      <c r="G16" s="9"/>
      <c r="H16" s="9">
        <f>H14*H12</f>
        <v>0.01</v>
      </c>
      <c r="I16" s="9"/>
      <c r="J16" s="9"/>
      <c r="K16" s="20">
        <v>11</v>
      </c>
      <c r="L16" s="18">
        <v>10</v>
      </c>
      <c r="M16" s="47">
        <f t="shared" si="1"/>
        <v>0</v>
      </c>
      <c r="N16" s="46">
        <f t="shared" si="2"/>
        <v>0</v>
      </c>
      <c r="O16" s="17">
        <v>40</v>
      </c>
      <c r="Q16" s="19">
        <v>23</v>
      </c>
      <c r="R16" s="17">
        <v>6</v>
      </c>
      <c r="S16" s="47">
        <f t="shared" si="3"/>
        <v>0</v>
      </c>
      <c r="T16" s="46">
        <f t="shared" si="4"/>
        <v>0</v>
      </c>
      <c r="U16" s="17">
        <v>20</v>
      </c>
      <c r="W16" s="39">
        <v>0</v>
      </c>
      <c r="X16" s="39">
        <f t="shared" si="5"/>
        <v>0</v>
      </c>
      <c r="Y16" s="28"/>
    </row>
    <row r="17" spans="1:29" x14ac:dyDescent="0.15">
      <c r="B17" s="27"/>
      <c r="C17" s="9"/>
      <c r="D17" s="9"/>
      <c r="E17" s="9"/>
      <c r="F17" s="28"/>
      <c r="G17" s="9"/>
      <c r="H17" s="9"/>
      <c r="I17" s="9"/>
      <c r="J17" s="9"/>
      <c r="K17" s="20">
        <v>12</v>
      </c>
      <c r="L17" s="18">
        <v>0</v>
      </c>
      <c r="M17" s="47">
        <f t="shared" si="1"/>
        <v>0</v>
      </c>
      <c r="N17" s="46">
        <f t="shared" si="2"/>
        <v>0</v>
      </c>
      <c r="O17" s="17">
        <v>10</v>
      </c>
      <c r="Q17" s="19">
        <v>24</v>
      </c>
      <c r="R17" s="17">
        <v>3</v>
      </c>
      <c r="S17" s="47">
        <f t="shared" si="3"/>
        <v>0</v>
      </c>
      <c r="T17" s="46">
        <f t="shared" si="4"/>
        <v>0</v>
      </c>
      <c r="U17" s="17">
        <v>5</v>
      </c>
      <c r="W17" s="39">
        <v>0</v>
      </c>
      <c r="X17" s="39">
        <f t="shared" si="5"/>
        <v>0</v>
      </c>
      <c r="Y17" s="28"/>
    </row>
    <row r="18" spans="1:29" x14ac:dyDescent="0.15">
      <c r="B18" s="31"/>
      <c r="C18" s="32"/>
      <c r="D18" s="32"/>
      <c r="E18" s="32"/>
      <c r="F18" s="33"/>
      <c r="G18" s="32"/>
      <c r="H18" s="32"/>
      <c r="I18" s="32"/>
      <c r="J18" s="32"/>
      <c r="K18" s="50"/>
      <c r="L18" s="74"/>
      <c r="M18" s="49"/>
      <c r="N18" s="48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33"/>
    </row>
    <row r="19" spans="1:29" x14ac:dyDescent="0.15">
      <c r="B19" s="5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9" ht="15" customHeight="1" x14ac:dyDescent="0.15">
      <c r="B20" s="37"/>
      <c r="C20" s="64"/>
      <c r="D20" s="64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6"/>
    </row>
    <row r="21" spans="1:29" x14ac:dyDescent="0.15">
      <c r="B21" s="60" t="s">
        <v>137</v>
      </c>
      <c r="C21" s="57" t="s">
        <v>2</v>
      </c>
      <c r="D21" s="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2" thickBot="1" x14ac:dyDescent="0.2">
      <c r="B22" s="58" t="s">
        <v>21</v>
      </c>
      <c r="C22" s="51" t="s">
        <v>157</v>
      </c>
      <c r="D22" s="52" t="s">
        <v>158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15">
      <c r="A23" s="139" t="s">
        <v>76</v>
      </c>
      <c r="B23" s="20">
        <v>1</v>
      </c>
      <c r="C23" s="18">
        <v>20</v>
      </c>
      <c r="D23" s="18">
        <v>20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6"/>
    </row>
    <row r="24" spans="1:29" x14ac:dyDescent="0.15">
      <c r="B24" s="20">
        <v>2</v>
      </c>
      <c r="C24" s="18">
        <v>30</v>
      </c>
      <c r="D24" s="18">
        <v>30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6"/>
    </row>
    <row r="25" spans="1:29" x14ac:dyDescent="0.15">
      <c r="B25" s="20">
        <v>3</v>
      </c>
      <c r="C25" s="18">
        <v>90</v>
      </c>
      <c r="D25" s="18">
        <v>90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6"/>
    </row>
    <row r="26" spans="1:29" x14ac:dyDescent="0.15">
      <c r="B26" s="20">
        <v>4</v>
      </c>
      <c r="C26" s="18">
        <v>80</v>
      </c>
      <c r="D26" s="18">
        <v>80</v>
      </c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6"/>
    </row>
    <row r="27" spans="1:29" x14ac:dyDescent="0.15">
      <c r="B27" s="20">
        <v>5</v>
      </c>
      <c r="C27" s="18">
        <v>70</v>
      </c>
      <c r="D27" s="18">
        <v>70</v>
      </c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6"/>
    </row>
    <row r="28" spans="1:29" x14ac:dyDescent="0.15">
      <c r="B28" s="20">
        <v>6</v>
      </c>
      <c r="C28" s="18">
        <v>60</v>
      </c>
      <c r="D28" s="18">
        <v>60</v>
      </c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6"/>
    </row>
    <row r="29" spans="1:29" x14ac:dyDescent="0.15">
      <c r="B29" s="20">
        <v>7</v>
      </c>
      <c r="C29" s="18">
        <v>50</v>
      </c>
      <c r="D29" s="18">
        <v>50</v>
      </c>
      <c r="E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6"/>
    </row>
    <row r="30" spans="1:29" x14ac:dyDescent="0.15">
      <c r="B30" s="20">
        <v>8</v>
      </c>
      <c r="C30" s="18">
        <v>40</v>
      </c>
      <c r="D30" s="18">
        <v>40</v>
      </c>
      <c r="E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6"/>
    </row>
    <row r="31" spans="1:29" x14ac:dyDescent="0.15">
      <c r="B31" s="20">
        <v>9</v>
      </c>
      <c r="C31" s="18">
        <v>30</v>
      </c>
      <c r="D31" s="18">
        <v>30</v>
      </c>
      <c r="E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6"/>
    </row>
    <row r="32" spans="1:29" x14ac:dyDescent="0.15">
      <c r="B32" s="20">
        <v>10</v>
      </c>
      <c r="C32" s="18">
        <v>20</v>
      </c>
      <c r="D32" s="18">
        <v>20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6"/>
    </row>
    <row r="33" spans="2:29" x14ac:dyDescent="0.15">
      <c r="B33" s="20">
        <v>11</v>
      </c>
      <c r="C33" s="18">
        <v>10</v>
      </c>
      <c r="D33" s="18">
        <v>10</v>
      </c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6"/>
    </row>
    <row r="34" spans="2:29" x14ac:dyDescent="0.15">
      <c r="B34" s="20">
        <v>12</v>
      </c>
      <c r="C34" s="18">
        <v>0</v>
      </c>
      <c r="D34" s="18">
        <v>0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6"/>
    </row>
    <row r="35" spans="2:29" x14ac:dyDescent="0.15">
      <c r="B35" s="19">
        <v>13</v>
      </c>
      <c r="C35" s="17">
        <v>25.000000000000007</v>
      </c>
      <c r="D35" s="17">
        <v>25.000000000000007</v>
      </c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6"/>
    </row>
    <row r="36" spans="2:29" x14ac:dyDescent="0.15">
      <c r="B36" s="19">
        <v>14</v>
      </c>
      <c r="C36" s="17">
        <v>36</v>
      </c>
      <c r="D36" s="17">
        <v>36</v>
      </c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6"/>
    </row>
    <row r="37" spans="2:29" x14ac:dyDescent="0.15">
      <c r="B37" s="19">
        <v>15</v>
      </c>
      <c r="C37" s="17">
        <v>66</v>
      </c>
      <c r="D37" s="17">
        <v>66</v>
      </c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6"/>
    </row>
    <row r="38" spans="2:29" x14ac:dyDescent="0.15">
      <c r="B38" s="19">
        <v>16</v>
      </c>
      <c r="C38" s="17">
        <v>58</v>
      </c>
      <c r="D38" s="17">
        <v>58</v>
      </c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6"/>
    </row>
    <row r="39" spans="2:29" x14ac:dyDescent="0.15">
      <c r="B39" s="19">
        <v>17</v>
      </c>
      <c r="C39" s="17">
        <v>50</v>
      </c>
      <c r="D39" s="17">
        <v>50</v>
      </c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6"/>
    </row>
    <row r="40" spans="2:29" x14ac:dyDescent="0.15">
      <c r="B40" s="19">
        <v>18</v>
      </c>
      <c r="C40" s="17">
        <v>78</v>
      </c>
      <c r="D40" s="17">
        <v>78</v>
      </c>
      <c r="E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6"/>
    </row>
    <row r="41" spans="2:29" x14ac:dyDescent="0.15">
      <c r="B41" s="19">
        <v>19</v>
      </c>
      <c r="C41" s="17">
        <v>66</v>
      </c>
      <c r="D41" s="17">
        <v>66</v>
      </c>
      <c r="E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6"/>
    </row>
    <row r="42" spans="2:29" x14ac:dyDescent="0.15">
      <c r="B42" s="19">
        <v>20</v>
      </c>
      <c r="C42" s="17">
        <v>54</v>
      </c>
      <c r="D42" s="17">
        <v>54</v>
      </c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6"/>
    </row>
    <row r="43" spans="2:29" x14ac:dyDescent="0.15">
      <c r="B43" s="19">
        <v>21</v>
      </c>
      <c r="C43" s="17">
        <v>24</v>
      </c>
      <c r="D43" s="17">
        <v>24</v>
      </c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6"/>
    </row>
    <row r="44" spans="2:29" x14ac:dyDescent="0.15">
      <c r="B44" s="19">
        <v>22</v>
      </c>
      <c r="C44" s="17">
        <v>15</v>
      </c>
      <c r="D44" s="17">
        <v>15</v>
      </c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6"/>
    </row>
    <row r="45" spans="2:29" x14ac:dyDescent="0.15">
      <c r="B45" s="19">
        <v>23</v>
      </c>
      <c r="C45" s="17">
        <v>6</v>
      </c>
      <c r="D45" s="17">
        <v>6</v>
      </c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6"/>
    </row>
    <row r="46" spans="2:29" x14ac:dyDescent="0.15">
      <c r="B46" s="19">
        <v>24</v>
      </c>
      <c r="C46" s="17">
        <v>3</v>
      </c>
      <c r="D46" s="17">
        <v>3</v>
      </c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6"/>
    </row>
    <row r="47" spans="2:29" x14ac:dyDescent="0.15">
      <c r="B47" s="19">
        <v>25</v>
      </c>
      <c r="C47" s="18">
        <v>20</v>
      </c>
      <c r="D47" s="18">
        <v>20</v>
      </c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6"/>
    </row>
    <row r="48" spans="2:29" x14ac:dyDescent="0.15">
      <c r="B48" s="19">
        <v>26</v>
      </c>
      <c r="C48" s="18">
        <v>30</v>
      </c>
      <c r="D48" s="18">
        <v>30</v>
      </c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6"/>
    </row>
    <row r="49" spans="2:29" x14ac:dyDescent="0.15">
      <c r="B49" s="19">
        <v>27</v>
      </c>
      <c r="C49" s="18">
        <v>90</v>
      </c>
      <c r="D49" s="18">
        <v>90</v>
      </c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6"/>
    </row>
    <row r="50" spans="2:29" x14ac:dyDescent="0.15">
      <c r="B50" s="19">
        <v>28</v>
      </c>
      <c r="C50" s="18">
        <v>80</v>
      </c>
      <c r="D50" s="18">
        <v>80</v>
      </c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6"/>
    </row>
    <row r="51" spans="2:29" x14ac:dyDescent="0.15">
      <c r="B51" s="19">
        <v>29</v>
      </c>
      <c r="C51" s="18">
        <v>70</v>
      </c>
      <c r="D51" s="18">
        <v>70</v>
      </c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6"/>
    </row>
    <row r="52" spans="2:29" x14ac:dyDescent="0.15">
      <c r="B52" s="19">
        <v>30</v>
      </c>
      <c r="C52" s="18">
        <v>60</v>
      </c>
      <c r="D52" s="18">
        <v>60</v>
      </c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6"/>
    </row>
    <row r="53" spans="2:29" x14ac:dyDescent="0.15">
      <c r="B53" s="19">
        <v>31</v>
      </c>
      <c r="C53" s="18">
        <v>50</v>
      </c>
      <c r="D53" s="18">
        <v>50</v>
      </c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6"/>
    </row>
    <row r="54" spans="2:29" x14ac:dyDescent="0.15">
      <c r="B54" s="19">
        <v>32</v>
      </c>
      <c r="C54" s="18">
        <v>40</v>
      </c>
      <c r="D54" s="18">
        <v>40</v>
      </c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6"/>
    </row>
    <row r="55" spans="2:29" x14ac:dyDescent="0.15">
      <c r="B55" s="19">
        <v>33</v>
      </c>
      <c r="C55" s="18">
        <v>30</v>
      </c>
      <c r="D55" s="18">
        <v>30</v>
      </c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6"/>
    </row>
    <row r="56" spans="2:29" x14ac:dyDescent="0.15">
      <c r="B56" s="19">
        <v>34</v>
      </c>
      <c r="C56" s="18">
        <v>20</v>
      </c>
      <c r="D56" s="18">
        <v>20</v>
      </c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6"/>
    </row>
    <row r="57" spans="2:29" x14ac:dyDescent="0.15">
      <c r="B57" s="19">
        <v>35</v>
      </c>
      <c r="C57" s="18">
        <v>10</v>
      </c>
      <c r="D57" s="18">
        <v>10</v>
      </c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6"/>
    </row>
    <row r="58" spans="2:29" x14ac:dyDescent="0.15">
      <c r="B58" s="19">
        <v>36</v>
      </c>
      <c r="C58" s="18">
        <v>0</v>
      </c>
      <c r="D58" s="18">
        <v>0</v>
      </c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6"/>
    </row>
    <row r="59" spans="2:29" x14ac:dyDescent="0.15">
      <c r="B59" s="19">
        <v>37</v>
      </c>
      <c r="C59" s="17">
        <v>25.000000000000007</v>
      </c>
      <c r="D59" s="17">
        <v>25.000000000000007</v>
      </c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6"/>
    </row>
    <row r="60" spans="2:29" x14ac:dyDescent="0.15">
      <c r="B60" s="19">
        <v>38</v>
      </c>
      <c r="C60" s="17">
        <v>36</v>
      </c>
      <c r="D60" s="17">
        <v>36</v>
      </c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6"/>
    </row>
    <row r="61" spans="2:29" x14ac:dyDescent="0.15">
      <c r="B61" s="19">
        <v>39</v>
      </c>
      <c r="C61" s="17">
        <v>66</v>
      </c>
      <c r="D61" s="17">
        <v>66</v>
      </c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6"/>
    </row>
    <row r="62" spans="2:29" x14ac:dyDescent="0.15">
      <c r="B62" s="19">
        <v>40</v>
      </c>
      <c r="C62" s="17">
        <v>58</v>
      </c>
      <c r="D62" s="17">
        <v>58</v>
      </c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6"/>
    </row>
    <row r="63" spans="2:29" x14ac:dyDescent="0.15">
      <c r="B63" s="19">
        <v>41</v>
      </c>
      <c r="C63" s="17">
        <v>50</v>
      </c>
      <c r="D63" s="17">
        <v>50</v>
      </c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6"/>
    </row>
    <row r="64" spans="2:29" x14ac:dyDescent="0.15">
      <c r="B64" s="19">
        <v>42</v>
      </c>
      <c r="C64" s="17">
        <v>78</v>
      </c>
      <c r="D64" s="17">
        <v>78</v>
      </c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6"/>
    </row>
    <row r="65" spans="1:29" x14ac:dyDescent="0.15">
      <c r="B65" s="19">
        <v>43</v>
      </c>
      <c r="C65" s="17">
        <v>66</v>
      </c>
      <c r="D65" s="17">
        <v>66</v>
      </c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6"/>
    </row>
    <row r="66" spans="1:29" x14ac:dyDescent="0.15">
      <c r="B66" s="19">
        <v>44</v>
      </c>
      <c r="C66" s="17">
        <v>54</v>
      </c>
      <c r="D66" s="17">
        <v>54</v>
      </c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6"/>
    </row>
    <row r="67" spans="1:29" x14ac:dyDescent="0.15">
      <c r="B67" s="19">
        <v>45</v>
      </c>
      <c r="C67" s="17">
        <v>24</v>
      </c>
      <c r="D67" s="17">
        <v>24</v>
      </c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6"/>
    </row>
    <row r="68" spans="1:29" x14ac:dyDescent="0.15">
      <c r="B68" s="19">
        <v>46</v>
      </c>
      <c r="C68" s="17">
        <v>15</v>
      </c>
      <c r="D68" s="17">
        <v>15</v>
      </c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6"/>
    </row>
    <row r="69" spans="1:29" x14ac:dyDescent="0.15">
      <c r="B69" s="19">
        <v>47</v>
      </c>
      <c r="C69" s="17">
        <v>6</v>
      </c>
      <c r="D69" s="17">
        <v>6</v>
      </c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6"/>
    </row>
    <row r="70" spans="1:29" x14ac:dyDescent="0.15">
      <c r="B70" s="19">
        <v>48</v>
      </c>
      <c r="C70" s="17">
        <v>3</v>
      </c>
      <c r="D70" s="17">
        <v>3</v>
      </c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6"/>
    </row>
    <row r="71" spans="1:29" x14ac:dyDescent="0.15">
      <c r="A71" s="139" t="s">
        <v>179</v>
      </c>
      <c r="B71" s="19">
        <v>1</v>
      </c>
      <c r="C71" s="91">
        <f>0.8*C23</f>
        <v>16</v>
      </c>
      <c r="D71" s="91">
        <f>0.8*D23</f>
        <v>16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6"/>
    </row>
    <row r="72" spans="1:29" x14ac:dyDescent="0.15">
      <c r="B72" s="19">
        <v>2</v>
      </c>
      <c r="C72" s="91">
        <f t="shared" ref="C72:D72" si="6">0.8*C24</f>
        <v>24</v>
      </c>
      <c r="D72" s="91">
        <f t="shared" si="6"/>
        <v>24</v>
      </c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6"/>
    </row>
    <row r="73" spans="1:29" x14ac:dyDescent="0.15">
      <c r="B73" s="19">
        <v>3</v>
      </c>
      <c r="C73" s="91">
        <f t="shared" ref="C73:D73" si="7">0.8*C25</f>
        <v>72</v>
      </c>
      <c r="D73" s="91">
        <f t="shared" si="7"/>
        <v>72</v>
      </c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6"/>
    </row>
    <row r="74" spans="1:29" x14ac:dyDescent="0.15">
      <c r="B74" s="19">
        <v>4</v>
      </c>
      <c r="C74" s="91">
        <f t="shared" ref="C74:D74" si="8">0.8*C26</f>
        <v>64</v>
      </c>
      <c r="D74" s="91">
        <f t="shared" si="8"/>
        <v>64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6"/>
    </row>
    <row r="75" spans="1:29" x14ac:dyDescent="0.15">
      <c r="B75" s="19">
        <v>5</v>
      </c>
      <c r="C75" s="91">
        <f t="shared" ref="C75:D75" si="9">0.8*C27</f>
        <v>56</v>
      </c>
      <c r="D75" s="91">
        <f t="shared" si="9"/>
        <v>56</v>
      </c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6"/>
    </row>
    <row r="76" spans="1:29" x14ac:dyDescent="0.15">
      <c r="B76" s="19">
        <v>6</v>
      </c>
      <c r="C76" s="91">
        <f t="shared" ref="C76:D76" si="10">0.8*C28</f>
        <v>48</v>
      </c>
      <c r="D76" s="91">
        <f t="shared" si="10"/>
        <v>48</v>
      </c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6"/>
    </row>
    <row r="77" spans="1:29" x14ac:dyDescent="0.15">
      <c r="B77" s="19">
        <v>7</v>
      </c>
      <c r="C77" s="91">
        <f t="shared" ref="C77:D77" si="11">0.8*C29</f>
        <v>40</v>
      </c>
      <c r="D77" s="91">
        <f t="shared" si="11"/>
        <v>40</v>
      </c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6"/>
    </row>
    <row r="78" spans="1:29" x14ac:dyDescent="0.15">
      <c r="B78" s="19">
        <v>8</v>
      </c>
      <c r="C78" s="91">
        <f t="shared" ref="C78:D78" si="12">0.8*C30</f>
        <v>32</v>
      </c>
      <c r="D78" s="91">
        <f t="shared" si="12"/>
        <v>32</v>
      </c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6"/>
    </row>
    <row r="79" spans="1:29" x14ac:dyDescent="0.15">
      <c r="B79" s="19">
        <v>9</v>
      </c>
      <c r="C79" s="91">
        <f t="shared" ref="C79:D79" si="13">0.8*C31</f>
        <v>24</v>
      </c>
      <c r="D79" s="91">
        <f t="shared" si="13"/>
        <v>24</v>
      </c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6"/>
    </row>
    <row r="80" spans="1:29" x14ac:dyDescent="0.15">
      <c r="B80" s="19">
        <v>10</v>
      </c>
      <c r="C80" s="91">
        <f t="shared" ref="C80:D80" si="14">0.8*C32</f>
        <v>16</v>
      </c>
      <c r="D80" s="91">
        <f t="shared" si="14"/>
        <v>16</v>
      </c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6"/>
    </row>
    <row r="81" spans="2:29" x14ac:dyDescent="0.15">
      <c r="B81" s="19">
        <v>11</v>
      </c>
      <c r="C81" s="91">
        <f t="shared" ref="C81:D81" si="15">0.8*C33</f>
        <v>8</v>
      </c>
      <c r="D81" s="91">
        <f t="shared" si="15"/>
        <v>8</v>
      </c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6"/>
    </row>
    <row r="82" spans="2:29" x14ac:dyDescent="0.15">
      <c r="B82" s="19">
        <v>12</v>
      </c>
      <c r="C82" s="91">
        <f t="shared" ref="C82:D82" si="16">0.8*C34</f>
        <v>0</v>
      </c>
      <c r="D82" s="91">
        <f t="shared" si="16"/>
        <v>0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6"/>
    </row>
    <row r="83" spans="2:29" x14ac:dyDescent="0.15">
      <c r="B83" s="20">
        <v>13</v>
      </c>
      <c r="C83" s="91">
        <f t="shared" ref="C83:D83" si="17">0.8*C35</f>
        <v>20.000000000000007</v>
      </c>
      <c r="D83" s="91">
        <f t="shared" si="17"/>
        <v>20.000000000000007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2:29" x14ac:dyDescent="0.15">
      <c r="B84" s="20">
        <v>14</v>
      </c>
      <c r="C84" s="91">
        <f t="shared" ref="C84:D84" si="18">0.8*C36</f>
        <v>28.8</v>
      </c>
      <c r="D84" s="91">
        <f t="shared" si="18"/>
        <v>28.8</v>
      </c>
    </row>
    <row r="85" spans="2:29" x14ac:dyDescent="0.15">
      <c r="B85" s="20">
        <v>15</v>
      </c>
      <c r="C85" s="91">
        <f t="shared" ref="C85:D85" si="19">0.8*C37</f>
        <v>52.800000000000004</v>
      </c>
      <c r="D85" s="91">
        <f t="shared" si="19"/>
        <v>52.800000000000004</v>
      </c>
    </row>
    <row r="86" spans="2:29" x14ac:dyDescent="0.15">
      <c r="B86" s="20">
        <v>16</v>
      </c>
      <c r="C86" s="91">
        <f t="shared" ref="C86:D86" si="20">0.8*C38</f>
        <v>46.400000000000006</v>
      </c>
      <c r="D86" s="91">
        <f t="shared" si="20"/>
        <v>46.400000000000006</v>
      </c>
    </row>
    <row r="87" spans="2:29" x14ac:dyDescent="0.15">
      <c r="B87" s="20">
        <v>17</v>
      </c>
      <c r="C87" s="91">
        <f t="shared" ref="C87:D87" si="21">0.8*C39</f>
        <v>40</v>
      </c>
      <c r="D87" s="91">
        <f t="shared" si="21"/>
        <v>40</v>
      </c>
    </row>
    <row r="88" spans="2:29" x14ac:dyDescent="0.15">
      <c r="B88" s="20">
        <v>18</v>
      </c>
      <c r="C88" s="91">
        <f t="shared" ref="C88:D88" si="22">0.8*C40</f>
        <v>62.400000000000006</v>
      </c>
      <c r="D88" s="91">
        <f t="shared" si="22"/>
        <v>62.400000000000006</v>
      </c>
    </row>
    <row r="89" spans="2:29" x14ac:dyDescent="0.15">
      <c r="B89" s="20">
        <v>19</v>
      </c>
      <c r="C89" s="91">
        <f t="shared" ref="C89:D89" si="23">0.8*C41</f>
        <v>52.800000000000004</v>
      </c>
      <c r="D89" s="91">
        <f t="shared" si="23"/>
        <v>52.800000000000004</v>
      </c>
    </row>
    <row r="90" spans="2:29" x14ac:dyDescent="0.15">
      <c r="B90" s="20">
        <v>20</v>
      </c>
      <c r="C90" s="91">
        <f t="shared" ref="C90:D90" si="24">0.8*C42</f>
        <v>43.2</v>
      </c>
      <c r="D90" s="91">
        <f t="shared" si="24"/>
        <v>43.2</v>
      </c>
    </row>
    <row r="91" spans="2:29" x14ac:dyDescent="0.15">
      <c r="B91" s="20">
        <v>21</v>
      </c>
      <c r="C91" s="91">
        <f t="shared" ref="C91:D91" si="25">0.8*C43</f>
        <v>19.200000000000003</v>
      </c>
      <c r="D91" s="91">
        <f t="shared" si="25"/>
        <v>19.200000000000003</v>
      </c>
    </row>
    <row r="92" spans="2:29" x14ac:dyDescent="0.15">
      <c r="B92" s="20">
        <v>22</v>
      </c>
      <c r="C92" s="91">
        <f t="shared" ref="C92:D92" si="26">0.8*C44</f>
        <v>12</v>
      </c>
      <c r="D92" s="91">
        <f t="shared" si="26"/>
        <v>12</v>
      </c>
    </row>
    <row r="93" spans="2:29" x14ac:dyDescent="0.15">
      <c r="B93" s="20">
        <v>23</v>
      </c>
      <c r="C93" s="91">
        <f t="shared" ref="C93:D93" si="27">0.8*C45</f>
        <v>4.8000000000000007</v>
      </c>
      <c r="D93" s="91">
        <f t="shared" si="27"/>
        <v>4.8000000000000007</v>
      </c>
    </row>
    <row r="94" spans="2:29" x14ac:dyDescent="0.15">
      <c r="B94" s="20">
        <v>24</v>
      </c>
      <c r="C94" s="91">
        <f t="shared" ref="C94:D94" si="28">0.8*C46</f>
        <v>2.4000000000000004</v>
      </c>
      <c r="D94" s="91">
        <f t="shared" si="28"/>
        <v>2.4000000000000004</v>
      </c>
    </row>
    <row r="95" spans="2:29" x14ac:dyDescent="0.15">
      <c r="B95" s="20">
        <v>25</v>
      </c>
      <c r="C95" s="91">
        <f t="shared" ref="C95:D95" si="29">0.8*C47</f>
        <v>16</v>
      </c>
      <c r="D95" s="91">
        <f t="shared" si="29"/>
        <v>16</v>
      </c>
    </row>
    <row r="96" spans="2:29" x14ac:dyDescent="0.15">
      <c r="B96" s="20">
        <v>26</v>
      </c>
      <c r="C96" s="91">
        <f t="shared" ref="C96:D96" si="30">0.8*C48</f>
        <v>24</v>
      </c>
      <c r="D96" s="91">
        <f t="shared" si="30"/>
        <v>24</v>
      </c>
    </row>
    <row r="97" spans="2:4" x14ac:dyDescent="0.15">
      <c r="B97" s="20">
        <v>27</v>
      </c>
      <c r="C97" s="91">
        <f t="shared" ref="C97:D97" si="31">0.8*C49</f>
        <v>72</v>
      </c>
      <c r="D97" s="91">
        <f t="shared" si="31"/>
        <v>72</v>
      </c>
    </row>
    <row r="98" spans="2:4" x14ac:dyDescent="0.15">
      <c r="B98" s="20">
        <v>28</v>
      </c>
      <c r="C98" s="91">
        <f t="shared" ref="C98:D98" si="32">0.8*C50</f>
        <v>64</v>
      </c>
      <c r="D98" s="91">
        <f t="shared" si="32"/>
        <v>64</v>
      </c>
    </row>
    <row r="99" spans="2:4" x14ac:dyDescent="0.15">
      <c r="B99" s="20">
        <v>29</v>
      </c>
      <c r="C99" s="91">
        <f t="shared" ref="C99:D99" si="33">0.8*C51</f>
        <v>56</v>
      </c>
      <c r="D99" s="91">
        <f t="shared" si="33"/>
        <v>56</v>
      </c>
    </row>
    <row r="100" spans="2:4" x14ac:dyDescent="0.15">
      <c r="B100" s="20">
        <v>30</v>
      </c>
      <c r="C100" s="91">
        <f t="shared" ref="C100:D100" si="34">0.8*C52</f>
        <v>48</v>
      </c>
      <c r="D100" s="91">
        <f t="shared" si="34"/>
        <v>48</v>
      </c>
    </row>
    <row r="101" spans="2:4" x14ac:dyDescent="0.15">
      <c r="B101" s="20">
        <v>31</v>
      </c>
      <c r="C101" s="91">
        <f t="shared" ref="C101:D101" si="35">0.8*C53</f>
        <v>40</v>
      </c>
      <c r="D101" s="91">
        <f t="shared" si="35"/>
        <v>40</v>
      </c>
    </row>
    <row r="102" spans="2:4" x14ac:dyDescent="0.15">
      <c r="B102" s="20">
        <v>32</v>
      </c>
      <c r="C102" s="91">
        <f t="shared" ref="C102:D102" si="36">0.8*C54</f>
        <v>32</v>
      </c>
      <c r="D102" s="91">
        <f t="shared" si="36"/>
        <v>32</v>
      </c>
    </row>
    <row r="103" spans="2:4" x14ac:dyDescent="0.15">
      <c r="B103" s="20">
        <v>33</v>
      </c>
      <c r="C103" s="91">
        <f t="shared" ref="C103:D103" si="37">0.8*C55</f>
        <v>24</v>
      </c>
      <c r="D103" s="91">
        <f t="shared" si="37"/>
        <v>24</v>
      </c>
    </row>
    <row r="104" spans="2:4" x14ac:dyDescent="0.15">
      <c r="B104" s="20">
        <v>34</v>
      </c>
      <c r="C104" s="91">
        <f t="shared" ref="C104:D104" si="38">0.8*C56</f>
        <v>16</v>
      </c>
      <c r="D104" s="91">
        <f t="shared" si="38"/>
        <v>16</v>
      </c>
    </row>
    <row r="105" spans="2:4" x14ac:dyDescent="0.15">
      <c r="B105" s="20">
        <v>35</v>
      </c>
      <c r="C105" s="91">
        <f t="shared" ref="C105:D105" si="39">0.8*C57</f>
        <v>8</v>
      </c>
      <c r="D105" s="91">
        <f t="shared" si="39"/>
        <v>8</v>
      </c>
    </row>
    <row r="106" spans="2:4" x14ac:dyDescent="0.15">
      <c r="B106" s="20">
        <v>36</v>
      </c>
      <c r="C106" s="91">
        <f t="shared" ref="C106:D106" si="40">0.8*C58</f>
        <v>0</v>
      </c>
      <c r="D106" s="91">
        <f t="shared" si="40"/>
        <v>0</v>
      </c>
    </row>
    <row r="107" spans="2:4" x14ac:dyDescent="0.15">
      <c r="B107" s="20">
        <v>37</v>
      </c>
      <c r="C107" s="91">
        <f t="shared" ref="C107:D107" si="41">0.8*C59</f>
        <v>20.000000000000007</v>
      </c>
      <c r="D107" s="91">
        <f t="shared" si="41"/>
        <v>20.000000000000007</v>
      </c>
    </row>
    <row r="108" spans="2:4" x14ac:dyDescent="0.15">
      <c r="B108" s="20">
        <v>38</v>
      </c>
      <c r="C108" s="91">
        <f t="shared" ref="C108:D108" si="42">0.8*C60</f>
        <v>28.8</v>
      </c>
      <c r="D108" s="91">
        <f t="shared" si="42"/>
        <v>28.8</v>
      </c>
    </row>
    <row r="109" spans="2:4" x14ac:dyDescent="0.15">
      <c r="B109" s="20">
        <v>39</v>
      </c>
      <c r="C109" s="91">
        <f t="shared" ref="C109:D109" si="43">0.8*C61</f>
        <v>52.800000000000004</v>
      </c>
      <c r="D109" s="91">
        <f t="shared" si="43"/>
        <v>52.800000000000004</v>
      </c>
    </row>
    <row r="110" spans="2:4" x14ac:dyDescent="0.15">
      <c r="B110" s="20">
        <v>40</v>
      </c>
      <c r="C110" s="91">
        <f t="shared" ref="C110:D110" si="44">0.8*C62</f>
        <v>46.400000000000006</v>
      </c>
      <c r="D110" s="91">
        <f t="shared" si="44"/>
        <v>46.400000000000006</v>
      </c>
    </row>
    <row r="111" spans="2:4" x14ac:dyDescent="0.15">
      <c r="B111" s="20">
        <v>41</v>
      </c>
      <c r="C111" s="91">
        <f t="shared" ref="C111:D111" si="45">0.8*C63</f>
        <v>40</v>
      </c>
      <c r="D111" s="91">
        <f t="shared" si="45"/>
        <v>40</v>
      </c>
    </row>
    <row r="112" spans="2:4" x14ac:dyDescent="0.15">
      <c r="B112" s="20">
        <v>42</v>
      </c>
      <c r="C112" s="91">
        <f t="shared" ref="C112:D112" si="46">0.8*C64</f>
        <v>62.400000000000006</v>
      </c>
      <c r="D112" s="91">
        <f t="shared" si="46"/>
        <v>62.400000000000006</v>
      </c>
    </row>
    <row r="113" spans="1:4" x14ac:dyDescent="0.15">
      <c r="B113" s="20">
        <v>43</v>
      </c>
      <c r="C113" s="91">
        <f t="shared" ref="C113:D113" si="47">0.8*C65</f>
        <v>52.800000000000004</v>
      </c>
      <c r="D113" s="91">
        <f t="shared" si="47"/>
        <v>52.800000000000004</v>
      </c>
    </row>
    <row r="114" spans="1:4" x14ac:dyDescent="0.15">
      <c r="B114" s="20">
        <v>44</v>
      </c>
      <c r="C114" s="91">
        <f t="shared" ref="C114:D114" si="48">0.8*C66</f>
        <v>43.2</v>
      </c>
      <c r="D114" s="91">
        <f t="shared" si="48"/>
        <v>43.2</v>
      </c>
    </row>
    <row r="115" spans="1:4" x14ac:dyDescent="0.15">
      <c r="B115" s="20">
        <v>45</v>
      </c>
      <c r="C115" s="91">
        <f t="shared" ref="C115:D115" si="49">0.8*C67</f>
        <v>19.200000000000003</v>
      </c>
      <c r="D115" s="91">
        <f t="shared" si="49"/>
        <v>19.200000000000003</v>
      </c>
    </row>
    <row r="116" spans="1:4" x14ac:dyDescent="0.15">
      <c r="B116" s="20">
        <v>46</v>
      </c>
      <c r="C116" s="91">
        <f t="shared" ref="C116:D116" si="50">0.8*C68</f>
        <v>12</v>
      </c>
      <c r="D116" s="91">
        <f t="shared" si="50"/>
        <v>12</v>
      </c>
    </row>
    <row r="117" spans="1:4" x14ac:dyDescent="0.15">
      <c r="B117" s="20">
        <v>47</v>
      </c>
      <c r="C117" s="91">
        <f t="shared" ref="C117:D117" si="51">0.8*C69</f>
        <v>4.8000000000000007</v>
      </c>
      <c r="D117" s="91">
        <f t="shared" si="51"/>
        <v>4.8000000000000007</v>
      </c>
    </row>
    <row r="118" spans="1:4" x14ac:dyDescent="0.15">
      <c r="B118" s="20">
        <v>48</v>
      </c>
      <c r="C118" s="91">
        <f t="shared" ref="C118:D118" si="52">0.8*C70</f>
        <v>2.4000000000000004</v>
      </c>
      <c r="D118" s="91">
        <f t="shared" si="52"/>
        <v>2.4000000000000004</v>
      </c>
    </row>
    <row r="119" spans="1:4" x14ac:dyDescent="0.15">
      <c r="A119" s="139" t="s">
        <v>180</v>
      </c>
      <c r="B119" s="19">
        <v>1</v>
      </c>
      <c r="C119" s="91">
        <f>1.2*C71</f>
        <v>19.2</v>
      </c>
      <c r="D119" s="91">
        <f>1.2*D71</f>
        <v>19.2</v>
      </c>
    </row>
    <row r="120" spans="1:4" x14ac:dyDescent="0.15">
      <c r="B120" s="19">
        <v>2</v>
      </c>
      <c r="C120" s="91">
        <f t="shared" ref="C120:D120" si="53">1.2*C72</f>
        <v>28.799999999999997</v>
      </c>
      <c r="D120" s="91">
        <f t="shared" si="53"/>
        <v>28.799999999999997</v>
      </c>
    </row>
    <row r="121" spans="1:4" x14ac:dyDescent="0.15">
      <c r="B121" s="19">
        <v>3</v>
      </c>
      <c r="C121" s="91">
        <f t="shared" ref="C121:D121" si="54">1.2*C73</f>
        <v>86.399999999999991</v>
      </c>
      <c r="D121" s="91">
        <f t="shared" si="54"/>
        <v>86.399999999999991</v>
      </c>
    </row>
    <row r="122" spans="1:4" x14ac:dyDescent="0.15">
      <c r="B122" s="19">
        <v>4</v>
      </c>
      <c r="C122" s="91">
        <f t="shared" ref="C122:D122" si="55">1.2*C74</f>
        <v>76.8</v>
      </c>
      <c r="D122" s="91">
        <f t="shared" si="55"/>
        <v>76.8</v>
      </c>
    </row>
    <row r="123" spans="1:4" x14ac:dyDescent="0.15">
      <c r="B123" s="19">
        <v>5</v>
      </c>
      <c r="C123" s="91">
        <f t="shared" ref="C123:D123" si="56">1.2*C75</f>
        <v>67.2</v>
      </c>
      <c r="D123" s="91">
        <f t="shared" si="56"/>
        <v>67.2</v>
      </c>
    </row>
    <row r="124" spans="1:4" x14ac:dyDescent="0.15">
      <c r="B124" s="19">
        <v>6</v>
      </c>
      <c r="C124" s="91">
        <f t="shared" ref="C124:D124" si="57">1.2*C76</f>
        <v>57.599999999999994</v>
      </c>
      <c r="D124" s="91">
        <f t="shared" si="57"/>
        <v>57.599999999999994</v>
      </c>
    </row>
    <row r="125" spans="1:4" x14ac:dyDescent="0.15">
      <c r="B125" s="19">
        <v>7</v>
      </c>
      <c r="C125" s="91">
        <f t="shared" ref="C125:D125" si="58">1.2*C77</f>
        <v>48</v>
      </c>
      <c r="D125" s="91">
        <f t="shared" si="58"/>
        <v>48</v>
      </c>
    </row>
    <row r="126" spans="1:4" x14ac:dyDescent="0.15">
      <c r="B126" s="19">
        <v>8</v>
      </c>
      <c r="C126" s="91">
        <f t="shared" ref="C126:D126" si="59">1.2*C78</f>
        <v>38.4</v>
      </c>
      <c r="D126" s="91">
        <f t="shared" si="59"/>
        <v>38.4</v>
      </c>
    </row>
    <row r="127" spans="1:4" x14ac:dyDescent="0.15">
      <c r="B127" s="19">
        <v>9</v>
      </c>
      <c r="C127" s="91">
        <f t="shared" ref="C127:D127" si="60">1.2*C79</f>
        <v>28.799999999999997</v>
      </c>
      <c r="D127" s="91">
        <f t="shared" si="60"/>
        <v>28.799999999999997</v>
      </c>
    </row>
    <row r="128" spans="1:4" x14ac:dyDescent="0.15">
      <c r="B128" s="19">
        <v>10</v>
      </c>
      <c r="C128" s="91">
        <f t="shared" ref="C128:D128" si="61">1.2*C80</f>
        <v>19.2</v>
      </c>
      <c r="D128" s="91">
        <f t="shared" si="61"/>
        <v>19.2</v>
      </c>
    </row>
    <row r="129" spans="2:4" x14ac:dyDescent="0.15">
      <c r="B129" s="19">
        <v>11</v>
      </c>
      <c r="C129" s="91">
        <f t="shared" ref="C129:D129" si="62">1.2*C81</f>
        <v>9.6</v>
      </c>
      <c r="D129" s="91">
        <f t="shared" si="62"/>
        <v>9.6</v>
      </c>
    </row>
    <row r="130" spans="2:4" x14ac:dyDescent="0.15">
      <c r="B130" s="19">
        <v>12</v>
      </c>
      <c r="C130" s="91">
        <f t="shared" ref="C130:D130" si="63">1.2*C82</f>
        <v>0</v>
      </c>
      <c r="D130" s="91">
        <f t="shared" si="63"/>
        <v>0</v>
      </c>
    </row>
    <row r="131" spans="2:4" x14ac:dyDescent="0.15">
      <c r="B131" s="20">
        <v>13</v>
      </c>
      <c r="C131" s="91">
        <f t="shared" ref="C131:D131" si="64">1.2*C83</f>
        <v>24.000000000000007</v>
      </c>
      <c r="D131" s="91">
        <f t="shared" si="64"/>
        <v>24.000000000000007</v>
      </c>
    </row>
    <row r="132" spans="2:4" x14ac:dyDescent="0.15">
      <c r="B132" s="20">
        <v>14</v>
      </c>
      <c r="C132" s="91">
        <f t="shared" ref="C132:D132" si="65">1.2*C84</f>
        <v>34.56</v>
      </c>
      <c r="D132" s="91">
        <f t="shared" si="65"/>
        <v>34.56</v>
      </c>
    </row>
    <row r="133" spans="2:4" x14ac:dyDescent="0.15">
      <c r="B133" s="20">
        <v>15</v>
      </c>
      <c r="C133" s="91">
        <f t="shared" ref="C133:D133" si="66">1.2*C85</f>
        <v>63.36</v>
      </c>
      <c r="D133" s="91">
        <f t="shared" si="66"/>
        <v>63.36</v>
      </c>
    </row>
    <row r="134" spans="2:4" x14ac:dyDescent="0.15">
      <c r="B134" s="20">
        <v>16</v>
      </c>
      <c r="C134" s="91">
        <f t="shared" ref="C134:D134" si="67">1.2*C86</f>
        <v>55.680000000000007</v>
      </c>
      <c r="D134" s="91">
        <f t="shared" si="67"/>
        <v>55.680000000000007</v>
      </c>
    </row>
    <row r="135" spans="2:4" x14ac:dyDescent="0.15">
      <c r="B135" s="20">
        <v>17</v>
      </c>
      <c r="C135" s="91">
        <f t="shared" ref="C135:D135" si="68">1.2*C87</f>
        <v>48</v>
      </c>
      <c r="D135" s="91">
        <f t="shared" si="68"/>
        <v>48</v>
      </c>
    </row>
    <row r="136" spans="2:4" x14ac:dyDescent="0.15">
      <c r="B136" s="20">
        <v>18</v>
      </c>
      <c r="C136" s="91">
        <f t="shared" ref="C136:D136" si="69">1.2*C88</f>
        <v>74.88000000000001</v>
      </c>
      <c r="D136" s="91">
        <f t="shared" si="69"/>
        <v>74.88000000000001</v>
      </c>
    </row>
    <row r="137" spans="2:4" x14ac:dyDescent="0.15">
      <c r="B137" s="20">
        <v>19</v>
      </c>
      <c r="C137" s="91">
        <f t="shared" ref="C137:D137" si="70">1.2*C89</f>
        <v>63.36</v>
      </c>
      <c r="D137" s="91">
        <f t="shared" si="70"/>
        <v>63.36</v>
      </c>
    </row>
    <row r="138" spans="2:4" x14ac:dyDescent="0.15">
      <c r="B138" s="20">
        <v>20</v>
      </c>
      <c r="C138" s="91">
        <f t="shared" ref="C138:D138" si="71">1.2*C90</f>
        <v>51.84</v>
      </c>
      <c r="D138" s="91">
        <f t="shared" si="71"/>
        <v>51.84</v>
      </c>
    </row>
    <row r="139" spans="2:4" x14ac:dyDescent="0.15">
      <c r="B139" s="20">
        <v>21</v>
      </c>
      <c r="C139" s="91">
        <f t="shared" ref="C139:D139" si="72">1.2*C91</f>
        <v>23.040000000000003</v>
      </c>
      <c r="D139" s="91">
        <f t="shared" si="72"/>
        <v>23.040000000000003</v>
      </c>
    </row>
    <row r="140" spans="2:4" x14ac:dyDescent="0.15">
      <c r="B140" s="20">
        <v>22</v>
      </c>
      <c r="C140" s="91">
        <f t="shared" ref="C140:D140" si="73">1.2*C92</f>
        <v>14.399999999999999</v>
      </c>
      <c r="D140" s="91">
        <f t="shared" si="73"/>
        <v>14.399999999999999</v>
      </c>
    </row>
    <row r="141" spans="2:4" x14ac:dyDescent="0.15">
      <c r="B141" s="20">
        <v>23</v>
      </c>
      <c r="C141" s="91">
        <f t="shared" ref="C141:D141" si="74">1.2*C93</f>
        <v>5.7600000000000007</v>
      </c>
      <c r="D141" s="91">
        <f t="shared" si="74"/>
        <v>5.7600000000000007</v>
      </c>
    </row>
    <row r="142" spans="2:4" x14ac:dyDescent="0.15">
      <c r="B142" s="20">
        <v>24</v>
      </c>
      <c r="C142" s="91">
        <f t="shared" ref="C142:D142" si="75">1.2*C94</f>
        <v>2.8800000000000003</v>
      </c>
      <c r="D142" s="91">
        <f t="shared" si="75"/>
        <v>2.8800000000000003</v>
      </c>
    </row>
    <row r="143" spans="2:4" x14ac:dyDescent="0.15">
      <c r="B143" s="20">
        <v>25</v>
      </c>
      <c r="C143" s="91">
        <f t="shared" ref="C143:D143" si="76">1.2*C95</f>
        <v>19.2</v>
      </c>
      <c r="D143" s="91">
        <f t="shared" si="76"/>
        <v>19.2</v>
      </c>
    </row>
    <row r="144" spans="2:4" x14ac:dyDescent="0.15">
      <c r="B144" s="20">
        <v>26</v>
      </c>
      <c r="C144" s="91">
        <f t="shared" ref="C144:D144" si="77">1.2*C96</f>
        <v>28.799999999999997</v>
      </c>
      <c r="D144" s="91">
        <f t="shared" si="77"/>
        <v>28.799999999999997</v>
      </c>
    </row>
    <row r="145" spans="2:4" x14ac:dyDescent="0.15">
      <c r="B145" s="20">
        <v>27</v>
      </c>
      <c r="C145" s="91">
        <f t="shared" ref="C145:D145" si="78">1.2*C97</f>
        <v>86.399999999999991</v>
      </c>
      <c r="D145" s="91">
        <f t="shared" si="78"/>
        <v>86.399999999999991</v>
      </c>
    </row>
    <row r="146" spans="2:4" x14ac:dyDescent="0.15">
      <c r="B146" s="20">
        <v>28</v>
      </c>
      <c r="C146" s="91">
        <f t="shared" ref="C146:D146" si="79">1.2*C98</f>
        <v>76.8</v>
      </c>
      <c r="D146" s="91">
        <f t="shared" si="79"/>
        <v>76.8</v>
      </c>
    </row>
    <row r="147" spans="2:4" x14ac:dyDescent="0.15">
      <c r="B147" s="20">
        <v>29</v>
      </c>
      <c r="C147" s="91">
        <f t="shared" ref="C147:D147" si="80">1.2*C99</f>
        <v>67.2</v>
      </c>
      <c r="D147" s="91">
        <f t="shared" si="80"/>
        <v>67.2</v>
      </c>
    </row>
    <row r="148" spans="2:4" x14ac:dyDescent="0.15">
      <c r="B148" s="20">
        <v>30</v>
      </c>
      <c r="C148" s="91">
        <f t="shared" ref="C148:D148" si="81">1.2*C100</f>
        <v>57.599999999999994</v>
      </c>
      <c r="D148" s="91">
        <f t="shared" si="81"/>
        <v>57.599999999999994</v>
      </c>
    </row>
    <row r="149" spans="2:4" x14ac:dyDescent="0.15">
      <c r="B149" s="20">
        <v>31</v>
      </c>
      <c r="C149" s="91">
        <f t="shared" ref="C149:D149" si="82">1.2*C101</f>
        <v>48</v>
      </c>
      <c r="D149" s="91">
        <f t="shared" si="82"/>
        <v>48</v>
      </c>
    </row>
    <row r="150" spans="2:4" x14ac:dyDescent="0.15">
      <c r="B150" s="20">
        <v>32</v>
      </c>
      <c r="C150" s="91">
        <f t="shared" ref="C150:D150" si="83">1.2*C102</f>
        <v>38.4</v>
      </c>
      <c r="D150" s="91">
        <f t="shared" si="83"/>
        <v>38.4</v>
      </c>
    </row>
    <row r="151" spans="2:4" x14ac:dyDescent="0.15">
      <c r="B151" s="20">
        <v>33</v>
      </c>
      <c r="C151" s="91">
        <f t="shared" ref="C151:D151" si="84">1.2*C103</f>
        <v>28.799999999999997</v>
      </c>
      <c r="D151" s="91">
        <f t="shared" si="84"/>
        <v>28.799999999999997</v>
      </c>
    </row>
    <row r="152" spans="2:4" x14ac:dyDescent="0.15">
      <c r="B152" s="20">
        <v>34</v>
      </c>
      <c r="C152" s="91">
        <f t="shared" ref="C152:D152" si="85">1.2*C104</f>
        <v>19.2</v>
      </c>
      <c r="D152" s="91">
        <f t="shared" si="85"/>
        <v>19.2</v>
      </c>
    </row>
    <row r="153" spans="2:4" x14ac:dyDescent="0.15">
      <c r="B153" s="20">
        <v>35</v>
      </c>
      <c r="C153" s="91">
        <f t="shared" ref="C153:D153" si="86">1.2*C105</f>
        <v>9.6</v>
      </c>
      <c r="D153" s="91">
        <f t="shared" si="86"/>
        <v>9.6</v>
      </c>
    </row>
    <row r="154" spans="2:4" x14ac:dyDescent="0.15">
      <c r="B154" s="20">
        <v>36</v>
      </c>
      <c r="C154" s="91">
        <f t="shared" ref="C154:D154" si="87">1.2*C106</f>
        <v>0</v>
      </c>
      <c r="D154" s="91">
        <f t="shared" si="87"/>
        <v>0</v>
      </c>
    </row>
    <row r="155" spans="2:4" x14ac:dyDescent="0.15">
      <c r="B155" s="20">
        <v>37</v>
      </c>
      <c r="C155" s="91">
        <f t="shared" ref="C155:D155" si="88">1.2*C107</f>
        <v>24.000000000000007</v>
      </c>
      <c r="D155" s="91">
        <f t="shared" si="88"/>
        <v>24.000000000000007</v>
      </c>
    </row>
    <row r="156" spans="2:4" x14ac:dyDescent="0.15">
      <c r="B156" s="20">
        <v>38</v>
      </c>
      <c r="C156" s="91">
        <f t="shared" ref="C156:D156" si="89">1.2*C108</f>
        <v>34.56</v>
      </c>
      <c r="D156" s="91">
        <f t="shared" si="89"/>
        <v>34.56</v>
      </c>
    </row>
    <row r="157" spans="2:4" x14ac:dyDescent="0.15">
      <c r="B157" s="20">
        <v>39</v>
      </c>
      <c r="C157" s="91">
        <f t="shared" ref="C157:D157" si="90">1.2*C109</f>
        <v>63.36</v>
      </c>
      <c r="D157" s="91">
        <f t="shared" si="90"/>
        <v>63.36</v>
      </c>
    </row>
    <row r="158" spans="2:4" x14ac:dyDescent="0.15">
      <c r="B158" s="20">
        <v>40</v>
      </c>
      <c r="C158" s="91">
        <f t="shared" ref="C158:D158" si="91">1.2*C110</f>
        <v>55.680000000000007</v>
      </c>
      <c r="D158" s="91">
        <f t="shared" si="91"/>
        <v>55.680000000000007</v>
      </c>
    </row>
    <row r="159" spans="2:4" x14ac:dyDescent="0.15">
      <c r="B159" s="20">
        <v>41</v>
      </c>
      <c r="C159" s="91">
        <f t="shared" ref="C159:D159" si="92">1.2*C111</f>
        <v>48</v>
      </c>
      <c r="D159" s="91">
        <f t="shared" si="92"/>
        <v>48</v>
      </c>
    </row>
    <row r="160" spans="2:4" x14ac:dyDescent="0.15">
      <c r="B160" s="20">
        <v>42</v>
      </c>
      <c r="C160" s="91">
        <f t="shared" ref="C160:D160" si="93">1.2*C112</f>
        <v>74.88000000000001</v>
      </c>
      <c r="D160" s="91">
        <f t="shared" si="93"/>
        <v>74.88000000000001</v>
      </c>
    </row>
    <row r="161" spans="2:4" x14ac:dyDescent="0.15">
      <c r="B161" s="20">
        <v>43</v>
      </c>
      <c r="C161" s="91">
        <f t="shared" ref="C161:D161" si="94">1.2*C113</f>
        <v>63.36</v>
      </c>
      <c r="D161" s="91">
        <f t="shared" si="94"/>
        <v>63.36</v>
      </c>
    </row>
    <row r="162" spans="2:4" x14ac:dyDescent="0.15">
      <c r="B162" s="20">
        <v>44</v>
      </c>
      <c r="C162" s="91">
        <f t="shared" ref="C162:D162" si="95">1.2*C114</f>
        <v>51.84</v>
      </c>
      <c r="D162" s="91">
        <f t="shared" si="95"/>
        <v>51.84</v>
      </c>
    </row>
    <row r="163" spans="2:4" x14ac:dyDescent="0.15">
      <c r="B163" s="20">
        <v>45</v>
      </c>
      <c r="C163" s="91">
        <f t="shared" ref="C163:D163" si="96">1.2*C115</f>
        <v>23.040000000000003</v>
      </c>
      <c r="D163" s="91">
        <f t="shared" si="96"/>
        <v>23.040000000000003</v>
      </c>
    </row>
    <row r="164" spans="2:4" x14ac:dyDescent="0.15">
      <c r="B164" s="20">
        <v>46</v>
      </c>
      <c r="C164" s="91">
        <f t="shared" ref="C164:D164" si="97">1.2*C116</f>
        <v>14.399999999999999</v>
      </c>
      <c r="D164" s="91">
        <f t="shared" si="97"/>
        <v>14.399999999999999</v>
      </c>
    </row>
    <row r="165" spans="2:4" x14ac:dyDescent="0.15">
      <c r="B165" s="20">
        <v>47</v>
      </c>
      <c r="C165" s="91">
        <f t="shared" ref="C165:D165" si="98">1.2*C117</f>
        <v>5.7600000000000007</v>
      </c>
      <c r="D165" s="91">
        <f t="shared" si="98"/>
        <v>5.7600000000000007</v>
      </c>
    </row>
    <row r="166" spans="2:4" x14ac:dyDescent="0.15">
      <c r="B166" s="20">
        <v>48</v>
      </c>
      <c r="C166" s="91">
        <f t="shared" ref="C166:D166" si="99">1.2*C118</f>
        <v>2.8800000000000003</v>
      </c>
      <c r="D166" s="91">
        <f t="shared" si="99"/>
        <v>2.8800000000000003</v>
      </c>
    </row>
  </sheetData>
  <conditionalFormatting sqref="X6:X10">
    <cfRule type="cellIs" dxfId="6" priority="1" operator="greaterThan">
      <formula>0.01</formula>
    </cfRule>
  </conditionalFormatting>
  <conditionalFormatting sqref="W6:W10">
    <cfRule type="aboveAverage" dxfId="5" priority="5"/>
    <cfRule type="aboveAverage" dxfId="4" priority="6"/>
  </conditionalFormatting>
  <conditionalFormatting sqref="W6:W10">
    <cfRule type="cellIs" dxfId="3" priority="4" operator="greaterThan">
      <formula>0.01</formula>
    </cfRule>
  </conditionalFormatting>
  <conditionalFormatting sqref="X6:X10">
    <cfRule type="aboveAverage" dxfId="2" priority="2"/>
    <cfRule type="aboveAverage" dxfId="1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3"/>
  <sheetViews>
    <sheetView showGridLines="0" zoomScale="115" zoomScaleNormal="115" workbookViewId="0">
      <selection activeCell="C34" sqref="C34"/>
    </sheetView>
  </sheetViews>
  <sheetFormatPr defaultRowHeight="11.25" x14ac:dyDescent="0.15"/>
  <cols>
    <col min="1" max="1" width="24.125" customWidth="1"/>
    <col min="2" max="2" width="12.25" customWidth="1"/>
    <col min="3" max="3" width="12.375" customWidth="1"/>
    <col min="4" max="4" width="11.25" customWidth="1"/>
    <col min="5" max="6" width="14.875" customWidth="1"/>
    <col min="7" max="7" width="13.5" customWidth="1"/>
    <col min="8" max="8" width="13.625" customWidth="1"/>
    <col min="9" max="9" width="9.5" customWidth="1"/>
    <col min="10" max="10" width="9.25" customWidth="1"/>
    <col min="11" max="11" width="12.125" customWidth="1"/>
    <col min="12" max="12" width="9.125" customWidth="1"/>
    <col min="13" max="13" width="9.125" style="139" customWidth="1"/>
    <col min="14" max="14" width="9.125" customWidth="1"/>
    <col min="15" max="15" width="10.375" bestFit="1" customWidth="1"/>
    <col min="16" max="16" width="11.5" customWidth="1"/>
    <col min="18" max="18" width="14.75" customWidth="1"/>
    <col min="19" max="19" width="7.75" customWidth="1"/>
  </cols>
  <sheetData>
    <row r="1" spans="1:22" ht="19.5" x14ac:dyDescent="0.25">
      <c r="A1" s="54" t="s">
        <v>0</v>
      </c>
      <c r="B1" s="54"/>
      <c r="C1" s="54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15">
      <c r="A2" s="55" t="s">
        <v>3</v>
      </c>
      <c r="B2" s="55"/>
      <c r="C2" s="55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x14ac:dyDescent="0.15">
      <c r="A3" s="37"/>
      <c r="B3" s="55"/>
      <c r="C3" s="55"/>
      <c r="D3" s="37"/>
      <c r="E3" s="37"/>
      <c r="F3" s="37"/>
      <c r="G3" s="37"/>
      <c r="H3" s="37"/>
      <c r="I3" s="37"/>
      <c r="J3" s="37"/>
      <c r="K3" s="37"/>
      <c r="L3" s="37"/>
      <c r="M3" s="37"/>
      <c r="N3" s="9"/>
      <c r="O3" s="9"/>
      <c r="P3" s="9"/>
      <c r="Q3" s="37"/>
      <c r="R3" s="37"/>
      <c r="S3" s="37"/>
      <c r="T3" s="37"/>
      <c r="U3" s="37"/>
      <c r="V3" s="37"/>
    </row>
    <row r="4" spans="1:22" x14ac:dyDescent="0.15">
      <c r="A4" s="26" t="s">
        <v>73</v>
      </c>
      <c r="B4" s="24"/>
      <c r="C4" s="24"/>
      <c r="D4" s="25"/>
      <c r="E4" s="23" t="s">
        <v>74</v>
      </c>
      <c r="F4" s="128"/>
      <c r="G4" s="24"/>
      <c r="H4" s="24"/>
      <c r="I4" s="128"/>
      <c r="J4" s="128"/>
      <c r="K4" s="128"/>
      <c r="L4" s="128"/>
      <c r="M4" s="9"/>
      <c r="N4" s="9"/>
      <c r="O4" s="9"/>
      <c r="P4" s="9"/>
    </row>
    <row r="5" spans="1:22" x14ac:dyDescent="0.15">
      <c r="A5" s="37"/>
      <c r="B5" s="9"/>
      <c r="C5" s="9"/>
      <c r="D5" s="28"/>
      <c r="G5" s="1"/>
      <c r="H5" s="1"/>
      <c r="I5" s="1"/>
      <c r="J5" s="1"/>
      <c r="K5" s="1"/>
      <c r="L5" s="1"/>
      <c r="M5" s="1"/>
      <c r="N5" s="9"/>
      <c r="O5" s="9"/>
      <c r="P5" s="9"/>
    </row>
    <row r="6" spans="1:22" x14ac:dyDescent="0.15">
      <c r="A6" s="37" t="s">
        <v>225</v>
      </c>
      <c r="B6" s="9"/>
      <c r="C6" s="9"/>
      <c r="D6" s="28"/>
      <c r="E6" s="35"/>
      <c r="F6" s="36"/>
      <c r="G6" s="36"/>
      <c r="H6" s="36"/>
      <c r="I6" s="36"/>
      <c r="J6" s="36"/>
      <c r="K6" s="36"/>
      <c r="L6" s="36"/>
      <c r="M6" s="36"/>
      <c r="N6" s="9"/>
      <c r="O6" s="9"/>
      <c r="P6" s="9"/>
    </row>
    <row r="7" spans="1:22" x14ac:dyDescent="0.15">
      <c r="A7" s="37" t="s">
        <v>231</v>
      </c>
      <c r="C7" s="9"/>
      <c r="D7" s="28"/>
      <c r="E7" s="35"/>
      <c r="F7" s="9"/>
      <c r="G7" s="9"/>
      <c r="H7" s="36"/>
      <c r="I7" s="36"/>
      <c r="J7" s="36"/>
      <c r="K7" s="36"/>
      <c r="L7" s="36"/>
      <c r="M7" s="36"/>
      <c r="N7" s="9"/>
      <c r="O7" s="9"/>
      <c r="P7" s="9"/>
    </row>
    <row r="8" spans="1:22" x14ac:dyDescent="0.15">
      <c r="A8" s="37" t="s">
        <v>226</v>
      </c>
      <c r="B8" s="9"/>
      <c r="C8" s="9"/>
      <c r="D8" s="28"/>
      <c r="E8" s="29"/>
      <c r="F8" s="9"/>
      <c r="G8" s="39"/>
      <c r="H8" s="30"/>
      <c r="I8" s="30"/>
      <c r="J8" s="30"/>
      <c r="K8" s="30"/>
      <c r="L8" s="30"/>
      <c r="M8" s="30"/>
      <c r="N8" s="9"/>
      <c r="O8" s="9"/>
      <c r="P8" s="9"/>
    </row>
    <row r="9" spans="1:22" x14ac:dyDescent="0.15">
      <c r="A9" s="37" t="s">
        <v>227</v>
      </c>
      <c r="B9" s="9"/>
      <c r="C9" s="9"/>
      <c r="D9" s="28"/>
      <c r="E9" s="29"/>
      <c r="F9" s="9"/>
      <c r="G9" s="39"/>
      <c r="H9" s="9"/>
      <c r="I9" s="9"/>
      <c r="J9" s="9"/>
      <c r="K9" s="9"/>
      <c r="L9" s="9"/>
      <c r="M9" s="9"/>
      <c r="N9" s="9"/>
      <c r="O9" s="9"/>
      <c r="P9" s="9"/>
    </row>
    <row r="10" spans="1:22" x14ac:dyDescent="0.15">
      <c r="A10" s="105" t="s">
        <v>228</v>
      </c>
      <c r="B10" s="9"/>
      <c r="C10" s="9"/>
      <c r="D10" s="28"/>
      <c r="E10" s="29"/>
      <c r="F10" s="9"/>
      <c r="G10" s="39"/>
      <c r="H10" s="9"/>
      <c r="I10" s="9"/>
      <c r="J10" s="9"/>
      <c r="K10" s="9"/>
      <c r="L10" s="9"/>
      <c r="M10" s="9"/>
      <c r="N10" s="9"/>
      <c r="O10" s="9"/>
      <c r="P10" s="9"/>
    </row>
    <row r="11" spans="1:22" x14ac:dyDescent="0.15">
      <c r="A11" s="105" t="s">
        <v>229</v>
      </c>
      <c r="B11" s="9"/>
      <c r="C11" s="9"/>
      <c r="D11" s="28"/>
      <c r="E11" s="68"/>
      <c r="F11" s="9"/>
      <c r="G11" s="72"/>
      <c r="H11" s="68"/>
      <c r="I11" s="68"/>
      <c r="J11" s="68"/>
      <c r="K11" s="68"/>
      <c r="L11" s="68"/>
      <c r="M11" s="68"/>
      <c r="N11" s="9"/>
      <c r="O11" s="9"/>
      <c r="P11" s="9"/>
    </row>
    <row r="12" spans="1:22" x14ac:dyDescent="0.15">
      <c r="A12" s="105" t="s">
        <v>233</v>
      </c>
      <c r="B12" s="9"/>
      <c r="C12" s="9"/>
      <c r="D12" s="28"/>
      <c r="E12" s="29"/>
      <c r="F12" s="9"/>
      <c r="G12" s="39"/>
      <c r="H12" s="9"/>
      <c r="I12" s="9"/>
      <c r="J12" s="9"/>
      <c r="K12" s="9"/>
      <c r="L12" s="9"/>
      <c r="M12" s="9"/>
      <c r="N12" s="9"/>
      <c r="O12" s="9"/>
      <c r="P12" s="9"/>
    </row>
    <row r="13" spans="1:22" x14ac:dyDescent="0.15">
      <c r="B13" s="9"/>
      <c r="C13" s="9"/>
      <c r="D13" s="28"/>
      <c r="E13" s="29"/>
      <c r="F13" s="9"/>
      <c r="G13" s="39"/>
      <c r="H13" s="9"/>
      <c r="I13" s="9"/>
      <c r="J13" s="9"/>
      <c r="K13" s="9"/>
      <c r="L13" s="9"/>
      <c r="M13" s="9"/>
      <c r="N13" s="9"/>
      <c r="O13" s="9"/>
      <c r="P13" s="9"/>
    </row>
    <row r="14" spans="1:22" x14ac:dyDescent="0.15">
      <c r="A14" s="115" t="s">
        <v>230</v>
      </c>
      <c r="B14" s="109"/>
      <c r="D14" s="106"/>
      <c r="E14" s="29"/>
      <c r="F14" s="9"/>
      <c r="G14" s="39"/>
      <c r="H14" s="9"/>
      <c r="I14" s="9"/>
      <c r="J14" s="9"/>
      <c r="K14" s="9"/>
      <c r="L14" s="9"/>
      <c r="M14" s="9"/>
      <c r="N14" s="9"/>
      <c r="O14" s="9"/>
      <c r="P14" s="9"/>
    </row>
    <row r="15" spans="1:22" x14ac:dyDescent="0.15">
      <c r="A15" s="160" t="s">
        <v>232</v>
      </c>
      <c r="C15" s="9"/>
      <c r="D15" s="28"/>
      <c r="E15" s="29"/>
      <c r="F15" s="9"/>
      <c r="G15" s="9"/>
      <c r="H15" s="36"/>
      <c r="I15" s="36"/>
      <c r="J15" s="133"/>
      <c r="K15" s="36"/>
      <c r="L15" s="36"/>
      <c r="M15" s="36"/>
      <c r="N15" s="9"/>
      <c r="O15" s="9"/>
      <c r="P15" s="9"/>
    </row>
    <row r="16" spans="1:22" x14ac:dyDescent="0.15">
      <c r="A16" s="105"/>
      <c r="C16" s="9"/>
      <c r="D16" s="28"/>
      <c r="E16" s="2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22" x14ac:dyDescent="0.15">
      <c r="A17" s="98" t="s">
        <v>224</v>
      </c>
      <c r="B17" s="9"/>
      <c r="C17" s="9"/>
      <c r="D17" s="28"/>
      <c r="E17" s="2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22" x14ac:dyDescent="0.15">
      <c r="A18" s="32"/>
      <c r="B18" s="32"/>
      <c r="C18" s="32"/>
      <c r="D18" s="33"/>
      <c r="E18" s="34"/>
      <c r="F18" s="129"/>
      <c r="G18" s="32"/>
      <c r="H18" s="32"/>
      <c r="I18" s="129"/>
      <c r="J18" s="129"/>
      <c r="K18" s="129"/>
      <c r="L18" s="129"/>
      <c r="M18" s="9"/>
      <c r="N18" s="9"/>
      <c r="O18" s="9"/>
      <c r="P18" s="9"/>
    </row>
    <row r="19" spans="1:22" x14ac:dyDescent="0.15">
      <c r="A19" s="55"/>
      <c r="B19" s="5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9"/>
      <c r="O19" s="9"/>
      <c r="P19" s="9"/>
      <c r="Q19" s="37"/>
      <c r="R19" s="37"/>
      <c r="S19" s="37"/>
      <c r="T19" s="37"/>
      <c r="U19" s="37"/>
      <c r="V19" s="37"/>
    </row>
    <row r="20" spans="1:22" ht="60.6" customHeight="1" x14ac:dyDescent="0.15">
      <c r="A20" s="61" t="s">
        <v>23</v>
      </c>
      <c r="B20" s="61"/>
      <c r="C20" s="61" t="s">
        <v>24</v>
      </c>
      <c r="D20" s="61" t="s">
        <v>25</v>
      </c>
      <c r="E20" s="61" t="s">
        <v>116</v>
      </c>
      <c r="F20" s="61" t="s">
        <v>143</v>
      </c>
      <c r="G20" s="61" t="s">
        <v>118</v>
      </c>
      <c r="H20" s="61" t="s">
        <v>118</v>
      </c>
      <c r="I20" s="132" t="s">
        <v>161</v>
      </c>
      <c r="J20" s="132"/>
      <c r="K20" s="132"/>
      <c r="L20" s="132"/>
      <c r="M20" s="132" t="s">
        <v>174</v>
      </c>
      <c r="N20" s="145" t="s">
        <v>173</v>
      </c>
      <c r="O20" s="145" t="s">
        <v>167</v>
      </c>
      <c r="P20" s="145" t="s">
        <v>172</v>
      </c>
      <c r="Q20" s="6"/>
      <c r="R20" s="37"/>
      <c r="S20" s="37"/>
      <c r="T20" s="37"/>
      <c r="U20" s="37"/>
      <c r="V20" s="37"/>
    </row>
    <row r="21" spans="1:22" ht="12.75" x14ac:dyDescent="0.15">
      <c r="A21" s="62" t="s">
        <v>1</v>
      </c>
      <c r="B21" s="62"/>
      <c r="C21" s="59" t="s">
        <v>1</v>
      </c>
      <c r="D21" s="59" t="s">
        <v>117</v>
      </c>
      <c r="E21" s="63" t="s">
        <v>117</v>
      </c>
      <c r="F21" s="63" t="s">
        <v>134</v>
      </c>
      <c r="G21" s="6" t="s">
        <v>165</v>
      </c>
      <c r="H21" s="6" t="s">
        <v>166</v>
      </c>
      <c r="I21" s="63" t="s">
        <v>117</v>
      </c>
      <c r="J21" s="63" t="s">
        <v>117</v>
      </c>
      <c r="K21" s="131" t="s">
        <v>142</v>
      </c>
      <c r="L21" s="131" t="s">
        <v>142</v>
      </c>
      <c r="M21" s="131" t="s">
        <v>109</v>
      </c>
      <c r="N21" s="146" t="s">
        <v>171</v>
      </c>
      <c r="O21" s="147" t="s">
        <v>171</v>
      </c>
      <c r="P21" s="147" t="s">
        <v>171</v>
      </c>
      <c r="Q21" s="6"/>
    </row>
    <row r="22" spans="1:22" ht="12" thickBot="1" x14ac:dyDescent="0.2">
      <c r="A22" s="58" t="s">
        <v>10</v>
      </c>
      <c r="B22" s="73" t="s">
        <v>97</v>
      </c>
      <c r="C22" s="52" t="s">
        <v>54</v>
      </c>
      <c r="D22" s="51" t="s">
        <v>85</v>
      </c>
      <c r="E22" s="51" t="s">
        <v>86</v>
      </c>
      <c r="F22" s="130" t="s">
        <v>144</v>
      </c>
      <c r="G22" s="51" t="s">
        <v>96</v>
      </c>
      <c r="H22" s="51" t="s">
        <v>99</v>
      </c>
      <c r="I22" s="130" t="s">
        <v>141</v>
      </c>
      <c r="J22" s="130" t="s">
        <v>138</v>
      </c>
      <c r="K22" s="130" t="s">
        <v>140</v>
      </c>
      <c r="L22" s="130" t="s">
        <v>139</v>
      </c>
      <c r="M22" s="130" t="s">
        <v>175</v>
      </c>
      <c r="N22" s="148" t="s">
        <v>168</v>
      </c>
      <c r="O22" s="149" t="s">
        <v>169</v>
      </c>
      <c r="P22" s="149" t="s">
        <v>170</v>
      </c>
      <c r="Q22" s="6"/>
    </row>
    <row r="23" spans="1:22" x14ac:dyDescent="0.15">
      <c r="A23" s="9" t="s">
        <v>160</v>
      </c>
      <c r="B23" s="9" t="s">
        <v>98</v>
      </c>
      <c r="C23" s="9" t="s">
        <v>157</v>
      </c>
      <c r="D23" s="9">
        <v>35</v>
      </c>
      <c r="E23" s="140">
        <v>20</v>
      </c>
      <c r="F23" s="140">
        <v>20</v>
      </c>
      <c r="G23" s="1">
        <v>0</v>
      </c>
      <c r="H23" s="9">
        <v>0</v>
      </c>
      <c r="I23" s="9"/>
      <c r="J23" s="9"/>
      <c r="K23" s="39"/>
      <c r="L23" s="39"/>
      <c r="M23" s="39"/>
      <c r="N23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5"/>
  <sheetViews>
    <sheetView showGridLines="0" workbookViewId="0">
      <selection activeCell="A8" sqref="A8"/>
    </sheetView>
  </sheetViews>
  <sheetFormatPr defaultRowHeight="11.25" x14ac:dyDescent="0.15"/>
  <cols>
    <col min="1" max="1" width="16.25" customWidth="1"/>
    <col min="5" max="5" width="6.5" customWidth="1"/>
    <col min="6" max="6" width="7.625" customWidth="1"/>
  </cols>
  <sheetData>
    <row r="1" spans="1:7" ht="19.5" x14ac:dyDescent="0.25">
      <c r="A1" s="5" t="s">
        <v>152</v>
      </c>
    </row>
    <row r="2" spans="1:7" x14ac:dyDescent="0.15">
      <c r="A2" s="2" t="s">
        <v>154</v>
      </c>
    </row>
    <row r="3" spans="1:7" ht="19.5" x14ac:dyDescent="0.25">
      <c r="A3" s="5"/>
    </row>
    <row r="4" spans="1:7" x14ac:dyDescent="0.15">
      <c r="A4" s="26" t="s">
        <v>73</v>
      </c>
      <c r="B4" s="24"/>
      <c r="C4" s="24"/>
      <c r="D4" s="23" t="s">
        <v>74</v>
      </c>
      <c r="E4" s="24"/>
      <c r="F4" s="24"/>
      <c r="G4" s="25"/>
    </row>
    <row r="5" spans="1:7" x14ac:dyDescent="0.15">
      <c r="A5" s="9"/>
      <c r="B5" s="9"/>
      <c r="C5" s="113"/>
      <c r="E5" s="1"/>
      <c r="F5" s="1"/>
      <c r="G5" s="110"/>
    </row>
    <row r="6" spans="1:7" x14ac:dyDescent="0.15">
      <c r="A6" s="161" t="s">
        <v>234</v>
      </c>
      <c r="B6" s="9"/>
      <c r="C6" s="113"/>
      <c r="D6" s="36"/>
      <c r="E6" s="36"/>
      <c r="F6" s="36"/>
      <c r="G6" s="111"/>
    </row>
    <row r="7" spans="1:7" x14ac:dyDescent="0.15">
      <c r="A7" s="102" t="s">
        <v>235</v>
      </c>
      <c r="B7" s="102"/>
      <c r="C7" s="103"/>
      <c r="D7" s="36"/>
      <c r="E7" s="9"/>
      <c r="F7" s="9"/>
      <c r="G7" s="111"/>
    </row>
    <row r="8" spans="1:7" x14ac:dyDescent="0.15">
      <c r="A8" s="101" t="s">
        <v>236</v>
      </c>
      <c r="B8" s="102"/>
      <c r="C8" s="103"/>
      <c r="D8" s="9"/>
      <c r="E8" s="39"/>
      <c r="F8" s="70"/>
      <c r="G8" s="112"/>
    </row>
    <row r="9" spans="1:7" x14ac:dyDescent="0.15">
      <c r="A9" s="102" t="s">
        <v>237</v>
      </c>
      <c r="B9" s="102"/>
      <c r="C9" s="103"/>
      <c r="D9" s="9"/>
      <c r="E9" s="39"/>
      <c r="F9" s="70"/>
      <c r="G9" s="113"/>
    </row>
    <row r="10" spans="1:7" x14ac:dyDescent="0.15">
      <c r="A10" s="102" t="s">
        <v>238</v>
      </c>
      <c r="B10" s="102"/>
      <c r="C10" s="103"/>
      <c r="D10" s="9"/>
      <c r="E10" s="39"/>
      <c r="F10" s="70"/>
      <c r="G10" s="113"/>
    </row>
    <row r="11" spans="1:7" x14ac:dyDescent="0.15">
      <c r="A11" s="102"/>
      <c r="B11" s="102"/>
      <c r="C11" s="103"/>
      <c r="D11" s="68"/>
      <c r="E11" s="72"/>
      <c r="F11" s="71"/>
      <c r="G11" s="114"/>
    </row>
    <row r="12" spans="1:7" x14ac:dyDescent="0.15">
      <c r="A12" s="102"/>
      <c r="B12" s="102"/>
      <c r="C12" s="103"/>
      <c r="D12" s="9"/>
      <c r="E12" s="39"/>
      <c r="F12" s="70"/>
      <c r="G12" s="113"/>
    </row>
    <row r="13" spans="1:7" x14ac:dyDescent="0.15">
      <c r="A13" s="102"/>
      <c r="B13" s="101"/>
      <c r="C13" s="103"/>
      <c r="D13" s="9"/>
      <c r="E13" s="39"/>
      <c r="F13" s="70"/>
      <c r="G13" s="113"/>
    </row>
    <row r="14" spans="1:7" x14ac:dyDescent="0.15">
      <c r="A14" s="102"/>
      <c r="B14" s="101"/>
      <c r="C14" s="103"/>
      <c r="D14" s="9"/>
      <c r="E14" s="39"/>
      <c r="F14" s="70"/>
      <c r="G14" s="113"/>
    </row>
    <row r="15" spans="1:7" x14ac:dyDescent="0.15">
      <c r="A15" s="98"/>
      <c r="C15" s="113"/>
      <c r="D15" s="9"/>
      <c r="E15" s="9"/>
      <c r="F15" s="9"/>
      <c r="G15" s="111"/>
    </row>
    <row r="16" spans="1:7" x14ac:dyDescent="0.15">
      <c r="A16" s="98"/>
      <c r="C16" s="113"/>
      <c r="D16" s="9"/>
      <c r="E16" s="9"/>
      <c r="F16" s="9"/>
      <c r="G16" s="113"/>
    </row>
    <row r="17" spans="1:13" x14ac:dyDescent="0.15">
      <c r="A17" s="9"/>
      <c r="B17" s="9"/>
      <c r="C17" s="113"/>
      <c r="D17" s="9"/>
      <c r="E17" s="9"/>
      <c r="F17" s="9"/>
      <c r="G17" s="113"/>
    </row>
    <row r="18" spans="1:13" x14ac:dyDescent="0.15">
      <c r="A18" s="32"/>
      <c r="B18" s="32"/>
      <c r="C18" s="33"/>
      <c r="D18" s="32"/>
      <c r="E18" s="32"/>
      <c r="F18" s="32"/>
      <c r="G18" s="33"/>
    </row>
    <row r="20" spans="1:13" x14ac:dyDescent="0.15">
      <c r="A20" t="s">
        <v>153</v>
      </c>
      <c r="D20" s="22"/>
    </row>
    <row r="21" spans="1:13" x14ac:dyDescent="0.15">
      <c r="B21" s="21" t="s">
        <v>9</v>
      </c>
    </row>
    <row r="22" spans="1:13" x14ac:dyDescent="0.15">
      <c r="A22" s="137" t="s">
        <v>10</v>
      </c>
      <c r="B22" s="138" t="s">
        <v>31</v>
      </c>
      <c r="C22" s="138" t="s">
        <v>32</v>
      </c>
      <c r="D22" s="138" t="s">
        <v>33</v>
      </c>
      <c r="E22" s="138" t="s">
        <v>34</v>
      </c>
      <c r="F22" s="138" t="s">
        <v>35</v>
      </c>
      <c r="G22" s="138" t="s">
        <v>36</v>
      </c>
      <c r="H22" s="138" t="s">
        <v>37</v>
      </c>
      <c r="I22" s="138" t="s">
        <v>38</v>
      </c>
      <c r="J22" s="138" t="s">
        <v>39</v>
      </c>
      <c r="K22" s="138" t="s">
        <v>40</v>
      </c>
      <c r="L22" s="138" t="s">
        <v>41</v>
      </c>
      <c r="M22" s="138" t="s">
        <v>42</v>
      </c>
    </row>
    <row r="23" spans="1:13" x14ac:dyDescent="0.15">
      <c r="A23" s="1" t="s">
        <v>160</v>
      </c>
      <c r="B23">
        <v>150</v>
      </c>
      <c r="C23" s="139">
        <v>150</v>
      </c>
      <c r="D23" s="139">
        <v>150</v>
      </c>
      <c r="E23" s="139">
        <v>150</v>
      </c>
      <c r="F23" s="139">
        <v>150</v>
      </c>
      <c r="G23" s="139">
        <v>150</v>
      </c>
      <c r="H23" s="139">
        <v>150</v>
      </c>
      <c r="I23" s="139">
        <v>150</v>
      </c>
      <c r="J23" s="139">
        <v>150</v>
      </c>
      <c r="K23" s="139">
        <v>150</v>
      </c>
      <c r="L23" s="139">
        <v>150</v>
      </c>
      <c r="M23" s="139">
        <v>150</v>
      </c>
    </row>
    <row r="24" spans="1:13" s="6" customFormat="1" x14ac:dyDescent="0.15"/>
    <row r="25" spans="1:13" s="6" customFormat="1" x14ac:dyDescent="0.15"/>
    <row r="26" spans="1:13" s="6" customFormat="1" x14ac:dyDescent="0.15"/>
    <row r="27" spans="1:13" s="6" customFormat="1" x14ac:dyDescent="0.15"/>
    <row r="28" spans="1:13" s="6" customFormat="1" x14ac:dyDescent="0.15"/>
    <row r="29" spans="1:13" s="6" customFormat="1" x14ac:dyDescent="0.15"/>
    <row r="30" spans="1:13" s="6" customFormat="1" x14ac:dyDescent="0.15"/>
    <row r="31" spans="1:13" s="6" customFormat="1" x14ac:dyDescent="0.15"/>
    <row r="32" spans="1:13" s="6" customFormat="1" x14ac:dyDescent="0.15"/>
    <row r="33" s="6" customFormat="1" x14ac:dyDescent="0.15"/>
    <row r="34" s="6" customFormat="1" x14ac:dyDescent="0.15"/>
    <row r="35" s="6" customFormat="1" x14ac:dyDescent="0.15"/>
    <row r="36" s="6" customFormat="1" x14ac:dyDescent="0.15"/>
    <row r="37" s="6" customFormat="1" x14ac:dyDescent="0.15"/>
    <row r="38" s="6" customFormat="1" x14ac:dyDescent="0.15"/>
    <row r="39" s="6" customFormat="1" x14ac:dyDescent="0.15"/>
    <row r="40" s="6" customFormat="1" x14ac:dyDescent="0.15"/>
    <row r="41" s="6" customFormat="1" x14ac:dyDescent="0.15"/>
    <row r="42" s="6" customFormat="1" x14ac:dyDescent="0.15"/>
    <row r="43" s="6" customFormat="1" x14ac:dyDescent="0.15"/>
    <row r="44" s="6" customFormat="1" x14ac:dyDescent="0.15"/>
    <row r="45" s="6" customFormat="1" x14ac:dyDescent="0.15"/>
    <row r="46" s="6" customFormat="1" x14ac:dyDescent="0.15"/>
    <row r="47" s="6" customFormat="1" x14ac:dyDescent="0.15"/>
    <row r="48" s="6" customFormat="1" x14ac:dyDescent="0.15"/>
    <row r="49" s="6" customFormat="1" x14ac:dyDescent="0.15"/>
    <row r="50" s="6" customFormat="1" x14ac:dyDescent="0.15"/>
    <row r="51" s="6" customFormat="1" x14ac:dyDescent="0.15"/>
    <row r="52" s="6" customFormat="1" x14ac:dyDescent="0.15"/>
    <row r="53" s="6" customFormat="1" x14ac:dyDescent="0.15"/>
    <row r="54" s="6" customFormat="1" x14ac:dyDescent="0.15"/>
    <row r="55" s="6" customFormat="1" x14ac:dyDescent="0.15"/>
    <row r="56" s="6" customFormat="1" x14ac:dyDescent="0.15"/>
    <row r="57" s="6" customFormat="1" x14ac:dyDescent="0.15"/>
    <row r="58" s="6" customFormat="1" x14ac:dyDescent="0.15"/>
    <row r="59" s="6" customFormat="1" x14ac:dyDescent="0.15"/>
    <row r="60" s="6" customFormat="1" x14ac:dyDescent="0.15"/>
    <row r="61" s="6" customFormat="1" x14ac:dyDescent="0.15"/>
    <row r="62" s="6" customFormat="1" x14ac:dyDescent="0.15"/>
    <row r="63" s="6" customFormat="1" x14ac:dyDescent="0.15"/>
    <row r="64" s="6" customFormat="1" x14ac:dyDescent="0.15"/>
    <row r="65" s="6" customFormat="1" x14ac:dyDescent="0.15"/>
    <row r="66" s="6" customFormat="1" x14ac:dyDescent="0.15"/>
    <row r="67" s="6" customFormat="1" x14ac:dyDescent="0.15"/>
    <row r="68" s="6" customFormat="1" x14ac:dyDescent="0.15"/>
    <row r="69" s="6" customFormat="1" x14ac:dyDescent="0.15"/>
    <row r="70" s="6" customFormat="1" x14ac:dyDescent="0.15"/>
    <row r="71" s="6" customFormat="1" x14ac:dyDescent="0.15"/>
    <row r="72" s="6" customFormat="1" x14ac:dyDescent="0.15"/>
    <row r="73" s="6" customFormat="1" x14ac:dyDescent="0.15"/>
    <row r="74" s="6" customFormat="1" x14ac:dyDescent="0.15"/>
    <row r="75" s="6" customFormat="1" x14ac:dyDescent="0.15"/>
    <row r="76" s="6" customFormat="1" x14ac:dyDescent="0.15"/>
    <row r="77" s="6" customFormat="1" x14ac:dyDescent="0.15"/>
    <row r="78" s="6" customFormat="1" x14ac:dyDescent="0.15"/>
    <row r="79" s="6" customFormat="1" x14ac:dyDescent="0.15"/>
    <row r="80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6" customFormat="1" x14ac:dyDescent="0.15"/>
    <row r="94" s="6" customFormat="1" x14ac:dyDescent="0.15"/>
    <row r="95" s="6" customFormat="1" x14ac:dyDescent="0.15"/>
    <row r="96" s="6" customFormat="1" x14ac:dyDescent="0.15"/>
    <row r="97" s="6" customFormat="1" x14ac:dyDescent="0.15"/>
    <row r="98" s="6" customFormat="1" x14ac:dyDescent="0.15"/>
    <row r="99" s="6" customFormat="1" x14ac:dyDescent="0.15"/>
    <row r="100" s="6" customFormat="1" x14ac:dyDescent="0.15"/>
    <row r="101" s="6" customFormat="1" x14ac:dyDescent="0.15"/>
    <row r="102" s="6" customFormat="1" x14ac:dyDescent="0.15"/>
    <row r="103" s="6" customFormat="1" x14ac:dyDescent="0.15"/>
    <row r="104" s="6" customFormat="1" x14ac:dyDescent="0.15"/>
    <row r="105" s="6" customFormat="1" x14ac:dyDescent="0.15"/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6"/>
  <sheetViews>
    <sheetView showGridLines="0" zoomScaleNormal="100" workbookViewId="0">
      <selection activeCell="B9" sqref="B8:B9"/>
    </sheetView>
  </sheetViews>
  <sheetFormatPr defaultRowHeight="11.25" x14ac:dyDescent="0.15"/>
  <cols>
    <col min="1" max="1" width="8.75" style="139"/>
    <col min="2" max="2" width="17.75" customWidth="1"/>
    <col min="3" max="3" width="11.5" customWidth="1"/>
    <col min="4" max="4" width="12.25" customWidth="1"/>
    <col min="5" max="5" width="13" customWidth="1"/>
    <col min="6" max="6" width="16.125" customWidth="1"/>
    <col min="7" max="7" width="14.125" customWidth="1"/>
    <col min="8" max="8" width="13" customWidth="1"/>
    <col min="9" max="9" width="11.625" customWidth="1"/>
  </cols>
  <sheetData>
    <row r="1" spans="2:16" ht="19.5" x14ac:dyDescent="0.25">
      <c r="B1" s="5" t="s">
        <v>125</v>
      </c>
      <c r="C1" s="5"/>
      <c r="D1" s="15"/>
      <c r="E1" s="5"/>
      <c r="I1" s="125"/>
    </row>
    <row r="2" spans="2:16" x14ac:dyDescent="0.15">
      <c r="B2" s="2" t="s">
        <v>124</v>
      </c>
      <c r="C2" s="2"/>
      <c r="D2" s="66"/>
      <c r="E2" s="2"/>
      <c r="G2" s="67"/>
    </row>
    <row r="3" spans="2:16" x14ac:dyDescent="0.15">
      <c r="B3" s="2"/>
      <c r="C3" s="2"/>
      <c r="D3" s="2"/>
      <c r="E3" s="2"/>
      <c r="K3" s="1"/>
      <c r="L3" s="1"/>
      <c r="M3" s="1"/>
      <c r="N3" s="1"/>
      <c r="O3" s="1"/>
      <c r="P3" s="1"/>
    </row>
    <row r="4" spans="2:16" x14ac:dyDescent="0.15">
      <c r="B4" s="26" t="s">
        <v>73</v>
      </c>
      <c r="C4" s="24"/>
      <c r="D4" s="24"/>
      <c r="E4" s="24"/>
      <c r="F4" s="25"/>
      <c r="G4" s="162" t="s">
        <v>74</v>
      </c>
      <c r="H4" s="24"/>
      <c r="I4" s="24"/>
      <c r="J4" s="24"/>
      <c r="K4" s="1"/>
      <c r="L4" s="9"/>
      <c r="M4" s="9"/>
      <c r="N4" s="9"/>
      <c r="O4" s="9"/>
      <c r="P4" s="1"/>
    </row>
    <row r="5" spans="2:16" x14ac:dyDescent="0.15">
      <c r="B5" s="9"/>
      <c r="C5" s="9"/>
      <c r="D5" s="9"/>
      <c r="E5" s="9"/>
      <c r="F5" s="113"/>
      <c r="I5" s="1"/>
      <c r="J5" s="1"/>
      <c r="K5" s="1"/>
      <c r="L5" s="1"/>
      <c r="M5" s="9"/>
      <c r="N5" s="9"/>
      <c r="O5" s="9"/>
      <c r="P5" s="1"/>
    </row>
    <row r="6" spans="2:16" x14ac:dyDescent="0.15">
      <c r="B6" t="s">
        <v>241</v>
      </c>
      <c r="E6" s="139"/>
      <c r="F6" s="110"/>
      <c r="G6" s="37" t="s">
        <v>181</v>
      </c>
      <c r="H6" s="9">
        <v>800</v>
      </c>
      <c r="I6" s="9" t="s">
        <v>184</v>
      </c>
      <c r="J6" s="36"/>
      <c r="K6" s="1"/>
      <c r="L6" s="36"/>
      <c r="M6" s="9"/>
      <c r="N6" s="9"/>
      <c r="O6" s="9"/>
      <c r="P6" s="1"/>
    </row>
    <row r="7" spans="2:16" s="22" customFormat="1" x14ac:dyDescent="0.15">
      <c r="B7" s="22" t="s">
        <v>239</v>
      </c>
      <c r="F7" s="122"/>
      <c r="G7" s="101" t="s">
        <v>182</v>
      </c>
      <c r="H7" s="101">
        <v>60</v>
      </c>
      <c r="I7" s="101" t="s">
        <v>185</v>
      </c>
      <c r="K7" s="6"/>
      <c r="L7" s="6"/>
      <c r="M7" s="6"/>
      <c r="N7" s="6"/>
      <c r="O7" s="6"/>
      <c r="P7" s="6"/>
    </row>
    <row r="8" spans="2:16" s="22" customFormat="1" x14ac:dyDescent="0.15">
      <c r="B8" s="22" t="s">
        <v>242</v>
      </c>
      <c r="F8" s="122"/>
      <c r="G8" s="101" t="s">
        <v>183</v>
      </c>
      <c r="H8" s="101">
        <v>30</v>
      </c>
      <c r="I8" s="101" t="s">
        <v>186</v>
      </c>
      <c r="J8" s="100"/>
      <c r="K8" s="6"/>
      <c r="L8" s="141"/>
      <c r="M8" s="6"/>
      <c r="N8" s="6"/>
      <c r="O8" s="6"/>
      <c r="P8" s="6"/>
    </row>
    <row r="9" spans="2:16" s="22" customFormat="1" x14ac:dyDescent="0.15">
      <c r="B9" s="22" t="s">
        <v>243</v>
      </c>
      <c r="F9" s="122"/>
      <c r="G9" s="22" t="s">
        <v>193</v>
      </c>
      <c r="H9" s="22">
        <v>6</v>
      </c>
      <c r="I9" s="9" t="s">
        <v>194</v>
      </c>
      <c r="J9" s="6"/>
      <c r="K9" s="6"/>
      <c r="L9" s="141"/>
      <c r="M9" s="6"/>
      <c r="N9" s="6"/>
      <c r="O9" s="6"/>
      <c r="P9" s="6"/>
    </row>
    <row r="10" spans="2:16" s="22" customFormat="1" x14ac:dyDescent="0.15">
      <c r="B10" s="22" t="s">
        <v>244</v>
      </c>
      <c r="F10" s="122"/>
      <c r="G10" s="101" t="s">
        <v>187</v>
      </c>
      <c r="H10" s="153">
        <f>(H7*H6/1000-H9)/H8</f>
        <v>1.4</v>
      </c>
      <c r="I10" s="101" t="s">
        <v>188</v>
      </c>
      <c r="J10" s="6"/>
      <c r="K10" s="6"/>
      <c r="L10" s="141"/>
      <c r="M10" s="6"/>
      <c r="N10" s="6"/>
      <c r="O10" s="6"/>
      <c r="P10" s="6"/>
    </row>
    <row r="11" spans="2:16" s="22" customFormat="1" x14ac:dyDescent="0.15">
      <c r="F11" s="122"/>
      <c r="J11" s="142"/>
      <c r="K11" s="6"/>
      <c r="L11" s="6"/>
      <c r="M11" s="6"/>
      <c r="N11" s="6"/>
      <c r="O11" s="6"/>
      <c r="P11" s="6"/>
    </row>
    <row r="12" spans="2:16" s="22" customFormat="1" x14ac:dyDescent="0.15">
      <c r="F12" s="122"/>
      <c r="G12" s="102" t="s">
        <v>189</v>
      </c>
      <c r="H12" s="102">
        <v>172</v>
      </c>
      <c r="I12" t="s">
        <v>190</v>
      </c>
      <c r="J12" s="6"/>
      <c r="K12" s="6"/>
      <c r="L12" s="141"/>
      <c r="M12" s="6"/>
      <c r="N12" s="6"/>
      <c r="O12" s="6"/>
      <c r="P12" s="6"/>
    </row>
    <row r="13" spans="2:16" s="22" customFormat="1" x14ac:dyDescent="0.15">
      <c r="B13" s="22" t="s">
        <v>240</v>
      </c>
      <c r="F13" s="122"/>
      <c r="G13" s="102" t="s">
        <v>191</v>
      </c>
      <c r="H13" s="9">
        <v>100</v>
      </c>
      <c r="I13" t="s">
        <v>93</v>
      </c>
      <c r="J13" s="6"/>
      <c r="K13" s="6"/>
      <c r="L13" s="141"/>
      <c r="M13" s="6"/>
      <c r="N13" s="6"/>
      <c r="O13" s="6"/>
      <c r="P13" s="6"/>
    </row>
    <row r="14" spans="2:16" s="22" customFormat="1" x14ac:dyDescent="0.15">
      <c r="F14" s="122"/>
      <c r="G14" s="102" t="s">
        <v>192</v>
      </c>
      <c r="H14" s="9">
        <f>H12*H13/10</f>
        <v>1720</v>
      </c>
      <c r="I14" s="101" t="s">
        <v>117</v>
      </c>
      <c r="J14" s="6"/>
      <c r="K14" s="6"/>
      <c r="L14" s="141"/>
      <c r="M14" s="6"/>
      <c r="N14" s="6"/>
      <c r="O14" s="6"/>
      <c r="P14" s="6"/>
    </row>
    <row r="15" spans="2:16" s="22" customFormat="1" x14ac:dyDescent="0.15">
      <c r="B15" s="143"/>
      <c r="D15" s="6"/>
      <c r="E15" s="6"/>
      <c r="F15" s="122"/>
      <c r="G15" s="6"/>
      <c r="H15" s="6"/>
      <c r="I15" s="6"/>
      <c r="J15" s="89"/>
      <c r="K15" s="6"/>
      <c r="L15" s="6"/>
      <c r="M15" s="6"/>
      <c r="N15" s="6"/>
      <c r="O15" s="6"/>
      <c r="P15" s="6"/>
    </row>
    <row r="16" spans="2:16" s="22" customFormat="1" x14ac:dyDescent="0.15">
      <c r="D16" s="6"/>
      <c r="E16" s="6"/>
      <c r="F16" s="122"/>
      <c r="G16" s="6"/>
      <c r="H16" s="6"/>
      <c r="I16" s="6"/>
      <c r="J16" s="6"/>
      <c r="K16" s="6"/>
      <c r="L16" s="141"/>
      <c r="M16" s="6"/>
      <c r="N16" s="6"/>
      <c r="O16" s="6"/>
      <c r="P16" s="6"/>
    </row>
    <row r="17" spans="1:16" x14ac:dyDescent="0.15">
      <c r="B17" s="9"/>
      <c r="C17" s="9"/>
      <c r="D17" s="9"/>
      <c r="E17" s="9"/>
      <c r="F17" s="113"/>
      <c r="G17" s="9"/>
      <c r="H17" s="9"/>
      <c r="I17" s="9"/>
      <c r="J17" s="9"/>
      <c r="K17" s="1"/>
      <c r="L17" s="70"/>
      <c r="M17" s="9"/>
      <c r="N17" s="9"/>
      <c r="O17" s="9"/>
      <c r="P17" s="1"/>
    </row>
    <row r="18" spans="1:16" x14ac:dyDescent="0.15">
      <c r="B18" s="32"/>
      <c r="C18" s="32"/>
      <c r="D18" s="32"/>
      <c r="E18" s="32"/>
      <c r="F18" s="33"/>
      <c r="G18" s="129"/>
      <c r="H18" s="32"/>
      <c r="I18" s="32"/>
      <c r="J18" s="32"/>
      <c r="K18" s="1"/>
      <c r="L18" s="9"/>
      <c r="M18" s="9"/>
      <c r="N18" s="9"/>
      <c r="O18" s="9"/>
      <c r="P18" s="1"/>
    </row>
    <row r="19" spans="1:16" x14ac:dyDescent="0.15">
      <c r="B19" s="2"/>
      <c r="C19" s="2"/>
      <c r="D19" s="2"/>
      <c r="E19" s="2"/>
      <c r="K19" s="1"/>
      <c r="L19" s="1"/>
      <c r="M19" s="1"/>
      <c r="N19" s="1"/>
      <c r="O19" s="1"/>
      <c r="P19" s="1"/>
    </row>
    <row r="20" spans="1:16" ht="66" customHeight="1" x14ac:dyDescent="0.15">
      <c r="B20" s="12" t="s">
        <v>26</v>
      </c>
      <c r="C20" s="12" t="s">
        <v>28</v>
      </c>
      <c r="D20" s="12" t="s">
        <v>100</v>
      </c>
      <c r="E20" s="12" t="s">
        <v>29</v>
      </c>
      <c r="F20" s="12" t="s">
        <v>27</v>
      </c>
      <c r="G20" s="12" t="s">
        <v>101</v>
      </c>
      <c r="H20" s="12" t="s">
        <v>102</v>
      </c>
      <c r="I20" s="12" t="s">
        <v>136</v>
      </c>
      <c r="K20" s="1"/>
      <c r="L20" s="1"/>
      <c r="M20" s="1"/>
      <c r="N20" s="1"/>
      <c r="O20" s="1"/>
      <c r="P20" s="1"/>
    </row>
    <row r="21" spans="1:16" x14ac:dyDescent="0.15">
      <c r="B21" s="3" t="s">
        <v>1</v>
      </c>
      <c r="C21" s="7" t="s">
        <v>1</v>
      </c>
      <c r="D21" s="7" t="s">
        <v>1</v>
      </c>
      <c r="E21" s="7" t="s">
        <v>1</v>
      </c>
      <c r="F21" s="7" t="s">
        <v>109</v>
      </c>
      <c r="G21" s="7" t="s">
        <v>109</v>
      </c>
      <c r="H21" s="7" t="s">
        <v>43</v>
      </c>
      <c r="I21" s="7" t="s">
        <v>43</v>
      </c>
    </row>
    <row r="22" spans="1:16" x14ac:dyDescent="0.15">
      <c r="B22" s="11" t="s">
        <v>6</v>
      </c>
      <c r="C22" s="6" t="s">
        <v>55</v>
      </c>
      <c r="D22" s="6" t="s">
        <v>57</v>
      </c>
      <c r="E22" s="6" t="s">
        <v>56</v>
      </c>
      <c r="F22" s="1" t="s">
        <v>82</v>
      </c>
      <c r="G22" s="1" t="s">
        <v>81</v>
      </c>
      <c r="H22" s="1" t="s">
        <v>80</v>
      </c>
      <c r="I22" s="6" t="s">
        <v>135</v>
      </c>
    </row>
    <row r="23" spans="1:16" x14ac:dyDescent="0.15">
      <c r="A23" s="139" t="s">
        <v>76</v>
      </c>
      <c r="B23" t="s">
        <v>162</v>
      </c>
      <c r="C23" s="139" t="s">
        <v>157</v>
      </c>
      <c r="D23" s="139" t="s">
        <v>157</v>
      </c>
      <c r="E23" t="s">
        <v>159</v>
      </c>
      <c r="F23" s="115">
        <v>0.2</v>
      </c>
      <c r="G23" s="115">
        <v>0.1</v>
      </c>
      <c r="H23" s="99">
        <v>1</v>
      </c>
      <c r="I23" s="139">
        <v>0</v>
      </c>
    </row>
    <row r="24" spans="1:16" s="139" customFormat="1" x14ac:dyDescent="0.15">
      <c r="B24" s="139" t="s">
        <v>178</v>
      </c>
      <c r="C24" s="139" t="s">
        <v>158</v>
      </c>
      <c r="D24" s="139" t="s">
        <v>158</v>
      </c>
      <c r="E24" s="139" t="s">
        <v>159</v>
      </c>
      <c r="F24" s="115">
        <v>0</v>
      </c>
      <c r="G24" s="115">
        <v>0</v>
      </c>
      <c r="H24" s="157">
        <v>0</v>
      </c>
      <c r="I24" s="139">
        <v>0</v>
      </c>
    </row>
    <row r="25" spans="1:16" x14ac:dyDescent="0.15">
      <c r="A25" s="139" t="s">
        <v>207</v>
      </c>
      <c r="B25" s="139" t="s">
        <v>162</v>
      </c>
      <c r="C25" s="139" t="s">
        <v>157</v>
      </c>
      <c r="D25" s="139" t="s">
        <v>157</v>
      </c>
      <c r="E25" s="139" t="s">
        <v>159</v>
      </c>
      <c r="F25" s="115">
        <v>0.2</v>
      </c>
      <c r="G25" s="115">
        <v>0.1</v>
      </c>
      <c r="H25" s="99">
        <v>1</v>
      </c>
      <c r="I25" s="139">
        <v>0</v>
      </c>
    </row>
    <row r="26" spans="1:16" x14ac:dyDescent="0.15">
      <c r="B26" s="139" t="s">
        <v>178</v>
      </c>
      <c r="C26" s="139" t="s">
        <v>158</v>
      </c>
      <c r="D26" s="139" t="s">
        <v>158</v>
      </c>
      <c r="E26" s="139" t="s">
        <v>159</v>
      </c>
      <c r="F26" s="115">
        <v>0</v>
      </c>
      <c r="G26" s="115">
        <v>0</v>
      </c>
      <c r="H26" s="155">
        <f>H10</f>
        <v>1.4</v>
      </c>
      <c r="I26" s="139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58"/>
  <sheetViews>
    <sheetView showGridLines="0" zoomScaleNormal="100" workbookViewId="0">
      <selection activeCell="B10" sqref="B10"/>
    </sheetView>
  </sheetViews>
  <sheetFormatPr defaultRowHeight="11.25" x14ac:dyDescent="0.15"/>
  <cols>
    <col min="1" max="1" width="10.5" style="139" customWidth="1"/>
    <col min="2" max="2" width="12.5" customWidth="1"/>
    <col min="3" max="3" width="16.5" customWidth="1"/>
    <col min="4" max="4" width="17.875" customWidth="1"/>
    <col min="5" max="10" width="10.5" bestFit="1" customWidth="1"/>
    <col min="11" max="13" width="11.5" bestFit="1" customWidth="1"/>
    <col min="14" max="14" width="10.5" bestFit="1" customWidth="1"/>
    <col min="15" max="15" width="17.625" bestFit="1" customWidth="1"/>
    <col min="16" max="16" width="11.5" bestFit="1" customWidth="1"/>
    <col min="17" max="17" width="10.5" bestFit="1" customWidth="1"/>
  </cols>
  <sheetData>
    <row r="1" spans="2:15" ht="19.5" x14ac:dyDescent="0.25">
      <c r="B1" s="5" t="s">
        <v>129</v>
      </c>
    </row>
    <row r="2" spans="2:15" x14ac:dyDescent="0.15">
      <c r="B2" s="2" t="s">
        <v>128</v>
      </c>
    </row>
    <row r="3" spans="2:15" x14ac:dyDescent="0.15">
      <c r="B3" s="2"/>
    </row>
    <row r="4" spans="2:15" x14ac:dyDescent="0.15">
      <c r="B4" s="26" t="s">
        <v>73</v>
      </c>
      <c r="C4" s="24"/>
      <c r="D4" s="24"/>
      <c r="E4" s="25"/>
      <c r="F4" s="23" t="s">
        <v>74</v>
      </c>
      <c r="G4" s="24"/>
      <c r="H4" s="25"/>
      <c r="J4" s="9"/>
      <c r="K4" s="9"/>
      <c r="L4" s="9"/>
      <c r="M4" s="9"/>
      <c r="N4" s="9"/>
      <c r="O4" s="9"/>
    </row>
    <row r="5" spans="2:15" x14ac:dyDescent="0.15">
      <c r="B5" s="9"/>
      <c r="C5" s="9"/>
      <c r="D5" s="9"/>
      <c r="E5" s="28"/>
      <c r="H5" s="113"/>
      <c r="J5" s="1"/>
      <c r="K5" s="1"/>
      <c r="L5" s="1"/>
      <c r="M5" s="1"/>
      <c r="N5" s="9"/>
      <c r="O5" s="9"/>
    </row>
    <row r="6" spans="2:15" x14ac:dyDescent="0.15">
      <c r="B6" t="s">
        <v>245</v>
      </c>
      <c r="C6" s="9"/>
      <c r="D6" s="9"/>
      <c r="E6" s="28"/>
      <c r="F6" s="35"/>
      <c r="G6" s="36"/>
      <c r="H6" s="113"/>
      <c r="J6" s="36"/>
      <c r="K6" s="36"/>
      <c r="L6" s="36"/>
      <c r="M6" s="36"/>
      <c r="N6" s="9"/>
      <c r="O6" s="9"/>
    </row>
    <row r="7" spans="2:15" x14ac:dyDescent="0.15">
      <c r="B7" s="22" t="s">
        <v>242</v>
      </c>
      <c r="C7" s="102"/>
      <c r="D7" s="102"/>
      <c r="E7" s="103"/>
      <c r="F7" s="35"/>
      <c r="G7" s="9"/>
      <c r="H7" s="113"/>
      <c r="J7" s="36"/>
      <c r="K7" s="9"/>
      <c r="L7" s="9"/>
      <c r="M7" s="9"/>
      <c r="N7" s="9"/>
      <c r="O7" s="9"/>
    </row>
    <row r="8" spans="2:15" x14ac:dyDescent="0.15">
      <c r="B8" s="22" t="s">
        <v>243</v>
      </c>
      <c r="C8" s="102"/>
      <c r="D8" s="102"/>
      <c r="E8" s="103"/>
      <c r="F8" s="29"/>
      <c r="G8" s="9"/>
      <c r="H8" s="113"/>
      <c r="J8" s="30"/>
      <c r="K8" s="30"/>
      <c r="L8" s="39"/>
      <c r="M8" s="70"/>
      <c r="N8" s="9"/>
      <c r="O8" s="9"/>
    </row>
    <row r="9" spans="2:15" x14ac:dyDescent="0.15">
      <c r="B9" s="22" t="s">
        <v>215</v>
      </c>
      <c r="C9" s="102"/>
      <c r="D9" s="102"/>
      <c r="E9" s="103"/>
      <c r="F9" s="29"/>
      <c r="H9" s="113"/>
      <c r="J9" s="9"/>
      <c r="K9" s="9"/>
      <c r="L9" s="39"/>
      <c r="M9" s="70"/>
      <c r="N9" s="9"/>
      <c r="O9" s="9"/>
    </row>
    <row r="10" spans="2:15" x14ac:dyDescent="0.15">
      <c r="B10" s="102"/>
      <c r="C10" s="102"/>
      <c r="D10" s="102"/>
      <c r="E10" s="103"/>
      <c r="F10" s="29"/>
      <c r="G10" s="9"/>
      <c r="H10" s="113"/>
      <c r="J10" s="9"/>
      <c r="K10" s="9"/>
      <c r="L10" s="39"/>
      <c r="M10" s="70"/>
      <c r="N10" s="9"/>
      <c r="O10" s="9"/>
    </row>
    <row r="11" spans="2:15" x14ac:dyDescent="0.15">
      <c r="B11" s="102"/>
      <c r="C11" s="102"/>
      <c r="D11" s="102"/>
      <c r="E11" s="103"/>
      <c r="F11" s="68"/>
      <c r="H11" s="113"/>
      <c r="J11" s="116"/>
      <c r="K11" s="9"/>
      <c r="L11" s="9"/>
      <c r="M11" s="9"/>
      <c r="N11" s="9"/>
      <c r="O11" s="9"/>
    </row>
    <row r="12" spans="2:15" x14ac:dyDescent="0.15">
      <c r="B12" s="101"/>
      <c r="C12" s="102"/>
      <c r="E12" s="103"/>
      <c r="F12" s="29"/>
      <c r="G12" s="39"/>
      <c r="H12" s="113"/>
      <c r="J12" s="9"/>
      <c r="K12" s="9"/>
      <c r="L12" s="39"/>
      <c r="M12" s="70"/>
      <c r="N12" s="9"/>
      <c r="O12" s="9"/>
    </row>
    <row r="13" spans="2:15" x14ac:dyDescent="0.15">
      <c r="B13" s="101"/>
      <c r="C13" s="102"/>
      <c r="E13" s="103"/>
      <c r="F13" s="29"/>
      <c r="G13" s="39"/>
      <c r="H13" s="113"/>
      <c r="J13" s="9"/>
      <c r="K13" s="9"/>
      <c r="L13" s="39"/>
      <c r="M13" s="70"/>
      <c r="N13" s="9"/>
      <c r="O13" s="9"/>
    </row>
    <row r="14" spans="2:15" x14ac:dyDescent="0.15">
      <c r="E14" s="103"/>
      <c r="F14" s="29"/>
      <c r="G14" s="39"/>
      <c r="H14" s="113"/>
      <c r="J14" s="9"/>
      <c r="K14" s="9"/>
      <c r="L14" s="39"/>
      <c r="M14" s="70"/>
      <c r="N14" s="9"/>
      <c r="O14" s="9"/>
    </row>
    <row r="15" spans="2:15" x14ac:dyDescent="0.15">
      <c r="E15" s="28"/>
      <c r="F15" s="29"/>
      <c r="G15" s="9"/>
      <c r="H15" s="113"/>
      <c r="J15" s="36"/>
      <c r="K15" s="9"/>
      <c r="L15" s="9"/>
      <c r="M15" s="9"/>
      <c r="N15" s="9"/>
      <c r="O15" s="9"/>
    </row>
    <row r="16" spans="2:15" x14ac:dyDescent="0.15">
      <c r="E16" s="28"/>
      <c r="F16" s="29"/>
      <c r="G16" s="9"/>
      <c r="H16" s="113"/>
      <c r="J16" s="9"/>
      <c r="K16" s="9"/>
      <c r="L16" s="39"/>
      <c r="M16" s="70"/>
      <c r="N16" s="9"/>
      <c r="O16" s="9"/>
    </row>
    <row r="17" spans="1:17" x14ac:dyDescent="0.15">
      <c r="B17" s="9"/>
      <c r="C17" s="9"/>
      <c r="E17" s="28"/>
      <c r="F17" s="29"/>
      <c r="G17" s="9"/>
      <c r="H17" s="113"/>
      <c r="J17" s="9"/>
      <c r="K17" s="9"/>
      <c r="L17" s="39"/>
      <c r="M17" s="70"/>
      <c r="N17" s="9"/>
      <c r="O17" s="9"/>
    </row>
    <row r="18" spans="1:17" x14ac:dyDescent="0.15">
      <c r="B18" s="32"/>
      <c r="C18" s="32"/>
      <c r="D18" s="154"/>
      <c r="E18" s="33"/>
      <c r="F18" s="34"/>
      <c r="G18" s="32"/>
      <c r="H18" s="33"/>
      <c r="J18" s="9"/>
      <c r="K18" s="9"/>
      <c r="L18" s="9"/>
      <c r="M18" s="9"/>
      <c r="N18" s="9"/>
      <c r="O18" s="9"/>
    </row>
    <row r="19" spans="1:17" x14ac:dyDescent="0.15">
      <c r="B19" s="2"/>
    </row>
    <row r="20" spans="1:17" x14ac:dyDescent="0.15">
      <c r="B20" s="12" t="s">
        <v>127</v>
      </c>
    </row>
    <row r="21" spans="1:17" x14ac:dyDescent="0.15">
      <c r="B21" s="3" t="s">
        <v>1</v>
      </c>
      <c r="C21" s="21" t="s">
        <v>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1:17" x14ac:dyDescent="0.15">
      <c r="B22" s="11" t="s">
        <v>9</v>
      </c>
      <c r="C22" s="139" t="s">
        <v>162</v>
      </c>
      <c r="D22" s="139" t="s">
        <v>178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1:17" x14ac:dyDescent="0.15">
      <c r="A23" s="139" t="s">
        <v>76</v>
      </c>
      <c r="B23" t="s">
        <v>31</v>
      </c>
      <c r="C23" s="104">
        <f>30/12</f>
        <v>2.5</v>
      </c>
      <c r="D23" s="104">
        <v>5.4413265306122458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1:17" x14ac:dyDescent="0.15">
      <c r="B24" t="s">
        <v>32</v>
      </c>
      <c r="C24" s="104">
        <f t="shared" ref="C24:C34" si="0">30/12</f>
        <v>2.5</v>
      </c>
      <c r="D24" s="104">
        <v>8.9479591836734702</v>
      </c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1:17" x14ac:dyDescent="0.15">
      <c r="B25" t="s">
        <v>33</v>
      </c>
      <c r="C25" s="104">
        <f t="shared" si="0"/>
        <v>2.5</v>
      </c>
      <c r="D25" s="104">
        <v>6.5295918367346939</v>
      </c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1:17" x14ac:dyDescent="0.15">
      <c r="B26" t="s">
        <v>34</v>
      </c>
      <c r="C26" s="104">
        <f t="shared" si="0"/>
        <v>2.5</v>
      </c>
      <c r="D26" s="104">
        <v>9.9153061224489818</v>
      </c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1:17" x14ac:dyDescent="0.15">
      <c r="B27" t="s">
        <v>35</v>
      </c>
      <c r="C27" s="104">
        <f t="shared" si="0"/>
        <v>2.5</v>
      </c>
      <c r="D27" s="104">
        <v>0</v>
      </c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1:17" x14ac:dyDescent="0.15">
      <c r="B28" t="s">
        <v>36</v>
      </c>
      <c r="C28" s="104">
        <f t="shared" si="0"/>
        <v>2.5</v>
      </c>
      <c r="D28" s="104">
        <v>0</v>
      </c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1:17" x14ac:dyDescent="0.15">
      <c r="B29" t="s">
        <v>37</v>
      </c>
      <c r="C29" s="104">
        <f t="shared" si="0"/>
        <v>2.5</v>
      </c>
      <c r="D29" s="104">
        <v>0</v>
      </c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1:17" x14ac:dyDescent="0.15">
      <c r="B30" t="s">
        <v>38</v>
      </c>
      <c r="C30" s="104">
        <f t="shared" si="0"/>
        <v>2.5</v>
      </c>
      <c r="D30" s="104">
        <v>0</v>
      </c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1:17" x14ac:dyDescent="0.15">
      <c r="B31" t="s">
        <v>39</v>
      </c>
      <c r="C31" s="104">
        <f t="shared" si="0"/>
        <v>2.5</v>
      </c>
      <c r="D31" s="104">
        <v>0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1:17" x14ac:dyDescent="0.15">
      <c r="B32" t="s">
        <v>40</v>
      </c>
      <c r="C32" s="104">
        <f t="shared" si="0"/>
        <v>2.5</v>
      </c>
      <c r="D32" s="104">
        <v>0</v>
      </c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1:18" x14ac:dyDescent="0.15">
      <c r="B33" t="s">
        <v>41</v>
      </c>
      <c r="C33" s="104">
        <f t="shared" si="0"/>
        <v>2.5</v>
      </c>
      <c r="D33" s="104">
        <v>0</v>
      </c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6"/>
    </row>
    <row r="34" spans="1:18" x14ac:dyDescent="0.15">
      <c r="B34" s="16" t="s">
        <v>42</v>
      </c>
      <c r="C34" s="150">
        <f t="shared" si="0"/>
        <v>2.5</v>
      </c>
      <c r="D34" s="150">
        <v>0</v>
      </c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6"/>
    </row>
    <row r="35" spans="1:18" x14ac:dyDescent="0.15">
      <c r="A35" s="139" t="s">
        <v>176</v>
      </c>
      <c r="B35" s="139" t="s">
        <v>31</v>
      </c>
      <c r="C35" s="104">
        <f>C23</f>
        <v>2.5</v>
      </c>
      <c r="D35" s="104">
        <f>D23*0.7</f>
        <v>3.8089285714285719</v>
      </c>
    </row>
    <row r="36" spans="1:18" x14ac:dyDescent="0.15">
      <c r="B36" s="139" t="s">
        <v>32</v>
      </c>
      <c r="C36" s="104">
        <f t="shared" ref="C36:C46" si="1">C24</f>
        <v>2.5</v>
      </c>
      <c r="D36" s="104">
        <f t="shared" ref="D36:D38" si="2">D24*0.7</f>
        <v>6.2635714285714288</v>
      </c>
    </row>
    <row r="37" spans="1:18" x14ac:dyDescent="0.15">
      <c r="B37" s="139" t="s">
        <v>33</v>
      </c>
      <c r="C37" s="104">
        <f t="shared" si="1"/>
        <v>2.5</v>
      </c>
      <c r="D37" s="104">
        <f t="shared" si="2"/>
        <v>4.5707142857142857</v>
      </c>
    </row>
    <row r="38" spans="1:18" x14ac:dyDescent="0.15">
      <c r="B38" s="139" t="s">
        <v>34</v>
      </c>
      <c r="C38" s="104">
        <f t="shared" si="1"/>
        <v>2.5</v>
      </c>
      <c r="D38" s="104">
        <f t="shared" si="2"/>
        <v>6.9407142857142867</v>
      </c>
    </row>
    <row r="39" spans="1:18" x14ac:dyDescent="0.15">
      <c r="B39" s="139" t="s">
        <v>35</v>
      </c>
      <c r="C39" s="104">
        <f t="shared" si="1"/>
        <v>2.5</v>
      </c>
      <c r="D39" s="151">
        <v>0</v>
      </c>
    </row>
    <row r="40" spans="1:18" x14ac:dyDescent="0.15">
      <c r="B40" s="139" t="s">
        <v>36</v>
      </c>
      <c r="C40" s="104">
        <f t="shared" si="1"/>
        <v>2.5</v>
      </c>
      <c r="D40" s="151">
        <v>0</v>
      </c>
    </row>
    <row r="41" spans="1:18" x14ac:dyDescent="0.15">
      <c r="B41" s="139" t="s">
        <v>37</v>
      </c>
      <c r="C41" s="104">
        <f t="shared" si="1"/>
        <v>2.5</v>
      </c>
      <c r="D41" s="151">
        <v>0</v>
      </c>
    </row>
    <row r="42" spans="1:18" x14ac:dyDescent="0.15">
      <c r="B42" s="139" t="s">
        <v>38</v>
      </c>
      <c r="C42" s="104">
        <f t="shared" si="1"/>
        <v>2.5</v>
      </c>
      <c r="D42" s="151">
        <v>0</v>
      </c>
    </row>
    <row r="43" spans="1:18" x14ac:dyDescent="0.15">
      <c r="B43" s="139" t="s">
        <v>39</v>
      </c>
      <c r="C43" s="104">
        <f t="shared" si="1"/>
        <v>2.5</v>
      </c>
      <c r="D43" s="151">
        <v>0</v>
      </c>
    </row>
    <row r="44" spans="1:18" x14ac:dyDescent="0.15">
      <c r="B44" s="139" t="s">
        <v>40</v>
      </c>
      <c r="C44" s="104">
        <f t="shared" si="1"/>
        <v>2.5</v>
      </c>
      <c r="D44" s="151">
        <v>0</v>
      </c>
    </row>
    <row r="45" spans="1:18" x14ac:dyDescent="0.15">
      <c r="B45" s="139" t="s">
        <v>41</v>
      </c>
      <c r="C45" s="104">
        <f t="shared" si="1"/>
        <v>2.5</v>
      </c>
      <c r="D45" s="151">
        <v>0</v>
      </c>
    </row>
    <row r="46" spans="1:18" x14ac:dyDescent="0.15">
      <c r="B46" s="16" t="s">
        <v>42</v>
      </c>
      <c r="C46" s="150">
        <f t="shared" si="1"/>
        <v>2.5</v>
      </c>
      <c r="D46" s="152">
        <v>0</v>
      </c>
    </row>
    <row r="47" spans="1:18" x14ac:dyDescent="0.15">
      <c r="A47" s="139" t="s">
        <v>177</v>
      </c>
      <c r="B47" s="139" t="s">
        <v>31</v>
      </c>
      <c r="C47" s="104">
        <f t="shared" ref="C47:C58" si="3">C35</f>
        <v>2.5</v>
      </c>
      <c r="D47" s="104">
        <f>1.3*D23</f>
        <v>7.0737244897959197</v>
      </c>
    </row>
    <row r="48" spans="1:18" x14ac:dyDescent="0.15">
      <c r="B48" s="139" t="s">
        <v>32</v>
      </c>
      <c r="C48" s="104">
        <f t="shared" si="3"/>
        <v>2.5</v>
      </c>
      <c r="D48" s="104">
        <f t="shared" ref="D48:D58" si="4">1.3*D24</f>
        <v>11.632346938775513</v>
      </c>
    </row>
    <row r="49" spans="2:4" x14ac:dyDescent="0.15">
      <c r="B49" s="139" t="s">
        <v>33</v>
      </c>
      <c r="C49" s="104">
        <f t="shared" si="3"/>
        <v>2.5</v>
      </c>
      <c r="D49" s="104">
        <f t="shared" si="4"/>
        <v>8.488469387755103</v>
      </c>
    </row>
    <row r="50" spans="2:4" x14ac:dyDescent="0.15">
      <c r="B50" s="139" t="s">
        <v>34</v>
      </c>
      <c r="C50" s="104">
        <f t="shared" si="3"/>
        <v>2.5</v>
      </c>
      <c r="D50" s="104">
        <f t="shared" si="4"/>
        <v>12.889897959183676</v>
      </c>
    </row>
    <row r="51" spans="2:4" x14ac:dyDescent="0.15">
      <c r="B51" s="139" t="s">
        <v>35</v>
      </c>
      <c r="C51" s="104">
        <f t="shared" si="3"/>
        <v>2.5</v>
      </c>
      <c r="D51" s="104">
        <f t="shared" si="4"/>
        <v>0</v>
      </c>
    </row>
    <row r="52" spans="2:4" x14ac:dyDescent="0.15">
      <c r="B52" s="139" t="s">
        <v>36</v>
      </c>
      <c r="C52" s="104">
        <f t="shared" si="3"/>
        <v>2.5</v>
      </c>
      <c r="D52" s="104">
        <f t="shared" si="4"/>
        <v>0</v>
      </c>
    </row>
    <row r="53" spans="2:4" x14ac:dyDescent="0.15">
      <c r="B53" s="139" t="s">
        <v>37</v>
      </c>
      <c r="C53" s="104">
        <f t="shared" si="3"/>
        <v>2.5</v>
      </c>
      <c r="D53" s="104">
        <f t="shared" si="4"/>
        <v>0</v>
      </c>
    </row>
    <row r="54" spans="2:4" x14ac:dyDescent="0.15">
      <c r="B54" s="139" t="s">
        <v>38</v>
      </c>
      <c r="C54" s="104">
        <f t="shared" si="3"/>
        <v>2.5</v>
      </c>
      <c r="D54" s="104">
        <f t="shared" si="4"/>
        <v>0</v>
      </c>
    </row>
    <row r="55" spans="2:4" x14ac:dyDescent="0.15">
      <c r="B55" s="139" t="s">
        <v>39</v>
      </c>
      <c r="C55" s="104">
        <f t="shared" si="3"/>
        <v>2.5</v>
      </c>
      <c r="D55" s="104">
        <f t="shared" si="4"/>
        <v>0</v>
      </c>
    </row>
    <row r="56" spans="2:4" x14ac:dyDescent="0.15">
      <c r="B56" s="139" t="s">
        <v>40</v>
      </c>
      <c r="C56" s="104">
        <f t="shared" si="3"/>
        <v>2.5</v>
      </c>
      <c r="D56" s="104">
        <f t="shared" si="4"/>
        <v>0</v>
      </c>
    </row>
    <row r="57" spans="2:4" x14ac:dyDescent="0.15">
      <c r="B57" s="139" t="s">
        <v>41</v>
      </c>
      <c r="C57" s="104">
        <f t="shared" si="3"/>
        <v>2.5</v>
      </c>
      <c r="D57" s="104">
        <f t="shared" si="4"/>
        <v>0</v>
      </c>
    </row>
    <row r="58" spans="2:4" x14ac:dyDescent="0.15">
      <c r="B58" s="16" t="s">
        <v>42</v>
      </c>
      <c r="C58" s="150">
        <f t="shared" si="3"/>
        <v>2.5</v>
      </c>
      <c r="D58" s="150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Catchments</vt:lpstr>
      <vt:lpstr>RunOff</vt:lpstr>
      <vt:lpstr>ET0</vt:lpstr>
      <vt:lpstr>Precipitation</vt:lpstr>
      <vt:lpstr>Reservoirs</vt:lpstr>
      <vt:lpstr>FloodRuleCurve</vt:lpstr>
      <vt:lpstr>WaterUsers</vt:lpstr>
      <vt:lpstr>UserDemands</vt:lpstr>
      <vt:lpstr>EnvConstraints</vt:lpstr>
      <vt:lpstr>EnvFlow</vt:lpstr>
      <vt:lpstr>TransferSchemes</vt:lpstr>
      <vt:lpstr>Aquifers</vt:lpstr>
      <vt:lpstr>GroundRecharge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2021-02-22T16:39:31Z</dcterms:modified>
</cp:coreProperties>
</file>