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1" sheetId="1" r:id="rId3"/>
  </sheets>
  <definedNames>
    <definedName hidden="1" localSheetId="0" name="_xlnm._FilterDatabase">P1!$C$17:$F$41</definedName>
  </definedNames>
  <calcPr/>
</workbook>
</file>

<file path=xl/sharedStrings.xml><?xml version="1.0" encoding="utf-8"?>
<sst xmlns="http://schemas.openxmlformats.org/spreadsheetml/2006/main" count="85" uniqueCount="81">
  <si>
    <t>P1 Stroop Effect - Answer Sheet</t>
  </si>
  <si>
    <t>3.12.2016</t>
  </si>
  <si>
    <t>submitted by: Raphaela Rohwedder</t>
  </si>
  <si>
    <t xml:space="preserve">Q1 </t>
  </si>
  <si>
    <t>Variables definition</t>
  </si>
  <si>
    <t>independent variable: color type of ink in which the word is printed</t>
  </si>
  <si>
    <t>dependent variable: amount of time it takes to name the ink colors </t>
  </si>
  <si>
    <t>Q2</t>
  </si>
  <si>
    <t>Hypothesis</t>
  </si>
  <si>
    <t>H0: There will be no difference in the time amount between the two conditions; 
µ(c1) = µ(c2) &lt;=&gt; µ(c1)-µ(c2) = 0 
where µ(c1) = avg. amount of time needed for the congruent word test and µ(c2) = avg. amount of time needed for the incongruent words test</t>
  </si>
  <si>
    <t xml:space="preserve">Ha: There will be a difference in the time amount between the two conditions; 
µ(c1) ≠ µ(c2) &lt;=&gt; µ(c1) - µ(c2) ≠ 0 </t>
  </si>
  <si>
    <t>Statistical Test</t>
  </si>
  <si>
    <t xml:space="preserve">Two-tailed repeated measure design which is one type of dependent sample t-test </t>
  </si>
  <si>
    <t>Reasoning: As the population parameters are unknown, I expect a t-test. Moreover we are using the same subjects for both conditions. Therefore it is a dependent sample test. The project description lines out that we are comparing the recorded time for each condition which suggests a repeated measures design. As the hypotheses do not show a direction, a two-tailed test is the best option to move on.</t>
  </si>
  <si>
    <t>Q3</t>
  </si>
  <si>
    <t>Descriptive Statistics</t>
  </si>
  <si>
    <t>Congruent</t>
  </si>
  <si>
    <t>Incongruent</t>
  </si>
  <si>
    <t>Difference</t>
  </si>
  <si>
    <t>Difference Squared</t>
  </si>
  <si>
    <t>data in miliseconds</t>
  </si>
  <si>
    <t>median</t>
  </si>
  <si>
    <t>mean</t>
  </si>
  <si>
    <t>s</t>
  </si>
  <si>
    <t>Q4</t>
  </si>
  <si>
    <t>Visualizations</t>
  </si>
  <si>
    <t>Bin size</t>
  </si>
  <si>
    <t>2sec</t>
  </si>
  <si>
    <t>3sec</t>
  </si>
  <si>
    <t>sec</t>
  </si>
  <si>
    <t>Difference (Congruent - Incongruent)</t>
  </si>
  <si>
    <t>8-10</t>
  </si>
  <si>
    <t>0-3</t>
  </si>
  <si>
    <t>10-12</t>
  </si>
  <si>
    <t>-3-6</t>
  </si>
  <si>
    <t>12-14</t>
  </si>
  <si>
    <t>-6-9</t>
  </si>
  <si>
    <t>14-16</t>
  </si>
  <si>
    <t>-9-12</t>
  </si>
  <si>
    <t>16-18</t>
  </si>
  <si>
    <t>-12-15</t>
  </si>
  <si>
    <t>18-20</t>
  </si>
  <si>
    <t>-15-18</t>
  </si>
  <si>
    <t>20-22</t>
  </si>
  <si>
    <t>-18-21</t>
  </si>
  <si>
    <t>22-24</t>
  </si>
  <si>
    <t>-21-24</t>
  </si>
  <si>
    <t>24-26</t>
  </si>
  <si>
    <t>26-28</t>
  </si>
  <si>
    <t>28-30</t>
  </si>
  <si>
    <t>30-32</t>
  </si>
  <si>
    <t>32-34</t>
  </si>
  <si>
    <t>34-36</t>
  </si>
  <si>
    <t>Observations</t>
  </si>
  <si>
    <t>- Graph 1 shows that the mode for the congruent words condition test (14-16sec) is lower than the one for the incongruent words condition test (20-22sec). Based on the shape of each of the two distributions and together with the descriptive statistics (mean ≈ median ≈ mode) it can be concluded that the sample and thus the population is nearly normally distributed.
- Graph 2 shows the time difference between the congruent and incongruent words condition tests. All subjects needed more time for the incongruent words condition test than for the congruent words condition test. Most of them needed up to 12 seconds more. Nevertheless there are two candidates who needed significantly more time for the incongruent words condition test (outliers). 
- Based on the descriptive statistics as well as the visualizations it can be suggested that it is easier for people to identify the color of the words whose names match the colors in which they are printed.
</t>
  </si>
  <si>
    <t>Q5</t>
  </si>
  <si>
    <t>Inferential Statistics</t>
  </si>
  <si>
    <t>Hypothesis Test</t>
  </si>
  <si>
    <t>kind of test</t>
  </si>
  <si>
    <t>Two-tailed repeated measure design</t>
  </si>
  <si>
    <t>α-level</t>
  </si>
  <si>
    <t>point estimate</t>
  </si>
  <si>
    <t>n</t>
  </si>
  <si>
    <t>df</t>
  </si>
  <si>
    <t>SE</t>
  </si>
  <si>
    <t>t-statistic</t>
  </si>
  <si>
    <t>p-Value</t>
  </si>
  <si>
    <t>t-critical</t>
  </si>
  <si>
    <t>Based on t(23) = -8.02, p = .05, two-tailed the null is rejected. As the signs are negative it can thus be concluded that it is statistically significant easier to identify the color of the words whose names match the colors in which they are printed.</t>
  </si>
  <si>
    <t>Confidence Interval</t>
  </si>
  <si>
    <t>margin of error</t>
  </si>
  <si>
    <t>lower bound</t>
  </si>
  <si>
    <t>upper bound</t>
  </si>
  <si>
    <t>Based on the confidence interval on the mean differenc; 95% CI = (-10.0,-5.9) the congruent words condition test can be conducted by about -10 to -6 seconds quicker than the incongruent words condition test.</t>
  </si>
  <si>
    <t>Effective Size Measures</t>
  </si>
  <si>
    <t>Cohen's d</t>
  </si>
  <si>
    <t>r²</t>
  </si>
  <si>
    <t>The standardized mean difference is -1.64 anf more than 70% of the dependent variable can be explained by the independent variable.</t>
  </si>
  <si>
    <t>Overall the inferential statistics results match up with my expectations expressed in Q4.</t>
  </si>
  <si>
    <t>Q6</t>
  </si>
  <si>
    <t>Based on certain research it seems that the brain is focusing on a particular object (here the worlds as usually easier to recognize than the color) while simultaneously ignoring other information (the color). This could be the result of the fact that the memory can only hold a limited amount of information. An alternative test setup could be the change in color of certain animals (e.g. the ice bear in pink, the pig in green, the fox in blue) where the statistical result might be similar, but maybe less pronounced.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</si>
</sst>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4">
    <font>
      <sz val="10.0"/>
      <color rgb="FF000000"/>
      <name val="Arial"/>
    </font>
    <font>
      <b/>
    </font>
    <font/>
    <font>
      <sz val="8.0"/>
    </font>
  </fonts>
  <fills count="3">
    <fill>
      <patternFill patternType="none"/>
    </fill>
    <fill>
      <patternFill patternType="lightGray"/>
    </fill>
    <fill>
      <patternFill patternType="solid">
        <fgColor rgb="FFFFFFFF"/>
        <bgColor rgb="FFFFFFFF"/>
      </patternFill>
    </fill>
  </fills>
  <borders count="10">
    <border>
      <left/>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48">
    <xf borderId="0" fillId="0" fontId="0" numFmtId="0" xfId="0" applyAlignment="1" applyFont="1">
      <alignment/>
    </xf>
    <xf borderId="0" fillId="2" fontId="1" numFmtId="0" xfId="0" applyAlignment="1" applyFill="1" applyFont="1">
      <alignment/>
    </xf>
    <xf borderId="0" fillId="2" fontId="2" numFmtId="0" xfId="0" applyFont="1"/>
    <xf borderId="0" fillId="2" fontId="2" numFmtId="0" xfId="0" applyAlignment="1" applyFont="1">
      <alignment horizontal="right"/>
    </xf>
    <xf borderId="0" fillId="2" fontId="3" numFmtId="0" xfId="0" applyAlignment="1" applyFont="1">
      <alignment/>
    </xf>
    <xf borderId="0" fillId="2" fontId="1" numFmtId="0" xfId="0" applyAlignment="1" applyFont="1">
      <alignment vertical="top"/>
    </xf>
    <xf borderId="0" fillId="2" fontId="2" numFmtId="0" xfId="0" applyAlignment="1" applyFont="1">
      <alignment/>
    </xf>
    <xf borderId="0" fillId="2" fontId="2" numFmtId="0" xfId="0" applyAlignment="1" applyFont="1">
      <alignment wrapText="1"/>
    </xf>
    <xf borderId="0" fillId="0" fontId="3" numFmtId="0" xfId="0" applyAlignment="1" applyFont="1">
      <alignment/>
    </xf>
    <xf borderId="0" fillId="2" fontId="2" numFmtId="1" xfId="0" applyFont="1" applyNumberFormat="1"/>
    <xf borderId="0" fillId="0" fontId="1" numFmtId="0" xfId="0" applyFont="1"/>
    <xf borderId="0" fillId="2" fontId="1" numFmtId="1" xfId="0" applyFont="1" applyNumberFormat="1"/>
    <xf borderId="1" fillId="0" fontId="1" numFmtId="0" xfId="0" applyBorder="1" applyFont="1"/>
    <xf borderId="2" fillId="2" fontId="1" numFmtId="1" xfId="0" applyBorder="1" applyFont="1" applyNumberFormat="1"/>
    <xf borderId="3" fillId="2" fontId="1" numFmtId="1" xfId="0" applyBorder="1" applyFont="1" applyNumberFormat="1"/>
    <xf borderId="4" fillId="0" fontId="1" numFmtId="0" xfId="0" applyAlignment="1" applyBorder="1" applyFont="1">
      <alignment/>
    </xf>
    <xf borderId="5" fillId="0" fontId="2" numFmtId="1" xfId="0" applyBorder="1" applyFont="1" applyNumberFormat="1"/>
    <xf borderId="6" fillId="0" fontId="2" numFmtId="1" xfId="0" applyBorder="1" applyFont="1" applyNumberFormat="1"/>
    <xf borderId="4" fillId="2" fontId="1" numFmtId="0" xfId="0" applyAlignment="1" applyBorder="1" applyFont="1">
      <alignment/>
    </xf>
    <xf borderId="5" fillId="2" fontId="2" numFmtId="1" xfId="0" applyBorder="1" applyFont="1" applyNumberFormat="1"/>
    <xf borderId="6" fillId="2" fontId="2" numFmtId="1" xfId="0" applyBorder="1" applyFont="1" applyNumberFormat="1"/>
    <xf borderId="7" fillId="2" fontId="1" numFmtId="0" xfId="0" applyAlignment="1" applyBorder="1" applyFont="1">
      <alignment/>
    </xf>
    <xf borderId="8" fillId="0" fontId="2" numFmtId="1" xfId="0" applyBorder="1" applyFont="1" applyNumberFormat="1"/>
    <xf borderId="9" fillId="2" fontId="2" numFmtId="1" xfId="0" applyBorder="1" applyFont="1" applyNumberFormat="1"/>
    <xf borderId="0" fillId="0" fontId="2" numFmtId="0" xfId="0" applyAlignment="1" applyFont="1">
      <alignment/>
    </xf>
    <xf borderId="1" fillId="2" fontId="2" numFmtId="0" xfId="0" applyAlignment="1" applyBorder="1" applyFont="1">
      <alignment/>
    </xf>
    <xf borderId="2" fillId="2" fontId="2" numFmtId="0" xfId="0" applyAlignment="1" applyBorder="1" applyFont="1">
      <alignment/>
    </xf>
    <xf borderId="3" fillId="2" fontId="2" numFmtId="0" xfId="0" applyBorder="1" applyFont="1"/>
    <xf borderId="3" fillId="2" fontId="2" numFmtId="0" xfId="0" applyAlignment="1" applyBorder="1" applyFont="1">
      <alignment/>
    </xf>
    <xf borderId="4" fillId="2" fontId="2" numFmtId="0" xfId="0" applyAlignment="1" applyBorder="1" applyFont="1">
      <alignment/>
    </xf>
    <xf borderId="5" fillId="2" fontId="2" numFmtId="0" xfId="0" applyAlignment="1" applyBorder="1" applyFont="1">
      <alignment/>
    </xf>
    <xf borderId="6" fillId="2" fontId="2" numFmtId="0" xfId="0" applyAlignment="1" applyBorder="1" applyFont="1">
      <alignment/>
    </xf>
    <xf borderId="6" fillId="0" fontId="2" numFmtId="0" xfId="0" applyAlignment="1" applyBorder="1" applyFont="1">
      <alignment wrapText="1"/>
    </xf>
    <xf borderId="4" fillId="0" fontId="2" numFmtId="0" xfId="0" applyAlignment="1" applyBorder="1" applyFont="1">
      <alignment/>
    </xf>
    <xf borderId="6" fillId="0" fontId="2" numFmtId="0" xfId="0" applyAlignment="1" applyBorder="1" applyFont="1">
      <alignment/>
    </xf>
    <xf borderId="6" fillId="2" fontId="2" numFmtId="0" xfId="0" applyBorder="1" applyFont="1"/>
    <xf borderId="6" fillId="0" fontId="2" numFmtId="0" xfId="0" applyBorder="1" applyFont="1"/>
    <xf borderId="5" fillId="2" fontId="2" numFmtId="0" xfId="0" applyBorder="1" applyFont="1"/>
    <xf borderId="7" fillId="0" fontId="2" numFmtId="0" xfId="0" applyAlignment="1" applyBorder="1" applyFont="1">
      <alignment/>
    </xf>
    <xf borderId="9" fillId="0" fontId="2" numFmtId="0" xfId="0" applyAlignment="1" applyBorder="1" applyFont="1">
      <alignment/>
    </xf>
    <xf borderId="7" fillId="2" fontId="2" numFmtId="0" xfId="0" applyAlignment="1" applyBorder="1" applyFont="1">
      <alignment/>
    </xf>
    <xf borderId="8" fillId="2" fontId="2" numFmtId="0" xfId="0" applyBorder="1" applyFont="1"/>
    <xf borderId="9" fillId="2" fontId="2" numFmtId="0" xfId="0" applyAlignment="1" applyBorder="1" applyFont="1">
      <alignment/>
    </xf>
    <xf borderId="0" fillId="0" fontId="1" numFmtId="0" xfId="0" applyAlignment="1" applyFont="1">
      <alignment/>
    </xf>
    <xf borderId="0" fillId="0" fontId="2" numFmtId="9" xfId="0" applyAlignment="1" applyFont="1" applyNumberFormat="1">
      <alignment/>
    </xf>
    <xf borderId="0" fillId="0" fontId="2" numFmtId="1" xfId="0" applyFont="1" applyNumberFormat="1"/>
    <xf borderId="0" fillId="2" fontId="2" numFmtId="164" xfId="0" applyFont="1" applyNumberFormat="1"/>
    <xf borderId="0" fillId="2" fontId="2"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 Graph 1: Congruent vs Incongruent</a:t>
            </a:r>
          </a:p>
        </c:rich>
      </c:tx>
      <c:overlay val="0"/>
    </c:title>
    <c:plotArea>
      <c:layout>
        <c:manualLayout>
          <c:xMode val="edge"/>
          <c:yMode val="edge"/>
          <c:x val="0.05167"/>
          <c:y val="0.19137"/>
          <c:w val="0.89333"/>
          <c:h val="0.61725"/>
        </c:manualLayout>
      </c:layout>
      <c:barChart>
        <c:barDir val="col"/>
        <c:ser>
          <c:idx val="0"/>
          <c:order val="0"/>
          <c:tx>
            <c:strRef>
              <c:f>P1!$C$52</c:f>
            </c:strRef>
          </c:tx>
          <c:spPr>
            <a:solidFill>
              <a:srgbClr val="3366CC"/>
            </a:solidFill>
          </c:spPr>
          <c:cat>
            <c:strRef>
              <c:f>P1!$B$53:$B$66</c:f>
            </c:strRef>
          </c:cat>
          <c:val>
            <c:numRef>
              <c:f>P1!$C$53:$C$66</c:f>
            </c:numRef>
          </c:val>
        </c:ser>
        <c:ser>
          <c:idx val="1"/>
          <c:order val="1"/>
          <c:tx>
            <c:strRef>
              <c:f>P1!$D$52</c:f>
            </c:strRef>
          </c:tx>
          <c:spPr>
            <a:solidFill>
              <a:srgbClr val="DC3912"/>
            </a:solidFill>
          </c:spPr>
          <c:cat>
            <c:strRef>
              <c:f>P1!$B$53:$B$66</c:f>
            </c:strRef>
          </c:cat>
          <c:val>
            <c:numRef>
              <c:f>P1!$D$53:$D$66</c:f>
            </c:numRef>
          </c:val>
        </c:ser>
        <c:axId val="1544587346"/>
        <c:axId val="617504688"/>
      </c:barChart>
      <c:catAx>
        <c:axId val="1544587346"/>
        <c:scaling>
          <c:orientation val="minMax"/>
        </c:scaling>
        <c:delete val="0"/>
        <c:axPos val="b"/>
        <c:title>
          <c:tx>
            <c:rich>
              <a:bodyPr/>
              <a:lstStyle/>
              <a:p>
                <a:pPr lvl="0">
                  <a:defRPr/>
                </a:pPr>
                <a:r>
                  <a:t>sec</a:t>
                </a:r>
              </a:p>
            </c:rich>
          </c:tx>
          <c:overlay val="0"/>
        </c:title>
        <c:txPr>
          <a:bodyPr/>
          <a:lstStyle/>
          <a:p>
            <a:pPr lvl="0">
              <a:defRPr/>
            </a:pPr>
          </a:p>
        </c:txPr>
        <c:crossAx val="617504688"/>
      </c:catAx>
      <c:valAx>
        <c:axId val="61750468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544587346"/>
      </c:valAx>
    </c:plotArea>
    <c:legend>
      <c:legendPos val="b"/>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Graph 2: Difference (Congruent - Incongruent)</a:t>
            </a:r>
          </a:p>
        </c:rich>
      </c:tx>
      <c:overlay val="0"/>
    </c:title>
    <c:plotArea>
      <c:layout/>
      <c:barChart>
        <c:barDir val="col"/>
        <c:ser>
          <c:idx val="0"/>
          <c:order val="0"/>
          <c:tx>
            <c:strRef>
              <c:f>P1!$G$52</c:f>
            </c:strRef>
          </c:tx>
          <c:spPr>
            <a:solidFill>
              <a:srgbClr val="3366CC"/>
            </a:solidFill>
          </c:spPr>
          <c:cat>
            <c:strRef>
              <c:f>P1!$F$53:$F$60</c:f>
            </c:strRef>
          </c:cat>
          <c:val>
            <c:numRef>
              <c:f>P1!$G$53:$G$60</c:f>
            </c:numRef>
          </c:val>
        </c:ser>
        <c:axId val="736553024"/>
        <c:axId val="408812721"/>
      </c:barChart>
      <c:catAx>
        <c:axId val="736553024"/>
        <c:scaling>
          <c:orientation val="minMax"/>
        </c:scaling>
        <c:delete val="0"/>
        <c:axPos val="b"/>
        <c:title>
          <c:tx>
            <c:rich>
              <a:bodyPr/>
              <a:lstStyle/>
              <a:p>
                <a:pPr lvl="0">
                  <a:defRPr/>
                </a:pPr>
                <a:r>
                  <a:t>sec</a:t>
                </a:r>
              </a:p>
            </c:rich>
          </c:tx>
          <c:overlay val="0"/>
        </c:title>
        <c:txPr>
          <a:bodyPr/>
          <a:lstStyle/>
          <a:p>
            <a:pPr lvl="0">
              <a:defRPr/>
            </a:pPr>
          </a:p>
        </c:txPr>
        <c:crossAx val="408812721"/>
      </c:catAx>
      <c:valAx>
        <c:axId val="408812721"/>
        <c:scaling>
          <c:orientation val="minMax"/>
        </c:scaling>
        <c:delete val="0"/>
        <c:axPos val="l"/>
        <c:majorGridlines>
          <c:spPr>
            <a:ln>
              <a:solidFill>
                <a:srgbClr val="B7B7B7"/>
              </a:solidFill>
            </a:ln>
          </c:spPr>
        </c:majorGridlines>
        <c:title>
          <c:tx>
            <c:rich>
              <a:bodyPr/>
              <a:lstStyle/>
              <a:p>
                <a:pPr lvl="0">
                  <a:defRPr/>
                </a:pPr>
                <a:r>
                  <a:t>Difference (Congruent - Incongruent)</a:t>
                </a:r>
              </a:p>
            </c:rich>
          </c:tx>
          <c:overlay val="0"/>
        </c:title>
        <c:numFmt formatCode="General" sourceLinked="1"/>
        <c:tickLblPos val="nextTo"/>
        <c:spPr>
          <a:ln w="47625">
            <a:noFill/>
          </a:ln>
        </c:spPr>
        <c:txPr>
          <a:bodyPr/>
          <a:lstStyle/>
          <a:p>
            <a:pPr lvl="0">
              <a:defRPr/>
            </a:pPr>
          </a:p>
        </c:txPr>
        <c:crossAx val="736553024"/>
      </c:valAx>
    </c:plotArea>
    <c:legend>
      <c:legendPos val="b"/>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342900</xdr:colOff>
      <xdr:row>66</xdr:row>
      <xdr:rowOff>114300</xdr:rowOff>
    </xdr:from>
    <xdr:to>
      <xdr:col>6</xdr:col>
      <xdr:colOff>923925</xdr:colOff>
      <xdr:row>84</xdr:row>
      <xdr:rowOff>47625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371475</xdr:colOff>
      <xdr:row>84</xdr:row>
      <xdr:rowOff>161925</xdr:rowOff>
    </xdr:from>
    <xdr:to>
      <xdr:col>6</xdr:col>
      <xdr:colOff>923925</xdr:colOff>
      <xdr:row>102</xdr:row>
      <xdr:rowOff>95250</xdr:rowOff>
    </xdr:to>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6"/>
  </cols>
  <sheetData>
    <row r="1">
      <c r="A1" s="1" t="s">
        <v>0</v>
      </c>
      <c r="B1" s="2"/>
      <c r="C1" s="2"/>
      <c r="D1" s="2"/>
      <c r="E1" s="2"/>
      <c r="G1" s="3" t="s">
        <v>1</v>
      </c>
      <c r="H1" s="2"/>
      <c r="I1" s="2"/>
      <c r="J1" s="2"/>
      <c r="K1" s="2"/>
      <c r="L1" s="2"/>
      <c r="M1" s="2"/>
      <c r="N1" s="2"/>
      <c r="O1" s="2"/>
      <c r="P1" s="2"/>
      <c r="Q1" s="2"/>
      <c r="R1" s="2"/>
      <c r="S1" s="2"/>
      <c r="T1" s="2"/>
      <c r="U1" s="2"/>
      <c r="V1" s="2"/>
      <c r="W1" s="2"/>
      <c r="X1" s="2"/>
      <c r="Y1" s="2"/>
      <c r="Z1" s="2"/>
    </row>
    <row r="2">
      <c r="A2" s="4" t="s">
        <v>2</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13.5" customHeight="1">
      <c r="A4" s="5" t="s">
        <v>3</v>
      </c>
      <c r="B4" s="1" t="s">
        <v>4</v>
      </c>
      <c r="C4" s="2"/>
      <c r="D4" s="2"/>
      <c r="E4" s="2"/>
      <c r="F4" s="2"/>
      <c r="G4" s="2"/>
      <c r="H4" s="2"/>
      <c r="I4" s="2"/>
      <c r="J4" s="2"/>
      <c r="K4" s="2"/>
      <c r="L4" s="2"/>
      <c r="M4" s="2"/>
      <c r="N4" s="2"/>
      <c r="O4" s="2"/>
      <c r="P4" s="2"/>
      <c r="Q4" s="2"/>
      <c r="R4" s="2"/>
      <c r="S4" s="2"/>
      <c r="T4" s="2"/>
      <c r="U4" s="2"/>
      <c r="V4" s="2"/>
      <c r="W4" s="2"/>
      <c r="X4" s="2"/>
      <c r="Y4" s="2"/>
      <c r="Z4" s="2"/>
    </row>
    <row r="5">
      <c r="A5" s="2"/>
      <c r="B5" s="6" t="s">
        <v>5</v>
      </c>
      <c r="C5" s="2"/>
      <c r="D5" s="2"/>
      <c r="E5" s="2"/>
      <c r="F5" s="2"/>
      <c r="G5" s="2"/>
      <c r="H5" s="2"/>
      <c r="I5" s="2"/>
      <c r="J5" s="2"/>
      <c r="K5" s="2"/>
      <c r="L5" s="2"/>
      <c r="M5" s="2"/>
      <c r="N5" s="2"/>
      <c r="O5" s="2"/>
      <c r="P5" s="2"/>
      <c r="Q5" s="2"/>
      <c r="R5" s="2"/>
      <c r="S5" s="2"/>
      <c r="T5" s="2"/>
      <c r="U5" s="2"/>
      <c r="V5" s="2"/>
      <c r="W5" s="2"/>
      <c r="X5" s="2"/>
      <c r="Y5" s="2"/>
      <c r="Z5" s="2"/>
    </row>
    <row r="6">
      <c r="A6" s="2"/>
      <c r="B6" s="6" t="s">
        <v>6</v>
      </c>
      <c r="C6" s="2"/>
      <c r="D6" s="2"/>
      <c r="E6" s="2"/>
      <c r="F6" s="2"/>
      <c r="G6" s="2"/>
      <c r="H6" s="2"/>
      <c r="I6" s="2"/>
      <c r="J6" s="2"/>
      <c r="K6" s="2"/>
      <c r="L6" s="2"/>
      <c r="M6" s="2"/>
      <c r="N6" s="2"/>
      <c r="O6" s="2"/>
      <c r="P6" s="2"/>
      <c r="Q6" s="2"/>
      <c r="R6" s="2"/>
      <c r="S6" s="2"/>
      <c r="T6" s="2"/>
      <c r="U6" s="2"/>
      <c r="V6" s="2"/>
      <c r="W6" s="2"/>
      <c r="X6" s="2"/>
      <c r="Y6" s="2"/>
      <c r="Z6" s="2"/>
    </row>
    <row r="7">
      <c r="A7" s="5"/>
      <c r="B7" s="1"/>
      <c r="C7" s="2"/>
      <c r="D7" s="2"/>
      <c r="E7" s="2"/>
      <c r="F7" s="2"/>
      <c r="G7" s="2"/>
      <c r="H7" s="2"/>
      <c r="I7" s="2"/>
      <c r="J7" s="2"/>
      <c r="K7" s="2"/>
      <c r="L7" s="2"/>
      <c r="M7" s="2"/>
      <c r="N7" s="2"/>
      <c r="O7" s="2"/>
      <c r="P7" s="2"/>
      <c r="Q7" s="2"/>
      <c r="R7" s="2"/>
      <c r="S7" s="2"/>
      <c r="T7" s="2"/>
      <c r="U7" s="2"/>
      <c r="V7" s="2"/>
      <c r="W7" s="2"/>
      <c r="X7" s="2"/>
      <c r="Y7" s="2"/>
      <c r="Z7" s="2"/>
    </row>
    <row r="8">
      <c r="A8" s="5" t="s">
        <v>7</v>
      </c>
      <c r="B8" s="1" t="s">
        <v>8</v>
      </c>
      <c r="C8" s="2"/>
      <c r="D8" s="2"/>
      <c r="E8" s="2"/>
      <c r="F8" s="2"/>
      <c r="G8" s="2"/>
      <c r="H8" s="2"/>
      <c r="I8" s="2"/>
      <c r="J8" s="2"/>
      <c r="K8" s="2"/>
      <c r="L8" s="2"/>
      <c r="M8" s="2"/>
      <c r="N8" s="2"/>
      <c r="O8" s="2"/>
      <c r="P8" s="2"/>
      <c r="Q8" s="2"/>
      <c r="R8" s="2"/>
      <c r="S8" s="2"/>
      <c r="T8" s="2"/>
      <c r="U8" s="2"/>
      <c r="V8" s="2"/>
      <c r="W8" s="2"/>
      <c r="X8" s="2"/>
      <c r="Y8" s="2"/>
      <c r="Z8" s="2"/>
    </row>
    <row r="9">
      <c r="A9" s="2"/>
      <c r="B9" s="7" t="s">
        <v>9</v>
      </c>
      <c r="H9" s="2"/>
      <c r="I9" s="2"/>
      <c r="J9" s="2"/>
      <c r="K9" s="2"/>
      <c r="L9" s="2"/>
      <c r="M9" s="2"/>
      <c r="N9" s="2"/>
      <c r="O9" s="2"/>
      <c r="P9" s="2"/>
      <c r="Q9" s="2"/>
      <c r="R9" s="2"/>
      <c r="S9" s="2"/>
      <c r="T9" s="2"/>
      <c r="U9" s="2"/>
      <c r="V9" s="2"/>
      <c r="W9" s="2"/>
      <c r="X9" s="2"/>
      <c r="Y9" s="2"/>
      <c r="Z9" s="2"/>
    </row>
    <row r="10">
      <c r="A10" s="2"/>
      <c r="B10" s="7" t="s">
        <v>10</v>
      </c>
      <c r="H10" s="2"/>
      <c r="I10" s="2"/>
      <c r="J10" s="2"/>
      <c r="K10" s="2"/>
      <c r="L10" s="2"/>
      <c r="M10" s="2"/>
      <c r="N10" s="2"/>
      <c r="O10" s="2"/>
      <c r="P10" s="2"/>
      <c r="Q10" s="2"/>
      <c r="R10" s="2"/>
      <c r="S10" s="2"/>
      <c r="T10" s="2"/>
      <c r="U10" s="2"/>
      <c r="V10" s="2"/>
      <c r="W10" s="2"/>
      <c r="X10" s="2"/>
      <c r="Y10" s="2"/>
      <c r="Z10" s="2"/>
    </row>
    <row r="11">
      <c r="A11" s="2"/>
      <c r="B11" s="1" t="s">
        <v>11</v>
      </c>
      <c r="C11" s="2"/>
      <c r="D11" s="2"/>
      <c r="E11" s="2"/>
      <c r="F11" s="2"/>
      <c r="G11" s="2"/>
      <c r="H11" s="2"/>
      <c r="I11" s="2"/>
      <c r="J11" s="2"/>
      <c r="K11" s="2"/>
      <c r="L11" s="2"/>
      <c r="M11" s="2"/>
      <c r="N11" s="2"/>
      <c r="O11" s="2"/>
      <c r="P11" s="2"/>
      <c r="Q11" s="2"/>
      <c r="R11" s="2"/>
      <c r="S11" s="2"/>
      <c r="T11" s="2"/>
      <c r="U11" s="2"/>
      <c r="V11" s="2"/>
      <c r="W11" s="2"/>
      <c r="X11" s="2"/>
      <c r="Y11" s="2"/>
      <c r="Z11" s="2"/>
    </row>
    <row r="12">
      <c r="A12" s="2"/>
      <c r="B12" s="6" t="s">
        <v>12</v>
      </c>
      <c r="C12" s="6"/>
      <c r="D12" s="2"/>
      <c r="E12" s="2"/>
      <c r="F12" s="2"/>
      <c r="G12" s="2"/>
      <c r="H12" s="2"/>
      <c r="I12" s="2"/>
      <c r="J12" s="2"/>
      <c r="K12" s="2"/>
      <c r="L12" s="2"/>
      <c r="M12" s="2"/>
      <c r="N12" s="2"/>
      <c r="O12" s="2"/>
      <c r="P12" s="2"/>
      <c r="Q12" s="2"/>
      <c r="R12" s="2"/>
      <c r="S12" s="2"/>
      <c r="T12" s="2"/>
      <c r="U12" s="2"/>
      <c r="V12" s="2"/>
      <c r="W12" s="2"/>
      <c r="X12" s="2"/>
      <c r="Y12" s="2"/>
      <c r="Z12" s="2"/>
    </row>
    <row r="13">
      <c r="A13" s="2"/>
      <c r="B13" s="7" t="s">
        <v>13</v>
      </c>
      <c r="H13" s="6"/>
      <c r="I13" s="2"/>
      <c r="J13" s="2"/>
      <c r="K13" s="2"/>
      <c r="L13" s="2"/>
      <c r="M13" s="2"/>
      <c r="N13" s="2"/>
      <c r="O13" s="2"/>
      <c r="P13" s="2"/>
      <c r="Q13" s="2"/>
      <c r="R13" s="2"/>
      <c r="S13" s="2"/>
      <c r="T13" s="2"/>
      <c r="U13" s="2"/>
      <c r="V13" s="2"/>
      <c r="W13" s="2"/>
      <c r="X13" s="2"/>
      <c r="Y13" s="2"/>
      <c r="Z13" s="2"/>
    </row>
    <row r="14">
      <c r="A14" s="2"/>
      <c r="B14" s="6"/>
      <c r="C14" s="6"/>
      <c r="D14" s="6"/>
      <c r="E14" s="6"/>
      <c r="F14" s="6"/>
      <c r="G14" s="6"/>
      <c r="H14" s="6"/>
      <c r="I14" s="2"/>
      <c r="J14" s="2"/>
      <c r="K14" s="2"/>
      <c r="L14" s="2"/>
      <c r="M14" s="2"/>
      <c r="N14" s="2"/>
      <c r="O14" s="2"/>
      <c r="P14" s="2"/>
      <c r="Q14" s="2"/>
      <c r="R14" s="2"/>
      <c r="S14" s="2"/>
      <c r="T14" s="2"/>
      <c r="U14" s="2"/>
      <c r="V14" s="2"/>
      <c r="W14" s="2"/>
      <c r="X14" s="2"/>
      <c r="Y14" s="2"/>
      <c r="Z14" s="2"/>
    </row>
    <row r="15">
      <c r="A15" s="5" t="s">
        <v>14</v>
      </c>
      <c r="B15" s="1" t="s">
        <v>15</v>
      </c>
      <c r="C15" s="6"/>
      <c r="D15" s="2"/>
      <c r="E15" s="2"/>
      <c r="F15" s="2"/>
      <c r="G15" s="2"/>
      <c r="H15" s="2"/>
      <c r="I15" s="2"/>
      <c r="J15" s="2"/>
      <c r="K15" s="2"/>
      <c r="L15" s="2"/>
      <c r="M15" s="2"/>
      <c r="N15" s="2"/>
      <c r="O15" s="2"/>
      <c r="P15" s="2"/>
      <c r="Q15" s="2"/>
      <c r="R15" s="2"/>
      <c r="S15" s="2"/>
      <c r="T15" s="2"/>
      <c r="U15" s="2"/>
      <c r="V15" s="2"/>
      <c r="W15" s="2"/>
      <c r="X15" s="2"/>
      <c r="Y15" s="2"/>
      <c r="Z15" s="2"/>
    </row>
    <row r="16">
      <c r="A16" s="2"/>
      <c r="C16" s="6"/>
      <c r="D16" s="6"/>
      <c r="E16" s="6"/>
      <c r="F16" s="2"/>
      <c r="G16" s="2"/>
      <c r="H16" s="2"/>
      <c r="I16" s="2"/>
      <c r="J16" s="2"/>
      <c r="K16" s="2"/>
      <c r="L16" s="2"/>
      <c r="M16" s="2"/>
      <c r="N16" s="2"/>
      <c r="O16" s="2"/>
      <c r="P16" s="2"/>
      <c r="Q16" s="2"/>
      <c r="R16" s="2"/>
      <c r="S16" s="2"/>
      <c r="T16" s="2"/>
      <c r="U16" s="2"/>
      <c r="V16" s="2"/>
      <c r="W16" s="2"/>
      <c r="X16" s="2"/>
      <c r="Y16" s="2"/>
      <c r="Z16" s="2"/>
    </row>
    <row r="17">
      <c r="A17" s="2"/>
      <c r="C17" s="6" t="s">
        <v>16</v>
      </c>
      <c r="D17" s="6" t="s">
        <v>17</v>
      </c>
      <c r="E17" s="6" t="s">
        <v>18</v>
      </c>
      <c r="F17" s="6" t="s">
        <v>19</v>
      </c>
      <c r="G17" s="2"/>
      <c r="K17" s="2"/>
      <c r="L17" s="2"/>
      <c r="M17" s="2"/>
      <c r="N17" s="2"/>
      <c r="O17" s="2"/>
      <c r="P17" s="2"/>
      <c r="Q17" s="2"/>
      <c r="R17" s="2"/>
      <c r="S17" s="2"/>
      <c r="T17" s="2"/>
      <c r="U17" s="2"/>
      <c r="V17" s="2"/>
      <c r="W17" s="2"/>
      <c r="X17" s="2"/>
      <c r="Y17" s="2"/>
      <c r="Z17" s="2"/>
    </row>
    <row r="18">
      <c r="A18" s="2"/>
      <c r="C18" s="6">
        <v>16791.0</v>
      </c>
      <c r="D18" s="6">
        <v>18741.0</v>
      </c>
      <c r="E18" s="2">
        <f t="shared" ref="E18:E41" si="1">C18-D18</f>
        <v>-1950</v>
      </c>
      <c r="F18" s="6">
        <f t="shared" ref="F18:F41" si="2">(E18-$E$46)^2</f>
        <v>36177718.79</v>
      </c>
      <c r="G18" s="2"/>
      <c r="K18" s="2"/>
      <c r="L18" s="2"/>
      <c r="M18" s="2"/>
      <c r="N18" s="2"/>
      <c r="O18" s="2"/>
      <c r="P18" s="2"/>
      <c r="Q18" s="2"/>
      <c r="R18" s="2"/>
      <c r="S18" s="2"/>
      <c r="T18" s="2"/>
      <c r="U18" s="2"/>
      <c r="V18" s="2"/>
      <c r="W18" s="2"/>
      <c r="X18" s="2"/>
      <c r="Y18" s="2"/>
      <c r="Z18" s="2"/>
    </row>
    <row r="19">
      <c r="A19" s="2"/>
      <c r="C19" s="6">
        <v>22328.0</v>
      </c>
      <c r="D19" s="6">
        <v>24524.0</v>
      </c>
      <c r="E19" s="2">
        <f t="shared" si="1"/>
        <v>-2196</v>
      </c>
      <c r="F19" s="6">
        <f t="shared" si="2"/>
        <v>33278957.29</v>
      </c>
      <c r="G19" s="2"/>
      <c r="K19" s="2"/>
      <c r="L19" s="2"/>
      <c r="M19" s="2"/>
      <c r="N19" s="2"/>
      <c r="O19" s="2"/>
      <c r="P19" s="2"/>
      <c r="Q19" s="2"/>
      <c r="R19" s="2"/>
      <c r="S19" s="2"/>
      <c r="T19" s="2"/>
      <c r="U19" s="2"/>
      <c r="V19" s="2"/>
      <c r="W19" s="2"/>
      <c r="X19" s="2"/>
      <c r="Y19" s="2"/>
      <c r="Z19" s="2"/>
    </row>
    <row r="20">
      <c r="A20" s="2"/>
      <c r="C20" s="6">
        <v>19710.0</v>
      </c>
      <c r="D20" s="6">
        <v>22058.0</v>
      </c>
      <c r="E20" s="2">
        <f t="shared" si="1"/>
        <v>-2348</v>
      </c>
      <c r="F20" s="6">
        <f t="shared" si="2"/>
        <v>31548348.63</v>
      </c>
      <c r="G20" s="2"/>
      <c r="K20" s="2"/>
      <c r="L20" s="2"/>
      <c r="M20" s="2"/>
      <c r="N20" s="2"/>
      <c r="O20" s="2"/>
      <c r="P20" s="2"/>
      <c r="Q20" s="2"/>
      <c r="R20" s="2"/>
      <c r="S20" s="2"/>
      <c r="T20" s="2"/>
      <c r="U20" s="2"/>
      <c r="V20" s="2"/>
      <c r="W20" s="2"/>
      <c r="X20" s="2"/>
      <c r="Y20" s="2"/>
      <c r="Z20" s="2"/>
    </row>
    <row r="21">
      <c r="A21" s="2"/>
      <c r="C21" s="6">
        <v>15073.0</v>
      </c>
      <c r="D21" s="6">
        <v>17510.0</v>
      </c>
      <c r="E21" s="2">
        <f t="shared" si="1"/>
        <v>-2437</v>
      </c>
      <c r="F21" s="6">
        <f t="shared" si="2"/>
        <v>30556480.71</v>
      </c>
      <c r="G21" s="2"/>
      <c r="K21" s="2"/>
      <c r="L21" s="2"/>
      <c r="M21" s="2"/>
      <c r="N21" s="2"/>
      <c r="O21" s="2"/>
      <c r="P21" s="2"/>
      <c r="Q21" s="2"/>
      <c r="R21" s="2"/>
      <c r="S21" s="2"/>
      <c r="T21" s="2"/>
      <c r="U21" s="2"/>
      <c r="V21" s="2"/>
      <c r="W21" s="2"/>
      <c r="X21" s="2"/>
      <c r="Y21" s="2"/>
      <c r="Z21" s="2"/>
    </row>
    <row r="22">
      <c r="A22" s="2"/>
      <c r="C22" s="6">
        <v>15298.0</v>
      </c>
      <c r="D22" s="6">
        <v>18644.0</v>
      </c>
      <c r="E22" s="2">
        <f t="shared" si="1"/>
        <v>-3346</v>
      </c>
      <c r="F22" s="6">
        <f t="shared" si="2"/>
        <v>21333236.46</v>
      </c>
      <c r="G22" s="2"/>
      <c r="K22" s="2"/>
      <c r="L22" s="2"/>
      <c r="M22" s="2"/>
      <c r="N22" s="2"/>
      <c r="O22" s="2"/>
      <c r="P22" s="2"/>
      <c r="Q22" s="2"/>
      <c r="R22" s="2"/>
      <c r="S22" s="2"/>
      <c r="T22" s="2"/>
      <c r="U22" s="2"/>
      <c r="V22" s="2"/>
      <c r="W22" s="2"/>
      <c r="X22" s="2"/>
      <c r="Y22" s="2"/>
      <c r="Z22" s="2"/>
    </row>
    <row r="23">
      <c r="A23" s="2"/>
      <c r="C23" s="6">
        <v>16929.0</v>
      </c>
      <c r="D23" s="6">
        <v>20330.0</v>
      </c>
      <c r="E23" s="2">
        <f t="shared" si="1"/>
        <v>-3401</v>
      </c>
      <c r="F23" s="6">
        <f t="shared" si="2"/>
        <v>20828194.38</v>
      </c>
      <c r="G23" s="2"/>
      <c r="K23" s="2"/>
      <c r="L23" s="2"/>
      <c r="M23" s="2"/>
      <c r="N23" s="2"/>
      <c r="O23" s="2"/>
      <c r="P23" s="2"/>
      <c r="Q23" s="2"/>
      <c r="R23" s="2"/>
      <c r="S23" s="2"/>
      <c r="T23" s="2"/>
      <c r="U23" s="2"/>
      <c r="V23" s="2"/>
      <c r="W23" s="2"/>
      <c r="X23" s="2"/>
      <c r="Y23" s="2"/>
      <c r="Z23" s="2"/>
    </row>
    <row r="24">
      <c r="A24" s="2"/>
      <c r="C24" s="6">
        <v>14233.0</v>
      </c>
      <c r="D24" s="6">
        <v>17960.0</v>
      </c>
      <c r="E24" s="2">
        <f t="shared" si="1"/>
        <v>-3727</v>
      </c>
      <c r="F24" s="6">
        <f t="shared" si="2"/>
        <v>17958878.21</v>
      </c>
      <c r="G24" s="2"/>
      <c r="K24" s="2"/>
      <c r="L24" s="2"/>
      <c r="M24" s="2"/>
      <c r="N24" s="2"/>
      <c r="O24" s="2"/>
      <c r="P24" s="2"/>
      <c r="Q24" s="2"/>
      <c r="R24" s="2"/>
      <c r="S24" s="2"/>
      <c r="T24" s="2"/>
      <c r="U24" s="2"/>
      <c r="V24" s="2"/>
      <c r="W24" s="2"/>
      <c r="X24" s="2"/>
      <c r="Y24" s="2"/>
      <c r="Z24" s="2"/>
    </row>
    <row r="25">
      <c r="A25" s="2"/>
      <c r="C25" s="6">
        <v>16004.0</v>
      </c>
      <c r="D25" s="6">
        <v>21157.0</v>
      </c>
      <c r="E25" s="2">
        <f t="shared" si="1"/>
        <v>-5153</v>
      </c>
      <c r="F25" s="6">
        <f t="shared" si="2"/>
        <v>7906172.377</v>
      </c>
      <c r="G25" s="2"/>
      <c r="K25" s="2"/>
      <c r="L25" s="2"/>
      <c r="M25" s="2"/>
      <c r="N25" s="2"/>
      <c r="O25" s="2"/>
      <c r="P25" s="2"/>
      <c r="Q25" s="2"/>
      <c r="R25" s="2"/>
      <c r="S25" s="2"/>
      <c r="T25" s="2"/>
      <c r="U25" s="2"/>
      <c r="V25" s="2"/>
      <c r="W25" s="2"/>
      <c r="X25" s="2"/>
      <c r="Y25" s="2"/>
      <c r="Z25" s="2"/>
    </row>
    <row r="26">
      <c r="A26" s="2"/>
      <c r="C26" s="6">
        <v>11344.0</v>
      </c>
      <c r="D26" s="6">
        <v>17425.0</v>
      </c>
      <c r="E26" s="2">
        <f t="shared" si="1"/>
        <v>-6081</v>
      </c>
      <c r="F26" s="6">
        <f t="shared" si="2"/>
        <v>3548671.043</v>
      </c>
      <c r="G26" s="2"/>
      <c r="K26" s="2"/>
      <c r="L26" s="2"/>
      <c r="M26" s="2"/>
      <c r="N26" s="2"/>
      <c r="O26" s="2"/>
      <c r="P26" s="2"/>
      <c r="Q26" s="2"/>
      <c r="R26" s="2"/>
      <c r="S26" s="2"/>
      <c r="T26" s="2"/>
      <c r="U26" s="2"/>
      <c r="V26" s="2"/>
      <c r="W26" s="2"/>
      <c r="X26" s="2"/>
      <c r="Y26" s="2"/>
      <c r="Z26" s="2"/>
    </row>
    <row r="27">
      <c r="A27" s="2"/>
      <c r="C27" s="6">
        <v>18495.0</v>
      </c>
      <c r="D27" s="6">
        <v>25139.0</v>
      </c>
      <c r="E27" s="2">
        <f t="shared" si="1"/>
        <v>-6644</v>
      </c>
      <c r="F27" s="6">
        <f t="shared" si="2"/>
        <v>1744490.627</v>
      </c>
      <c r="G27" s="2"/>
      <c r="K27" s="2"/>
      <c r="L27" s="2"/>
      <c r="M27" s="2"/>
      <c r="N27" s="2"/>
      <c r="O27" s="2"/>
      <c r="P27" s="2"/>
      <c r="Q27" s="2"/>
      <c r="R27" s="2"/>
      <c r="S27" s="2"/>
      <c r="T27" s="2"/>
      <c r="U27" s="2"/>
      <c r="V27" s="2"/>
      <c r="W27" s="2"/>
      <c r="X27" s="2"/>
      <c r="Y27" s="2"/>
      <c r="Z27" s="2"/>
    </row>
    <row r="28">
      <c r="A28" s="2"/>
      <c r="C28" s="6">
        <v>8630.0</v>
      </c>
      <c r="D28" s="6">
        <v>15687.0</v>
      </c>
      <c r="E28" s="2">
        <f t="shared" si="1"/>
        <v>-7057</v>
      </c>
      <c r="F28" s="6">
        <f t="shared" si="2"/>
        <v>824085.7101</v>
      </c>
      <c r="G28" s="2"/>
      <c r="K28" s="2"/>
      <c r="L28" s="2"/>
      <c r="M28" s="2"/>
      <c r="N28" s="2"/>
      <c r="O28" s="2"/>
      <c r="P28" s="2"/>
      <c r="Q28" s="2"/>
      <c r="R28" s="2"/>
      <c r="S28" s="2"/>
      <c r="T28" s="2"/>
      <c r="U28" s="2"/>
      <c r="V28" s="2"/>
      <c r="W28" s="2"/>
      <c r="X28" s="2"/>
      <c r="Y28" s="2"/>
      <c r="Z28" s="2"/>
    </row>
    <row r="29">
      <c r="A29" s="2"/>
      <c r="C29" s="6">
        <v>12079.0</v>
      </c>
      <c r="D29" s="6">
        <v>19278.0</v>
      </c>
      <c r="E29" s="2">
        <f t="shared" si="1"/>
        <v>-7199</v>
      </c>
      <c r="F29" s="6">
        <f t="shared" si="2"/>
        <v>586436.8767</v>
      </c>
      <c r="G29" s="2"/>
      <c r="K29" s="2"/>
      <c r="L29" s="2"/>
      <c r="M29" s="2"/>
      <c r="N29" s="2"/>
      <c r="O29" s="2"/>
      <c r="P29" s="2"/>
      <c r="Q29" s="2"/>
      <c r="R29" s="2"/>
      <c r="S29" s="2"/>
      <c r="T29" s="2"/>
      <c r="U29" s="2"/>
      <c r="V29" s="2"/>
      <c r="W29" s="2"/>
      <c r="X29" s="2"/>
      <c r="Y29" s="2"/>
      <c r="Z29" s="2"/>
    </row>
    <row r="30">
      <c r="A30" s="2"/>
      <c r="C30" s="6">
        <v>14669.0</v>
      </c>
      <c r="D30" s="6">
        <v>22803.0</v>
      </c>
      <c r="E30" s="2">
        <f t="shared" si="1"/>
        <v>-8134</v>
      </c>
      <c r="F30" s="6">
        <f t="shared" si="2"/>
        <v>28631.46007</v>
      </c>
      <c r="G30" s="2"/>
      <c r="K30" s="2"/>
      <c r="L30" s="2"/>
      <c r="M30" s="2"/>
      <c r="N30" s="2"/>
      <c r="O30" s="2"/>
      <c r="P30" s="2"/>
      <c r="Q30" s="2"/>
      <c r="R30" s="2"/>
      <c r="S30" s="2"/>
      <c r="T30" s="2"/>
      <c r="U30" s="2"/>
      <c r="V30" s="2"/>
      <c r="W30" s="2"/>
      <c r="X30" s="2"/>
      <c r="Y30" s="2"/>
      <c r="Z30" s="2"/>
    </row>
    <row r="31">
      <c r="A31" s="2"/>
      <c r="C31" s="6">
        <v>8987.0</v>
      </c>
      <c r="D31" s="6">
        <v>17394.0</v>
      </c>
      <c r="E31" s="2">
        <f t="shared" si="1"/>
        <v>-8407</v>
      </c>
      <c r="F31" s="6">
        <f t="shared" si="2"/>
        <v>195548.2101</v>
      </c>
      <c r="G31" s="2"/>
      <c r="K31" s="2"/>
      <c r="L31" s="2"/>
      <c r="M31" s="2"/>
      <c r="N31" s="2"/>
      <c r="O31" s="2"/>
      <c r="P31" s="2"/>
      <c r="Q31" s="2"/>
      <c r="R31" s="2"/>
      <c r="S31" s="2"/>
      <c r="T31" s="2"/>
      <c r="U31" s="2"/>
      <c r="V31" s="2"/>
      <c r="W31" s="2"/>
      <c r="X31" s="2"/>
      <c r="Y31" s="2"/>
      <c r="Z31" s="2"/>
    </row>
    <row r="32">
      <c r="A32" s="2"/>
      <c r="C32" s="6">
        <v>12238.0</v>
      </c>
      <c r="D32" s="6">
        <v>20878.0</v>
      </c>
      <c r="E32" s="2">
        <f t="shared" si="1"/>
        <v>-8640</v>
      </c>
      <c r="F32" s="6">
        <f t="shared" si="2"/>
        <v>455906.2934</v>
      </c>
      <c r="G32" s="2"/>
      <c r="K32" s="2"/>
      <c r="L32" s="2"/>
      <c r="M32" s="2"/>
      <c r="N32" s="2"/>
      <c r="O32" s="2"/>
      <c r="P32" s="2"/>
      <c r="Q32" s="2"/>
      <c r="R32" s="2"/>
      <c r="S32" s="2"/>
      <c r="T32" s="2"/>
      <c r="U32" s="2"/>
      <c r="V32" s="2"/>
      <c r="W32" s="2"/>
      <c r="X32" s="2"/>
      <c r="Y32" s="2"/>
      <c r="Z32" s="2"/>
    </row>
    <row r="33">
      <c r="A33" s="2"/>
      <c r="C33" s="6">
        <v>10639.0</v>
      </c>
      <c r="D33" s="6">
        <v>20429.0</v>
      </c>
      <c r="E33" s="2">
        <f t="shared" si="1"/>
        <v>-9790</v>
      </c>
      <c r="F33" s="6">
        <f t="shared" si="2"/>
        <v>3331385.46</v>
      </c>
      <c r="G33" s="2"/>
      <c r="K33" s="2"/>
      <c r="L33" s="2"/>
      <c r="M33" s="2"/>
      <c r="N33" s="2"/>
      <c r="O33" s="2"/>
      <c r="P33" s="2"/>
      <c r="Q33" s="2"/>
      <c r="R33" s="2"/>
      <c r="S33" s="2"/>
      <c r="T33" s="2"/>
      <c r="U33" s="2"/>
      <c r="V33" s="2"/>
      <c r="W33" s="2"/>
      <c r="X33" s="2"/>
      <c r="Y33" s="2"/>
      <c r="Z33" s="2"/>
    </row>
    <row r="34">
      <c r="A34" s="2"/>
      <c r="C34" s="6">
        <v>14692.0</v>
      </c>
      <c r="D34" s="6">
        <v>24572.0</v>
      </c>
      <c r="E34" s="2">
        <f t="shared" si="1"/>
        <v>-9880</v>
      </c>
      <c r="F34" s="6">
        <f t="shared" si="2"/>
        <v>3668022.96</v>
      </c>
      <c r="G34" s="2"/>
      <c r="K34" s="2"/>
      <c r="L34" s="2"/>
      <c r="M34" s="2"/>
      <c r="N34" s="2"/>
      <c r="O34" s="2"/>
      <c r="P34" s="2"/>
      <c r="Q34" s="2"/>
      <c r="R34" s="2"/>
      <c r="S34" s="2"/>
      <c r="T34" s="2"/>
      <c r="U34" s="2"/>
      <c r="V34" s="2"/>
      <c r="W34" s="2"/>
      <c r="X34" s="2"/>
      <c r="Y34" s="2"/>
      <c r="Z34" s="2"/>
    </row>
    <row r="35">
      <c r="A35" s="2"/>
      <c r="C35" s="6">
        <v>12130.0</v>
      </c>
      <c r="D35" s="6">
        <v>22158.0</v>
      </c>
      <c r="E35" s="2">
        <f t="shared" si="1"/>
        <v>-10028</v>
      </c>
      <c r="F35" s="6">
        <f t="shared" si="2"/>
        <v>4256828.627</v>
      </c>
      <c r="G35" s="2"/>
      <c r="K35" s="2"/>
      <c r="L35" s="2"/>
      <c r="M35" s="2"/>
      <c r="N35" s="2"/>
      <c r="O35" s="2"/>
      <c r="P35" s="2"/>
      <c r="Q35" s="2"/>
      <c r="R35" s="2"/>
      <c r="S35" s="2"/>
      <c r="T35" s="2"/>
      <c r="U35" s="2"/>
      <c r="V35" s="2"/>
      <c r="W35" s="2"/>
      <c r="X35" s="2"/>
      <c r="Y35" s="2"/>
      <c r="Z35" s="2"/>
    </row>
    <row r="36">
      <c r="A36" s="2"/>
      <c r="C36" s="6">
        <v>12944.0</v>
      </c>
      <c r="D36" s="6">
        <v>23894.0</v>
      </c>
      <c r="E36" s="2">
        <f t="shared" si="1"/>
        <v>-10950</v>
      </c>
      <c r="F36" s="6">
        <f t="shared" si="2"/>
        <v>8911468.793</v>
      </c>
      <c r="G36" s="2"/>
      <c r="K36" s="2"/>
      <c r="L36" s="2"/>
      <c r="M36" s="2"/>
      <c r="N36" s="2"/>
      <c r="O36" s="2"/>
      <c r="P36" s="2"/>
      <c r="Q36" s="2"/>
      <c r="R36" s="2"/>
      <c r="S36" s="2"/>
      <c r="T36" s="2"/>
      <c r="U36" s="2"/>
      <c r="V36" s="2"/>
      <c r="W36" s="2"/>
      <c r="X36" s="2"/>
      <c r="Y36" s="2"/>
      <c r="Z36" s="2"/>
    </row>
    <row r="37">
      <c r="A37" s="2"/>
      <c r="C37" s="6">
        <v>9401.0</v>
      </c>
      <c r="D37" s="6">
        <v>20762.0</v>
      </c>
      <c r="E37" s="2">
        <f t="shared" si="1"/>
        <v>-11361</v>
      </c>
      <c r="F37" s="6">
        <f t="shared" si="2"/>
        <v>11534231.04</v>
      </c>
      <c r="G37" s="2"/>
      <c r="K37" s="2"/>
      <c r="L37" s="2"/>
      <c r="M37" s="2"/>
      <c r="N37" s="2"/>
      <c r="O37" s="2"/>
      <c r="P37" s="2"/>
      <c r="Q37" s="2"/>
      <c r="R37" s="2"/>
      <c r="S37" s="2"/>
      <c r="T37" s="2"/>
      <c r="U37" s="2"/>
      <c r="V37" s="2"/>
      <c r="W37" s="2"/>
      <c r="X37" s="2"/>
      <c r="Y37" s="2"/>
      <c r="Z37" s="2"/>
    </row>
    <row r="38">
      <c r="A38" s="2"/>
      <c r="C38" s="6">
        <v>9564.0</v>
      </c>
      <c r="D38" s="6">
        <v>21214.0</v>
      </c>
      <c r="E38" s="2">
        <f t="shared" si="1"/>
        <v>-11650</v>
      </c>
      <c r="F38" s="6">
        <f t="shared" si="2"/>
        <v>13580760.46</v>
      </c>
      <c r="G38" s="2"/>
      <c r="K38" s="2"/>
      <c r="L38" s="2"/>
      <c r="M38" s="2"/>
      <c r="N38" s="2"/>
      <c r="O38" s="2"/>
      <c r="P38" s="2"/>
      <c r="Q38" s="2"/>
      <c r="R38" s="2"/>
      <c r="S38" s="2"/>
      <c r="T38" s="2"/>
      <c r="U38" s="2"/>
      <c r="V38" s="2"/>
      <c r="W38" s="2"/>
      <c r="X38" s="2"/>
      <c r="Y38" s="2"/>
      <c r="Z38" s="2"/>
    </row>
    <row r="39">
      <c r="A39" s="2"/>
      <c r="C39" s="6">
        <v>14480.0</v>
      </c>
      <c r="D39" s="6">
        <v>26282.0</v>
      </c>
      <c r="E39" s="2">
        <f t="shared" si="1"/>
        <v>-11802</v>
      </c>
      <c r="F39" s="6">
        <f t="shared" si="2"/>
        <v>14724167.79</v>
      </c>
      <c r="G39" s="2"/>
      <c r="H39" s="2"/>
      <c r="I39" s="2"/>
      <c r="J39" s="2"/>
      <c r="K39" s="2"/>
      <c r="L39" s="2"/>
      <c r="M39" s="2"/>
      <c r="N39" s="2"/>
      <c r="O39" s="2"/>
      <c r="P39" s="2"/>
      <c r="Q39" s="2"/>
      <c r="R39" s="2"/>
      <c r="S39" s="2"/>
      <c r="T39" s="2"/>
      <c r="U39" s="2"/>
      <c r="V39" s="2"/>
      <c r="W39" s="2"/>
      <c r="X39" s="2"/>
      <c r="Y39" s="2"/>
      <c r="Z39" s="2"/>
    </row>
    <row r="40">
      <c r="A40" s="2"/>
      <c r="C40" s="6">
        <v>18200.0</v>
      </c>
      <c r="D40" s="6">
        <v>35255.0</v>
      </c>
      <c r="E40" s="2">
        <f t="shared" si="1"/>
        <v>-17055</v>
      </c>
      <c r="F40" s="6">
        <f t="shared" si="2"/>
        <v>82631887.54</v>
      </c>
      <c r="G40" s="2"/>
      <c r="H40" s="2"/>
      <c r="I40" s="2"/>
      <c r="J40" s="2"/>
      <c r="K40" s="2"/>
      <c r="L40" s="2"/>
      <c r="M40" s="2"/>
      <c r="N40" s="2"/>
      <c r="O40" s="2"/>
      <c r="P40" s="2"/>
      <c r="Q40" s="2"/>
      <c r="R40" s="2"/>
      <c r="S40" s="2"/>
      <c r="T40" s="2"/>
      <c r="U40" s="2"/>
      <c r="V40" s="2"/>
      <c r="W40" s="2"/>
      <c r="X40" s="2"/>
      <c r="Y40" s="2"/>
      <c r="Z40" s="2"/>
    </row>
    <row r="41">
      <c r="A41" s="2"/>
      <c r="C41" s="6">
        <v>12369.0</v>
      </c>
      <c r="D41" s="6">
        <v>34288.0</v>
      </c>
      <c r="E41" s="2">
        <f t="shared" si="1"/>
        <v>-21919</v>
      </c>
      <c r="F41" s="6">
        <f t="shared" si="2"/>
        <v>194719930.2</v>
      </c>
      <c r="G41" s="2"/>
      <c r="H41" s="2"/>
      <c r="I41" s="2"/>
      <c r="J41" s="2"/>
      <c r="K41" s="2"/>
      <c r="L41" s="2"/>
      <c r="M41" s="2"/>
      <c r="N41" s="2"/>
      <c r="O41" s="2"/>
      <c r="P41" s="2"/>
      <c r="Q41" s="2"/>
      <c r="R41" s="2"/>
      <c r="S41" s="2"/>
      <c r="T41" s="2"/>
      <c r="U41" s="2"/>
      <c r="V41" s="2"/>
      <c r="W41" s="2"/>
      <c r="X41" s="2"/>
      <c r="Y41" s="2"/>
      <c r="Z41" s="2"/>
    </row>
    <row r="42">
      <c r="A42" s="2"/>
      <c r="C42" s="8" t="s">
        <v>20</v>
      </c>
      <c r="D42" s="9"/>
      <c r="E42" s="9"/>
      <c r="F42" s="2"/>
      <c r="G42" s="2"/>
      <c r="J42" s="2"/>
      <c r="K42" s="2"/>
      <c r="L42" s="2"/>
      <c r="M42" s="2"/>
      <c r="N42" s="2"/>
      <c r="O42" s="2"/>
      <c r="P42" s="2"/>
      <c r="Q42" s="2"/>
      <c r="R42" s="2"/>
      <c r="S42" s="2"/>
      <c r="T42" s="2"/>
      <c r="U42" s="2"/>
      <c r="V42" s="2"/>
      <c r="W42" s="2"/>
      <c r="X42" s="2"/>
      <c r="Y42" s="2"/>
      <c r="Z42" s="2"/>
    </row>
    <row r="43">
      <c r="A43" s="2"/>
      <c r="B43" s="10"/>
      <c r="C43" s="11"/>
      <c r="D43" s="11"/>
      <c r="E43" s="11"/>
      <c r="F43" s="2"/>
      <c r="G43" s="2"/>
      <c r="J43" s="2"/>
      <c r="K43" s="2"/>
      <c r="L43" s="2"/>
      <c r="M43" s="2"/>
      <c r="N43" s="2"/>
      <c r="O43" s="2"/>
      <c r="P43" s="2"/>
      <c r="Q43" s="2"/>
      <c r="R43" s="2"/>
      <c r="S43" s="2"/>
      <c r="T43" s="2"/>
      <c r="U43" s="2"/>
      <c r="V43" s="2"/>
      <c r="W43" s="2"/>
      <c r="X43" s="2"/>
      <c r="Y43" s="2"/>
      <c r="Z43" s="2"/>
    </row>
    <row r="44">
      <c r="A44" s="2"/>
      <c r="B44" s="12"/>
      <c r="C44" s="13" t="str">
        <f t="shared" ref="C44:E44" si="3">C17</f>
        <v>Congruent</v>
      </c>
      <c r="D44" s="13" t="str">
        <f t="shared" si="3"/>
        <v>Incongruent</v>
      </c>
      <c r="E44" s="14" t="str">
        <f t="shared" si="3"/>
        <v>Difference</v>
      </c>
      <c r="F44" s="2"/>
      <c r="G44" s="2"/>
      <c r="J44" s="2"/>
      <c r="K44" s="2"/>
      <c r="L44" s="2"/>
      <c r="M44" s="2"/>
      <c r="N44" s="2"/>
      <c r="O44" s="2"/>
      <c r="P44" s="2"/>
      <c r="Q44" s="2"/>
      <c r="R44" s="2"/>
      <c r="S44" s="2"/>
      <c r="T44" s="2"/>
      <c r="U44" s="2"/>
      <c r="V44" s="2"/>
      <c r="W44" s="2"/>
      <c r="X44" s="2"/>
      <c r="Y44" s="2"/>
      <c r="Z44" s="2"/>
    </row>
    <row r="45">
      <c r="A45" s="2"/>
      <c r="B45" s="15" t="s">
        <v>21</v>
      </c>
      <c r="C45" s="16">
        <f t="shared" ref="C45:E45" si="4">MEDIAN(C18:C41)</f>
        <v>14356.5</v>
      </c>
      <c r="D45" s="16">
        <f t="shared" si="4"/>
        <v>21017.5</v>
      </c>
      <c r="E45" s="17">
        <f t="shared" si="4"/>
        <v>-7666.5</v>
      </c>
      <c r="F45" s="2"/>
      <c r="G45" s="2"/>
      <c r="J45" s="2"/>
      <c r="K45" s="2"/>
      <c r="L45" s="2"/>
      <c r="M45" s="2"/>
      <c r="N45" s="2"/>
      <c r="O45" s="2"/>
      <c r="P45" s="2"/>
      <c r="Q45" s="2"/>
      <c r="R45" s="2"/>
      <c r="S45" s="2"/>
      <c r="T45" s="2"/>
      <c r="U45" s="2"/>
      <c r="V45" s="2"/>
      <c r="W45" s="2"/>
      <c r="X45" s="2"/>
      <c r="Y45" s="2"/>
      <c r="Z45" s="2"/>
    </row>
    <row r="46">
      <c r="A46" s="2"/>
      <c r="B46" s="18" t="s">
        <v>22</v>
      </c>
      <c r="C46" s="19">
        <f t="shared" ref="C46:E46" si="5">AVERAGE(C18:C41)</f>
        <v>14051.125</v>
      </c>
      <c r="D46" s="19">
        <f t="shared" si="5"/>
        <v>22015.91667</v>
      </c>
      <c r="E46" s="20">
        <f t="shared" si="5"/>
        <v>-7964.791667</v>
      </c>
      <c r="G46" s="2"/>
      <c r="J46" s="2"/>
      <c r="K46" s="2"/>
      <c r="L46" s="2"/>
      <c r="M46" s="2"/>
      <c r="N46" s="2"/>
      <c r="O46" s="2"/>
      <c r="P46" s="2"/>
      <c r="Q46" s="2"/>
      <c r="R46" s="2"/>
      <c r="S46" s="2"/>
      <c r="T46" s="2"/>
      <c r="U46" s="2"/>
      <c r="V46" s="2"/>
      <c r="W46" s="2"/>
      <c r="X46" s="2"/>
      <c r="Y46" s="2"/>
      <c r="Z46" s="2"/>
    </row>
    <row r="47">
      <c r="A47" s="2"/>
      <c r="B47" s="21" t="s">
        <v>23</v>
      </c>
      <c r="C47" s="22">
        <f t="shared" ref="C47:D47" si="6">STDEVA(C18:C41)</f>
        <v>3559.357958</v>
      </c>
      <c r="D47" s="22">
        <f t="shared" si="6"/>
        <v>4797.057122</v>
      </c>
      <c r="E47" s="23">
        <f>(Sum(F18:F41)/(C113-1))^(1/2)</f>
        <v>4864.82691</v>
      </c>
      <c r="F47" s="2"/>
      <c r="G47" s="2"/>
      <c r="J47" s="2"/>
      <c r="K47" s="2"/>
      <c r="L47" s="2"/>
      <c r="M47" s="2"/>
      <c r="N47" s="2"/>
      <c r="O47" s="2"/>
      <c r="P47" s="2"/>
      <c r="Q47" s="2"/>
      <c r="R47" s="2"/>
      <c r="S47" s="2"/>
      <c r="T47" s="2"/>
      <c r="U47" s="2"/>
      <c r="V47" s="2"/>
      <c r="W47" s="2"/>
      <c r="X47" s="2"/>
      <c r="Y47" s="2"/>
      <c r="Z47" s="2"/>
    </row>
    <row r="48">
      <c r="A48" s="2"/>
      <c r="B48" s="6"/>
      <c r="C48" s="9"/>
      <c r="D48" s="2"/>
      <c r="E48" s="2"/>
      <c r="F48" s="2"/>
      <c r="G48" s="2"/>
      <c r="J48" s="2"/>
      <c r="K48" s="2"/>
      <c r="L48" s="2"/>
      <c r="M48" s="2"/>
      <c r="N48" s="2"/>
      <c r="O48" s="2"/>
      <c r="P48" s="2"/>
      <c r="Q48" s="2"/>
      <c r="R48" s="2"/>
      <c r="S48" s="2"/>
      <c r="T48" s="2"/>
      <c r="U48" s="2"/>
      <c r="V48" s="2"/>
      <c r="W48" s="2"/>
      <c r="X48" s="2"/>
      <c r="Y48" s="2"/>
      <c r="Z48" s="2"/>
    </row>
    <row r="49">
      <c r="A49" s="1" t="s">
        <v>24</v>
      </c>
      <c r="B49" s="1" t="s">
        <v>25</v>
      </c>
      <c r="C49" s="9"/>
      <c r="D49" s="2"/>
      <c r="E49" s="2"/>
      <c r="F49" s="2"/>
      <c r="G49" s="2"/>
      <c r="H49" s="2"/>
      <c r="I49" s="2"/>
      <c r="J49" s="2"/>
      <c r="K49" s="2"/>
      <c r="L49" s="2"/>
      <c r="M49" s="2"/>
      <c r="N49" s="2"/>
      <c r="O49" s="2"/>
      <c r="P49" s="2"/>
      <c r="Q49" s="2"/>
      <c r="R49" s="2"/>
      <c r="S49" s="2"/>
      <c r="T49" s="2"/>
      <c r="U49" s="2"/>
      <c r="V49" s="2"/>
      <c r="W49" s="2"/>
      <c r="X49" s="2"/>
      <c r="Y49" s="2"/>
      <c r="Z49" s="2"/>
    </row>
    <row r="50">
      <c r="A50" s="2"/>
      <c r="B50" s="24"/>
      <c r="D50" s="2"/>
      <c r="E50" s="2"/>
      <c r="F50" s="2"/>
      <c r="G50" s="2"/>
      <c r="H50" s="2"/>
      <c r="I50" s="2"/>
      <c r="J50" s="2"/>
      <c r="K50" s="2"/>
      <c r="L50" s="2"/>
      <c r="M50" s="2"/>
      <c r="N50" s="2"/>
      <c r="O50" s="2"/>
      <c r="P50" s="2"/>
      <c r="Q50" s="2"/>
      <c r="R50" s="2"/>
      <c r="S50" s="2"/>
      <c r="T50" s="2"/>
      <c r="U50" s="2"/>
      <c r="V50" s="2"/>
      <c r="W50" s="2"/>
      <c r="X50" s="2"/>
      <c r="Y50" s="2"/>
      <c r="Z50" s="2"/>
    </row>
    <row r="51">
      <c r="A51" s="2"/>
      <c r="B51" s="25" t="s">
        <v>26</v>
      </c>
      <c r="C51" s="26" t="s">
        <v>27</v>
      </c>
      <c r="D51" s="27"/>
      <c r="E51" s="2"/>
      <c r="F51" s="25" t="s">
        <v>26</v>
      </c>
      <c r="G51" s="28" t="s">
        <v>28</v>
      </c>
      <c r="H51" s="2"/>
      <c r="I51" s="2"/>
      <c r="J51" s="2"/>
      <c r="K51" s="2"/>
      <c r="L51" s="2"/>
      <c r="M51" s="2"/>
      <c r="N51" s="2"/>
      <c r="O51" s="2"/>
      <c r="P51" s="2"/>
      <c r="Q51" s="2"/>
      <c r="R51" s="2"/>
      <c r="S51" s="2"/>
      <c r="T51" s="2"/>
      <c r="U51" s="2"/>
      <c r="V51" s="2"/>
      <c r="W51" s="2"/>
      <c r="X51" s="2"/>
      <c r="Y51" s="2"/>
      <c r="Z51" s="2"/>
    </row>
    <row r="52">
      <c r="A52" s="2"/>
      <c r="B52" s="29" t="s">
        <v>29</v>
      </c>
      <c r="C52" s="30" t="s">
        <v>16</v>
      </c>
      <c r="D52" s="31" t="s">
        <v>17</v>
      </c>
      <c r="E52" s="2"/>
      <c r="F52" s="29" t="s">
        <v>29</v>
      </c>
      <c r="G52" s="32" t="s">
        <v>30</v>
      </c>
      <c r="H52" s="2"/>
      <c r="I52" s="2"/>
      <c r="J52" s="2"/>
      <c r="K52" s="2"/>
      <c r="L52" s="2"/>
      <c r="M52" s="2"/>
      <c r="N52" s="2"/>
      <c r="O52" s="2"/>
      <c r="P52" s="2"/>
      <c r="Q52" s="2"/>
      <c r="R52" s="2"/>
      <c r="S52" s="2"/>
      <c r="T52" s="2"/>
      <c r="U52" s="2"/>
      <c r="V52" s="2"/>
      <c r="W52" s="2"/>
      <c r="X52" s="2"/>
      <c r="Y52" s="2"/>
      <c r="Z52" s="2"/>
    </row>
    <row r="53">
      <c r="A53" s="2"/>
      <c r="B53" s="29" t="s">
        <v>31</v>
      </c>
      <c r="C53" s="30">
        <v>4.0</v>
      </c>
      <c r="D53" s="31"/>
      <c r="E53" s="2"/>
      <c r="F53" s="33" t="s">
        <v>32</v>
      </c>
      <c r="G53" s="34">
        <v>4.0</v>
      </c>
      <c r="H53" s="2"/>
      <c r="I53" s="2"/>
      <c r="J53" s="2"/>
      <c r="K53" s="2"/>
      <c r="L53" s="2"/>
      <c r="M53" s="2"/>
      <c r="N53" s="2"/>
      <c r="O53" s="2"/>
      <c r="P53" s="2"/>
      <c r="Q53" s="2"/>
      <c r="R53" s="2"/>
      <c r="S53" s="2"/>
      <c r="T53" s="2"/>
      <c r="U53" s="2"/>
      <c r="V53" s="2"/>
      <c r="W53" s="2"/>
      <c r="X53" s="2"/>
      <c r="Y53" s="2"/>
      <c r="Z53" s="2"/>
    </row>
    <row r="54">
      <c r="A54" s="2"/>
      <c r="B54" s="29" t="s">
        <v>33</v>
      </c>
      <c r="C54" s="30">
        <v>2.0</v>
      </c>
      <c r="D54" s="35"/>
      <c r="E54" s="2"/>
      <c r="F54" s="33" t="s">
        <v>34</v>
      </c>
      <c r="G54" s="34">
        <v>4.0</v>
      </c>
      <c r="H54" s="2"/>
      <c r="I54" s="2"/>
      <c r="J54" s="2"/>
      <c r="K54" s="2"/>
      <c r="L54" s="2"/>
      <c r="M54" s="2"/>
      <c r="N54" s="2"/>
      <c r="O54" s="2"/>
      <c r="P54" s="2"/>
      <c r="Q54" s="2"/>
      <c r="R54" s="2"/>
      <c r="S54" s="2"/>
      <c r="T54" s="2"/>
      <c r="U54" s="2"/>
      <c r="V54" s="2"/>
      <c r="W54" s="2"/>
      <c r="X54" s="2"/>
      <c r="Y54" s="2"/>
      <c r="Z54" s="2"/>
    </row>
    <row r="55">
      <c r="A55" s="2"/>
      <c r="B55" s="29" t="s">
        <v>35</v>
      </c>
      <c r="C55" s="30">
        <v>5.0</v>
      </c>
      <c r="D55" s="35"/>
      <c r="E55" s="2"/>
      <c r="F55" s="33" t="s">
        <v>36</v>
      </c>
      <c r="G55" s="34">
        <v>7.0</v>
      </c>
      <c r="H55" s="2"/>
      <c r="I55" s="2"/>
      <c r="J55" s="2"/>
      <c r="K55" s="2"/>
      <c r="L55" s="2"/>
      <c r="M55" s="2"/>
      <c r="N55" s="2"/>
      <c r="O55" s="2"/>
      <c r="P55" s="2"/>
      <c r="Q55" s="2"/>
      <c r="R55" s="2"/>
      <c r="S55" s="2"/>
      <c r="T55" s="2"/>
      <c r="U55" s="2"/>
      <c r="V55" s="2"/>
      <c r="W55" s="2"/>
      <c r="X55" s="2"/>
      <c r="Y55" s="2"/>
      <c r="Z55" s="2"/>
    </row>
    <row r="56">
      <c r="A56" s="2"/>
      <c r="B56" s="29" t="s">
        <v>37</v>
      </c>
      <c r="C56" s="30">
        <v>6.0</v>
      </c>
      <c r="D56" s="31">
        <v>1.0</v>
      </c>
      <c r="E56" s="2"/>
      <c r="F56" s="33" t="s">
        <v>38</v>
      </c>
      <c r="G56" s="34">
        <v>7.0</v>
      </c>
      <c r="H56" s="2"/>
      <c r="I56" s="2"/>
      <c r="J56" s="2"/>
      <c r="K56" s="2"/>
      <c r="L56" s="2"/>
      <c r="M56" s="2"/>
      <c r="N56" s="2"/>
      <c r="O56" s="2"/>
      <c r="P56" s="2"/>
      <c r="Q56" s="2"/>
      <c r="R56" s="2"/>
      <c r="S56" s="2"/>
      <c r="T56" s="2"/>
      <c r="U56" s="2"/>
      <c r="V56" s="2"/>
      <c r="W56" s="2"/>
      <c r="X56" s="2"/>
      <c r="Y56" s="2"/>
      <c r="Z56" s="2"/>
    </row>
    <row r="57">
      <c r="A57" s="2"/>
      <c r="B57" s="29" t="s">
        <v>39</v>
      </c>
      <c r="C57" s="30">
        <v>3.0</v>
      </c>
      <c r="D57" s="31">
        <v>4.0</v>
      </c>
      <c r="E57" s="2"/>
      <c r="F57" s="33" t="s">
        <v>40</v>
      </c>
      <c r="G57" s="36"/>
      <c r="H57" s="2"/>
      <c r="I57" s="2"/>
      <c r="J57" s="2"/>
      <c r="K57" s="2"/>
      <c r="L57" s="2"/>
      <c r="M57" s="2"/>
      <c r="N57" s="2"/>
      <c r="O57" s="2"/>
      <c r="P57" s="2"/>
      <c r="Q57" s="2"/>
      <c r="R57" s="2"/>
      <c r="S57" s="2"/>
      <c r="T57" s="2"/>
      <c r="U57" s="2"/>
      <c r="V57" s="2"/>
      <c r="W57" s="2"/>
      <c r="X57" s="2"/>
      <c r="Y57" s="2"/>
      <c r="Z57" s="2"/>
    </row>
    <row r="58">
      <c r="A58" s="2"/>
      <c r="B58" s="29" t="s">
        <v>41</v>
      </c>
      <c r="C58" s="30">
        <v>3.0</v>
      </c>
      <c r="D58" s="31">
        <v>3.0</v>
      </c>
      <c r="E58" s="2"/>
      <c r="F58" s="33" t="s">
        <v>42</v>
      </c>
      <c r="G58" s="34">
        <v>1.0</v>
      </c>
      <c r="H58" s="2"/>
      <c r="I58" s="2"/>
      <c r="J58" s="2"/>
      <c r="K58" s="2"/>
      <c r="L58" s="2"/>
      <c r="M58" s="2"/>
      <c r="N58" s="2"/>
      <c r="O58" s="2"/>
      <c r="P58" s="2"/>
      <c r="Q58" s="2"/>
      <c r="R58" s="2"/>
      <c r="S58" s="2"/>
      <c r="T58" s="2"/>
      <c r="U58" s="2"/>
      <c r="V58" s="2"/>
      <c r="W58" s="2"/>
      <c r="X58" s="2"/>
      <c r="Y58" s="2"/>
      <c r="Z58" s="2"/>
    </row>
    <row r="59">
      <c r="A59" s="2"/>
      <c r="B59" s="29" t="s">
        <v>43</v>
      </c>
      <c r="C59" s="30">
        <v>1.0</v>
      </c>
      <c r="D59" s="31">
        <v>6.0</v>
      </c>
      <c r="E59" s="2"/>
      <c r="F59" s="33" t="s">
        <v>44</v>
      </c>
      <c r="G59" s="36"/>
      <c r="H59" s="2"/>
      <c r="I59" s="2"/>
      <c r="J59" s="2"/>
      <c r="K59" s="2"/>
      <c r="L59" s="2"/>
      <c r="M59" s="2"/>
      <c r="N59" s="2"/>
      <c r="O59" s="2"/>
      <c r="P59" s="2"/>
      <c r="Q59" s="2"/>
      <c r="R59" s="2"/>
      <c r="S59" s="2"/>
      <c r="T59" s="2"/>
      <c r="U59" s="2"/>
      <c r="V59" s="2"/>
      <c r="W59" s="2"/>
      <c r="X59" s="2"/>
      <c r="Y59" s="2"/>
      <c r="Z59" s="2"/>
    </row>
    <row r="60">
      <c r="A60" s="2"/>
      <c r="B60" s="29" t="s">
        <v>45</v>
      </c>
      <c r="C60" s="37"/>
      <c r="D60" s="31">
        <v>4.0</v>
      </c>
      <c r="E60" s="2"/>
      <c r="F60" s="38" t="s">
        <v>46</v>
      </c>
      <c r="G60" s="39">
        <v>1.0</v>
      </c>
      <c r="H60" s="2"/>
      <c r="I60" s="2"/>
      <c r="J60" s="2"/>
      <c r="K60" s="2"/>
      <c r="L60" s="2"/>
      <c r="M60" s="2"/>
      <c r="N60" s="2"/>
      <c r="O60" s="2"/>
      <c r="P60" s="2"/>
      <c r="Q60" s="2"/>
      <c r="R60" s="2"/>
      <c r="S60" s="2"/>
      <c r="T60" s="2"/>
      <c r="U60" s="2"/>
      <c r="V60" s="2"/>
      <c r="W60" s="2"/>
      <c r="X60" s="2"/>
      <c r="Y60" s="2"/>
      <c r="Z60" s="2"/>
    </row>
    <row r="61">
      <c r="A61" s="2"/>
      <c r="B61" s="29" t="s">
        <v>47</v>
      </c>
      <c r="C61" s="37"/>
      <c r="D61" s="31">
        <v>3.0</v>
      </c>
      <c r="E61" s="2"/>
      <c r="F61" s="2"/>
      <c r="G61" s="2"/>
      <c r="H61" s="2"/>
      <c r="I61" s="2"/>
      <c r="J61" s="2"/>
      <c r="K61" s="2"/>
      <c r="L61" s="2"/>
      <c r="M61" s="2"/>
      <c r="N61" s="2"/>
      <c r="O61" s="2"/>
      <c r="P61" s="2"/>
      <c r="Q61" s="2"/>
      <c r="R61" s="2"/>
      <c r="S61" s="2"/>
      <c r="T61" s="2"/>
      <c r="U61" s="2"/>
      <c r="V61" s="2"/>
      <c r="W61" s="2"/>
      <c r="X61" s="2"/>
      <c r="Y61" s="2"/>
      <c r="Z61" s="2"/>
    </row>
    <row r="62">
      <c r="A62" s="2"/>
      <c r="B62" s="29" t="s">
        <v>48</v>
      </c>
      <c r="C62" s="37"/>
      <c r="D62" s="31">
        <v>1.0</v>
      </c>
      <c r="E62" s="2"/>
      <c r="F62" s="2"/>
      <c r="G62" s="2"/>
      <c r="H62" s="2"/>
      <c r="I62" s="2"/>
      <c r="J62" s="2"/>
      <c r="K62" s="2"/>
      <c r="L62" s="2"/>
      <c r="M62" s="2"/>
      <c r="N62" s="2"/>
      <c r="O62" s="2"/>
      <c r="P62" s="2"/>
      <c r="Q62" s="2"/>
      <c r="R62" s="2"/>
      <c r="S62" s="2"/>
      <c r="T62" s="2"/>
      <c r="U62" s="2"/>
      <c r="V62" s="2"/>
      <c r="W62" s="2"/>
      <c r="X62" s="2"/>
      <c r="Y62" s="2"/>
      <c r="Z62" s="2"/>
    </row>
    <row r="63">
      <c r="A63" s="2"/>
      <c r="B63" s="29" t="s">
        <v>49</v>
      </c>
      <c r="C63" s="37"/>
      <c r="D63" s="35"/>
      <c r="E63" s="2"/>
      <c r="F63" s="2"/>
      <c r="G63" s="2"/>
      <c r="H63" s="2"/>
      <c r="I63" s="2"/>
      <c r="J63" s="2"/>
      <c r="K63" s="2"/>
      <c r="L63" s="2"/>
      <c r="M63" s="2"/>
      <c r="N63" s="2"/>
      <c r="O63" s="2"/>
      <c r="P63" s="2"/>
      <c r="Q63" s="2"/>
      <c r="R63" s="2"/>
      <c r="S63" s="2"/>
      <c r="T63" s="2"/>
      <c r="U63" s="2"/>
      <c r="V63" s="2"/>
      <c r="W63" s="2"/>
      <c r="X63" s="2"/>
      <c r="Y63" s="2"/>
      <c r="Z63" s="2"/>
    </row>
    <row r="64">
      <c r="A64" s="2"/>
      <c r="B64" s="29" t="s">
        <v>50</v>
      </c>
      <c r="C64" s="37"/>
      <c r="D64" s="35"/>
      <c r="E64" s="2"/>
      <c r="F64" s="2"/>
      <c r="G64" s="2"/>
      <c r="H64" s="2"/>
      <c r="I64" s="2"/>
      <c r="J64" s="2"/>
      <c r="K64" s="2"/>
      <c r="L64" s="2"/>
      <c r="M64" s="2"/>
      <c r="N64" s="2"/>
      <c r="O64" s="2"/>
      <c r="P64" s="2"/>
      <c r="Q64" s="2"/>
      <c r="R64" s="2"/>
      <c r="S64" s="2"/>
      <c r="T64" s="2"/>
      <c r="U64" s="2"/>
      <c r="V64" s="2"/>
      <c r="W64" s="2"/>
      <c r="X64" s="2"/>
      <c r="Y64" s="2"/>
      <c r="Z64" s="2"/>
    </row>
    <row r="65">
      <c r="A65" s="2"/>
      <c r="B65" s="29" t="s">
        <v>51</v>
      </c>
      <c r="C65" s="37"/>
      <c r="D65" s="35"/>
      <c r="E65" s="2"/>
      <c r="F65" s="2"/>
      <c r="G65" s="2"/>
      <c r="H65" s="2"/>
      <c r="I65" s="2"/>
      <c r="J65" s="2"/>
      <c r="K65" s="2"/>
      <c r="L65" s="2"/>
      <c r="M65" s="2"/>
      <c r="N65" s="2"/>
      <c r="O65" s="2"/>
      <c r="P65" s="2"/>
      <c r="Q65" s="2"/>
      <c r="R65" s="2"/>
      <c r="S65" s="2"/>
      <c r="T65" s="2"/>
      <c r="U65" s="2"/>
      <c r="V65" s="2"/>
      <c r="W65" s="2"/>
      <c r="X65" s="2"/>
      <c r="Y65" s="2"/>
      <c r="Z65" s="2"/>
    </row>
    <row r="66">
      <c r="A66" s="2"/>
      <c r="B66" s="40" t="s">
        <v>52</v>
      </c>
      <c r="C66" s="41"/>
      <c r="D66" s="42">
        <v>2.0</v>
      </c>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6"/>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3" t="s">
        <v>53</v>
      </c>
      <c r="H104" s="2"/>
      <c r="I104" s="2"/>
      <c r="J104" s="2"/>
      <c r="K104" s="2"/>
      <c r="L104" s="2"/>
      <c r="M104" s="2"/>
      <c r="N104" s="2"/>
      <c r="O104" s="2"/>
      <c r="P104" s="2"/>
      <c r="Q104" s="2"/>
      <c r="R104" s="2"/>
      <c r="S104" s="2"/>
      <c r="T104" s="2"/>
      <c r="U104" s="2"/>
      <c r="V104" s="2"/>
      <c r="W104" s="2"/>
      <c r="X104" s="2"/>
      <c r="Y104" s="2"/>
      <c r="Z104" s="2"/>
    </row>
    <row r="105">
      <c r="A105" s="2"/>
      <c r="B105" s="7" t="s">
        <v>54</v>
      </c>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55</v>
      </c>
      <c r="B107" s="1" t="s">
        <v>56</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 t="s">
        <v>57</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t="s">
        <v>58</v>
      </c>
      <c r="C110" s="6" t="s">
        <v>59</v>
      </c>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4" t="s">
        <v>60</v>
      </c>
      <c r="C111" s="44">
        <v>0.05</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6" t="s">
        <v>61</v>
      </c>
      <c r="C112" s="9">
        <f>C46-D46</f>
        <v>-7964.791667</v>
      </c>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4" t="s">
        <v>62</v>
      </c>
      <c r="C113">
        <f>count(C18:C41)</f>
        <v>24</v>
      </c>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4" t="s">
        <v>63</v>
      </c>
      <c r="C114">
        <f>C113-1</f>
        <v>23</v>
      </c>
      <c r="D114" s="2"/>
      <c r="E114" s="2"/>
      <c r="H114" s="2"/>
      <c r="I114" s="2"/>
      <c r="J114" s="2"/>
      <c r="K114" s="2"/>
      <c r="L114" s="2"/>
      <c r="M114" s="2"/>
      <c r="N114" s="2"/>
      <c r="O114" s="2"/>
      <c r="P114" s="2"/>
      <c r="Q114" s="2"/>
      <c r="R114" s="2"/>
      <c r="S114" s="2"/>
      <c r="T114" s="2"/>
      <c r="U114" s="2"/>
      <c r="V114" s="2"/>
      <c r="W114" s="2"/>
      <c r="X114" s="2"/>
      <c r="Y114" s="2"/>
      <c r="Z114" s="2"/>
    </row>
    <row r="115">
      <c r="A115" s="2"/>
      <c r="B115" s="24" t="s">
        <v>64</v>
      </c>
      <c r="C115" s="45">
        <f>E47/SQRT(C113)</f>
        <v>993.0286348</v>
      </c>
      <c r="D115" s="2"/>
      <c r="E115" s="2"/>
      <c r="H115" s="2"/>
      <c r="I115" s="2"/>
      <c r="J115" s="2"/>
      <c r="K115" s="2"/>
      <c r="L115" s="2"/>
      <c r="M115" s="2"/>
      <c r="N115" s="2"/>
      <c r="O115" s="2"/>
      <c r="P115" s="2"/>
      <c r="Q115" s="2"/>
      <c r="R115" s="2"/>
      <c r="S115" s="2"/>
      <c r="T115" s="2"/>
      <c r="U115" s="2"/>
      <c r="V115" s="2"/>
      <c r="W115" s="2"/>
      <c r="X115" s="2"/>
      <c r="Y115" s="2"/>
      <c r="Z115" s="2"/>
    </row>
    <row r="116">
      <c r="A116" s="2"/>
      <c r="B116" s="6" t="s">
        <v>65</v>
      </c>
      <c r="C116" s="46">
        <f>C112/C115</f>
        <v>-8.020706944</v>
      </c>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4" t="s">
        <v>66</v>
      </c>
      <c r="C117" s="24">
        <v>1.0E-4</v>
      </c>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4" t="s">
        <v>67</v>
      </c>
      <c r="C118" s="24">
        <v>-2.069</v>
      </c>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7" t="s">
        <v>68</v>
      </c>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 t="s">
        <v>69</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t="s">
        <v>70</v>
      </c>
      <c r="C123" s="9">
        <f>C118*C115</f>
        <v>-2054.576245</v>
      </c>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t="s">
        <v>71</v>
      </c>
      <c r="C124" s="9">
        <f>C112+C123</f>
        <v>-10019.36791</v>
      </c>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t="s">
        <v>72</v>
      </c>
      <c r="C125" s="9">
        <f>C112-C123</f>
        <v>-5910.215421</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7" t="s">
        <v>73</v>
      </c>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 t="s">
        <v>74</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t="s">
        <v>75</v>
      </c>
      <c r="C130" s="47">
        <f>C112/E47</f>
        <v>-1.637219949</v>
      </c>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6" t="s">
        <v>76</v>
      </c>
      <c r="C131" s="47">
        <f>C116^2/(C116^2+C114)</f>
        <v>0.7366364161</v>
      </c>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7" t="s">
        <v>77</v>
      </c>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t="s">
        <v>78</v>
      </c>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79</v>
      </c>
      <c r="B137" s="7" t="s">
        <v>80</v>
      </c>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autoFilter ref="$C$17:$F$41"/>
  <mergeCells count="9">
    <mergeCell ref="B135:G135"/>
    <mergeCell ref="B137:G137"/>
    <mergeCell ref="B9:G9"/>
    <mergeCell ref="B10:G10"/>
    <mergeCell ref="B13:G13"/>
    <mergeCell ref="B105:G105"/>
    <mergeCell ref="B120:G120"/>
    <mergeCell ref="B127:G127"/>
    <mergeCell ref="B133:G133"/>
  </mergeCells>
  <drawing r:id="rId1"/>
</worksheet>
</file>