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b435924\Downloads\Analise-de-Avaliacoes-de-Consumidores-3\"/>
    </mc:Choice>
  </mc:AlternateContent>
  <xr:revisionPtr revIDLastSave="0" documentId="13_ncr:1_{5D05FDF8-5DF7-470B-9A40-79EE0B077E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dos Brutos" sheetId="1" r:id="rId1"/>
    <sheet name="Planilha3" sheetId="4" r:id="rId2"/>
    <sheet name="GênerosVendas" sheetId="9" r:id="rId3"/>
    <sheet name="TítuloPúblico" sheetId="10" r:id="rId4"/>
  </sheets>
  <definedNames>
    <definedName name="_xlcn.WorksheetConnection_Análisedefilmes.xlsxDadosBrutos1" hidden="1">DadosBrutos[]</definedName>
  </definedNames>
  <calcPr calcId="191028"/>
  <pivotCaches>
    <pivotCache cacheId="130" r:id="rId5"/>
    <pivotCache cacheId="133" r:id="rId6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 de Filmes_03232a17-370b-4266-bcee-d8e30ff06c08" name="Tabela de Filmes" connection="rotten_tomatos 'Tabela de Filmes$'.od1"/>
          <x15:modelTable id="DadosBrutos" name="DadosBrutos" connection="WorksheetConnection_Análise de filmes.xlsx!DadosBruto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F3" i="4" s="1" a="1"/>
  <c r="F3" i="4" s="1"/>
  <c r="Q9" i="1"/>
  <c r="Q10" i="1"/>
  <c r="Q11" i="1"/>
  <c r="Q12" i="1"/>
  <c r="Q13" i="1"/>
  <c r="Q2" i="1"/>
  <c r="D5" i="4"/>
  <c r="B5" i="4" s="1"/>
  <c r="D4" i="4"/>
  <c r="B4" i="4" s="1"/>
  <c r="C4" i="4" s="1"/>
  <c r="O2" i="1"/>
  <c r="P2" i="1" s="1"/>
  <c r="O3" i="1"/>
  <c r="P3" i="1" s="1"/>
  <c r="O4" i="1"/>
  <c r="P4" i="1" s="1"/>
  <c r="O5" i="1"/>
  <c r="P5" i="1" s="1"/>
  <c r="O6" i="1"/>
  <c r="P6" i="1" s="1"/>
  <c r="O7" i="1"/>
  <c r="P7" i="1" s="1"/>
  <c r="O8" i="1"/>
  <c r="P8" i="1" s="1"/>
  <c r="O9" i="1"/>
  <c r="P9" i="1" s="1"/>
  <c r="O10" i="1"/>
  <c r="P10" i="1" s="1"/>
  <c r="O11" i="1"/>
  <c r="P11" i="1" s="1"/>
  <c r="O12" i="1"/>
  <c r="P12" i="1" s="1"/>
  <c r="O13" i="1"/>
  <c r="P13" i="1" s="1"/>
  <c r="M2" i="1"/>
  <c r="N2" i="1" s="1"/>
  <c r="M3" i="1"/>
  <c r="N3" i="1" s="1"/>
  <c r="M4" i="1"/>
  <c r="N4" i="1" s="1"/>
  <c r="M5" i="1"/>
  <c r="N5" i="1" s="1"/>
  <c r="M6" i="1"/>
  <c r="N6" i="1" s="1"/>
  <c r="M7" i="1"/>
  <c r="N7" i="1" s="1"/>
  <c r="M8" i="1"/>
  <c r="N8" i="1" s="1"/>
  <c r="M9" i="1"/>
  <c r="N9" i="1" s="1"/>
  <c r="M10" i="1"/>
  <c r="N10" i="1" s="1"/>
  <c r="M11" i="1"/>
  <c r="N11" i="1" s="1"/>
  <c r="M12" i="1"/>
  <c r="N12" i="1" s="1"/>
  <c r="M13" i="1"/>
  <c r="N13" i="1" s="1"/>
  <c r="L11" i="1"/>
  <c r="L2" i="1"/>
  <c r="L3" i="1"/>
  <c r="L4" i="1"/>
  <c r="L5" i="1"/>
  <c r="L6" i="1"/>
  <c r="L7" i="1"/>
  <c r="L8" i="1"/>
  <c r="L9" i="1"/>
  <c r="L10" i="1"/>
  <c r="L12" i="1"/>
  <c r="L13" i="1"/>
  <c r="K2" i="1"/>
  <c r="K3" i="1"/>
  <c r="K4" i="1"/>
  <c r="K5" i="1"/>
  <c r="K6" i="1"/>
  <c r="K7" i="1"/>
  <c r="K8" i="1"/>
  <c r="K9" i="1"/>
  <c r="K10" i="1"/>
  <c r="K11" i="1"/>
  <c r="K12" i="1"/>
  <c r="K13" i="1"/>
  <c r="C5" i="4" l="1"/>
  <c r="F5" i="4"/>
  <c r="E5" i="4"/>
  <c r="F4" i="4"/>
  <c r="E4" i="4"/>
  <c r="B3" i="4"/>
  <c r="C3" i="4" s="1"/>
  <c r="F2" i="4"/>
  <c r="B2" i="4" s="1"/>
  <c r="E3" i="4" l="1"/>
  <c r="E2" i="4"/>
  <c r="C2" i="4"/>
  <c r="D3" i="4"/>
  <c r="D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C9A640-993D-4D9F-BFD8-A346E2BA34BE}" sourceFile="C:\Users\b435924\Downloads\Analise-de-Avaliacoes-de-Consumidores-3\rotten_tomatos.xlsx" odcFile="C:\Users\b435924\Documents\Minhas fontes de dados\rotten_tomatos 'Tabela de Filmes$'.od.odc" keepAlive="1" name="rotten_tomatos 'Tabela de Filmes$'.od" type="5" refreshedVersion="0" new="1" background="1" saveData="1">
    <dbPr connection="Provider=Microsoft.ACE.OLEDB.12.0;Password=&quot;&quot;;User ID=Admin;Data Source=C:\Users\b435924\Downloads\Analise-de-Avaliacoes-de-Consumidores-3\rotten_tomatos.xlsx;Mode=Share Deny Write;Extended Properties=&quot;HDR=YES;&quot;;Jet OLEDB:System database=&quot;&quot;;Jet OLEDB:Registry Path=&quot;&quot;;Jet OLEDB:Database Password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'Tabela de Filmes$'" commandType="3"/>
  </connection>
  <connection id="2" xr16:uid="{43C9F648-9399-43A4-8627-139FADEBC741}" sourceFile="C:\Users\b435924\Downloads\Analise-de-Avaliacoes-de-Consumidores-3\rotten_tomatos.xlsx" odcFile="C:\Users\b435924\Documents\Minhas fontes de dados\rotten_tomatos 'Tabela de Filmes$'.od.odc" name="rotten_tomatos 'Tabela de Filmes$'.od1" type="100" refreshedVersion="7" minRefreshableVersion="5">
    <extLst>
      <ext xmlns:x15="http://schemas.microsoft.com/office/spreadsheetml/2010/11/main" uri="{DE250136-89BD-433C-8126-D09CA5730AF9}">
        <x15:connection id="6d20abed-2642-4157-b782-e192da2cbe25"/>
      </ext>
    </extLst>
  </connection>
  <connection id="3" xr16:uid="{6EE69189-695F-4533-BA27-BF3716C65A9F}" keepAlive="1" name="ThisWorkbookDataModel" description="Modelo de Dad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xr16:uid="{1112DC4A-CA53-4A63-9C42-090C67CAB770}" interval="1" name="WorksheetConnection_Análise de filmes.xlsx!DadosBrutos" type="102" refreshedVersion="7" minRefreshableVersion="5" saveData="1">
    <extLst>
      <ext xmlns:x15="http://schemas.microsoft.com/office/spreadsheetml/2010/11/main" uri="{DE250136-89BD-433C-8126-D09CA5730AF9}">
        <x15:connection id="DadosBrutos" autoDelete="1">
          <x15:rangePr sourceName="_xlcn.WorksheetConnection_Análisedefilmes.xlsxDadosBrutos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<sst xmlns="http://schemas.openxmlformats.org/spreadsheetml/2006/main" count="34" uniqueCount="32">
  <si>
    <t>Título</t>
  </si>
  <si>
    <t>Gênero</t>
  </si>
  <si>
    <t>Avaliação do público</t>
  </si>
  <si>
    <t>Nota críticos</t>
  </si>
  <si>
    <t>Nota público</t>
  </si>
  <si>
    <t>Quant. avaliações negativas crit.</t>
  </si>
  <si>
    <t>Quant. avaliações positivas crit.</t>
  </si>
  <si>
    <t>Quant. avaliações positivas público</t>
  </si>
  <si>
    <t>Quant. avaliações negativas públicos</t>
  </si>
  <si>
    <t>Nome do filme</t>
  </si>
  <si>
    <t>trope</t>
  </si>
  <si>
    <t>Maior bilheteria</t>
  </si>
  <si>
    <t>Total Geral</t>
  </si>
  <si>
    <t>Avaliação dos críticos</t>
  </si>
  <si>
    <t>Análises:</t>
  </si>
  <si>
    <t>Menor bilheteria</t>
  </si>
  <si>
    <t>Melhor avaliação público</t>
  </si>
  <si>
    <t>Pior avaliação do público</t>
  </si>
  <si>
    <t>Valores bilheteria (Milhões)</t>
  </si>
  <si>
    <t>Valor Arrecadado (Mil.)</t>
  </si>
  <si>
    <t>Soma de Valores bilheteria (Milhões)</t>
  </si>
  <si>
    <t>Coluna1</t>
  </si>
  <si>
    <t>Coluna2</t>
  </si>
  <si>
    <t>Coluna3</t>
  </si>
  <si>
    <t>Coluna4</t>
  </si>
  <si>
    <t>Coluna5</t>
  </si>
  <si>
    <t>Coluna6</t>
  </si>
  <si>
    <t>Coluna7</t>
  </si>
  <si>
    <t>Coluna8</t>
  </si>
  <si>
    <t>Coluna9</t>
  </si>
  <si>
    <t>(vazio)</t>
  </si>
  <si>
    <t>Coluna10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</si>
</sst>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0" fillId="0" borderId="0" xfId="0" applyNumberFormat="1"/>
  </cellXfs>
  <cellStyles count="2">
    <cellStyle name="Normal" xfId="0" builtinId="0"/>
    <cellStyle name="Porcentagem" xfId="1" builtinId="5"/>
  </cellStyles>
  <dxfs count="43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64" formatCode="0.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alcChain" Target="calcChain.xml"/><Relationship Id="rId18" Type="http://schemas.openxmlformats.org/officeDocument/2006/relationships/customXml" Target="../customXml/item5.xml"/><Relationship Id="rId26" Type="http://schemas.openxmlformats.org/officeDocument/2006/relationships/customXml" Target="../customXml/item13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8.xml"/><Relationship Id="rId7" Type="http://schemas.openxmlformats.org/officeDocument/2006/relationships/theme" Target="theme/theme1.xml"/><Relationship Id="rId12" Type="http://schemas.openxmlformats.org/officeDocument/2006/relationships/powerPivotData" Target="model/item.data"/><Relationship Id="rId17" Type="http://schemas.openxmlformats.org/officeDocument/2006/relationships/customXml" Target="../customXml/item4.xml"/><Relationship Id="rId25" Type="http://schemas.openxmlformats.org/officeDocument/2006/relationships/customXml" Target="../customXml/item1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20" Type="http://schemas.openxmlformats.org/officeDocument/2006/relationships/customXml" Target="../customXml/item7.xml"/><Relationship Id="rId29" Type="http://schemas.openxmlformats.org/officeDocument/2006/relationships/customXml" Target="../customXml/item16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eetMetadata" Target="metadata.xml"/><Relationship Id="rId24" Type="http://schemas.openxmlformats.org/officeDocument/2006/relationships/customXml" Target="../customXml/item11.xml"/><Relationship Id="rId5" Type="http://schemas.openxmlformats.org/officeDocument/2006/relationships/pivotCacheDefinition" Target="pivotCache/pivotCacheDefinition1.xml"/><Relationship Id="rId15" Type="http://schemas.openxmlformats.org/officeDocument/2006/relationships/customXml" Target="../customXml/item2.xml"/><Relationship Id="rId23" Type="http://schemas.openxmlformats.org/officeDocument/2006/relationships/customXml" Target="../customXml/item10.xml"/><Relationship Id="rId28" Type="http://schemas.openxmlformats.org/officeDocument/2006/relationships/customXml" Target="../customXml/item15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6.xml"/><Relationship Id="rId31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Relationship Id="rId22" Type="http://schemas.openxmlformats.org/officeDocument/2006/relationships/customXml" Target="../customXml/item9.xml"/><Relationship Id="rId27" Type="http://schemas.openxmlformats.org/officeDocument/2006/relationships/customXml" Target="../customXml/item14.xml"/><Relationship Id="rId30" Type="http://schemas.openxmlformats.org/officeDocument/2006/relationships/customXml" Target="../customXml/item17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'Dados Brutos'!$F$1</c:f>
              <c:strCache>
                <c:ptCount val="1"/>
                <c:pt idx="0">
                  <c:v>Coluna6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'Dados Brutos'!$A$2:$E$13</c:f>
            </c:multiLvlStrRef>
          </c:cat>
          <c:val>
            <c:numRef>
              <c:f>'Dados Brutos'!$F$2:$F$13</c:f>
              <c:numCache>
                <c:formatCode>0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0-055F-4124-8AE0-8DFBA299FFB2}"/>
            </c:ext>
          </c:extLst>
        </c:ser>
        <c:ser>
          <c:idx val="1"/>
          <c:order val="1"/>
          <c:tx>
            <c:strRef>
              <c:f>'Dados Brutos'!$G$1</c:f>
              <c:strCache>
                <c:ptCount val="1"/>
                <c:pt idx="0">
                  <c:v>Coluna7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'Dados Brutos'!$A$2:$E$13</c:f>
            </c:multiLvlStrRef>
          </c:cat>
          <c:val>
            <c:numRef>
              <c:f>'Dados Brutos'!$G$2:$G$13</c:f>
              <c:numCache>
                <c:formatCode>0%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1-055F-4124-8AE0-8DFBA299FFB2}"/>
            </c:ext>
          </c:extLst>
        </c:ser>
        <c:ser>
          <c:idx val="2"/>
          <c:order val="2"/>
          <c:tx>
            <c:strRef>
              <c:f>'Dados Brutos'!$H$1</c:f>
              <c:strCache>
                <c:ptCount val="1"/>
                <c:pt idx="0">
                  <c:v>Coluna8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'Dados Brutos'!$A$2:$E$13</c:f>
            </c:multiLvlStrRef>
          </c:cat>
          <c:val>
            <c:numRef>
              <c:f>'Dados Brutos'!$H$2:$H$13</c:f>
              <c:numCache>
                <c:formatCode>0%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2-055F-4124-8AE0-8DFBA299FFB2}"/>
            </c:ext>
          </c:extLst>
        </c:ser>
        <c:ser>
          <c:idx val="3"/>
          <c:order val="3"/>
          <c:tx>
            <c:strRef>
              <c:f>'Dados Brutos'!$I$1</c:f>
              <c:strCache>
                <c:ptCount val="1"/>
                <c:pt idx="0">
                  <c:v>Coluna9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'Dados Brutos'!$A$2:$E$13</c:f>
            </c:multiLvlStrRef>
          </c:cat>
          <c:val>
            <c:numRef>
              <c:f>'Dados Brutos'!$I$2:$I$13</c:f>
              <c:numCache>
                <c:formatCode>General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3-055F-4124-8AE0-8DFBA299FFB2}"/>
            </c:ext>
          </c:extLst>
        </c:ser>
        <c:ser>
          <c:idx val="4"/>
          <c:order val="4"/>
          <c:tx>
            <c:strRef>
              <c:f>'Dados Brutos'!$J$1</c:f>
              <c:strCache>
                <c:ptCount val="1"/>
                <c:pt idx="0">
                  <c:v>Coluna10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'Dados Brutos'!$A$2:$E$13</c:f>
            </c:multiLvlStrRef>
          </c:cat>
          <c:val>
            <c:numRef>
              <c:f>'Dados Brutos'!$J$2:$J$13</c:f>
              <c:numCache>
                <c:formatCode>General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4-055F-4124-8AE0-8DFBA299FFB2}"/>
            </c:ext>
          </c:extLst>
        </c:ser>
        <c:ser>
          <c:idx val="5"/>
          <c:order val="5"/>
          <c:tx>
            <c:strRef>
              <c:f>'Dados Brutos'!$K$1</c:f>
              <c:strCache>
                <c:ptCount val="1"/>
                <c:pt idx="0">
                  <c:v>Nota críticos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'Dados Brutos'!$A$2:$E$13</c:f>
            </c:multiLvlStrRef>
          </c:cat>
          <c:val>
            <c:numRef>
              <c:f>'Dados Brutos'!$K$2:$K$13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55F-4124-8AE0-8DFBA299FFB2}"/>
            </c:ext>
          </c:extLst>
        </c:ser>
        <c:ser>
          <c:idx val="6"/>
          <c:order val="6"/>
          <c:tx>
            <c:strRef>
              <c:f>'Dados Brutos'!$L$1</c:f>
              <c:strCache>
                <c:ptCount val="1"/>
                <c:pt idx="0">
                  <c:v>Nota público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'Dados Brutos'!$A$2:$E$13</c:f>
            </c:multiLvlStrRef>
          </c:cat>
          <c:val>
            <c:numRef>
              <c:f>'Dados Brutos'!$L$2:$L$13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55F-4124-8AE0-8DFBA299FFB2}"/>
            </c:ext>
          </c:extLst>
        </c:ser>
        <c:ser>
          <c:idx val="7"/>
          <c:order val="7"/>
          <c:tx>
            <c:strRef>
              <c:f>'Dados Brutos'!$M$1</c:f>
              <c:strCache>
                <c:ptCount val="1"/>
                <c:pt idx="0">
                  <c:v>Quant. avaliações positivas crit.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'Dados Brutos'!$A$2:$E$13</c:f>
            </c:multiLvlStrRef>
          </c:cat>
          <c:val>
            <c:numRef>
              <c:f>'Dados Brutos'!$M$2:$M$13</c:f>
              <c:numCache>
                <c:formatCode>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55F-4124-8AE0-8DFBA299FFB2}"/>
            </c:ext>
          </c:extLst>
        </c:ser>
        <c:ser>
          <c:idx val="8"/>
          <c:order val="8"/>
          <c:tx>
            <c:strRef>
              <c:f>'Dados Brutos'!$N$1</c:f>
              <c:strCache>
                <c:ptCount val="1"/>
                <c:pt idx="0">
                  <c:v>Quant. avaliações negativas crit.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'Dados Brutos'!$A$2:$E$13</c:f>
            </c:multiLvlStrRef>
          </c:cat>
          <c:val>
            <c:numRef>
              <c:f>'Dados Brutos'!$N$2:$N$13</c:f>
              <c:numCache>
                <c:formatCode>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55F-4124-8AE0-8DFBA299FFB2}"/>
            </c:ext>
          </c:extLst>
        </c:ser>
        <c:ser>
          <c:idx val="9"/>
          <c:order val="9"/>
          <c:tx>
            <c:strRef>
              <c:f>'Dados Brutos'!$O$1</c:f>
              <c:strCache>
                <c:ptCount val="1"/>
                <c:pt idx="0">
                  <c:v>Quant. avaliações positivas público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'Dados Brutos'!$A$2:$E$13</c:f>
            </c:multiLvlStrRef>
          </c:cat>
          <c:val>
            <c:numRef>
              <c:f>'Dados Brutos'!$O$2:$O$13</c:f>
              <c:numCache>
                <c:formatCode>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55F-4124-8AE0-8DFBA299FFB2}"/>
            </c:ext>
          </c:extLst>
        </c:ser>
        <c:ser>
          <c:idx val="10"/>
          <c:order val="10"/>
          <c:tx>
            <c:strRef>
              <c:f>'Dados Brutos'!$P$1</c:f>
              <c:strCache>
                <c:ptCount val="1"/>
                <c:pt idx="0">
                  <c:v>Quant. avaliações negativas públicos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'Dados Brutos'!$A$2:$E$13</c:f>
            </c:multiLvlStrRef>
          </c:cat>
          <c:val>
            <c:numRef>
              <c:f>'Dados Brutos'!$P$2:$P$13</c:f>
              <c:numCache>
                <c:formatCode>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55F-4124-8AE0-8DFBA299FFB2}"/>
            </c:ext>
          </c:extLst>
        </c:ser>
        <c:ser>
          <c:idx val="11"/>
          <c:order val="11"/>
          <c:tx>
            <c:strRef>
              <c:f>'Dados Brutos'!$Q$1</c:f>
              <c:strCache>
                <c:ptCount val="1"/>
                <c:pt idx="0">
                  <c:v>Valores bilheteria (Milhões)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'Dados Brutos'!$A$2:$E$13</c:f>
            </c:multiLvlStrRef>
          </c:cat>
          <c:val>
            <c:numRef>
              <c:f>'Dados Brutos'!$Q$2:$Q$13</c:f>
              <c:numCache>
                <c:formatCode>0.0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55F-4124-8AE0-8DFBA299FF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027172655"/>
        <c:axId val="1027173615"/>
      </c:barChart>
      <c:catAx>
        <c:axId val="1027172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27173615"/>
        <c:crosses val="autoZero"/>
        <c:auto val="1"/>
        <c:lblAlgn val="ctr"/>
        <c:lblOffset val="100"/>
        <c:noMultiLvlLbl val="0"/>
      </c:catAx>
      <c:valAx>
        <c:axId val="1027173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27172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[analise_de_filmes.xlsx]GênerosVendas!Tabela dinâmica38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GênerosVendas!$B$3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GênerosVendas!$A$4:$A$5</c:f>
              <c:strCache>
                <c:ptCount val="1"/>
                <c:pt idx="0">
                  <c:v>(vazio)</c:v>
                </c:pt>
              </c:strCache>
            </c:strRef>
          </c:cat>
          <c:val>
            <c:numRef>
              <c:f>GênerosVendas!$B$4:$B$5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BBF-415E-A144-720CEDC3E7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6957344"/>
        <c:axId val="1336968864"/>
      </c:barChart>
      <c:catAx>
        <c:axId val="1336957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36968864"/>
        <c:crosses val="autoZero"/>
        <c:auto val="1"/>
        <c:lblAlgn val="ctr"/>
        <c:lblOffset val="100"/>
        <c:noMultiLvlLbl val="0"/>
      </c:catAx>
      <c:valAx>
        <c:axId val="133696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36957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[analise_de_filmes.xlsx]TítuloPúblico!Tabela dinâmica39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6954944"/>
        <c:axId val="1336966464"/>
      </c:barChart>
      <c:catAx>
        <c:axId val="1336954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36966464"/>
        <c:crosses val="autoZero"/>
        <c:auto val="1"/>
        <c:lblAlgn val="ctr"/>
        <c:lblOffset val="100"/>
        <c:noMultiLvlLbl val="0"/>
      </c:catAx>
      <c:valAx>
        <c:axId val="133696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36954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312420</xdr:colOff>
      <xdr:row>1</xdr:row>
      <xdr:rowOff>99060</xdr:rowOff>
    </xdr:from>
    <xdr:to>
      <xdr:col>17</xdr:col>
      <xdr:colOff>263585</xdr:colOff>
      <xdr:row>25</xdr:row>
      <xdr:rowOff>135643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36DE050-7CCE-4773-86B4-32EE5F62E3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106680</xdr:colOff>
      <xdr:row>1</xdr:row>
      <xdr:rowOff>118110</xdr:rowOff>
    </xdr:from>
    <xdr:to>
      <xdr:col>10</xdr:col>
      <xdr:colOff>411480</xdr:colOff>
      <xdr:row>16</xdr:row>
      <xdr:rowOff>118110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36A3519-EDFB-230C-562E-93EFD87A26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205740</xdr:colOff>
      <xdr:row>1</xdr:row>
      <xdr:rowOff>64770</xdr:rowOff>
    </xdr:from>
    <xdr:to>
      <xdr:col>15</xdr:col>
      <xdr:colOff>464820</xdr:colOff>
      <xdr:row>16</xdr:row>
      <xdr:rowOff>64770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48727FB-8F09-CD6F-3DF8-89C6FA949E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ria Eduarda de Oliveira" refreshedDate="45468.893279398151" backgroundQuery="1" createdVersion="8" refreshedVersion="7" minRefreshableVersion="3" recordCount="0" supportSubquery="1" supportAdvancedDrill="1" xr:uid="{6B5992AF-4EC0-4349-B84F-C4311F9BDD43}">
  <cacheSource type="external" connectionId="3"/>
  <cacheFields count="1">
    <cacheField name="[DadosBrutos].[Coluna1].[Coluna1]" caption="Coluna1" numFmtId="0" level="1">
      <sharedItems containsNonDate="0" containsString="0" containsBlank="1" count="1">
        <m/>
      </sharedItems>
    </cacheField>
  </cacheFields>
  <cacheHierarchies count="33">
    <cacheHierarchy uniqueName="[DadosBrutos].[Coluna1]" caption="Coluna1" attribute="1" defaultMemberUniqueName="[DadosBrutos].[Coluna1].[All]" allUniqueName="[DadosBrutos].[Coluna1].[All]" dimensionUniqueName="[DadosBrutos]" displayFolder="" count="2" memberValueDatatype="130" unbalanced="0">
      <fieldsUsage count="2">
        <fieldUsage x="-1"/>
        <fieldUsage x="0"/>
      </fieldsUsage>
    </cacheHierarchy>
    <cacheHierarchy uniqueName="[DadosBrutos].[Coluna2]" caption="Coluna2" attribute="1" defaultMemberUniqueName="[DadosBrutos].[Coluna2].[All]" allUniqueName="[DadosBrutos].[Coluna2].[All]" dimensionUniqueName="[DadosBrutos]" displayFolder="" count="0" memberValueDatatype="130" unbalanced="0"/>
    <cacheHierarchy uniqueName="[DadosBrutos].[Coluna3]" caption="Coluna3" attribute="1" defaultMemberUniqueName="[DadosBrutos].[Coluna3].[All]" allUniqueName="[DadosBrutos].[Coluna3].[All]" dimensionUniqueName="[DadosBrutos]" displayFolder="" count="0" memberValueDatatype="130" unbalanced="0"/>
    <cacheHierarchy uniqueName="[DadosBrutos].[Coluna4]" caption="Coluna4" attribute="1" defaultMemberUniqueName="[DadosBrutos].[Coluna4].[All]" allUniqueName="[DadosBrutos].[Coluna4].[All]" dimensionUniqueName="[DadosBrutos]" displayFolder="" count="0" memberValueDatatype="130" unbalanced="0"/>
    <cacheHierarchy uniqueName="[DadosBrutos].[Coluna5]" caption="Coluna5" attribute="1" defaultMemberUniqueName="[DadosBrutos].[Coluna5].[All]" allUniqueName="[DadosBrutos].[Coluna5].[All]" dimensionUniqueName="[DadosBrutos]" displayFolder="" count="0" memberValueDatatype="130" unbalanced="0"/>
    <cacheHierarchy uniqueName="[DadosBrutos].[Coluna6]" caption="Coluna6" attribute="1" defaultMemberUniqueName="[DadosBrutos].[Coluna6].[All]" allUniqueName="[DadosBrutos].[Coluna6].[All]" dimensionUniqueName="[DadosBrutos]" displayFolder="" count="0" memberValueDatatype="130" unbalanced="0"/>
    <cacheHierarchy uniqueName="[DadosBrutos].[Coluna7]" caption="Coluna7" attribute="1" defaultMemberUniqueName="[DadosBrutos].[Coluna7].[All]" allUniqueName="[DadosBrutos].[Coluna7].[All]" dimensionUniqueName="[DadosBrutos]" displayFolder="" count="0" memberValueDatatype="130" unbalanced="0"/>
    <cacheHierarchy uniqueName="[DadosBrutos].[Coluna8]" caption="Coluna8" attribute="1" defaultMemberUniqueName="[DadosBrutos].[Coluna8].[All]" allUniqueName="[DadosBrutos].[Coluna8].[All]" dimensionUniqueName="[DadosBrutos]" displayFolder="" count="0" memberValueDatatype="130" unbalanced="0"/>
    <cacheHierarchy uniqueName="[DadosBrutos].[Coluna9]" caption="Coluna9" attribute="1" defaultMemberUniqueName="[DadosBrutos].[Coluna9].[All]" allUniqueName="[DadosBrutos].[Coluna9].[All]" dimensionUniqueName="[DadosBrutos]" displayFolder="" count="0" memberValueDatatype="130" unbalanced="0"/>
    <cacheHierarchy uniqueName="[DadosBrutos].[Coluna10]" caption="Coluna10" attribute="1" defaultMemberUniqueName="[DadosBrutos].[Coluna10].[All]" allUniqueName="[DadosBrutos].[Coluna10].[All]" dimensionUniqueName="[DadosBrutos]" displayFolder="" count="0" memberValueDatatype="130" unbalanced="0"/>
    <cacheHierarchy uniqueName="[DadosBrutos].[Nota críticos]" caption="Nota críticos" attribute="1" defaultMemberUniqueName="[DadosBrutos].[Nota críticos].[All]" allUniqueName="[DadosBrutos].[Nota críticos].[All]" dimensionUniqueName="[DadosBrutos]" displayFolder="" count="0" memberValueDatatype="20" unbalanced="0"/>
    <cacheHierarchy uniqueName="[DadosBrutos].[Nota público]" caption="Nota público" attribute="1" defaultMemberUniqueName="[DadosBrutos].[Nota público].[All]" allUniqueName="[DadosBrutos].[Nota público].[All]" dimensionUniqueName="[DadosBrutos]" displayFolder="" count="0" memberValueDatatype="20" unbalanced="0"/>
    <cacheHierarchy uniqueName="[DadosBrutos].[Quant. avaliações positivas crit.]" caption="Quant. avaliações positivas crit." attribute="1" defaultMemberUniqueName="[DadosBrutos].[Quant. avaliações positivas crit.].[All]" allUniqueName="[DadosBrutos].[Quant. avaliações positivas crit.].[All]" dimensionUniqueName="[DadosBrutos]" displayFolder="" count="0" memberValueDatatype="20" unbalanced="0"/>
    <cacheHierarchy uniqueName="[DadosBrutos].[Quant. avaliações negativas crit.]" caption="Quant. avaliações negativas crit." attribute="1" defaultMemberUniqueName="[DadosBrutos].[Quant. avaliações negativas crit.].[All]" allUniqueName="[DadosBrutos].[Quant. avaliações negativas crit.].[All]" dimensionUniqueName="[DadosBrutos]" displayFolder="" count="0" memberValueDatatype="20" unbalanced="0"/>
    <cacheHierarchy uniqueName="[DadosBrutos].[Quant. avaliações positivas público]" caption="Quant. avaliações positivas público" attribute="1" defaultMemberUniqueName="[DadosBrutos].[Quant. avaliações positivas público].[All]" allUniqueName="[DadosBrutos].[Quant. avaliações positivas público].[All]" dimensionUniqueName="[DadosBrutos]" displayFolder="" count="0" memberValueDatatype="20" unbalanced="0"/>
    <cacheHierarchy uniqueName="[DadosBrutos].[Quant. avaliações negativas públicos]" caption="Quant. avaliações negativas públicos" attribute="1" defaultMemberUniqueName="[DadosBrutos].[Quant. avaliações negativas públicos].[All]" allUniqueName="[DadosBrutos].[Quant. avaliações negativas públicos].[All]" dimensionUniqueName="[DadosBrutos]" displayFolder="" count="0" memberValueDatatype="20" unbalanced="0"/>
    <cacheHierarchy uniqueName="[DadosBrutos].[Valores bilheteria (Milhões)]" caption="Valores bilheteria (Milhões)" attribute="1" defaultMemberUniqueName="[DadosBrutos].[Valores bilheteria (Milhões)].[All]" allUniqueName="[DadosBrutos].[Valores bilheteria (Milhões)].[All]" dimensionUniqueName="[DadosBrutos]" displayFolder="" count="0" memberValueDatatype="20" unbalanced="0"/>
    <cacheHierarchy uniqueName="[Tabela de Filmes].[Filme]" caption="Filme" attribute="1" defaultMemberUniqueName="[Tabela de Filmes].[Filme].[All]" allUniqueName="[Tabela de Filmes].[Filme].[All]" dimensionUniqueName="[Tabela de Filmes]" displayFolder="" count="0" memberValueDatatype="130" unbalanced="0"/>
    <cacheHierarchy uniqueName="[Tabela de Filmes].[Data de Lançamento]" caption="Data de Lançamento" attribute="1" defaultMemberUniqueName="[Tabela de Filmes].[Data de Lançamento].[All]" allUniqueName="[Tabela de Filmes].[Data de Lançamento].[All]" dimensionUniqueName="[Tabela de Filmes]" displayFolder="" count="0" memberValueDatatype="130" unbalanced="0"/>
    <cacheHierarchy uniqueName="[Tabela de Filmes].[Gênero]" caption="Gênero" attribute="1" defaultMemberUniqueName="[Tabela de Filmes].[Gênero].[All]" allUniqueName="[Tabela de Filmes].[Gênero].[All]" dimensionUniqueName="[Tabela de Filmes]" displayFolder="" count="0" memberValueDatatype="130" unbalanced="0"/>
    <cacheHierarchy uniqueName="[Tabela de Filmes].[Trope]" caption="Trope" attribute="1" defaultMemberUniqueName="[Tabela de Filmes].[Trope].[All]" allUniqueName="[Tabela de Filmes].[Trope].[All]" dimensionUniqueName="[Tabela de Filmes]" displayFolder="" count="0" memberValueDatatype="130" unbalanced="0"/>
    <cacheHierarchy uniqueName="[Tabela de Filmes].[Diretor]" caption="Diretor" attribute="1" defaultMemberUniqueName="[Tabela de Filmes].[Diretor].[All]" allUniqueName="[Tabela de Filmes].[Diretor].[All]" dimensionUniqueName="[Tabela de Filmes]" displayFolder="" count="0" memberValueDatatype="130" unbalanced="0"/>
    <cacheHierarchy uniqueName="[Tabela de Filmes].[Bilheteria(Gross USD)]" caption="Bilheteria(Gross USD)" attribute="1" defaultMemberUniqueName="[Tabela de Filmes].[Bilheteria(Gross USD)].[All]" allUniqueName="[Tabela de Filmes].[Bilheteria(Gross USD)].[All]" dimensionUniqueName="[Tabela de Filmes]" displayFolder="" count="0" memberValueDatatype="130" unbalanced="0"/>
    <cacheHierarchy uniqueName="[Tabela de Filmes].[Consensu dos Críticos]" caption="Consensu dos Críticos" attribute="1" defaultMemberUniqueName="[Tabela de Filmes].[Consensu dos Críticos].[All]" allUniqueName="[Tabela de Filmes].[Consensu dos Críticos].[All]" dimensionUniqueName="[Tabela de Filmes]" displayFolder="" count="0" memberValueDatatype="130" unbalanced="0"/>
    <cacheHierarchy uniqueName="[Tabela de Filmes].[Consensu da Audiência]" caption="Consensu da Audiência" attribute="1" defaultMemberUniqueName="[Tabela de Filmes].[Consensu da Audiência].[All]" allUniqueName="[Tabela de Filmes].[Consensu da Audiência].[All]" dimensionUniqueName="[Tabela de Filmes]" displayFolder="" count="0" memberValueDatatype="130" unbalanced="0"/>
    <cacheHierarchy uniqueName="[Tabela de Filmes].[Reviews dos Críticos]" caption="Reviews dos Críticos" attribute="1" defaultMemberUniqueName="[Tabela de Filmes].[Reviews dos Críticos].[All]" allUniqueName="[Tabela de Filmes].[Reviews dos Críticos].[All]" dimensionUniqueName="[Tabela de Filmes]" displayFolder="" count="0" memberValueDatatype="130" unbalanced="0"/>
    <cacheHierarchy uniqueName="[Tabela de Filmes].[Reviews da Audiência]" caption="Reviews da Audiência" attribute="1" defaultMemberUniqueName="[Tabela de Filmes].[Reviews da Audiência].[All]" allUniqueName="[Tabela de Filmes].[Reviews da Audiência].[All]" dimensionUniqueName="[Tabela de Filmes]" displayFolder="" count="0" memberValueDatatype="130" unbalanced="0"/>
    <cacheHierarchy uniqueName="[Measures].[__XL_Count DadosBrutos]" caption="__XL_Count DadosBrutos" measure="1" displayFolder="" measureGroup="DadosBrutos" count="0" hidden="1"/>
    <cacheHierarchy uniqueName="[Measures].[__XL_Count Tabela de Filmes]" caption="__XL_Count Tabela de Filmes" measure="1" displayFolder="" measureGroup="Tabela de Filmes" count="0" hidden="1"/>
    <cacheHierarchy uniqueName="[Measures].[__No measures defined]" caption="__No measures defined" measure="1" displayFolder="" count="0" hidden="1"/>
    <cacheHierarchy uniqueName="[Measures].[Count of Coluna10]" caption="Count of Coluna10" measure="1" displayFolder="" measureGroup="DadosBrutos" count="0" hidden="1"/>
    <cacheHierarchy uniqueName="[Measures].[Contagem de Valores bilheteria (Milhões)]" caption="Contagem de Valores bilheteria (Milhões)" measure="1" displayFolder="" measureGroup="DadosBrutos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Soma de Valores bilheteria (Milhões)]" caption="Soma de Valores bilheteria (Milhões)" measure="1" displayFolder="" measureGroup="DadosBrutos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</cacheHierarchies>
  <kpis count="0"/>
  <dimensions count="3">
    <dimension name="DadosBrutos" uniqueName="[DadosBrutos]" caption="DadosBrutos"/>
    <dimension measure="1" name="Measures" uniqueName="[Measures]" caption="Measures"/>
    <dimension name="Tabela de Filmes" uniqueName="[Tabela de Filmes]" caption="Tabela de Filmes"/>
  </dimensions>
  <measureGroups count="2">
    <measureGroup name="DadosBrutos" caption="DadosBrutos"/>
    <measureGroup name="Tabela de Filmes" caption="Tabela de Filmes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ria Eduarda de Oliveira" refreshedDate="45468.893280555552" backgroundQuery="1" createdVersion="8" refreshedVersion="7" minRefreshableVersion="3" recordCount="0" supportSubquery="1" supportAdvancedDrill="1" xr:uid="{211BA65E-5819-4D4D-8F8E-AD966C1D8FF5}">
  <cacheSource type="external" connectionId="3"/>
  <cacheFields count="2">
    <cacheField name="[DadosBrutos].[Coluna3].[Coluna3]" caption="Coluna3" numFmtId="0" hierarchy="2" level="1">
      <sharedItems containsNonDate="0" containsString="0" containsBlank="1" count="1">
        <m/>
      </sharedItems>
    </cacheField>
    <cacheField name="[Measures].[Soma de Valores bilheteria (Milhões)]" caption="Soma de Valores bilheteria (Milhões)" numFmtId="0" hierarchy="32" level="32767"/>
  </cacheFields>
  <cacheHierarchies count="33">
    <cacheHierarchy uniqueName="[DadosBrutos].[Coluna1]" caption="Coluna1" attribute="1" defaultMemberUniqueName="[DadosBrutos].[Coluna1].[All]" allUniqueName="[DadosBrutos].[Coluna1].[All]" dimensionUniqueName="[DadosBrutos]" displayFolder="" count="0" memberValueDatatype="130" unbalanced="0"/>
    <cacheHierarchy uniqueName="[DadosBrutos].[Coluna2]" caption="Coluna2" attribute="1" defaultMemberUniqueName="[DadosBrutos].[Coluna2].[All]" allUniqueName="[DadosBrutos].[Coluna2].[All]" dimensionUniqueName="[DadosBrutos]" displayFolder="" count="0" memberValueDatatype="130" unbalanced="0"/>
    <cacheHierarchy uniqueName="[DadosBrutos].[Coluna3]" caption="Coluna3" attribute="1" defaultMemberUniqueName="[DadosBrutos].[Coluna3].[All]" allUniqueName="[DadosBrutos].[Coluna3].[All]" dimensionUniqueName="[DadosBrutos]" displayFolder="" count="2" memberValueDatatype="130" unbalanced="0">
      <fieldsUsage count="2">
        <fieldUsage x="-1"/>
        <fieldUsage x="0"/>
      </fieldsUsage>
    </cacheHierarchy>
    <cacheHierarchy uniqueName="[DadosBrutos].[Coluna4]" caption="Coluna4" attribute="1" defaultMemberUniqueName="[DadosBrutos].[Coluna4].[All]" allUniqueName="[DadosBrutos].[Coluna4].[All]" dimensionUniqueName="[DadosBrutos]" displayFolder="" count="0" memberValueDatatype="130" unbalanced="0"/>
    <cacheHierarchy uniqueName="[DadosBrutos].[Coluna5]" caption="Coluna5" attribute="1" defaultMemberUniqueName="[DadosBrutos].[Coluna5].[All]" allUniqueName="[DadosBrutos].[Coluna5].[All]" dimensionUniqueName="[DadosBrutos]" displayFolder="" count="0" memberValueDatatype="130" unbalanced="0"/>
    <cacheHierarchy uniqueName="[DadosBrutos].[Coluna6]" caption="Coluna6" attribute="1" defaultMemberUniqueName="[DadosBrutos].[Coluna6].[All]" allUniqueName="[DadosBrutos].[Coluna6].[All]" dimensionUniqueName="[DadosBrutos]" displayFolder="" count="0" memberValueDatatype="130" unbalanced="0"/>
    <cacheHierarchy uniqueName="[DadosBrutos].[Coluna7]" caption="Coluna7" attribute="1" defaultMemberUniqueName="[DadosBrutos].[Coluna7].[All]" allUniqueName="[DadosBrutos].[Coluna7].[All]" dimensionUniqueName="[DadosBrutos]" displayFolder="" count="0" memberValueDatatype="130" unbalanced="0"/>
    <cacheHierarchy uniqueName="[DadosBrutos].[Coluna8]" caption="Coluna8" attribute="1" defaultMemberUniqueName="[DadosBrutos].[Coluna8].[All]" allUniqueName="[DadosBrutos].[Coluna8].[All]" dimensionUniqueName="[DadosBrutos]" displayFolder="" count="0" memberValueDatatype="130" unbalanced="0"/>
    <cacheHierarchy uniqueName="[DadosBrutos].[Coluna9]" caption="Coluna9" attribute="1" defaultMemberUniqueName="[DadosBrutos].[Coluna9].[All]" allUniqueName="[DadosBrutos].[Coluna9].[All]" dimensionUniqueName="[DadosBrutos]" displayFolder="" count="0" memberValueDatatype="130" unbalanced="0"/>
    <cacheHierarchy uniqueName="[DadosBrutos].[Coluna10]" caption="Coluna10" attribute="1" defaultMemberUniqueName="[DadosBrutos].[Coluna10].[All]" allUniqueName="[DadosBrutos].[Coluna10].[All]" dimensionUniqueName="[DadosBrutos]" displayFolder="" count="0" memberValueDatatype="130" unbalanced="0"/>
    <cacheHierarchy uniqueName="[DadosBrutos].[Nota críticos]" caption="Nota críticos" attribute="1" defaultMemberUniqueName="[DadosBrutos].[Nota críticos].[All]" allUniqueName="[DadosBrutos].[Nota críticos].[All]" dimensionUniqueName="[DadosBrutos]" displayFolder="" count="0" memberValueDatatype="20" unbalanced="0"/>
    <cacheHierarchy uniqueName="[DadosBrutos].[Nota público]" caption="Nota público" attribute="1" defaultMemberUniqueName="[DadosBrutos].[Nota público].[All]" allUniqueName="[DadosBrutos].[Nota público].[All]" dimensionUniqueName="[DadosBrutos]" displayFolder="" count="0" memberValueDatatype="20" unbalanced="0"/>
    <cacheHierarchy uniqueName="[DadosBrutos].[Quant. avaliações positivas crit.]" caption="Quant. avaliações positivas crit." attribute="1" defaultMemberUniqueName="[DadosBrutos].[Quant. avaliações positivas crit.].[All]" allUniqueName="[DadosBrutos].[Quant. avaliações positivas crit.].[All]" dimensionUniqueName="[DadosBrutos]" displayFolder="" count="0" memberValueDatatype="20" unbalanced="0"/>
    <cacheHierarchy uniqueName="[DadosBrutos].[Quant. avaliações negativas crit.]" caption="Quant. avaliações negativas crit." attribute="1" defaultMemberUniqueName="[DadosBrutos].[Quant. avaliações negativas crit.].[All]" allUniqueName="[DadosBrutos].[Quant. avaliações negativas crit.].[All]" dimensionUniqueName="[DadosBrutos]" displayFolder="" count="0" memberValueDatatype="20" unbalanced="0"/>
    <cacheHierarchy uniqueName="[DadosBrutos].[Quant. avaliações positivas público]" caption="Quant. avaliações positivas público" attribute="1" defaultMemberUniqueName="[DadosBrutos].[Quant. avaliações positivas público].[All]" allUniqueName="[DadosBrutos].[Quant. avaliações positivas público].[All]" dimensionUniqueName="[DadosBrutos]" displayFolder="" count="0" memberValueDatatype="20" unbalanced="0"/>
    <cacheHierarchy uniqueName="[DadosBrutos].[Quant. avaliações negativas públicos]" caption="Quant. avaliações negativas públicos" attribute="1" defaultMemberUniqueName="[DadosBrutos].[Quant. avaliações negativas públicos].[All]" allUniqueName="[DadosBrutos].[Quant. avaliações negativas públicos].[All]" dimensionUniqueName="[DadosBrutos]" displayFolder="" count="0" memberValueDatatype="20" unbalanced="0"/>
    <cacheHierarchy uniqueName="[DadosBrutos].[Valores bilheteria (Milhões)]" caption="Valores bilheteria (Milhões)" attribute="1" defaultMemberUniqueName="[DadosBrutos].[Valores bilheteria (Milhões)].[All]" allUniqueName="[DadosBrutos].[Valores bilheteria (Milhões)].[All]" dimensionUniqueName="[DadosBrutos]" displayFolder="" count="0" memberValueDatatype="20" unbalanced="0"/>
    <cacheHierarchy uniqueName="[Tabela de Filmes].[Filme]" caption="Filme" attribute="1" defaultMemberUniqueName="[Tabela de Filmes].[Filme].[All]" allUniqueName="[Tabela de Filmes].[Filme].[All]" dimensionUniqueName="[Tabela de Filmes]" displayFolder="" count="0" memberValueDatatype="130" unbalanced="0"/>
    <cacheHierarchy uniqueName="[Tabela de Filmes].[Data de Lançamento]" caption="Data de Lançamento" attribute="1" defaultMemberUniqueName="[Tabela de Filmes].[Data de Lançamento].[All]" allUniqueName="[Tabela de Filmes].[Data de Lançamento].[All]" dimensionUniqueName="[Tabela de Filmes]" displayFolder="" count="0" memberValueDatatype="130" unbalanced="0"/>
    <cacheHierarchy uniqueName="[Tabela de Filmes].[Gênero]" caption="Gênero" attribute="1" defaultMemberUniqueName="[Tabela de Filmes].[Gênero].[All]" allUniqueName="[Tabela de Filmes].[Gênero].[All]" dimensionUniqueName="[Tabela de Filmes]" displayFolder="" count="0" memberValueDatatype="130" unbalanced="0"/>
    <cacheHierarchy uniqueName="[Tabela de Filmes].[Trope]" caption="Trope" attribute="1" defaultMemberUniqueName="[Tabela de Filmes].[Trope].[All]" allUniqueName="[Tabela de Filmes].[Trope].[All]" dimensionUniqueName="[Tabela de Filmes]" displayFolder="" count="0" memberValueDatatype="130" unbalanced="0"/>
    <cacheHierarchy uniqueName="[Tabela de Filmes].[Diretor]" caption="Diretor" attribute="1" defaultMemberUniqueName="[Tabela de Filmes].[Diretor].[All]" allUniqueName="[Tabela de Filmes].[Diretor].[All]" dimensionUniqueName="[Tabela de Filmes]" displayFolder="" count="0" memberValueDatatype="130" unbalanced="0"/>
    <cacheHierarchy uniqueName="[Tabela de Filmes].[Bilheteria(Gross USD)]" caption="Bilheteria(Gross USD)" attribute="1" defaultMemberUniqueName="[Tabela de Filmes].[Bilheteria(Gross USD)].[All]" allUniqueName="[Tabela de Filmes].[Bilheteria(Gross USD)].[All]" dimensionUniqueName="[Tabela de Filmes]" displayFolder="" count="0" memberValueDatatype="130" unbalanced="0"/>
    <cacheHierarchy uniqueName="[Tabela de Filmes].[Consensu dos Críticos]" caption="Consensu dos Críticos" attribute="1" defaultMemberUniqueName="[Tabela de Filmes].[Consensu dos Críticos].[All]" allUniqueName="[Tabela de Filmes].[Consensu dos Críticos].[All]" dimensionUniqueName="[Tabela de Filmes]" displayFolder="" count="0" memberValueDatatype="130" unbalanced="0"/>
    <cacheHierarchy uniqueName="[Tabela de Filmes].[Consensu da Audiência]" caption="Consensu da Audiência" attribute="1" defaultMemberUniqueName="[Tabela de Filmes].[Consensu da Audiência].[All]" allUniqueName="[Tabela de Filmes].[Consensu da Audiência].[All]" dimensionUniqueName="[Tabela de Filmes]" displayFolder="" count="0" memberValueDatatype="130" unbalanced="0"/>
    <cacheHierarchy uniqueName="[Tabela de Filmes].[Reviews dos Críticos]" caption="Reviews dos Críticos" attribute="1" defaultMemberUniqueName="[Tabela de Filmes].[Reviews dos Críticos].[All]" allUniqueName="[Tabela de Filmes].[Reviews dos Críticos].[All]" dimensionUniqueName="[Tabela de Filmes]" displayFolder="" count="0" memberValueDatatype="130" unbalanced="0"/>
    <cacheHierarchy uniqueName="[Tabela de Filmes].[Reviews da Audiência]" caption="Reviews da Audiência" attribute="1" defaultMemberUniqueName="[Tabela de Filmes].[Reviews da Audiência].[All]" allUniqueName="[Tabela de Filmes].[Reviews da Audiência].[All]" dimensionUniqueName="[Tabela de Filmes]" displayFolder="" count="0" memberValueDatatype="130" unbalanced="0"/>
    <cacheHierarchy uniqueName="[Measures].[__XL_Count DadosBrutos]" caption="__XL_Count DadosBrutos" measure="1" displayFolder="" measureGroup="DadosBrutos" count="0" hidden="1"/>
    <cacheHierarchy uniqueName="[Measures].[__XL_Count Tabela de Filmes]" caption="__XL_Count Tabela de Filmes" measure="1" displayFolder="" measureGroup="Tabela de Filmes" count="0" hidden="1"/>
    <cacheHierarchy uniqueName="[Measures].[__No measures defined]" caption="__No measures defined" measure="1" displayFolder="" count="0" hidden="1"/>
    <cacheHierarchy uniqueName="[Measures].[Count of Coluna10]" caption="Count of Coluna10" measure="1" displayFolder="" measureGroup="DadosBrutos" count="0" hidden="1"/>
    <cacheHierarchy uniqueName="[Measures].[Contagem de Valores bilheteria (Milhões)]" caption="Contagem de Valores bilheteria (Milhões)" measure="1" displayFolder="" measureGroup="DadosBrutos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Soma de Valores bilheteria (Milhões)]" caption="Soma de Valores bilheteria (Milhões)" measure="1" displayFolder="" measureGroup="DadosBruto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6"/>
        </ext>
      </extLst>
    </cacheHierarchy>
  </cacheHierarchies>
  <kpis count="0"/>
  <dimensions count="3">
    <dimension name="DadosBrutos" uniqueName="[DadosBrutos]" caption="DadosBrutos"/>
    <dimension measure="1" name="Measures" uniqueName="[Measures]" caption="Measures"/>
    <dimension name="Tabela de Filmes" uniqueName="[Tabela de Filmes]" caption="Tabela de Filmes"/>
  </dimensions>
  <measureGroups count="2">
    <measureGroup name="DadosBrutos" caption="DadosBrutos"/>
    <measureGroup name="Tabela de Filmes" caption="Tabela de Filmes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CA042B-A87D-4E6D-8FAB-9C517FB64011}" name="Tabela dinâmica38" cacheId="133" applyNumberFormats="0" applyBorderFormats="0" applyFontFormats="0" applyPatternFormats="0" applyAlignmentFormats="0" applyWidthHeightFormats="1" dataCaption="Valores" tag="4b85836d-3b20-4399-9a88-6f798332f650" updatedVersion="7" minRefreshableVersion="3" useAutoFormatting="1" itemPrintTitles="1" createdVersion="8" indent="0" outline="1" outlineData="1" multipleFieldFilters="0" chartFormat="1" rowHeaderCaption="Gênero">
  <location ref="A3:B5" firstHeaderRow="1" firstDataRow="1" firstDataCol="1"/>
  <pivotFields count="2">
    <pivotField axis="axisRow" allDrilled="1" subtotalTop="0" showAll="0" dataSourceSort="1" defaultSubtotal="0" defaultAttributeDrillState="1">
      <items count="1">
        <item x="0"/>
      </items>
    </pivotField>
    <pivotField dataField="1" subtotalTop="0" showAll="0" defaultSubtotal="0"/>
  </pivotFields>
  <rowFields count="1">
    <field x="0"/>
  </rowFields>
  <rowItems count="2">
    <i>
      <x/>
    </i>
    <i t="grand">
      <x/>
    </i>
  </rowItems>
  <colItems count="1">
    <i/>
  </colItems>
  <dataFields count="1">
    <dataField name="Soma de Valores bilheteria (Milhões)" fld="1" baseField="0" baseItem="5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3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Soma de Valores bilheteria (Milhões)"/>
  </pivotHierarchies>
  <pivotTableStyleInfo name="PivotStyleMedium9" showRowHeaders="1" showColHeaders="1" showRowStripes="0" showColStripes="0" showLastColumn="1"/>
  <rowHierarchiesUsage count="1">
    <rowHierarchyUsage hierarchyUsage="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DadosBruto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EBC825-6163-4890-803A-07DF366E5220}" name="Tabela dinâmica39" cacheId="130" applyNumberFormats="0" applyBorderFormats="0" applyFontFormats="0" applyPatternFormats="0" applyAlignmentFormats="0" applyWidthHeightFormats="1" dataCaption="Valores" tag="0db3deb8-cd9c-4a5e-9fff-1aece079f0db" updatedVersion="7" minRefreshableVersion="3" useAutoFormatting="1" itemPrintTitles="1" createdVersion="8" indent="0" outline="1" outlineData="1" multipleFieldFilters="0" chartFormat="1" rowHeaderCaption="Título">
  <location ref="A3:A5" firstHeaderRow="1" firstDataRow="1" firstDataCol="1"/>
  <pivotFields count="1">
    <pivotField axis="axisRow" allDrilled="1" subtotalTop="0" showAll="0" dataSourceSort="1" defaultSubtotal="0" defaultAttributeDrillState="1">
      <items count="1">
        <item x="0"/>
      </items>
    </pivotField>
  </pivotFields>
  <rowFields count="1">
    <field x="0"/>
  </rowFields>
  <rowItems count="2">
    <i>
      <x/>
    </i>
    <i t="grand">
      <x/>
    </i>
  </rowItems>
  <formats count="1">
    <format dxfId="15">
      <pivotArea outline="0" collapsedLevelsAreSubtotals="1" fieldPosition="0"/>
    </format>
  </formats>
  <pivotHierarchies count="3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</pivotHierarchies>
  <pivotTableStyleInfo name="PivotStyleMedium9" showRowHeaders="1" showColHeaders="1" showRowStripes="0" showColStripes="0" showLastColumn="1"/>
  <rowHierarchiesUsage count="1">
    <rowHierarchyUsage hierarchyUsage="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DadosBruto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5E5ECB-F556-40C7-A69D-C1609690B559}" name="DadosBrutos" displayName="DadosBrutos" ref="A1:Q13" totalsRowShown="0" headerRowDxfId="42" dataDxfId="41">
  <autoFilter ref="A1:Q13" xr:uid="{CA5E5ECB-F556-40C7-A69D-C1609690B559}"/>
  <tableColumns count="17">
    <tableColumn id="1" xr3:uid="{26FCC332-9CB9-46CE-90A9-0E01B11FA666}" name="Coluna1" dataDxfId="40"/>
    <tableColumn id="2" xr3:uid="{D46E28A4-DA23-4171-AA00-839E16B121D2}" name="Coluna2" dataDxfId="39"/>
    <tableColumn id="3" xr3:uid="{B5A64084-2593-4AC0-983B-72066B0BD772}" name="Coluna3" dataDxfId="38"/>
    <tableColumn id="4" xr3:uid="{E7647CB3-9D1A-49BB-93BD-5E31B28E7742}" name="Coluna4" dataDxfId="37"/>
    <tableColumn id="13" xr3:uid="{06153D36-8E58-4726-BDF8-D7C83332AC7D}" name="Coluna5" dataDxfId="36"/>
    <tableColumn id="6" xr3:uid="{8AC1C44F-D3E1-4AEE-A8A2-CDF272BCDD2F}" name="Coluna6" dataDxfId="35"/>
    <tableColumn id="7" xr3:uid="{EBBAE5E1-2B58-410C-B027-DD2295764AA2}" name="Coluna7" dataDxfId="34"/>
    <tableColumn id="8" xr3:uid="{3852F821-2ACA-4F85-BA4E-28B2190A0E9B}" name="Coluna8" dataDxfId="33"/>
    <tableColumn id="9" xr3:uid="{4BD5B4DA-23C9-4FD8-8F59-09F6882CB052}" name="Coluna9" dataDxfId="32"/>
    <tableColumn id="14" xr3:uid="{D16BEDAD-0DFD-480D-BDB5-46AEFDAE76ED}" name="Coluna10" dataDxfId="31"/>
    <tableColumn id="5" xr3:uid="{735DB59F-2A6D-4A48-8CB3-24813EBDAD26}" name="Nota críticos" dataDxfId="30">
      <calculatedColumnFormula>DadosBrutos[[#This Row],[Coluna7]]*10</calculatedColumnFormula>
    </tableColumn>
    <tableColumn id="10" xr3:uid="{9F55BCF6-E9AD-41C0-832D-5C24BA0E14A3}" name="Nota público" dataDxfId="29">
      <calculatedColumnFormula>DadosBrutos[[#This Row],[Coluna8]]*10</calculatedColumnFormula>
    </tableColumn>
    <tableColumn id="11" xr3:uid="{03779D8C-93C6-4B2E-BC62-23130C6EBAA3}" name="Quant. avaliações positivas crit." dataDxfId="28">
      <calculatedColumnFormula>DadosBrutos[[#This Row],[Coluna9]]*DadosBrutos[[#This Row],[Coluna7]]</calculatedColumnFormula>
    </tableColumn>
    <tableColumn id="12" xr3:uid="{17B03CBA-8D69-417C-B788-B22EF099E5D0}" name="Quant. avaliações negativas crit." dataDxfId="27">
      <calculatedColumnFormula>DadosBrutos[[#This Row],[Coluna9]]-DadosBrutos[[#This Row],[Quant. avaliações positivas crit.]]</calculatedColumnFormula>
    </tableColumn>
    <tableColumn id="15" xr3:uid="{70E5D980-497F-4A79-8F0B-DC2ACF0F7CE2}" name="Quant. avaliações positivas público" dataDxfId="26">
      <calculatedColumnFormula>DadosBrutos[[#This Row],[Coluna10]]*DadosBrutos[[#This Row],[Coluna8]]</calculatedColumnFormula>
    </tableColumn>
    <tableColumn id="16" xr3:uid="{AF9BC1F0-0021-4902-9942-D65EB3DDD2F9}" name="Quant. avaliações negativas públicos" dataDxfId="25">
      <calculatedColumnFormula>DadosBrutos[[#This Row],[Coluna10]]-DadosBrutos[[#This Row],[Quant. avaliações positivas público]]</calculatedColumnFormula>
    </tableColumn>
    <tableColumn id="17" xr3:uid="{8D021DC5-949F-4FC6-B7EA-848C1F24019D}" name="Valores bilheteria (Milhões)" dataDxfId="24">
      <calculatedColumnFormula>VALUE(IF(DadosBrutos[[#This Row],[Coluna6]]="","0",VALUE(SUBSTITUTE(SUBSTITUTE(SUBSTITUTE(DadosBrutos[[#This Row],[Coluna6]], "M", ""), "$", ""),".",","))))</calculatedColumnFormula>
    </tableColumn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9BD7F8-945B-4B02-95C2-B7CB3B235A74}" name="Tabela24" displayName="Tabela24" ref="A1:F5" totalsRowShown="0" headerRowDxfId="23" dataDxfId="22">
  <autoFilter ref="A1:F5" xr:uid="{1F9BD7F8-945B-4B02-95C2-B7CB3B235A74}"/>
  <tableColumns count="6">
    <tableColumn id="1" xr3:uid="{16F12802-53EB-4F23-BD4B-44D1464961FC}" name="Análises:" dataDxfId="21"/>
    <tableColumn id="2" xr3:uid="{5F91BCC5-6745-4D55-B808-6DF32AA97863}" name="Nome do filme" dataDxfId="20">
      <calculatedColumnFormula>LARGE($Q$2:$Q$13,1)</calculatedColumnFormula>
    </tableColumn>
    <tableColumn id="3" xr3:uid="{FAA6750E-B219-41F2-9DE5-C757E4538BF9}" name="trope" dataDxfId="19">
      <calculatedColumnFormula>INDEX('Dados Brutos'!E:E,MATCH(Tabela24[[#This Row],[Nome do filme]],'Dados Brutos'!A:A,0))</calculatedColumnFormula>
    </tableColumn>
    <tableColumn id="5" xr3:uid="{2FA9D93E-654F-4039-94BB-FF8EAE1AACD2}" name="Avaliação do público" dataDxfId="18" dataCellStyle="Porcentagem"/>
    <tableColumn id="6" xr3:uid="{D88A966E-E936-4F7E-BEF6-BE25D8AED248}" name="Avaliação dos críticos" dataDxfId="17">
      <calculatedColumnFormula>INDEX('Dados Brutos'!G:G,MATCH(Tabela24[[#This Row],[Nome do filme]],'Dados Brutos'!A:A,0))</calculatedColumnFormula>
    </tableColumn>
    <tableColumn id="4" xr3:uid="{FF69A0C0-3DEF-4AAD-BAE2-166810A01B7C}" name="Valor Arrecadado (Mil.)" dataDxfId="16"/>
  </tableColumns>
  <tableStyleInfo name="TableStyleMedium8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zoomScale="85" zoomScaleNormal="85" workbookViewId="0"/>
  </sheetViews>
  <sheetFormatPr defaultRowHeight="14.25"/>
  <cols>
    <col min="1" max="1" width="32.5" customWidth="1"/>
    <col min="2" max="2" width="21.875" customWidth="1"/>
    <col min="3" max="3" width="42.5" customWidth="1"/>
    <col min="4" max="4" width="18" customWidth="1"/>
    <col min="5" max="5" width="21.5" customWidth="1"/>
    <col min="6" max="6" width="22.875" style="1" bestFit="1" customWidth="1"/>
    <col min="7" max="7" width="29.875" customWidth="1"/>
    <col min="8" max="8" width="31.5" customWidth="1"/>
    <col min="9" max="9" width="35.375" customWidth="1"/>
    <col min="10" max="10" width="33" customWidth="1"/>
    <col min="11" max="11" width="29.75" customWidth="1"/>
    <col min="12" max="12" width="30.375" customWidth="1"/>
    <col min="13" max="13" width="32.625" customWidth="1"/>
    <col min="14" max="14" width="33.25" customWidth="1"/>
    <col min="15" max="15" width="38.125" customWidth="1"/>
    <col min="16" max="16" width="36.625" customWidth="1"/>
    <col min="17" max="17" width="26" customWidth="1"/>
  </cols>
  <sheetData>
    <row r="1" spans="1:17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6" t="s">
        <v>26</v>
      </c>
      <c r="G1" s="4" t="s">
        <v>27</v>
      </c>
      <c r="H1" s="4" t="s">
        <v>28</v>
      </c>
      <c r="I1" s="4" t="s">
        <v>29</v>
      </c>
      <c r="J1" s="4" t="s">
        <v>31</v>
      </c>
      <c r="K1" s="4" t="s">
        <v>3</v>
      </c>
      <c r="L1" s="4" t="s">
        <v>4</v>
      </c>
      <c r="M1" s="4" t="s">
        <v>6</v>
      </c>
      <c r="N1" s="4" t="s">
        <v>5</v>
      </c>
      <c r="O1" s="4" t="s">
        <v>7</v>
      </c>
      <c r="P1" s="4" t="s">
        <v>8</v>
      </c>
      <c r="Q1" s="4" t="s">
        <v>18</v>
      </c>
    </row>
    <row r="2" spans="1:17">
      <c r="A2" s="4"/>
      <c r="B2" s="4"/>
      <c r="C2" s="4"/>
      <c r="D2" s="4"/>
      <c r="E2" s="4"/>
      <c r="F2" s="6"/>
      <c r="G2" s="5"/>
      <c r="H2" s="5"/>
      <c r="I2" s="4"/>
      <c r="J2" s="4"/>
      <c r="K2" s="4">
        <f>DadosBrutos[[#This Row],[Coluna7]]*10</f>
        <v>0</v>
      </c>
      <c r="L2" s="4">
        <f>DadosBrutos[[#This Row],[Coluna8]]*10</f>
        <v>0</v>
      </c>
      <c r="M2" s="6">
        <f>DadosBrutos[[#This Row],[Coluna9]]*DadosBrutos[[#This Row],[Coluna7]]</f>
        <v>0</v>
      </c>
      <c r="N2" s="6">
        <f>DadosBrutos[[#This Row],[Coluna9]]-DadosBrutos[[#This Row],[Quant. avaliações positivas crit.]]</f>
        <v>0</v>
      </c>
      <c r="O2" s="6">
        <f>DadosBrutos[[#This Row],[Coluna10]]*DadosBrutos[[#This Row],[Coluna8]]</f>
        <v>0</v>
      </c>
      <c r="P2" s="6">
        <f>DadosBrutos[[#This Row],[Coluna10]]-DadosBrutos[[#This Row],[Quant. avaliações positivas público]]</f>
        <v>0</v>
      </c>
      <c r="Q2" s="7">
        <f>VALUE(IF(DadosBrutos[[#This Row],[Coluna6]]="","0",VALUE(SUBSTITUTE(SUBSTITUTE(SUBSTITUTE(DadosBrutos[[#This Row],[Coluna6]], "M", ""), "$", ""),".",","))))</f>
        <v>0</v>
      </c>
    </row>
    <row r="3" spans="1:17">
      <c r="A3" s="4"/>
      <c r="B3" s="4"/>
      <c r="C3" s="4"/>
      <c r="D3" s="4"/>
      <c r="E3" s="4"/>
      <c r="F3" s="6"/>
      <c r="G3" s="5"/>
      <c r="H3" s="5"/>
      <c r="I3" s="4"/>
      <c r="J3" s="4"/>
      <c r="K3" s="4">
        <f>DadosBrutos[[#This Row],[Coluna7]]*10</f>
        <v>0</v>
      </c>
      <c r="L3" s="4">
        <f>DadosBrutos[[#This Row],[Coluna8]]*10</f>
        <v>0</v>
      </c>
      <c r="M3" s="6">
        <f>DadosBrutos[[#This Row],[Coluna9]]*DadosBrutos[[#This Row],[Coluna7]]</f>
        <v>0</v>
      </c>
      <c r="N3" s="6">
        <f>DadosBrutos[[#This Row],[Coluna9]]-DadosBrutos[[#This Row],[Quant. avaliações positivas crit.]]</f>
        <v>0</v>
      </c>
      <c r="O3" s="6">
        <f>DadosBrutos[[#This Row],[Coluna10]]*DadosBrutos[[#This Row],[Coluna8]]</f>
        <v>0</v>
      </c>
      <c r="P3" s="6">
        <f>DadosBrutos[[#This Row],[Coluna10]]-DadosBrutos[[#This Row],[Quant. avaliações positivas público]]</f>
        <v>0</v>
      </c>
      <c r="Q3" s="7">
        <f>VALUE(IF(DadosBrutos[[#This Row],[Coluna6]]="","0",VALUE(SUBSTITUTE(SUBSTITUTE(SUBSTITUTE(DadosBrutos[[#This Row],[Coluna6]], "M", ""), "$", ""),".",","))))</f>
        <v>0</v>
      </c>
    </row>
    <row r="4" spans="1:17">
      <c r="A4" s="4"/>
      <c r="B4" s="4"/>
      <c r="C4" s="4"/>
      <c r="D4" s="4"/>
      <c r="E4" s="4"/>
      <c r="F4" s="6"/>
      <c r="G4" s="5"/>
      <c r="H4" s="5"/>
      <c r="I4" s="4"/>
      <c r="J4" s="4"/>
      <c r="K4" s="4">
        <f>DadosBrutos[[#This Row],[Coluna7]]*10</f>
        <v>0</v>
      </c>
      <c r="L4" s="4">
        <f>DadosBrutos[[#This Row],[Coluna8]]*10</f>
        <v>0</v>
      </c>
      <c r="M4" s="6">
        <f>DadosBrutos[[#This Row],[Coluna9]]*DadosBrutos[[#This Row],[Coluna7]]</f>
        <v>0</v>
      </c>
      <c r="N4" s="6">
        <f>DadosBrutos[[#This Row],[Coluna9]]-DadosBrutos[[#This Row],[Quant. avaliações positivas crit.]]</f>
        <v>0</v>
      </c>
      <c r="O4" s="6">
        <f>DadosBrutos[[#This Row],[Coluna10]]*DadosBrutos[[#This Row],[Coluna8]]</f>
        <v>0</v>
      </c>
      <c r="P4" s="6">
        <f>DadosBrutos[[#This Row],[Coluna10]]-DadosBrutos[[#This Row],[Quant. avaliações positivas público]]</f>
        <v>0</v>
      </c>
      <c r="Q4" s="7">
        <f>VALUE(IF(DadosBrutos[[#This Row],[Coluna6]]="","0",VALUE(SUBSTITUTE(SUBSTITUTE(SUBSTITUTE(DadosBrutos[[#This Row],[Coluna6]], "M", ""), "$", ""),".",","))))</f>
        <v>0</v>
      </c>
    </row>
    <row r="5" spans="1:17">
      <c r="A5" s="4"/>
      <c r="B5" s="4"/>
      <c r="C5" s="4"/>
      <c r="D5" s="4"/>
      <c r="E5" s="4"/>
      <c r="F5" s="6"/>
      <c r="G5" s="5"/>
      <c r="H5" s="5"/>
      <c r="I5" s="4"/>
      <c r="J5" s="4"/>
      <c r="K5" s="4">
        <f>DadosBrutos[[#This Row],[Coluna7]]*10</f>
        <v>0</v>
      </c>
      <c r="L5" s="4">
        <f>DadosBrutos[[#This Row],[Coluna8]]*10</f>
        <v>0</v>
      </c>
      <c r="M5" s="6">
        <f>DadosBrutos[[#This Row],[Coluna9]]*DadosBrutos[[#This Row],[Coluna7]]</f>
        <v>0</v>
      </c>
      <c r="N5" s="6">
        <f>DadosBrutos[[#This Row],[Coluna9]]-DadosBrutos[[#This Row],[Quant. avaliações positivas crit.]]</f>
        <v>0</v>
      </c>
      <c r="O5" s="6">
        <f>DadosBrutos[[#This Row],[Coluna10]]*DadosBrutos[[#This Row],[Coluna8]]</f>
        <v>0</v>
      </c>
      <c r="P5" s="6">
        <f>DadosBrutos[[#This Row],[Coluna10]]-DadosBrutos[[#This Row],[Quant. avaliações positivas público]]</f>
        <v>0</v>
      </c>
      <c r="Q5" s="7">
        <f>VALUE(IF(DadosBrutos[[#This Row],[Coluna6]]="","0",VALUE(SUBSTITUTE(SUBSTITUTE(SUBSTITUTE(DadosBrutos[[#This Row],[Coluna6]], "M", ""), "$", ""),".",","))))</f>
        <v>0</v>
      </c>
    </row>
    <row r="6" spans="1:17">
      <c r="A6" s="4"/>
      <c r="B6" s="4"/>
      <c r="C6" s="4"/>
      <c r="D6" s="4"/>
      <c r="E6" s="4"/>
      <c r="F6" s="6"/>
      <c r="G6" s="5"/>
      <c r="H6" s="5"/>
      <c r="I6" s="4"/>
      <c r="J6" s="4"/>
      <c r="K6" s="4">
        <f>DadosBrutos[[#This Row],[Coluna7]]*10</f>
        <v>0</v>
      </c>
      <c r="L6" s="4">
        <f>DadosBrutos[[#This Row],[Coluna8]]*10</f>
        <v>0</v>
      </c>
      <c r="M6" s="6">
        <f>DadosBrutos[[#This Row],[Coluna9]]*DadosBrutos[[#This Row],[Coluna7]]</f>
        <v>0</v>
      </c>
      <c r="N6" s="6">
        <f>DadosBrutos[[#This Row],[Coluna9]]-DadosBrutos[[#This Row],[Quant. avaliações positivas crit.]]</f>
        <v>0</v>
      </c>
      <c r="O6" s="6">
        <f>DadosBrutos[[#This Row],[Coluna10]]*DadosBrutos[[#This Row],[Coluna8]]</f>
        <v>0</v>
      </c>
      <c r="P6" s="6">
        <f>DadosBrutos[[#This Row],[Coluna10]]-DadosBrutos[[#This Row],[Quant. avaliações positivas público]]</f>
        <v>0</v>
      </c>
      <c r="Q6" s="7">
        <f>VALUE(IF(DadosBrutos[[#This Row],[Coluna6]]="","0",VALUE(SUBSTITUTE(SUBSTITUTE(SUBSTITUTE(DadosBrutos[[#This Row],[Coluna6]], "M", ""), "$", ""),".",","))))</f>
        <v>0</v>
      </c>
    </row>
    <row r="7" spans="1:17">
      <c r="A7" s="4"/>
      <c r="B7" s="4"/>
      <c r="C7" s="4"/>
      <c r="D7" s="4"/>
      <c r="E7" s="4"/>
      <c r="F7" s="6"/>
      <c r="G7" s="5"/>
      <c r="H7" s="5"/>
      <c r="I7" s="4"/>
      <c r="J7" s="4"/>
      <c r="K7" s="4">
        <f>DadosBrutos[[#This Row],[Coluna7]]*10</f>
        <v>0</v>
      </c>
      <c r="L7" s="4">
        <f>DadosBrutos[[#This Row],[Coluna8]]*10</f>
        <v>0</v>
      </c>
      <c r="M7" s="6">
        <f>DadosBrutos[[#This Row],[Coluna9]]*DadosBrutos[[#This Row],[Coluna7]]</f>
        <v>0</v>
      </c>
      <c r="N7" s="6">
        <f>DadosBrutos[[#This Row],[Coluna9]]-DadosBrutos[[#This Row],[Quant. avaliações positivas crit.]]</f>
        <v>0</v>
      </c>
      <c r="O7" s="6">
        <f>DadosBrutos[[#This Row],[Coluna10]]*DadosBrutos[[#This Row],[Coluna8]]</f>
        <v>0</v>
      </c>
      <c r="P7" s="6">
        <f>DadosBrutos[[#This Row],[Coluna10]]-DadosBrutos[[#This Row],[Quant. avaliações positivas público]]</f>
        <v>0</v>
      </c>
      <c r="Q7" s="7">
        <f>VALUE(IF(DadosBrutos[[#This Row],[Coluna6]]="","0",VALUE(SUBSTITUTE(SUBSTITUTE(SUBSTITUTE(DadosBrutos[[#This Row],[Coluna6]], "M", ""), "$", ""),".",","))))</f>
        <v>0</v>
      </c>
    </row>
    <row r="8" spans="1:17">
      <c r="A8" s="4"/>
      <c r="B8" s="4"/>
      <c r="C8" s="4"/>
      <c r="D8" s="4"/>
      <c r="E8" s="4"/>
      <c r="F8" s="6"/>
      <c r="G8" s="5"/>
      <c r="H8" s="5"/>
      <c r="I8" s="4"/>
      <c r="J8" s="4"/>
      <c r="K8" s="4">
        <f>DadosBrutos[[#This Row],[Coluna7]]*10</f>
        <v>0</v>
      </c>
      <c r="L8" s="4">
        <f>DadosBrutos[[#This Row],[Coluna8]]*10</f>
        <v>0</v>
      </c>
      <c r="M8" s="6">
        <f>DadosBrutos[[#This Row],[Coluna9]]*DadosBrutos[[#This Row],[Coluna7]]</f>
        <v>0</v>
      </c>
      <c r="N8" s="6">
        <f>DadosBrutos[[#This Row],[Coluna9]]-DadosBrutos[[#This Row],[Quant. avaliações positivas crit.]]</f>
        <v>0</v>
      </c>
      <c r="O8" s="6">
        <f>DadosBrutos[[#This Row],[Coluna10]]*DadosBrutos[[#This Row],[Coluna8]]</f>
        <v>0</v>
      </c>
      <c r="P8" s="6">
        <f>DadosBrutos[[#This Row],[Coluna10]]-DadosBrutos[[#This Row],[Quant. avaliações positivas público]]</f>
        <v>0</v>
      </c>
      <c r="Q8" s="7">
        <f>VALUE(IF(DadosBrutos[[#This Row],[Coluna6]]="","0",VALUE(SUBSTITUTE(SUBSTITUTE(SUBSTITUTE(DadosBrutos[[#This Row],[Coluna6]], "M", ""), "$", ""),".",","))))</f>
        <v>0</v>
      </c>
    </row>
    <row r="9" spans="1:17">
      <c r="A9" s="4"/>
      <c r="B9" s="4"/>
      <c r="C9" s="4"/>
      <c r="D9" s="4"/>
      <c r="E9" s="4"/>
      <c r="F9" s="6"/>
      <c r="G9" s="5"/>
      <c r="H9" s="5"/>
      <c r="I9" s="4"/>
      <c r="J9" s="4"/>
      <c r="K9" s="4">
        <f>DadosBrutos[[#This Row],[Coluna7]]*10</f>
        <v>0</v>
      </c>
      <c r="L9" s="4">
        <f>DadosBrutos[[#This Row],[Coluna8]]*10</f>
        <v>0</v>
      </c>
      <c r="M9" s="6">
        <f>DadosBrutos[[#This Row],[Coluna9]]*DadosBrutos[[#This Row],[Coluna7]]</f>
        <v>0</v>
      </c>
      <c r="N9" s="6">
        <f>DadosBrutos[[#This Row],[Coluna9]]-DadosBrutos[[#This Row],[Quant. avaliações positivas crit.]]</f>
        <v>0</v>
      </c>
      <c r="O9" s="6">
        <f>DadosBrutos[[#This Row],[Coluna10]]*DadosBrutos[[#This Row],[Coluna8]]</f>
        <v>0</v>
      </c>
      <c r="P9" s="6">
        <f>DadosBrutos[[#This Row],[Coluna10]]-DadosBrutos[[#This Row],[Quant. avaliações positivas público]]</f>
        <v>0</v>
      </c>
      <c r="Q9" s="7">
        <f>VALUE(IF(DadosBrutos[[#This Row],[Coluna6]]="","0",VALUE(SUBSTITUTE(SUBSTITUTE(SUBSTITUTE(DadosBrutos[[#This Row],[Coluna6]], "M", ""), "$", ""),".",","))))</f>
        <v>0</v>
      </c>
    </row>
    <row r="10" spans="1:17">
      <c r="A10" s="4"/>
      <c r="B10" s="4"/>
      <c r="C10" s="4"/>
      <c r="D10" s="4"/>
      <c r="E10" s="4"/>
      <c r="F10" s="6"/>
      <c r="G10" s="5"/>
      <c r="H10" s="5"/>
      <c r="I10" s="4"/>
      <c r="J10" s="4"/>
      <c r="K10" s="4">
        <f>DadosBrutos[[#This Row],[Coluna7]]*10</f>
        <v>0</v>
      </c>
      <c r="L10" s="4">
        <f>DadosBrutos[[#This Row],[Coluna8]]*10</f>
        <v>0</v>
      </c>
      <c r="M10" s="6">
        <f>DadosBrutos[[#This Row],[Coluna9]]*DadosBrutos[[#This Row],[Coluna7]]</f>
        <v>0</v>
      </c>
      <c r="N10" s="6">
        <f>DadosBrutos[[#This Row],[Coluna9]]-DadosBrutos[[#This Row],[Quant. avaliações positivas crit.]]</f>
        <v>0</v>
      </c>
      <c r="O10" s="6">
        <f>DadosBrutos[[#This Row],[Coluna10]]*DadosBrutos[[#This Row],[Coluna8]]</f>
        <v>0</v>
      </c>
      <c r="P10" s="6">
        <f>DadosBrutos[[#This Row],[Coluna10]]-DadosBrutos[[#This Row],[Quant. avaliações positivas público]]</f>
        <v>0</v>
      </c>
      <c r="Q10" s="7">
        <f>VALUE(IF(DadosBrutos[[#This Row],[Coluna6]]="","0",VALUE(SUBSTITUTE(SUBSTITUTE(SUBSTITUTE(DadosBrutos[[#This Row],[Coluna6]], "M", ""), "$", ""),".",","))))</f>
        <v>0</v>
      </c>
    </row>
    <row r="11" spans="1:17">
      <c r="A11" s="4"/>
      <c r="B11" s="4"/>
      <c r="C11" s="4"/>
      <c r="D11" s="4"/>
      <c r="E11" s="4"/>
      <c r="F11" s="6"/>
      <c r="G11" s="5"/>
      <c r="H11" s="4"/>
      <c r="I11" s="4"/>
      <c r="J11" s="4"/>
      <c r="K11" s="4">
        <f>DadosBrutos[[#This Row],[Coluna7]]*10</f>
        <v>0</v>
      </c>
      <c r="L11" s="4">
        <f>DadosBrutos[[#This Row],[Coluna8]]*10</f>
        <v>0</v>
      </c>
      <c r="M11" s="6">
        <f>DadosBrutos[[#This Row],[Coluna9]]*DadosBrutos[[#This Row],[Coluna7]]</f>
        <v>0</v>
      </c>
      <c r="N11" s="6">
        <f>DadosBrutos[[#This Row],[Coluna9]]-DadosBrutos[[#This Row],[Quant. avaliações positivas crit.]]</f>
        <v>0</v>
      </c>
      <c r="O11" s="6">
        <f>DadosBrutos[[#This Row],[Coluna10]]*DadosBrutos[[#This Row],[Coluna8]]</f>
        <v>0</v>
      </c>
      <c r="P11" s="6">
        <f>DadosBrutos[[#This Row],[Coluna10]]-DadosBrutos[[#This Row],[Quant. avaliações positivas público]]</f>
        <v>0</v>
      </c>
      <c r="Q11" s="7">
        <f>VALUE(IF(DadosBrutos[[#This Row],[Coluna6]]="","0",VALUE(SUBSTITUTE(SUBSTITUTE(SUBSTITUTE(DadosBrutos[[#This Row],[Coluna6]], "M", ""), "$", ""),".",","))))</f>
        <v>0</v>
      </c>
    </row>
    <row r="12" spans="1:17">
      <c r="A12" s="4"/>
      <c r="B12" s="4"/>
      <c r="C12" s="4"/>
      <c r="D12" s="4"/>
      <c r="E12" s="4"/>
      <c r="F12" s="6"/>
      <c r="G12" s="5"/>
      <c r="H12" s="5"/>
      <c r="I12" s="4"/>
      <c r="J12" s="4"/>
      <c r="K12" s="4">
        <f>DadosBrutos[[#This Row],[Coluna7]]*10</f>
        <v>0</v>
      </c>
      <c r="L12" s="4">
        <f>DadosBrutos[[#This Row],[Coluna8]]*10</f>
        <v>0</v>
      </c>
      <c r="M12" s="6">
        <f>DadosBrutos[[#This Row],[Coluna9]]*DadosBrutos[[#This Row],[Coluna7]]</f>
        <v>0</v>
      </c>
      <c r="N12" s="6">
        <f>DadosBrutos[[#This Row],[Coluna9]]-DadosBrutos[[#This Row],[Quant. avaliações positivas crit.]]</f>
        <v>0</v>
      </c>
      <c r="O12" s="6">
        <f>DadosBrutos[[#This Row],[Coluna10]]*DadosBrutos[[#This Row],[Coluna8]]</f>
        <v>0</v>
      </c>
      <c r="P12" s="6">
        <f>DadosBrutos[[#This Row],[Coluna10]]-DadosBrutos[[#This Row],[Quant. avaliações positivas público]]</f>
        <v>0</v>
      </c>
      <c r="Q12" s="7">
        <f>VALUE(IF(DadosBrutos[[#This Row],[Coluna6]]="","0",VALUE(SUBSTITUTE(SUBSTITUTE(SUBSTITUTE(DadosBrutos[[#This Row],[Coluna6]], "M", ""), "$", ""),".",","))))</f>
        <v>0</v>
      </c>
    </row>
    <row r="13" spans="1:17">
      <c r="A13" s="4"/>
      <c r="B13" s="4"/>
      <c r="C13" s="4"/>
      <c r="D13" s="4"/>
      <c r="E13" s="4"/>
      <c r="F13" s="6"/>
      <c r="G13" s="5"/>
      <c r="H13" s="5"/>
      <c r="I13" s="4"/>
      <c r="J13" s="4"/>
      <c r="K13" s="4">
        <f>DadosBrutos[[#This Row],[Coluna7]]*10</f>
        <v>0</v>
      </c>
      <c r="L13" s="4">
        <f>DadosBrutos[[#This Row],[Coluna8]]*10</f>
        <v>0</v>
      </c>
      <c r="M13" s="6">
        <f>DadosBrutos[[#This Row],[Coluna9]]*DadosBrutos[[#This Row],[Coluna7]]</f>
        <v>0</v>
      </c>
      <c r="N13" s="6">
        <f>DadosBrutos[[#This Row],[Coluna9]]-DadosBrutos[[#This Row],[Quant. avaliações positivas crit.]]</f>
        <v>0</v>
      </c>
      <c r="O13" s="6">
        <f>DadosBrutos[[#This Row],[Coluna10]]*DadosBrutos[[#This Row],[Coluna8]]</f>
        <v>0</v>
      </c>
      <c r="P13" s="6">
        <f>DadosBrutos[[#This Row],[Coluna10]]-DadosBrutos[[#This Row],[Quant. avaliações positivas público]]</f>
        <v>0</v>
      </c>
      <c r="Q13" s="7">
        <f>VALUE(IF(DadosBrutos[[#This Row],[Coluna6]]="","0",VALUE(SUBSTITUTE(SUBSTITUTE(SUBSTITUTE(DadosBrutos[[#This Row],[Coluna6]], "M", ""), "$", ""),".",","))))</f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B76BF-47FB-4334-AB9E-55CC645F72EB}">
  <dimension ref="A1:F5"/>
  <sheetViews>
    <sheetView zoomScale="51" workbookViewId="0">
      <selection activeCell="C40" sqref="C40"/>
    </sheetView>
  </sheetViews>
  <sheetFormatPr defaultRowHeight="14.25"/>
  <cols>
    <col min="1" max="1" width="28.125" bestFit="1" customWidth="1"/>
    <col min="2" max="3" width="26.25" bestFit="1" customWidth="1"/>
    <col min="4" max="4" width="22.875" bestFit="1" customWidth="1"/>
    <col min="5" max="5" width="20.625" customWidth="1"/>
    <col min="6" max="6" width="24.75" bestFit="1" customWidth="1"/>
  </cols>
  <sheetData>
    <row r="1" spans="1:6">
      <c r="A1" s="4" t="s">
        <v>14</v>
      </c>
      <c r="B1" s="4" t="s">
        <v>9</v>
      </c>
      <c r="C1" s="4" t="s">
        <v>10</v>
      </c>
      <c r="D1" s="4" t="s">
        <v>2</v>
      </c>
      <c r="E1" s="4" t="s">
        <v>13</v>
      </c>
      <c r="F1" s="4" t="s">
        <v>19</v>
      </c>
    </row>
    <row r="2" spans="1:6">
      <c r="A2" s="4" t="s">
        <v>11</v>
      </c>
      <c r="B2" s="4">
        <f>INDEX('Dados Brutos'!A:A,MATCH(Tabela24[[#This Row],[Valor Arrecadado (Mil.)]],'Dados Brutos'!Q:Q,0))</f>
        <v>0</v>
      </c>
      <c r="C2" s="4" t="e">
        <f>INDEX('Dados Brutos'!E:E,MATCH(Tabela24[[#This Row],[Nome do filme]],'Dados Brutos'!A:A,0))</f>
        <v>#N/A</v>
      </c>
      <c r="D2" s="8" t="e">
        <f>INDEX(DadosBrutos[Coluna8],MATCH(Tabela24[[#This Row],[Nome do filme]],DadosBrutos[Coluna1],0))</f>
        <v>#N/A</v>
      </c>
      <c r="E2" s="8" t="e">
        <f>INDEX('Dados Brutos'!G:G,MATCH(Tabela24[[#This Row],[Nome do filme]],'Dados Brutos'!A:A,0))</f>
        <v>#N/A</v>
      </c>
      <c r="F2" s="7">
        <f>LARGE('Dados Brutos'!Q:Q,1)</f>
        <v>0</v>
      </c>
    </row>
    <row r="3" spans="1:6">
      <c r="A3" s="4" t="s">
        <v>15</v>
      </c>
      <c r="B3" s="4" t="e">
        <f>INDEX('Dados Brutos'!A:A,MATCH(Tabela24[[#This Row],[Valor Arrecadado (Mil.)]],'Dados Brutos'!Q:Q,0))</f>
        <v>#NUM!</v>
      </c>
      <c r="C3" s="4" t="e">
        <f>INDEX('Dados Brutos'!E:E,MATCH(Tabela24[[#This Row],[Nome do filme]],'Dados Brutos'!A:A,0))</f>
        <v>#NUM!</v>
      </c>
      <c r="D3" s="8" t="e">
        <f>INDEX(DadosBrutos[Coluna8],MATCH(Tabela24[[#This Row],[Nome do filme]],DadosBrutos[Coluna1],0))</f>
        <v>#NUM!</v>
      </c>
      <c r="E3" s="8" t="e">
        <f>INDEX('Dados Brutos'!G:G,MATCH(Tabela24[[#This Row],[Nome do filme]],'Dados Brutos'!A:A,0))</f>
        <v>#NUM!</v>
      </c>
      <c r="F3" s="7" t="e" cm="1">
        <f t="array" ref="F3">SMALL(IF('Dados Brutos'!Q:Q &gt;0,'Dados Brutos'!Q:Q),1)</f>
        <v>#NUM!</v>
      </c>
    </row>
    <row r="4" spans="1:6">
      <c r="A4" s="4" t="s">
        <v>16</v>
      </c>
      <c r="B4" s="4" t="e">
        <f>INDEX('Dados Brutos'!A:A,MATCH(Tabela24[[#This Row],[Avaliação do público]],'Dados Brutos'!H:H,0))</f>
        <v>#NUM!</v>
      </c>
      <c r="C4" s="4" t="e">
        <f>INDEX('Dados Brutos'!E:E,MATCH(Tabela24[[#This Row],[Nome do filme]],'Dados Brutos'!A:A,0))</f>
        <v>#NUM!</v>
      </c>
      <c r="D4" s="8" t="e">
        <f>LARGE('Dados Brutos'!H:H,1)</f>
        <v>#NUM!</v>
      </c>
      <c r="E4" s="8" t="e">
        <f>INDEX('Dados Brutos'!G:G,MATCH(Tabela24[[#This Row],[Nome do filme]],'Dados Brutos'!A:A,0))</f>
        <v>#NUM!</v>
      </c>
      <c r="F4" s="7" t="e">
        <f>INDEX('Dados Brutos'!Q:Q,MATCH(Tabela24[[#This Row],[Nome do filme]],'Dados Brutos'!A:A,0))</f>
        <v>#NUM!</v>
      </c>
    </row>
    <row r="5" spans="1:6">
      <c r="A5" s="4" t="s">
        <v>17</v>
      </c>
      <c r="B5" s="4" t="e">
        <f>INDEX('Dados Brutos'!A:A,MATCH(Tabela24[[#This Row],[Avaliação do público]],'Dados Brutos'!H:H,0))</f>
        <v>#NUM!</v>
      </c>
      <c r="C5" s="4" t="e">
        <f>INDEX('Dados Brutos'!E:E,MATCH(Tabela24[[#This Row],[Nome do filme]],'Dados Brutos'!A:A,0))</f>
        <v>#NUM!</v>
      </c>
      <c r="D5" s="8" t="e">
        <f>SMALL('Dados Brutos'!H:H,1)</f>
        <v>#NUM!</v>
      </c>
      <c r="E5" s="8" t="e">
        <f>INDEX('Dados Brutos'!G:G,MATCH(Tabela24[[#This Row],[Nome do filme]],'Dados Brutos'!A:A,0))</f>
        <v>#NUM!</v>
      </c>
      <c r="F5" s="7" t="e">
        <f>INDEX('Dados Brutos'!Q:Q,MATCH(Tabela24[[#This Row],[Nome do filme]],'Dados Brutos'!A:A,0))</f>
        <v>#NUM!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40E05-E0DF-4F0E-88A2-57FAA9CC6030}">
  <dimension ref="A3:B5"/>
  <sheetViews>
    <sheetView workbookViewId="0">
      <selection activeCell="A9" sqref="A9"/>
    </sheetView>
  </sheetViews>
  <sheetFormatPr defaultRowHeight="14.25"/>
  <cols>
    <col min="1" max="1" width="10.75" bestFit="1" customWidth="1"/>
    <col min="2" max="2" width="34" bestFit="1" customWidth="1"/>
  </cols>
  <sheetData>
    <row r="3" spans="1:2">
      <c r="A3" s="2" t="s">
        <v>1</v>
      </c>
      <c r="B3" t="s">
        <v>20</v>
      </c>
    </row>
    <row r="4" spans="1:2">
      <c r="A4" s="3" t="s">
        <v>30</v>
      </c>
      <c r="B4" s="9">
        <v>0</v>
      </c>
    </row>
    <row r="5" spans="1:2">
      <c r="A5" s="3" t="s">
        <v>12</v>
      </c>
      <c r="B5" s="9">
        <v>0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33F22-6C87-4162-BE25-96BB577988C7}">
  <dimension ref="A3:A5"/>
  <sheetViews>
    <sheetView workbookViewId="0">
      <selection activeCell="B3" sqref="B3"/>
    </sheetView>
  </sheetViews>
  <sheetFormatPr defaultRowHeight="14.25"/>
  <cols>
    <col min="1" max="1" width="10.75" bestFit="1" customWidth="1"/>
    <col min="2" max="2" width="19.25" bestFit="1" customWidth="1"/>
    <col min="3" max="5" width="5" bestFit="1" customWidth="1"/>
    <col min="6" max="6" width="4" bestFit="1" customWidth="1"/>
    <col min="7" max="13" width="5" bestFit="1" customWidth="1"/>
    <col min="14" max="14" width="10" bestFit="1" customWidth="1"/>
  </cols>
  <sheetData>
    <row r="3" spans="1:1">
      <c r="A3" s="2" t="s">
        <v>0</v>
      </c>
    </row>
    <row r="4" spans="1:1">
      <c r="A4" s="3" t="s">
        <v>30</v>
      </c>
    </row>
    <row r="5" spans="1:1">
      <c r="A5" s="3" t="s">
        <v>12</v>
      </c>
    </row>
  </sheetData>
  <pageMargins left="0.511811024" right="0.511811024" top="0.78740157499999996" bottom="0.78740157499999996" header="0.31496062000000002" footer="0.31496062000000002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FF619166-47B2-47B1-8C6C-17FEC9558866}">
  <ds:schemaRefs/>
</ds:datastoreItem>
</file>

<file path=customXml/itemProps2.xml><?xml version="1.0" encoding="utf-8"?>
<ds:datastoreItem xmlns:ds="http://schemas.openxmlformats.org/officeDocument/2006/customXml" ds:itemID="{BE5577C9-96CA-499F-BE06-07E3B2066B58}">
  <ds:schemaRefs/>
</ds:datastoreItem>
</file>

<file path=customXml/itemProps3.xml><?xml version="1.0" encoding="utf-8"?>
<ds:datastoreItem xmlns:ds="http://schemas.openxmlformats.org/officeDocument/2006/customXml" ds:itemID="{BED41A94-9895-4D06-B86E-D1FB1386E982}">
  <ds:schemaRefs/>
</ds:datastoreItem>
</file>

<file path=customXml/itemProps4.xml><?xml version="1.0" encoding="utf-8"?>
<ds:datastoreItem xmlns:ds="http://schemas.openxmlformats.org/officeDocument/2006/customXml" ds:itemID="{0B2EEF14-F4AA-4D19-96ED-1753C076705B}">
  <ds:schemaRefs/>
</ds:datastoreItem>
</file>

<file path=customXml/itemProps5.xml><?xml version="1.0" encoding="utf-8"?>
<ds:datastoreItem xmlns:ds="http://schemas.openxmlformats.org/officeDocument/2006/customXml" ds:itemID="{D6BD1A79-8996-494A-B6FE-E11A2FDD6ADD}">
  <ds:schemaRefs/>
</ds:datastoreItem>
</file>

<file path=customXml/itemProps6.xml><?xml version="1.0" encoding="utf-8"?>
<ds:datastoreItem xmlns:ds="http://schemas.openxmlformats.org/officeDocument/2006/customXml" ds:itemID="{47E402D6-C452-4364-8DE1-760F30FA85D6}">
  <ds:schemaRefs/>
</ds:datastoreItem>
</file>

<file path=customXml/itemProps7.xml><?xml version="1.0" encoding="utf-8"?>
<ds:datastoreItem xmlns:ds="http://schemas.openxmlformats.org/officeDocument/2006/customXml" ds:itemID="{DE0BD494-CEDE-430F-B108-0AD3905113EC}">
  <ds:schemaRefs/>
</ds:datastoreItem>
</file>

<file path=customXml/itemProps8.xml><?xml version="1.0" encoding="utf-8"?>
<ds:datastoreItem xmlns:ds="http://schemas.openxmlformats.org/officeDocument/2006/customXml" ds:itemID="{F8B9F8C0-0671-4245-A5FD-0D8AF3E1E4E2}">
  <ds:schemaRefs>
    <ds:schemaRef ds:uri="http://schemas.microsoft.com/DataMashup"/>
  </ds:schemaRefs>
</ds:datastoreItem>
</file>

<file path=customXml/itemProps9.xml><?xml version="1.0" encoding="utf-8"?>
<ds:datastoreItem xmlns:ds="http://schemas.openxmlformats.org/officeDocument/2006/customXml" ds:itemID="{9D429B86-B6FE-4423-8DC6-B79C159C8D19}">
  <ds:schemaRefs/>
</ds:datastoreItem>
</file>

<file path=customXml/itemProps10.xml><?xml version="1.0" encoding="utf-8"?>
<ds:datastoreItem xmlns:ds="http://schemas.openxmlformats.org/officeDocument/2006/customXml" ds:itemID="{5C2671D1-987B-4EC6-BEEF-027ACD89848E}">
  <ds:schemaRefs/>
</ds:datastoreItem>
</file>

<file path=customXml/itemProps11.xml><?xml version="1.0" encoding="utf-8"?>
<ds:datastoreItem xmlns:ds="http://schemas.openxmlformats.org/officeDocument/2006/customXml" ds:itemID="{A955C59E-A14C-43CF-99DE-3F50BE02C4EE}">
  <ds:schemaRefs/>
</ds:datastoreItem>
</file>

<file path=customXml/itemProps12.xml><?xml version="1.0" encoding="utf-8"?>
<ds:datastoreItem xmlns:ds="http://schemas.openxmlformats.org/officeDocument/2006/customXml" ds:itemID="{6424281E-9314-40B7-82DA-868B7D9CA67B}">
  <ds:schemaRefs/>
</ds:datastoreItem>
</file>

<file path=customXml/itemProps13.xml><?xml version="1.0" encoding="utf-8"?>
<ds:datastoreItem xmlns:ds="http://schemas.openxmlformats.org/officeDocument/2006/customXml" ds:itemID="{47B02A57-DE36-4274-ABAC-B32A65964876}">
  <ds:schemaRefs/>
</ds:datastoreItem>
</file>

<file path=customXml/itemProps14.xml><?xml version="1.0" encoding="utf-8"?>
<ds:datastoreItem xmlns:ds="http://schemas.openxmlformats.org/officeDocument/2006/customXml" ds:itemID="{3DD06700-1832-40ED-B8EE-74F2254FC119}">
  <ds:schemaRefs/>
</ds:datastoreItem>
</file>

<file path=customXml/itemProps15.xml><?xml version="1.0" encoding="utf-8"?>
<ds:datastoreItem xmlns:ds="http://schemas.openxmlformats.org/officeDocument/2006/customXml" ds:itemID="{9C8BA314-5C71-4295-B5A8-E68E1D8C0942}">
  <ds:schemaRefs/>
</ds:datastoreItem>
</file>

<file path=customXml/itemProps16.xml><?xml version="1.0" encoding="utf-8"?>
<ds:datastoreItem xmlns:ds="http://schemas.openxmlformats.org/officeDocument/2006/customXml" ds:itemID="{9D069BCB-A0B5-4214-B91A-2330C7AFC5C4}">
  <ds:schemaRefs/>
</ds:datastoreItem>
</file>

<file path=customXml/itemProps17.xml><?xml version="1.0" encoding="utf-8"?>
<ds:datastoreItem xmlns:ds="http://schemas.openxmlformats.org/officeDocument/2006/customXml" ds:itemID="{134CB1AF-CB43-46AC-A3E7-0E698146FA5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Dados Brutos</vt:lpstr>
      <vt:lpstr>Planilha3</vt:lpstr>
      <vt:lpstr>GênerosVendas</vt:lpstr>
      <vt:lpstr>TítuloPúblico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Raphaella Roma</dc:creator>
  <cp:keywords/>
  <dc:description/>
  <cp:lastModifiedBy>Maria Eduarda de Oliveira</cp:lastModifiedBy>
  <cp:revision/>
  <dcterms:created xsi:type="dcterms:W3CDTF">2024-06-24T21:55:28Z</dcterms:created>
  <dcterms:modified xsi:type="dcterms:W3CDTF">2024-06-26T00:26:44Z</dcterms:modified>
  <cp:category/>
  <cp:contentStatus/>
</cp:coreProperties>
</file>