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INDEX" sheetId="1" state="visible" r:id="rId1"/>
    <sheet name="AAREAL BANK" sheetId="2" state="visible" r:id="rId2"/>
    <sheet name="AIRBUS" sheetId="3" state="visible" r:id="rId3"/>
    <sheet name="ALSTRIA OFFICE REIT" sheetId="4" state="visible" r:id="rId4"/>
    <sheet name="AROUNDTOWN SA" sheetId="5" state="visible" r:id="rId5"/>
    <sheet name="AURUBIS" sheetId="6" state="visible" r:id="rId6"/>
    <sheet name="BECHTLE" sheetId="7" state="visible" r:id="rId7"/>
    <sheet name="BRENNTAG" sheetId="8" state="visible" r:id="rId8"/>
    <sheet name="CANCOM" sheetId="9" state="visible" r:id="rId9"/>
    <sheet name="CARL ZEISS MEDITEC" sheetId="10" state="visible" r:id="rId10"/>
    <sheet name="COMMERZBANK" sheetId="11" state="visible" r:id="rId11"/>
    <sheet name="COMPUGROUP MEDICAL" sheetId="12" state="visible" r:id="rId12"/>
    <sheet name="CTS EVENTIM" sheetId="13" state="visible" r:id="rId13"/>
    <sheet name="DELIVERY HERO" sheetId="14" state="visible" r:id="rId14"/>
    <sheet name="DT. PFANDBRIEFBANK" sheetId="15" state="visible" r:id="rId15"/>
    <sheet name="DT. WOHNEN SE" sheetId="16" state="visible" r:id="rId16"/>
    <sheet name="DÜRR" sheetId="17" state="visible" r:id="rId17"/>
    <sheet name="EVONIK INDUSTRIES" sheetId="18" state="visible" r:id="rId18"/>
    <sheet name="EVOTEC" sheetId="19" state="visible" r:id="rId19"/>
    <sheet name="FRAPORT" sheetId="20" state="visible" r:id="rId20"/>
    <sheet name="FREENET" sheetId="21" state="visible" r:id="rId21"/>
    <sheet name="FUCHS PETROLUB VZ" sheetId="22" state="visible" r:id="rId22"/>
    <sheet name="GEA GROUP" sheetId="23" state="visible" r:id="rId23"/>
    <sheet name="GERRESHEIMER" sheetId="24" state="visible" r:id="rId24"/>
    <sheet name="GRAND CITY PROPERTIES" sheetId="25" state="visible" r:id="rId25"/>
    <sheet name="GRENKE AG" sheetId="26" state="visible" r:id="rId26"/>
    <sheet name="HANNOVER RÜCK" sheetId="27" state="visible" r:id="rId27"/>
    <sheet name="HELLA" sheetId="28" state="visible" r:id="rId28"/>
    <sheet name="HELLOFRESH" sheetId="29" state="visible" r:id="rId29"/>
    <sheet name="HOCHTIEF" sheetId="30" state="visible" r:id="rId30"/>
    <sheet name="HUGO BOSS" sheetId="31" state="visible" r:id="rId31"/>
    <sheet name="K+S" sheetId="32" state="visible" r:id="rId32"/>
    <sheet name="KION GROUP" sheetId="33" state="visible" r:id="rId33"/>
    <sheet name="KNORR-BREMSE" sheetId="34" state="visible" r:id="rId34"/>
    <sheet name="LANXESS" sheetId="35" state="visible" r:id="rId35"/>
    <sheet name="LEG IMMOBILIEN" sheetId="36" state="visible" r:id="rId36"/>
    <sheet name="METRO ST" sheetId="37" state="visible" r:id="rId37"/>
    <sheet name="MORPHOSYS" sheetId="38" state="visible" r:id="rId38"/>
    <sheet name="NEMETSCHEK" sheetId="39" state="visible" r:id="rId39"/>
    <sheet name="OSRAM LICHT" sheetId="40" state="visible" r:id="rId40"/>
    <sheet name="PROSIEBENSAT.1 MEDIA" sheetId="41" state="visible" r:id="rId41"/>
    <sheet name="PUMA" sheetId="42" state="visible" r:id="rId42"/>
    <sheet name="QIAGEN" sheetId="43" state="visible" r:id="rId43"/>
    <sheet name="RATIONAL" sheetId="44" state="visible" r:id="rId44"/>
    <sheet name="RHEINMETALL" sheetId="45" state="visible" r:id="rId45"/>
    <sheet name="ROCKET INTERNET" sheetId="46" state="visible" r:id="rId46"/>
    <sheet name="RTL GROUP" sheetId="47" state="visible" r:id="rId47"/>
    <sheet name="SARTORIUS VZ" sheetId="48" state="visible" r:id="rId48"/>
    <sheet name="SCOUT24" sheetId="49" state="visible" r:id="rId49"/>
    <sheet name="SIEMENS HEALTHINEERS" sheetId="50" state="visible" r:id="rId50"/>
    <sheet name="SILTRONIC" sheetId="51" state="visible" r:id="rId51"/>
    <sheet name="SOFTWARE" sheetId="52" state="visible" r:id="rId52"/>
    <sheet name="SYMRISE" sheetId="53" state="visible" r:id="rId53"/>
    <sheet name="TAG IMMOBILIEN" sheetId="54" state="visible" r:id="rId54"/>
    <sheet name="TEAMVIEWER" sheetId="55" state="visible" r:id="rId55"/>
    <sheet name="TELEFONICA DEUTSCHLAND HOLDING" sheetId="56" state="visible" r:id="rId56"/>
    <sheet name="THYSSENKRUPP" sheetId="57" state="visible" r:id="rId57"/>
    <sheet name="UNIPER" sheetId="58" state="visible" r:id="rId58"/>
    <sheet name="UTD. INTERNET" sheetId="59" state="visible" r:id="rId59"/>
    <sheet name="VARTA" sheetId="60" state="visible" r:id="rId60"/>
    <sheet name="ZALANDO" sheetId="61" state="visible" r:id="rId61"/>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font>
    <font>
      <b val="1"/>
      <sz val="14"/>
    </font>
  </fonts>
  <fills count="5">
    <fill>
      <patternFill/>
    </fill>
    <fill>
      <patternFill patternType="gray125"/>
    </fill>
    <fill>
      <patternFill patternType="solid">
        <fgColor rgb="00fbfce1"/>
        <bgColor rgb="00fbfce1"/>
      </patternFill>
    </fill>
    <fill>
      <patternFill patternType="solid">
        <fgColor rgb="00babab6"/>
        <bgColor rgb="00babab6"/>
      </patternFill>
    </fill>
    <fill>
      <patternFill patternType="solid">
        <fgColor rgb="00c7ffcd"/>
        <bgColor rgb="00fffbc7"/>
      </patternFill>
    </fill>
  </fills>
  <borders count="3">
    <border>
      <left/>
      <right/>
      <top/>
      <bottom/>
      <diagonal/>
    </border>
    <border>
      <left style="thin"/>
      <right style="thin"/>
      <top style="thin"/>
      <bottom style="thin"/>
      <diagonal/>
    </border>
    <border>
      <left/>
      <right/>
      <top style="thin"/>
      <bottom style="thin"/>
      <diagonal/>
    </border>
  </borders>
  <cellStyleXfs count="1">
    <xf borderId="0" fillId="0" fontId="0" numFmtId="0"/>
  </cellStyleXfs>
  <cellXfs count="6">
    <xf borderId="0" fillId="0" fontId="0" numFmtId="0" pivotButton="0" quotePrefix="0" xfId="0"/>
    <xf borderId="1" fillId="4" fontId="2" numFmtId="0" pivotButton="0" quotePrefix="0" xfId="0"/>
    <xf borderId="1" fillId="4" fontId="1" numFmtId="0" pivotButton="0" quotePrefix="0" xfId="0"/>
    <xf borderId="2" fillId="3" fontId="1" numFmtId="0" pivotButton="0" quotePrefix="0" xfId="0"/>
    <xf borderId="2" fillId="3" fontId="0" numFmtId="0" pivotButton="0" quotePrefix="0" xfId="0"/>
    <xf borderId="1" fillId="2" fontId="1"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xl/worksheets/sheet30.xml" Type="http://schemas.openxmlformats.org/officeDocument/2006/relationships/worksheet" /><Relationship Id="rId31" Target="/xl/worksheets/sheet31.xml" Type="http://schemas.openxmlformats.org/officeDocument/2006/relationships/worksheet" /><Relationship Id="rId32" Target="/xl/worksheets/sheet32.xml" Type="http://schemas.openxmlformats.org/officeDocument/2006/relationships/worksheet" /><Relationship Id="rId33" Target="/xl/worksheets/sheet33.xml" Type="http://schemas.openxmlformats.org/officeDocument/2006/relationships/worksheet" /><Relationship Id="rId34" Target="/xl/worksheets/sheet34.xml" Type="http://schemas.openxmlformats.org/officeDocument/2006/relationships/worksheet" /><Relationship Id="rId35" Target="/xl/worksheets/sheet35.xml" Type="http://schemas.openxmlformats.org/officeDocument/2006/relationships/worksheet" /><Relationship Id="rId36" Target="/xl/worksheets/sheet36.xml" Type="http://schemas.openxmlformats.org/officeDocument/2006/relationships/worksheet" /><Relationship Id="rId37" Target="/xl/worksheets/sheet37.xml" Type="http://schemas.openxmlformats.org/officeDocument/2006/relationships/worksheet" /><Relationship Id="rId38" Target="/xl/worksheets/sheet38.xml" Type="http://schemas.openxmlformats.org/officeDocument/2006/relationships/worksheet" /><Relationship Id="rId39" Target="/xl/worksheets/sheet39.xml" Type="http://schemas.openxmlformats.org/officeDocument/2006/relationships/worksheet" /><Relationship Id="rId40" Target="/xl/worksheets/sheet40.xml" Type="http://schemas.openxmlformats.org/officeDocument/2006/relationships/worksheet" /><Relationship Id="rId41" Target="/xl/worksheets/sheet41.xml" Type="http://schemas.openxmlformats.org/officeDocument/2006/relationships/worksheet" /><Relationship Id="rId42" Target="/xl/worksheets/sheet42.xml" Type="http://schemas.openxmlformats.org/officeDocument/2006/relationships/worksheet" /><Relationship Id="rId43" Target="/xl/worksheets/sheet43.xml" Type="http://schemas.openxmlformats.org/officeDocument/2006/relationships/worksheet" /><Relationship Id="rId44" Target="/xl/worksheets/sheet44.xml" Type="http://schemas.openxmlformats.org/officeDocument/2006/relationships/worksheet" /><Relationship Id="rId45" Target="/xl/worksheets/sheet45.xml" Type="http://schemas.openxmlformats.org/officeDocument/2006/relationships/worksheet" /><Relationship Id="rId46" Target="/xl/worksheets/sheet46.xml" Type="http://schemas.openxmlformats.org/officeDocument/2006/relationships/worksheet" /><Relationship Id="rId47" Target="/xl/worksheets/sheet47.xml" Type="http://schemas.openxmlformats.org/officeDocument/2006/relationships/worksheet" /><Relationship Id="rId48" Target="/xl/worksheets/sheet48.xml" Type="http://schemas.openxmlformats.org/officeDocument/2006/relationships/worksheet" /><Relationship Id="rId49" Target="/xl/worksheets/sheet49.xml" Type="http://schemas.openxmlformats.org/officeDocument/2006/relationships/worksheet" /><Relationship Id="rId50" Target="/xl/worksheets/sheet50.xml" Type="http://schemas.openxmlformats.org/officeDocument/2006/relationships/worksheet" /><Relationship Id="rId51" Target="/xl/worksheets/sheet51.xml" Type="http://schemas.openxmlformats.org/officeDocument/2006/relationships/worksheet" /><Relationship Id="rId52" Target="/xl/worksheets/sheet52.xml" Type="http://schemas.openxmlformats.org/officeDocument/2006/relationships/worksheet" /><Relationship Id="rId53" Target="/xl/worksheets/sheet53.xml" Type="http://schemas.openxmlformats.org/officeDocument/2006/relationships/worksheet" /><Relationship Id="rId54" Target="/xl/worksheets/sheet54.xml" Type="http://schemas.openxmlformats.org/officeDocument/2006/relationships/worksheet" /><Relationship Id="rId55" Target="/xl/worksheets/sheet55.xml" Type="http://schemas.openxmlformats.org/officeDocument/2006/relationships/worksheet" /><Relationship Id="rId56" Target="/xl/worksheets/sheet56.xml" Type="http://schemas.openxmlformats.org/officeDocument/2006/relationships/worksheet" /><Relationship Id="rId57" Target="/xl/worksheets/sheet57.xml" Type="http://schemas.openxmlformats.org/officeDocument/2006/relationships/worksheet" /><Relationship Id="rId58" Target="/xl/worksheets/sheet58.xml" Type="http://schemas.openxmlformats.org/officeDocument/2006/relationships/worksheet" /><Relationship Id="rId59" Target="/xl/worksheets/sheet59.xml" Type="http://schemas.openxmlformats.org/officeDocument/2006/relationships/worksheet" /><Relationship Id="rId60" Target="/xl/worksheets/sheet60.xml" Type="http://schemas.openxmlformats.org/officeDocument/2006/relationships/worksheet" /><Relationship Id="rId61" Target="/xl/worksheets/sheet61.xml" Type="http://schemas.openxmlformats.org/officeDocument/2006/relationships/worksheet" /><Relationship Id="rId62" Target="styles.xml" Type="http://schemas.openxmlformats.org/officeDocument/2006/relationships/styles" /><Relationship Id="rId6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62"/>
  <sheetViews>
    <sheetView workbookViewId="0">
      <pane activePane="bottomRight" state="frozen" topLeftCell="C2" xSplit="2" ySplit="1"/>
      <selection pane="topRight"/>
      <selection pane="bottomLeft"/>
      <selection activeCell="A1" pane="bottomRight" sqref="A1"/>
    </sheetView>
  </sheetViews>
  <sheetFormatPr baseColWidth="8" defaultRowHeight="15"/>
  <cols>
    <col customWidth="1" max="1" min="1" width="35"/>
  </cols>
  <sheetData>
    <row r="1">
      <c r="A1" s="1" t="inlineStr">
        <is>
          <t>INDEX</t>
        </is>
      </c>
    </row>
    <row r="2">
      <c r="A2" s="3" t="n"/>
    </row>
    <row r="3">
      <c r="A3" s="5">
        <f>HYPERLINK("mdax_Stock_Data_EUR.xlsx#'AAREAL BANK'!A1", "AAREAL BANK")</f>
        <v/>
      </c>
    </row>
    <row r="4">
      <c r="A4" s="5">
        <f>HYPERLINK("mdax_Stock_Data_EUR.xlsx#'AIRBUS'!A1", "AIRBUS")</f>
        <v/>
      </c>
    </row>
    <row r="5">
      <c r="A5" s="5">
        <f>HYPERLINK("mdax_Stock_Data_EUR.xlsx#'ALSTRIA OFFICE REIT'!A1", "ALSTRIA OFFICE REIT")</f>
        <v/>
      </c>
    </row>
    <row r="6">
      <c r="A6" s="5">
        <f>HYPERLINK("mdax_Stock_Data_EUR.xlsx#'AROUNDTOWN SA'!A1", "AROUNDTOWN SA")</f>
        <v/>
      </c>
    </row>
    <row r="7">
      <c r="A7" s="5">
        <f>HYPERLINK("mdax_Stock_Data_EUR.xlsx#'AURUBIS'!A1", "AURUBIS")</f>
        <v/>
      </c>
    </row>
    <row r="8">
      <c r="A8" s="5">
        <f>HYPERLINK("mdax_Stock_Data_EUR.xlsx#'BECHTLE'!A1", "BECHTLE")</f>
        <v/>
      </c>
    </row>
    <row r="9">
      <c r="A9" s="5">
        <f>HYPERLINK("mdax_Stock_Data_EUR.xlsx#'BRENNTAG'!A1", "BRENNTAG")</f>
        <v/>
      </c>
    </row>
    <row r="10">
      <c r="A10" s="5">
        <f>HYPERLINK("mdax_Stock_Data_EUR.xlsx#'CANCOM'!A1", "CANCOM")</f>
        <v/>
      </c>
    </row>
    <row r="11">
      <c r="A11" s="5">
        <f>HYPERLINK("mdax_Stock_Data_EUR.xlsx#'CARL ZEISS MEDITEC'!A1", "CARL ZEISS MEDITEC")</f>
        <v/>
      </c>
    </row>
    <row r="12">
      <c r="A12" s="5">
        <f>HYPERLINK("mdax_Stock_Data_EUR.xlsx#'COMMERZBANK'!A1", "COMMERZBANK")</f>
        <v/>
      </c>
    </row>
    <row r="13">
      <c r="A13" s="5">
        <f>HYPERLINK("mdax_Stock_Data_EUR.xlsx#'COMPUGROUP MEDICAL'!A1", "COMPUGROUP MEDICAL")</f>
        <v/>
      </c>
    </row>
    <row r="14">
      <c r="A14" s="5">
        <f>HYPERLINK("mdax_Stock_Data_EUR.xlsx#'CTS EVENTIM'!A1", "CTS EVENTIM")</f>
        <v/>
      </c>
    </row>
    <row r="15">
      <c r="A15" s="5">
        <f>HYPERLINK("mdax_Stock_Data_EUR.xlsx#'DELIVERY HERO'!A1", "DELIVERY HERO")</f>
        <v/>
      </c>
    </row>
    <row r="16">
      <c r="A16" s="5">
        <f>HYPERLINK("mdax_Stock_Data_EUR.xlsx#'DT. PFANDBRIEFBANK'!A1", "DT. PFANDBRIEFBANK")</f>
        <v/>
      </c>
    </row>
    <row r="17">
      <c r="A17" s="5">
        <f>HYPERLINK("mdax_Stock_Data_EUR.xlsx#'DT. WOHNEN SE'!A1", "DT. WOHNEN SE")</f>
        <v/>
      </c>
    </row>
    <row r="18">
      <c r="A18" s="5">
        <f>HYPERLINK("mdax_Stock_Data_EUR.xlsx#'DÜRR'!A1", "DÜRR")</f>
        <v/>
      </c>
    </row>
    <row r="19">
      <c r="A19" s="5">
        <f>HYPERLINK("mdax_Stock_Data_EUR.xlsx#'EVONIK INDUSTRIES'!A1", "EVONIK INDUSTRIES")</f>
        <v/>
      </c>
    </row>
    <row r="20">
      <c r="A20" s="5">
        <f>HYPERLINK("mdax_Stock_Data_EUR.xlsx#'EVOTEC'!A1", "EVOTEC")</f>
        <v/>
      </c>
    </row>
    <row r="21">
      <c r="A21" s="5">
        <f>HYPERLINK("mdax_Stock_Data_EUR.xlsx#'FRAPORT'!A1", "FRAPORT")</f>
        <v/>
      </c>
    </row>
    <row r="22">
      <c r="A22" s="5">
        <f>HYPERLINK("mdax_Stock_Data_EUR.xlsx#'FREENET'!A1", "FREENET")</f>
        <v/>
      </c>
    </row>
    <row r="23">
      <c r="A23" s="5">
        <f>HYPERLINK("mdax_Stock_Data_EUR.xlsx#'FUCHS PETROLUB VZ'!A1", "FUCHS PETROLUB VZ")</f>
        <v/>
      </c>
    </row>
    <row r="24">
      <c r="A24" s="5">
        <f>HYPERLINK("mdax_Stock_Data_EUR.xlsx#'GEA GROUP'!A1", "GEA GROUP")</f>
        <v/>
      </c>
    </row>
    <row r="25">
      <c r="A25" s="5">
        <f>HYPERLINK("mdax_Stock_Data_EUR.xlsx#'GERRESHEIMER'!A1", "GERRESHEIMER")</f>
        <v/>
      </c>
    </row>
    <row r="26">
      <c r="A26" s="5">
        <f>HYPERLINK("mdax_Stock_Data_EUR.xlsx#'GRAND CITY PROPERTIES'!A1", "GRAND CITY PROPERTIES")</f>
        <v/>
      </c>
    </row>
    <row r="27">
      <c r="A27" s="5">
        <f>HYPERLINK("mdax_Stock_Data_EUR.xlsx#'GRENKE AG'!A1", "GRENKE AG")</f>
        <v/>
      </c>
    </row>
    <row r="28">
      <c r="A28" s="5">
        <f>HYPERLINK("mdax_Stock_Data_EUR.xlsx#'HANNOVER RÜCK'!A1", "HANNOVER RÜCK")</f>
        <v/>
      </c>
    </row>
    <row r="29">
      <c r="A29" s="5">
        <f>HYPERLINK("mdax_Stock_Data_EUR.xlsx#'HELLA'!A1", "HELLA")</f>
        <v/>
      </c>
    </row>
    <row r="30">
      <c r="A30" s="5">
        <f>HYPERLINK("mdax_Stock_Data_EUR.xlsx#'HELLOFRESH'!A1", "HELLOFRESH")</f>
        <v/>
      </c>
    </row>
    <row r="31">
      <c r="A31" s="5">
        <f>HYPERLINK("mdax_Stock_Data_EUR.xlsx#'HOCHTIEF'!A1", "HOCHTIEF")</f>
        <v/>
      </c>
    </row>
    <row r="32">
      <c r="A32" s="5">
        <f>HYPERLINK("mdax_Stock_Data_EUR.xlsx#'HUGO BOSS'!A1", "HUGO BOSS")</f>
        <v/>
      </c>
    </row>
    <row r="33">
      <c r="A33" s="5">
        <f>HYPERLINK("mdax_Stock_Data_EUR.xlsx#'K+S'!A1", "K+S")</f>
        <v/>
      </c>
    </row>
    <row r="34">
      <c r="A34" s="5">
        <f>HYPERLINK("mdax_Stock_Data_EUR.xlsx#'KION GROUP'!A1", "KION GROUP")</f>
        <v/>
      </c>
    </row>
    <row r="35">
      <c r="A35" s="5">
        <f>HYPERLINK("mdax_Stock_Data_EUR.xlsx#'KNORR-BREMSE'!A1", "KNORR-BREMSE")</f>
        <v/>
      </c>
    </row>
    <row r="36">
      <c r="A36" s="5">
        <f>HYPERLINK("mdax_Stock_Data_EUR.xlsx#'LANXESS'!A1", "LANXESS")</f>
        <v/>
      </c>
    </row>
    <row r="37">
      <c r="A37" s="5">
        <f>HYPERLINK("mdax_Stock_Data_EUR.xlsx#'LEG IMMOBILIEN'!A1", "LEG IMMOBILIEN")</f>
        <v/>
      </c>
    </row>
    <row r="38">
      <c r="A38" s="5">
        <f>HYPERLINK("mdax_Stock_Data_EUR.xlsx#'METRO ST'!A1", "METRO ST")</f>
        <v/>
      </c>
    </row>
    <row r="39">
      <c r="A39" s="5">
        <f>HYPERLINK("mdax_Stock_Data_EUR.xlsx#'MORPHOSYS'!A1", "MORPHOSYS")</f>
        <v/>
      </c>
    </row>
    <row r="40">
      <c r="A40" s="5">
        <f>HYPERLINK("mdax_Stock_Data_EUR.xlsx#'NEMETSCHEK'!A1", "NEMETSCHEK")</f>
        <v/>
      </c>
    </row>
    <row r="41">
      <c r="A41" s="5">
        <f>HYPERLINK("mdax_Stock_Data_EUR.xlsx#'OSRAM LICHT'!A1", "OSRAM LICHT")</f>
        <v/>
      </c>
    </row>
    <row r="42">
      <c r="A42" s="5">
        <f>HYPERLINK("mdax_Stock_Data_EUR.xlsx#'PROSIEBENSAT.1 MEDIA'!A1", "PROSIEBENSAT.1 MEDIA")</f>
        <v/>
      </c>
    </row>
    <row r="43">
      <c r="A43" s="5">
        <f>HYPERLINK("mdax_Stock_Data_EUR.xlsx#'PUMA'!A1", "PUMA")</f>
        <v/>
      </c>
    </row>
    <row r="44">
      <c r="A44" s="5">
        <f>HYPERLINK("mdax_Stock_Data_EUR.xlsx#'QIAGEN'!A1", "QIAGEN")</f>
        <v/>
      </c>
    </row>
    <row r="45">
      <c r="A45" s="5">
        <f>HYPERLINK("mdax_Stock_Data_EUR.xlsx#'RATIONAL'!A1", "RATIONAL")</f>
        <v/>
      </c>
    </row>
    <row r="46">
      <c r="A46" s="5">
        <f>HYPERLINK("mdax_Stock_Data_EUR.xlsx#'RHEINMETALL'!A1", "RHEINMETALL")</f>
        <v/>
      </c>
    </row>
    <row r="47">
      <c r="A47" s="5">
        <f>HYPERLINK("mdax_Stock_Data_EUR.xlsx#'ROCKET INTERNET'!A1", "ROCKET INTERNET")</f>
        <v/>
      </c>
    </row>
    <row r="48">
      <c r="A48" s="5">
        <f>HYPERLINK("mdax_Stock_Data_EUR.xlsx#'RTL GROUP'!A1", "RTL GROUP")</f>
        <v/>
      </c>
    </row>
    <row r="49">
      <c r="A49" s="5">
        <f>HYPERLINK("mdax_Stock_Data_EUR.xlsx#'SARTORIUS VZ'!A1", "SARTORIUS VZ")</f>
        <v/>
      </c>
    </row>
    <row r="50">
      <c r="A50" s="5">
        <f>HYPERLINK("mdax_Stock_Data_EUR.xlsx#'SCOUT24'!A1", "SCOUT24")</f>
        <v/>
      </c>
    </row>
    <row r="51">
      <c r="A51" s="5">
        <f>HYPERLINK("mdax_Stock_Data_EUR.xlsx#'SIEMENS HEALTHINEERS'!A1", "SIEMENS HEALTHINEERS")</f>
        <v/>
      </c>
    </row>
    <row r="52">
      <c r="A52" s="5">
        <f>HYPERLINK("mdax_Stock_Data_EUR.xlsx#'SILTRONIC'!A1", "SILTRONIC")</f>
        <v/>
      </c>
    </row>
    <row r="53">
      <c r="A53" s="5">
        <f>HYPERLINK("mdax_Stock_Data_EUR.xlsx#'SOFTWARE'!A1", "SOFTWARE")</f>
        <v/>
      </c>
    </row>
    <row r="54">
      <c r="A54" s="5">
        <f>HYPERLINK("mdax_Stock_Data_EUR.xlsx#'SYMRISE'!A1", "SYMRISE")</f>
        <v/>
      </c>
    </row>
    <row r="55">
      <c r="A55" s="5">
        <f>HYPERLINK("mdax_Stock_Data_EUR.xlsx#'TAG IMMOBILIEN'!A1", "TAG IMMOBILIEN")</f>
        <v/>
      </c>
    </row>
    <row r="56">
      <c r="A56" s="5">
        <f>HYPERLINK("mdax_Stock_Data_EUR.xlsx#'TEAMVIEWER'!A1", "TEAMVIEWER")</f>
        <v/>
      </c>
    </row>
    <row r="57">
      <c r="A57" s="5">
        <f>HYPERLINK("mdax_Stock_Data_EUR.xlsx#'TELEFONICA DEUTSCHLAND HOLDING'!A1", "TELEFONICA DEUTSCHLAND HOLDING")</f>
        <v/>
      </c>
    </row>
    <row r="58">
      <c r="A58" s="5">
        <f>HYPERLINK("mdax_Stock_Data_EUR.xlsx#'THYSSENKRUPP'!A1", "THYSSENKRUPP")</f>
        <v/>
      </c>
    </row>
    <row r="59">
      <c r="A59" s="5">
        <f>HYPERLINK("mdax_Stock_Data_EUR.xlsx#'UNIPER'!A1", "UNIPER")</f>
        <v/>
      </c>
    </row>
    <row r="60">
      <c r="A60" s="5">
        <f>HYPERLINK("mdax_Stock_Data_EUR.xlsx#'UTD. INTERNET'!A1", "UTD. INTERNET")</f>
        <v/>
      </c>
    </row>
    <row r="61">
      <c r="A61" s="5">
        <f>HYPERLINK("mdax_Stock_Data_EUR.xlsx#'VARTA'!A1", "VARTA")</f>
        <v/>
      </c>
    </row>
    <row r="62">
      <c r="A62" s="5">
        <f>HYPERLINK("mdax_Stock_Data_EUR.xlsx#'ZALANDO'!A1", "ZALANDO")</f>
        <v/>
      </c>
    </row>
  </sheetData>
  <pageMargins bottom="1" footer="0.5" header="0.5" left="0.75" right="0.75" top="1"/>
</worksheet>
</file>

<file path=xl/worksheets/sheet10.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21"/>
    <col customWidth="1" max="17" min="17" width="10"/>
    <col customWidth="1" max="18" min="18" width="10"/>
    <col customWidth="1" max="19" min="19" width="20"/>
    <col customWidth="1" max="20" min="20" width="21"/>
    <col customWidth="1" max="21" min="21" width="21"/>
    <col customWidth="1" max="22" min="22" width="10"/>
    <col customWidth="1" max="23" min="23" width="8"/>
  </cols>
  <sheetData>
    <row r="1">
      <c r="A1" s="1" t="inlineStr">
        <is>
          <t xml:space="preserve">CARL ZEISS MEDITEC </t>
        </is>
      </c>
      <c r="B1" s="2" t="inlineStr">
        <is>
          <t>WKN: 531370  ISIN: DE0005313704  Symbol:AFX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1977</t>
        </is>
      </c>
      <c r="C4" s="5" t="inlineStr">
        <is>
          <t>Telefon / Phone</t>
        </is>
      </c>
      <c r="D4" s="5" t="inlineStr"/>
      <c r="E4" t="inlineStr">
        <is>
          <t>+49-3641-220-0</t>
        </is>
      </c>
      <c r="G4" t="inlineStr">
        <is>
          <t>10.02.2020</t>
        </is>
      </c>
      <c r="H4" t="inlineStr">
        <is>
          <t>Result Q1</t>
        </is>
      </c>
      <c r="J4" t="inlineStr">
        <is>
          <t>Carl Zeiss Gruppe</t>
        </is>
      </c>
      <c r="L4" t="inlineStr">
        <is>
          <t>59,00%</t>
        </is>
      </c>
    </row>
    <row r="5">
      <c r="A5" s="5" t="inlineStr">
        <is>
          <t>Ticker</t>
        </is>
      </c>
      <c r="B5" t="inlineStr">
        <is>
          <t>AFX</t>
        </is>
      </c>
      <c r="C5" s="5" t="inlineStr">
        <is>
          <t>Fax</t>
        </is>
      </c>
      <c r="D5" s="5" t="inlineStr"/>
      <c r="E5" t="inlineStr">
        <is>
          <t>+49-3641-220-117</t>
        </is>
      </c>
      <c r="G5" t="inlineStr">
        <is>
          <t>24.03.2020</t>
        </is>
      </c>
      <c r="H5" t="inlineStr">
        <is>
          <t>Annual General Meeting (Postponed)</t>
        </is>
      </c>
      <c r="J5" t="inlineStr">
        <is>
          <t>ODDO et Cie.</t>
        </is>
      </c>
      <c r="L5" t="inlineStr">
        <is>
          <t>3,04%</t>
        </is>
      </c>
    </row>
    <row r="6">
      <c r="A6" s="5" t="inlineStr">
        <is>
          <t>Gelistet Seit / Listed Since</t>
        </is>
      </c>
      <c r="B6" t="inlineStr">
        <is>
          <t>22.03.2000</t>
        </is>
      </c>
      <c r="C6" s="5" t="inlineStr">
        <is>
          <t>Internet</t>
        </is>
      </c>
      <c r="D6" s="5" t="inlineStr"/>
      <c r="E6" t="inlineStr">
        <is>
          <t>http://meditec-ag.zeiss.com/</t>
        </is>
      </c>
      <c r="G6" t="inlineStr">
        <is>
          <t>11.05.2020</t>
        </is>
      </c>
      <c r="H6" t="inlineStr">
        <is>
          <t>Score Half Year</t>
        </is>
      </c>
      <c r="J6" t="inlineStr">
        <is>
          <t>Baillie Gifford &amp; Co</t>
        </is>
      </c>
      <c r="L6" t="inlineStr">
        <is>
          <t>3,00%</t>
        </is>
      </c>
    </row>
    <row r="7">
      <c r="A7" s="5" t="inlineStr">
        <is>
          <t>Nominalwert / Nominal Value</t>
        </is>
      </c>
      <c r="B7" t="inlineStr">
        <is>
          <t>1,00</t>
        </is>
      </c>
      <c r="C7" s="5" t="inlineStr">
        <is>
          <t>E-Mail</t>
        </is>
      </c>
      <c r="D7" s="5" t="inlineStr"/>
      <c r="E7" t="inlineStr">
        <is>
          <t>info@meditec.zeiss.com</t>
        </is>
      </c>
      <c r="G7" t="inlineStr">
        <is>
          <t>07.08.2020</t>
        </is>
      </c>
      <c r="H7" t="inlineStr">
        <is>
          <t>Q3 Earnings</t>
        </is>
      </c>
      <c r="J7" t="inlineStr">
        <is>
          <t>Oppenheimer International Small-Mid Company Fund</t>
        </is>
      </c>
      <c r="L7" t="inlineStr">
        <is>
          <t>2,82%</t>
        </is>
      </c>
    </row>
    <row r="8">
      <c r="A8" s="5" t="inlineStr">
        <is>
          <t>Land / Country</t>
        </is>
      </c>
      <c r="B8" t="inlineStr">
        <is>
          <t>Deutschland</t>
        </is>
      </c>
      <c r="C8" s="5" t="inlineStr">
        <is>
          <t>Inv. Relations Telefon / Phone</t>
        </is>
      </c>
      <c r="D8" s="5" t="inlineStr"/>
      <c r="E8" t="inlineStr">
        <is>
          <t>+49-3641-220-116</t>
        </is>
      </c>
      <c r="G8" t="inlineStr">
        <is>
          <t>11.12.2020</t>
        </is>
      </c>
      <c r="H8" t="inlineStr">
        <is>
          <t>Publication Of Annual Report</t>
        </is>
      </c>
      <c r="J8" t="inlineStr">
        <is>
          <t>Invesco Ltd.</t>
        </is>
      </c>
      <c r="L8" t="inlineStr">
        <is>
          <t>2,98%</t>
        </is>
      </c>
    </row>
    <row r="9">
      <c r="A9" s="5" t="inlineStr">
        <is>
          <t>Währung / Currency</t>
        </is>
      </c>
      <c r="B9" t="inlineStr">
        <is>
          <t>EUR</t>
        </is>
      </c>
      <c r="C9" s="5" t="inlineStr">
        <is>
          <t>Inv. Relations E-Mail</t>
        </is>
      </c>
      <c r="D9" s="5" t="inlineStr"/>
      <c r="E9" t="inlineStr">
        <is>
          <t>investors.meditec@zeiss.com</t>
        </is>
      </c>
      <c r="J9" t="inlineStr">
        <is>
          <t>The Capital Group Companies, Inc.</t>
        </is>
      </c>
      <c r="L9" t="inlineStr">
        <is>
          <t>3,01%</t>
        </is>
      </c>
    </row>
    <row r="10">
      <c r="A10" s="5" t="inlineStr">
        <is>
          <t>Branche / Industry</t>
        </is>
      </c>
      <c r="B10" t="inlineStr">
        <is>
          <t>Health Services</t>
        </is>
      </c>
      <c r="C10" s="5" t="inlineStr">
        <is>
          <t>Kontaktperson / Contact Person</t>
        </is>
      </c>
      <c r="D10" s="5" t="inlineStr"/>
      <c r="E10" t="inlineStr">
        <is>
          <t>Sebastian Frericks</t>
        </is>
      </c>
      <c r="J10" t="inlineStr">
        <is>
          <t>BlackRock, Inc.</t>
        </is>
      </c>
      <c r="L10" t="inlineStr">
        <is>
          <t>2,99%</t>
        </is>
      </c>
    </row>
    <row r="11">
      <c r="A11" s="5" t="inlineStr">
        <is>
          <t>Sektor / Sector</t>
        </is>
      </c>
      <c r="B11" t="inlineStr">
        <is>
          <t>Health Service</t>
        </is>
      </c>
      <c r="J11" t="inlineStr">
        <is>
          <t>Freefloat</t>
        </is>
      </c>
      <c r="L11" t="inlineStr">
        <is>
          <t>23,16%</t>
        </is>
      </c>
    </row>
    <row r="12">
      <c r="A12" s="5" t="inlineStr">
        <is>
          <t>Typ / Genre</t>
        </is>
      </c>
      <c r="B12" t="inlineStr">
        <is>
          <t>Inhaberaktie</t>
        </is>
      </c>
    </row>
    <row r="13">
      <c r="A13" s="5" t="inlineStr">
        <is>
          <t>Adresse / Address</t>
        </is>
      </c>
      <c r="B13" t="inlineStr">
        <is>
          <t>Carl Zeiss Meditec AGGöschwitzer Straße 51-52  D-07745 Jena</t>
        </is>
      </c>
    </row>
    <row r="14">
      <c r="A14" s="5" t="inlineStr">
        <is>
          <t>Management</t>
        </is>
      </c>
      <c r="B14" t="inlineStr">
        <is>
          <t>Dr. Ludwin Monz, Justus Felix Wehmer, Jan Willem de Cler</t>
        </is>
      </c>
    </row>
    <row r="15">
      <c r="A15" s="5" t="inlineStr">
        <is>
          <t>Aufsichtsrat / Board</t>
        </is>
      </c>
      <c r="B15" t="inlineStr">
        <is>
          <t>Prof. Dr. Michael Kaschke, Tania von der Goltz, Dr. Christian Müller, Dr. Markus Guthoff, Cornelia Grandy, René Denner</t>
        </is>
      </c>
    </row>
    <row r="16">
      <c r="A16" s="5" t="inlineStr">
        <is>
          <t>Beschreibung</t>
        </is>
      </c>
      <c r="B16" t="inlineStr">
        <is>
          <t>Unter dem Schirm der Carl Zeiss Meditec AG sind die Medizintechnik-Aktivitäten von ZEISS gebündelt. Das Unternehmen ist einer der weltweit führenden Medizintechnik-Anbieter. Die Gesellschaft bietet Lösungen für die Zukunftsmärkte Medical and Research Solutions, Industrial Solutions, Eye Care und Lifestyle Products an und trägt mit Innovationen in der Augenheilkunde und Mikrochirurgie zum medizinischen Fortschritt bei. Das Unternehmen entwickelt und vertreibt Operationsmikroskope, ophthalmologische Diagnosesysteme, Mikroskope, Lithografieoptik, industrielle Messtechnik, Brillengläser, Planetariumstechnik, optronische Produkte, Film- und Fotoobjektive sowie Ferngläser und Spektive. Ärzte in aller Welt bekommen mit Zeiss-Meditec-Technologien intelligente Werkzeuge in die Hand, um die vier wesentlichen Krankheitsbilder des Auges, Fehlsichtigkeit (Refraktion), Grauer Star (Katarakt), Grüner Star (Glaukom) und Netzhauterkrankungen (Retina-Erkrankungen) effizient und wirksam zu behandeln und dies von der Diagnose über die Therapie bis hin zur Nachbehandlung. Darüber hinaus bietet der Konzern neben Operationsmikroskopen auch Visualisierungslösungen für die HNO- und Neurochirurgie. Die Produkte werden dabei in erster Linie bei der Entfernung von Tumoren, der Behandlung von Gefäßerkrankungen und bei der Therapie funktioneller Krankheiten eingesetzt. Copyright 2014 FINANCE BASE AG</t>
        </is>
      </c>
    </row>
    <row r="17">
      <c r="A17" s="5" t="inlineStr">
        <is>
          <t>Profile</t>
        </is>
      </c>
      <c r="B17" t="inlineStr">
        <is>
          <t>Under the umbrella of the Carl Zeiss Meditec AG medical activities from ZEISS are bundled. The company is one of the world's leading medical technology companies. The company offers solutions for the future markets Medical and Research Solutions, Industrial Solutions, Eye Care and Lifestyle Products and contributes with innovations in ophthalmology and microsurgery to medical progress at. The company develops and distributes surgical microscopes, diagnostic systems for ophthalmology, microscopes, lithography optics, industrial measuring technology, eyeglass lenses, planetarium technology, optronic products, camera and cine lenses, and binoculars and spotting scopes. Doctors all over the world get with Zeiss Meditec technologies intelligent tools in hand to the four main diseases of the eye, vision defects (refraction), cataract (cataract), glaucoma (glaucoma) and retinal diseases (retina diseases) efficiently and effectively treat and this from diagnosis to therapy to treatment. In addition, the Group offers in addition to surgical microscopes and visualization solutions for ENT and neurosurgery. The products are employed primarily in the removal of tumors, treatment of vascular diseases and functional in the therapy of diseases.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30.09</t>
        </is>
      </c>
      <c r="B19" s="5" t="inlineStr">
        <is>
          <t>Balance Sheet in M  EUR per  30.09</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1459</v>
      </c>
      <c r="D20" t="n">
        <v>1281</v>
      </c>
      <c r="E20" t="n">
        <v>1190</v>
      </c>
      <c r="F20" t="n">
        <v>1088</v>
      </c>
      <c r="G20" t="n">
        <v>1040</v>
      </c>
      <c r="H20" t="n">
        <v>909.3</v>
      </c>
      <c r="I20" t="n">
        <v>906.4</v>
      </c>
      <c r="J20" t="n">
        <v>861.9</v>
      </c>
      <c r="K20" t="n">
        <v>758.8</v>
      </c>
      <c r="L20" t="n">
        <v>676.7</v>
      </c>
      <c r="M20" t="n">
        <v>640.1</v>
      </c>
      <c r="N20" t="n">
        <v>600.2</v>
      </c>
      <c r="O20" t="n">
        <v>569.7</v>
      </c>
      <c r="P20" t="n">
        <v>390.6</v>
      </c>
      <c r="Q20" t="n">
        <v>323.7</v>
      </c>
      <c r="R20" t="n">
        <v>234.9</v>
      </c>
      <c r="S20" t="n">
        <v>235.7</v>
      </c>
      <c r="T20" t="n">
        <v>204.6</v>
      </c>
      <c r="U20" t="n">
        <v>40.9</v>
      </c>
      <c r="V20" t="n">
        <v>41.9</v>
      </c>
      <c r="W20" t="n">
        <v>34.4</v>
      </c>
    </row>
    <row r="21">
      <c r="A21" s="5" t="inlineStr">
        <is>
          <t>Bruttoergebnis vom Umsatz</t>
        </is>
      </c>
      <c r="B21" s="5" t="inlineStr">
        <is>
          <t>Gross Profit</t>
        </is>
      </c>
      <c r="C21" t="n">
        <v>831.9</v>
      </c>
      <c r="D21" t="n">
        <v>710.4</v>
      </c>
      <c r="E21" t="n">
        <v>656.7</v>
      </c>
      <c r="F21" t="n">
        <v>579.5</v>
      </c>
      <c r="G21" t="n">
        <v>539.7</v>
      </c>
      <c r="H21" t="n">
        <v>488.4</v>
      </c>
      <c r="I21" t="n">
        <v>487.8</v>
      </c>
      <c r="J21" t="n">
        <v>461.4</v>
      </c>
      <c r="K21" t="n">
        <v>414.8</v>
      </c>
      <c r="L21" t="n">
        <v>358.7</v>
      </c>
      <c r="M21" t="n">
        <v>322.3</v>
      </c>
      <c r="N21" t="n">
        <v>303.4</v>
      </c>
      <c r="O21" t="n">
        <v>295.5</v>
      </c>
      <c r="P21" t="n">
        <v>183.8</v>
      </c>
      <c r="Q21" t="n">
        <v>152.4</v>
      </c>
      <c r="R21" t="n">
        <v>109</v>
      </c>
      <c r="S21" t="n">
        <v>102.5</v>
      </c>
      <c r="T21" t="n">
        <v>70.7</v>
      </c>
      <c r="U21" t="n">
        <v>20.9</v>
      </c>
      <c r="V21" t="n">
        <v>21.6</v>
      </c>
      <c r="W21" t="n">
        <v>17.2</v>
      </c>
    </row>
    <row r="22">
      <c r="A22" s="5" t="inlineStr">
        <is>
          <t>Operatives Ergebnis (EBIT)</t>
        </is>
      </c>
      <c r="B22" s="5" t="inlineStr">
        <is>
          <t>EBIT Earning Before Interest &amp; Tax</t>
        </is>
      </c>
      <c r="C22" t="n">
        <v>264.7</v>
      </c>
      <c r="D22" t="n">
        <v>197.1</v>
      </c>
      <c r="E22" t="n">
        <v>180.8</v>
      </c>
      <c r="F22" t="n">
        <v>154.3</v>
      </c>
      <c r="G22" t="n">
        <v>130.6</v>
      </c>
      <c r="H22" t="n">
        <v>120.7</v>
      </c>
      <c r="I22" t="n">
        <v>133.9</v>
      </c>
      <c r="J22" t="n">
        <v>122.9</v>
      </c>
      <c r="K22" t="n">
        <v>103.6</v>
      </c>
      <c r="L22" t="n">
        <v>86.7</v>
      </c>
      <c r="M22" t="n">
        <v>76.09999999999999</v>
      </c>
      <c r="N22" t="n">
        <v>67.8</v>
      </c>
      <c r="O22" t="n">
        <v>70.40000000000001</v>
      </c>
      <c r="P22" t="n">
        <v>48.1</v>
      </c>
      <c r="Q22" t="n">
        <v>36.6</v>
      </c>
      <c r="R22" t="n">
        <v>26.3</v>
      </c>
      <c r="S22" t="n">
        <v>24.7</v>
      </c>
      <c r="T22" t="n">
        <v>8.4</v>
      </c>
      <c r="U22" t="n">
        <v>-10.9</v>
      </c>
      <c r="V22" t="n">
        <v>4.7</v>
      </c>
      <c r="W22" t="n">
        <v>3.5</v>
      </c>
    </row>
    <row r="23">
      <c r="A23" s="5" t="inlineStr">
        <is>
          <t>Finanzergebnis</t>
        </is>
      </c>
      <c r="B23" s="5" t="inlineStr">
        <is>
          <t>Financial Result</t>
        </is>
      </c>
      <c r="C23" t="n">
        <v>-34.8</v>
      </c>
      <c r="D23" t="n">
        <v>-17.9</v>
      </c>
      <c r="E23" t="n">
        <v>7.8</v>
      </c>
      <c r="F23" t="n">
        <v>-12.3</v>
      </c>
      <c r="G23" t="n">
        <v>-28.9</v>
      </c>
      <c r="H23" t="n">
        <v>-6.2</v>
      </c>
      <c r="I23" t="n">
        <v>13.7</v>
      </c>
      <c r="J23" t="n">
        <v>-6.7</v>
      </c>
      <c r="K23" t="n">
        <v>-2.7</v>
      </c>
      <c r="L23" t="n">
        <v>-3.7</v>
      </c>
      <c r="M23" t="n">
        <v>2.5</v>
      </c>
      <c r="N23" t="n">
        <v>7.9</v>
      </c>
      <c r="O23" t="n">
        <v>5.7</v>
      </c>
      <c r="P23" t="n">
        <v>-2.5</v>
      </c>
      <c r="Q23" t="n">
        <v>-2.1</v>
      </c>
      <c r="R23" t="n">
        <v>-1.2</v>
      </c>
      <c r="S23" t="n">
        <v>-2.1</v>
      </c>
      <c r="T23" t="n">
        <v>-3.1</v>
      </c>
      <c r="U23" t="n">
        <v>0.7</v>
      </c>
      <c r="V23" t="n">
        <v>0.7</v>
      </c>
      <c r="W23" t="n">
        <v>-0.6</v>
      </c>
    </row>
    <row r="24">
      <c r="A24" s="5" t="inlineStr">
        <is>
          <t>Ergebnis vor Steuer (EBT)</t>
        </is>
      </c>
      <c r="B24" s="5" t="inlineStr">
        <is>
          <t>EBT Earning Before Tax</t>
        </is>
      </c>
      <c r="C24" t="n">
        <v>229.9</v>
      </c>
      <c r="D24" t="n">
        <v>179.2</v>
      </c>
      <c r="E24" t="n">
        <v>188.6</v>
      </c>
      <c r="F24" t="n">
        <v>142</v>
      </c>
      <c r="G24" t="n">
        <v>101.7</v>
      </c>
      <c r="H24" t="n">
        <v>114.5</v>
      </c>
      <c r="I24" t="n">
        <v>147.6</v>
      </c>
      <c r="J24" t="n">
        <v>116.2</v>
      </c>
      <c r="K24" t="n">
        <v>100.9</v>
      </c>
      <c r="L24" t="n">
        <v>83</v>
      </c>
      <c r="M24" t="n">
        <v>78.59999999999999</v>
      </c>
      <c r="N24" t="n">
        <v>75.7</v>
      </c>
      <c r="O24" t="n">
        <v>76.09999999999999</v>
      </c>
      <c r="P24" t="n">
        <v>45.6</v>
      </c>
      <c r="Q24" t="n">
        <v>34.5</v>
      </c>
      <c r="R24" t="n">
        <v>25.1</v>
      </c>
      <c r="S24" t="n">
        <v>22.6</v>
      </c>
      <c r="T24" t="n">
        <v>5.3</v>
      </c>
      <c r="U24" t="n">
        <v>-10.2</v>
      </c>
      <c r="V24" t="n">
        <v>5.4</v>
      </c>
      <c r="W24" t="n">
        <v>2.9</v>
      </c>
    </row>
    <row r="25">
      <c r="A25" s="5" t="inlineStr">
        <is>
          <t>Steuern auf Einkommen und Ertrag</t>
        </is>
      </c>
      <c r="B25" s="5" t="inlineStr">
        <is>
          <t>Taxes on income and earnings</t>
        </is>
      </c>
      <c r="C25" t="n">
        <v>69.3</v>
      </c>
      <c r="D25" t="n">
        <v>53</v>
      </c>
      <c r="E25" t="n">
        <v>52.8</v>
      </c>
      <c r="F25" t="n">
        <v>42</v>
      </c>
      <c r="G25" t="n">
        <v>36.2</v>
      </c>
      <c r="H25" t="n">
        <v>35.4</v>
      </c>
      <c r="I25" t="n">
        <v>48.5</v>
      </c>
      <c r="J25" t="n">
        <v>39.8</v>
      </c>
      <c r="K25" t="n">
        <v>28.6</v>
      </c>
      <c r="L25" t="n">
        <v>23.3</v>
      </c>
      <c r="M25" t="n">
        <v>23.5</v>
      </c>
      <c r="N25" t="n">
        <v>19.5</v>
      </c>
      <c r="O25" t="n">
        <v>26.5</v>
      </c>
      <c r="P25" t="n">
        <v>15.9</v>
      </c>
      <c r="Q25" t="n">
        <v>13.5</v>
      </c>
      <c r="R25" t="n">
        <v>9.800000000000001</v>
      </c>
      <c r="S25" t="n">
        <v>9</v>
      </c>
      <c r="T25" t="n">
        <v>1.9</v>
      </c>
      <c r="U25" t="n">
        <v>-2.8</v>
      </c>
      <c r="V25" t="n">
        <v>0.7</v>
      </c>
      <c r="W25" t="n">
        <v>-0.7</v>
      </c>
    </row>
    <row r="26">
      <c r="A26" s="5" t="inlineStr">
        <is>
          <t>Ergebnis nach Steuer</t>
        </is>
      </c>
      <c r="B26" s="5" t="inlineStr">
        <is>
          <t>Earnings after tax</t>
        </is>
      </c>
      <c r="C26" t="n">
        <v>160.6</v>
      </c>
      <c r="D26" t="n">
        <v>126.2</v>
      </c>
      <c r="E26" t="n">
        <v>135.8</v>
      </c>
      <c r="F26" t="n">
        <v>100</v>
      </c>
      <c r="G26" t="n">
        <v>65.59999999999999</v>
      </c>
      <c r="H26" t="n">
        <v>79.2</v>
      </c>
      <c r="I26" t="n">
        <v>99.09999999999999</v>
      </c>
      <c r="J26" t="n">
        <v>76.40000000000001</v>
      </c>
      <c r="K26" t="n">
        <v>72.3</v>
      </c>
      <c r="L26" t="n">
        <v>59.6</v>
      </c>
      <c r="M26" t="n">
        <v>55.1</v>
      </c>
      <c r="N26" t="n">
        <v>56.2</v>
      </c>
      <c r="O26" t="n">
        <v>49.6</v>
      </c>
      <c r="P26" t="n">
        <v>29.7</v>
      </c>
      <c r="Q26" t="n">
        <v>21</v>
      </c>
      <c r="R26" t="n">
        <v>15.3</v>
      </c>
      <c r="S26" t="n">
        <v>13.6</v>
      </c>
      <c r="T26" t="n">
        <v>3.4</v>
      </c>
      <c r="U26" t="n">
        <v>-7.4</v>
      </c>
      <c r="V26" t="n">
        <v>4.7</v>
      </c>
      <c r="W26" t="n">
        <v>3.7</v>
      </c>
    </row>
    <row r="27">
      <c r="A27" s="5" t="inlineStr">
        <is>
          <t>Minderheitenanteil</t>
        </is>
      </c>
      <c r="B27" s="5" t="inlineStr">
        <is>
          <t>Minority Share</t>
        </is>
      </c>
      <c r="C27" t="n">
        <v>-0.8</v>
      </c>
      <c r="D27" t="n">
        <v>0.2</v>
      </c>
      <c r="E27" t="n">
        <v>-1.3</v>
      </c>
      <c r="F27" t="n">
        <v>-1.6</v>
      </c>
      <c r="G27" t="n">
        <v>-3.3</v>
      </c>
      <c r="H27" t="n">
        <v>-4.2</v>
      </c>
      <c r="I27" t="n">
        <v>-5.6</v>
      </c>
      <c r="J27" t="n">
        <v>-4.5</v>
      </c>
      <c r="K27" t="n">
        <v>-5.4</v>
      </c>
      <c r="L27" t="n">
        <v>-4.7</v>
      </c>
      <c r="M27" t="n">
        <v>-4.6</v>
      </c>
      <c r="N27" t="n">
        <v>-2.2</v>
      </c>
      <c r="O27" t="n">
        <v>-1.9</v>
      </c>
      <c r="P27" t="n">
        <v>-3</v>
      </c>
      <c r="Q27" t="n">
        <v>-3.9</v>
      </c>
      <c r="R27" t="n">
        <v>-2.7</v>
      </c>
      <c r="S27" t="n">
        <v>-2.9</v>
      </c>
      <c r="T27" t="inlineStr">
        <is>
          <t>-</t>
        </is>
      </c>
      <c r="U27" t="inlineStr">
        <is>
          <t>-</t>
        </is>
      </c>
      <c r="V27" t="inlineStr">
        <is>
          <t>-</t>
        </is>
      </c>
      <c r="W27" t="inlineStr">
        <is>
          <t>-</t>
        </is>
      </c>
    </row>
    <row r="28">
      <c r="A28" s="5" t="inlineStr">
        <is>
          <t>Jahresüberschuss/-fehlbetrag</t>
        </is>
      </c>
      <c r="B28" s="5" t="inlineStr">
        <is>
          <t>Net Profit</t>
        </is>
      </c>
      <c r="C28" t="n">
        <v>159.8</v>
      </c>
      <c r="D28" t="n">
        <v>126.5</v>
      </c>
      <c r="E28" t="n">
        <v>134.4</v>
      </c>
      <c r="F28" t="n">
        <v>98.3</v>
      </c>
      <c r="G28" t="n">
        <v>62.3</v>
      </c>
      <c r="H28" t="n">
        <v>75</v>
      </c>
      <c r="I28" t="n">
        <v>93.5</v>
      </c>
      <c r="J28" t="n">
        <v>71.90000000000001</v>
      </c>
      <c r="K28" t="n">
        <v>66.90000000000001</v>
      </c>
      <c r="L28" t="n">
        <v>54.9</v>
      </c>
      <c r="M28" t="n">
        <v>50.5</v>
      </c>
      <c r="N28" t="n">
        <v>54</v>
      </c>
      <c r="O28" t="n">
        <v>47.6</v>
      </c>
      <c r="P28" t="n">
        <v>26.7</v>
      </c>
      <c r="Q28" t="n">
        <v>17.1</v>
      </c>
      <c r="R28" t="n">
        <v>12.6</v>
      </c>
      <c r="S28" t="n">
        <v>6.6</v>
      </c>
      <c r="T28" t="n">
        <v>3.4</v>
      </c>
      <c r="U28" t="n">
        <v>-7.4</v>
      </c>
      <c r="V28" t="n">
        <v>2</v>
      </c>
      <c r="W28" t="n">
        <v>3.7</v>
      </c>
    </row>
    <row r="29">
      <c r="A29" s="5" t="inlineStr">
        <is>
          <t>Summe Umlaufvermögen</t>
        </is>
      </c>
      <c r="B29" s="5" t="inlineStr">
        <is>
          <t>Current Assets</t>
        </is>
      </c>
      <c r="C29" t="n">
        <v>1304</v>
      </c>
      <c r="D29" t="n">
        <v>1251</v>
      </c>
      <c r="E29" t="n">
        <v>1208</v>
      </c>
      <c r="F29" t="n">
        <v>857.4</v>
      </c>
      <c r="G29" t="n">
        <v>776.3</v>
      </c>
      <c r="H29" t="n">
        <v>695.9</v>
      </c>
      <c r="I29" t="n">
        <v>735.5</v>
      </c>
      <c r="J29" t="n">
        <v>708.8</v>
      </c>
      <c r="K29" t="n">
        <v>640.8</v>
      </c>
      <c r="L29" t="n">
        <v>607.4</v>
      </c>
      <c r="M29" t="n">
        <v>525.4</v>
      </c>
      <c r="N29" t="n">
        <v>498.5</v>
      </c>
      <c r="O29" t="n">
        <v>507.7</v>
      </c>
      <c r="P29" t="n">
        <v>212.3</v>
      </c>
      <c r="Q29" t="n">
        <v>198</v>
      </c>
      <c r="R29" t="n">
        <v>156.5</v>
      </c>
      <c r="S29" t="n">
        <v>148.8</v>
      </c>
      <c r="T29" t="n">
        <v>121.1</v>
      </c>
      <c r="U29" t="n">
        <v>47</v>
      </c>
      <c r="V29" t="n">
        <v>71.90000000000001</v>
      </c>
      <c r="W29" t="n">
        <v>25.8</v>
      </c>
    </row>
    <row r="30">
      <c r="A30" s="5" t="inlineStr">
        <is>
          <t>Summe Anlagevermögen</t>
        </is>
      </c>
      <c r="B30" s="5" t="inlineStr">
        <is>
          <t>Fixed Assets</t>
        </is>
      </c>
      <c r="C30" t="n">
        <v>717.8</v>
      </c>
      <c r="D30" t="n">
        <v>411</v>
      </c>
      <c r="E30" t="n">
        <v>415.2</v>
      </c>
      <c r="F30" t="n">
        <v>390.3</v>
      </c>
      <c r="G30" t="n">
        <v>363</v>
      </c>
      <c r="H30" t="n">
        <v>343.2</v>
      </c>
      <c r="I30" t="n">
        <v>245.1</v>
      </c>
      <c r="J30" t="n">
        <v>254.1</v>
      </c>
      <c r="K30" t="n">
        <v>226.7</v>
      </c>
      <c r="L30" t="n">
        <v>233.8</v>
      </c>
      <c r="M30" t="n">
        <v>229</v>
      </c>
      <c r="N30" t="n">
        <v>217.3</v>
      </c>
      <c r="O30" t="n">
        <v>188.6</v>
      </c>
      <c r="P30" t="n">
        <v>175.1</v>
      </c>
      <c r="Q30" t="n">
        <v>169.7</v>
      </c>
      <c r="R30" t="n">
        <v>58.9</v>
      </c>
      <c r="S30" t="n">
        <v>57</v>
      </c>
      <c r="T30" t="n">
        <v>72.5</v>
      </c>
      <c r="U30" t="n">
        <v>35.7</v>
      </c>
      <c r="V30" t="n">
        <v>10.2</v>
      </c>
      <c r="W30" t="n">
        <v>6.2</v>
      </c>
    </row>
    <row r="31">
      <c r="A31" s="5" t="inlineStr">
        <is>
          <t>Summe Aktiva</t>
        </is>
      </c>
      <c r="B31" s="5" t="inlineStr">
        <is>
          <t>Total Assets</t>
        </is>
      </c>
      <c r="C31" t="n">
        <v>2022</v>
      </c>
      <c r="D31" t="n">
        <v>1662</v>
      </c>
      <c r="E31" t="n">
        <v>1623</v>
      </c>
      <c r="F31" t="n">
        <v>1248</v>
      </c>
      <c r="G31" t="n">
        <v>1139</v>
      </c>
      <c r="H31" t="n">
        <v>1039</v>
      </c>
      <c r="I31" t="n">
        <v>980.6</v>
      </c>
      <c r="J31" t="n">
        <v>962.9</v>
      </c>
      <c r="K31" t="n">
        <v>867.5</v>
      </c>
      <c r="L31" t="n">
        <v>841.2</v>
      </c>
      <c r="M31" t="n">
        <v>754.4</v>
      </c>
      <c r="N31" t="n">
        <v>715.8</v>
      </c>
      <c r="O31" t="n">
        <v>696.3</v>
      </c>
      <c r="P31" t="n">
        <v>387.4</v>
      </c>
      <c r="Q31" t="n">
        <v>367.7</v>
      </c>
      <c r="R31" t="n">
        <v>215.4</v>
      </c>
      <c r="S31" t="n">
        <v>205.8</v>
      </c>
      <c r="T31" t="n">
        <v>193.6</v>
      </c>
      <c r="U31" t="n">
        <v>82.7</v>
      </c>
      <c r="V31" t="n">
        <v>82.09999999999999</v>
      </c>
      <c r="W31" t="n">
        <v>32</v>
      </c>
    </row>
    <row r="32">
      <c r="A32" s="5" t="inlineStr">
        <is>
          <t>Summe kurzfristiges Fremdkapital</t>
        </is>
      </c>
      <c r="B32" s="5" t="inlineStr">
        <is>
          <t>Short-Term Debt</t>
        </is>
      </c>
      <c r="C32" t="n">
        <v>339.6</v>
      </c>
      <c r="D32" t="n">
        <v>280.2</v>
      </c>
      <c r="E32" t="n">
        <v>316.1</v>
      </c>
      <c r="F32" t="n">
        <v>285.9</v>
      </c>
      <c r="G32" t="n">
        <v>243.4</v>
      </c>
      <c r="H32" t="n">
        <v>200.1</v>
      </c>
      <c r="I32" t="n">
        <v>207.2</v>
      </c>
      <c r="J32" t="n">
        <v>213.7</v>
      </c>
      <c r="K32" t="n">
        <v>172.4</v>
      </c>
      <c r="L32" t="n">
        <v>174.3</v>
      </c>
      <c r="M32" t="n">
        <v>150.5</v>
      </c>
      <c r="N32" t="n">
        <v>143.4</v>
      </c>
      <c r="O32" t="n">
        <v>152.5</v>
      </c>
      <c r="P32" t="n">
        <v>94.8</v>
      </c>
      <c r="Q32" t="n">
        <v>85.3</v>
      </c>
      <c r="R32" t="n">
        <v>49.5</v>
      </c>
      <c r="S32" t="n">
        <v>50.3</v>
      </c>
      <c r="T32" t="n">
        <v>60.8</v>
      </c>
      <c r="U32" t="n">
        <v>14.4</v>
      </c>
      <c r="V32" t="n">
        <v>11.9</v>
      </c>
      <c r="W32" t="n">
        <v>24.2</v>
      </c>
    </row>
    <row r="33">
      <c r="A33" s="5" t="inlineStr">
        <is>
          <t>Summe langfristiges Fremdkapital</t>
        </is>
      </c>
      <c r="B33" s="5" t="inlineStr">
        <is>
          <t>Long-Term Debt</t>
        </is>
      </c>
      <c r="C33" t="n">
        <v>265.6</v>
      </c>
      <c r="D33" t="n">
        <v>67.2</v>
      </c>
      <c r="E33" t="n">
        <v>65.3</v>
      </c>
      <c r="F33" t="n">
        <v>110.7</v>
      </c>
      <c r="G33" t="n">
        <v>98.40000000000001</v>
      </c>
      <c r="H33" t="n">
        <v>84.8</v>
      </c>
      <c r="I33" t="n">
        <v>38.5</v>
      </c>
      <c r="J33" t="n">
        <v>53.3</v>
      </c>
      <c r="K33" t="n">
        <v>61</v>
      </c>
      <c r="L33" t="n">
        <v>67.90000000000001</v>
      </c>
      <c r="M33" t="n">
        <v>64.09999999999999</v>
      </c>
      <c r="N33" t="n">
        <v>71.7</v>
      </c>
      <c r="O33" t="n">
        <v>62.5</v>
      </c>
      <c r="P33" t="n">
        <v>59.4</v>
      </c>
      <c r="Q33" t="n">
        <v>62.8</v>
      </c>
      <c r="R33" t="n">
        <v>28.8</v>
      </c>
      <c r="S33" t="n">
        <v>31</v>
      </c>
      <c r="T33" t="n">
        <v>37.5</v>
      </c>
      <c r="U33" t="n">
        <v>6.9</v>
      </c>
      <c r="V33" t="n">
        <v>1.1</v>
      </c>
      <c r="W33" t="n">
        <v>1.8</v>
      </c>
    </row>
    <row r="34">
      <c r="A34" s="5" t="inlineStr">
        <is>
          <t>Summe Fremdkapital</t>
        </is>
      </c>
      <c r="B34" s="5" t="inlineStr">
        <is>
          <t>Total Liabilities</t>
        </is>
      </c>
      <c r="C34" t="n">
        <v>605.2</v>
      </c>
      <c r="D34" t="n">
        <v>347.4</v>
      </c>
      <c r="E34" t="n">
        <v>381.4</v>
      </c>
      <c r="F34" t="n">
        <v>396.6</v>
      </c>
      <c r="G34" t="n">
        <v>341.8</v>
      </c>
      <c r="H34" t="n">
        <v>284.9</v>
      </c>
      <c r="I34" t="n">
        <v>245.7</v>
      </c>
      <c r="J34" t="n">
        <v>267</v>
      </c>
      <c r="K34" t="n">
        <v>233.4</v>
      </c>
      <c r="L34" t="n">
        <v>242.2</v>
      </c>
      <c r="M34" t="n">
        <v>214.6</v>
      </c>
      <c r="N34" t="n">
        <v>215.1</v>
      </c>
      <c r="O34" t="n">
        <v>215</v>
      </c>
      <c r="P34" t="n">
        <v>154.2</v>
      </c>
      <c r="Q34" t="n">
        <v>148.1</v>
      </c>
      <c r="R34" t="n">
        <v>78.3</v>
      </c>
      <c r="S34" t="n">
        <v>81.3</v>
      </c>
      <c r="T34" t="n">
        <v>98.3</v>
      </c>
      <c r="U34" t="n">
        <v>21.3</v>
      </c>
      <c r="V34" t="n">
        <v>13</v>
      </c>
      <c r="W34" t="n">
        <v>26</v>
      </c>
    </row>
    <row r="35">
      <c r="A35" s="5" t="inlineStr">
        <is>
          <t>Minderheitenanteil</t>
        </is>
      </c>
      <c r="B35" s="5" t="inlineStr">
        <is>
          <t>Minority Share</t>
        </is>
      </c>
      <c r="C35" t="n">
        <v>18.5</v>
      </c>
      <c r="D35" t="n">
        <v>21.2</v>
      </c>
      <c r="E35" t="n">
        <v>26.4</v>
      </c>
      <c r="F35" t="n">
        <v>53.3</v>
      </c>
      <c r="G35" t="n">
        <v>43.6</v>
      </c>
      <c r="H35" t="n">
        <v>39</v>
      </c>
      <c r="I35" t="n">
        <v>36.4</v>
      </c>
      <c r="J35" t="n">
        <v>40.8</v>
      </c>
      <c r="K35" t="n">
        <v>35</v>
      </c>
      <c r="L35" t="n">
        <v>26.7</v>
      </c>
      <c r="M35" t="n">
        <v>18.9</v>
      </c>
      <c r="N35" t="n">
        <v>12.7</v>
      </c>
      <c r="O35" t="n">
        <v>9.6</v>
      </c>
      <c r="P35" t="n">
        <v>10.1</v>
      </c>
      <c r="Q35" t="n">
        <v>13.8</v>
      </c>
      <c r="R35" t="n">
        <v>5.6</v>
      </c>
      <c r="S35" t="n">
        <v>3.1</v>
      </c>
      <c r="T35" t="inlineStr">
        <is>
          <t>-</t>
        </is>
      </c>
      <c r="U35" t="inlineStr">
        <is>
          <t>-</t>
        </is>
      </c>
      <c r="V35" t="inlineStr">
        <is>
          <t>-</t>
        </is>
      </c>
      <c r="W35" t="inlineStr">
        <is>
          <t>-</t>
        </is>
      </c>
    </row>
    <row r="36">
      <c r="A36" s="5" t="inlineStr">
        <is>
          <t>Summe Eigenkapital</t>
        </is>
      </c>
      <c r="B36" s="5" t="inlineStr">
        <is>
          <t>Equity</t>
        </is>
      </c>
      <c r="C36" t="n">
        <v>1398</v>
      </c>
      <c r="D36" t="n">
        <v>1294</v>
      </c>
      <c r="E36" t="n">
        <v>1215</v>
      </c>
      <c r="F36" t="n">
        <v>797.8</v>
      </c>
      <c r="G36" t="n">
        <v>753.9</v>
      </c>
      <c r="H36" t="n">
        <v>715.3</v>
      </c>
      <c r="I36" t="n">
        <v>698.4</v>
      </c>
      <c r="J36" t="n">
        <v>655</v>
      </c>
      <c r="K36" t="n">
        <v>599</v>
      </c>
      <c r="L36" t="n">
        <v>572.3</v>
      </c>
      <c r="M36" t="n">
        <v>520.8</v>
      </c>
      <c r="N36" t="n">
        <v>488</v>
      </c>
      <c r="O36" t="n">
        <v>471.6</v>
      </c>
      <c r="P36" t="n">
        <v>223.1</v>
      </c>
      <c r="Q36" t="n">
        <v>205.7</v>
      </c>
      <c r="R36" t="n">
        <v>131.6</v>
      </c>
      <c r="S36" t="n">
        <v>121.4</v>
      </c>
      <c r="T36" t="n">
        <v>95.3</v>
      </c>
      <c r="U36" t="n">
        <v>61.4</v>
      </c>
      <c r="V36" t="n">
        <v>69.2</v>
      </c>
      <c r="W36" t="n">
        <v>6</v>
      </c>
    </row>
    <row r="37">
      <c r="A37" s="5" t="inlineStr">
        <is>
          <t>Summe Passiva</t>
        </is>
      </c>
      <c r="B37" s="5" t="inlineStr">
        <is>
          <t>Liabilities &amp; Shareholder Equity</t>
        </is>
      </c>
      <c r="C37" t="n">
        <v>2022</v>
      </c>
      <c r="D37" t="n">
        <v>1662</v>
      </c>
      <c r="E37" t="n">
        <v>1623</v>
      </c>
      <c r="F37" t="n">
        <v>1248</v>
      </c>
      <c r="G37" t="n">
        <v>1139</v>
      </c>
      <c r="H37" t="n">
        <v>1039</v>
      </c>
      <c r="I37" t="n">
        <v>980.6</v>
      </c>
      <c r="J37" t="n">
        <v>962.9</v>
      </c>
      <c r="K37" t="n">
        <v>867.5</v>
      </c>
      <c r="L37" t="n">
        <v>841.2</v>
      </c>
      <c r="M37" t="n">
        <v>754.4</v>
      </c>
      <c r="N37" t="n">
        <v>715.8</v>
      </c>
      <c r="O37" t="n">
        <v>696.3</v>
      </c>
      <c r="P37" t="n">
        <v>387.4</v>
      </c>
      <c r="Q37" t="n">
        <v>367.7</v>
      </c>
      <c r="R37" t="n">
        <v>215.4</v>
      </c>
      <c r="S37" t="n">
        <v>205.8</v>
      </c>
      <c r="T37" t="n">
        <v>193.6</v>
      </c>
      <c r="U37" t="n">
        <v>82.7</v>
      </c>
      <c r="V37" t="n">
        <v>82.09999999999999</v>
      </c>
      <c r="W37" t="n">
        <v>32</v>
      </c>
    </row>
    <row r="38">
      <c r="A38" s="5" t="inlineStr">
        <is>
          <t>Mio.Aktien im Umlauf</t>
        </is>
      </c>
      <c r="B38" s="5" t="inlineStr">
        <is>
          <t>Million shares outstanding</t>
        </is>
      </c>
      <c r="C38" t="n">
        <v>89.44</v>
      </c>
      <c r="D38" t="n">
        <v>89.44</v>
      </c>
      <c r="E38" t="n">
        <v>89.44</v>
      </c>
      <c r="F38" t="n">
        <v>81.31</v>
      </c>
      <c r="G38" t="n">
        <v>81.31</v>
      </c>
      <c r="H38" t="n">
        <v>81.31</v>
      </c>
      <c r="I38" t="n">
        <v>81.31</v>
      </c>
      <c r="J38" t="n">
        <v>81.3</v>
      </c>
      <c r="K38" t="n">
        <v>81.3</v>
      </c>
      <c r="L38" t="n">
        <v>81.3</v>
      </c>
      <c r="M38" t="n">
        <v>81.3</v>
      </c>
      <c r="N38" t="n">
        <v>81.3</v>
      </c>
      <c r="O38" t="n">
        <v>81.3</v>
      </c>
      <c r="P38" t="n">
        <v>32.5</v>
      </c>
      <c r="Q38" t="n">
        <v>30.4</v>
      </c>
      <c r="R38" t="n">
        <v>28.4</v>
      </c>
      <c r="S38" t="n">
        <v>28.4</v>
      </c>
      <c r="T38" t="n">
        <v>21.1</v>
      </c>
      <c r="U38" t="n">
        <v>6.2</v>
      </c>
      <c r="V38" t="n">
        <v>5.1</v>
      </c>
      <c r="W38" t="inlineStr">
        <is>
          <t>-</t>
        </is>
      </c>
    </row>
    <row r="39">
      <c r="A39" s="5" t="inlineStr">
        <is>
          <t>Ergebnis je Aktie (brutto)</t>
        </is>
      </c>
      <c r="B39" s="5" t="inlineStr">
        <is>
          <t>Earnings per share</t>
        </is>
      </c>
      <c r="C39" t="n">
        <v>2.57</v>
      </c>
      <c r="D39" t="n">
        <v>2</v>
      </c>
      <c r="E39" t="n">
        <v>2.11</v>
      </c>
      <c r="F39" t="n">
        <v>1.75</v>
      </c>
      <c r="G39" t="n">
        <v>1.25</v>
      </c>
      <c r="H39" t="n">
        <v>1.41</v>
      </c>
      <c r="I39" t="n">
        <v>1.82</v>
      </c>
      <c r="J39" t="n">
        <v>1.43</v>
      </c>
      <c r="K39" t="n">
        <v>1.24</v>
      </c>
      <c r="L39" t="n">
        <v>1.02</v>
      </c>
      <c r="M39" t="n">
        <v>0.97</v>
      </c>
      <c r="N39" t="n">
        <v>0.93</v>
      </c>
      <c r="O39" t="n">
        <v>0.9399999999999999</v>
      </c>
      <c r="P39" t="n">
        <v>1.4</v>
      </c>
      <c r="Q39" t="n">
        <v>1.13</v>
      </c>
      <c r="R39" t="n">
        <v>0.88</v>
      </c>
      <c r="S39" t="n">
        <v>0.8</v>
      </c>
      <c r="T39" t="n">
        <v>0.25</v>
      </c>
      <c r="U39" t="n">
        <v>-1.65</v>
      </c>
      <c r="V39" t="n">
        <v>1.06</v>
      </c>
      <c r="W39" t="inlineStr">
        <is>
          <t>-</t>
        </is>
      </c>
    </row>
    <row r="40">
      <c r="A40" s="5" t="inlineStr">
        <is>
          <t>Ergebnis je Aktie (unverwässert)</t>
        </is>
      </c>
      <c r="B40" s="5" t="inlineStr">
        <is>
          <t>Basic Earnings per share</t>
        </is>
      </c>
      <c r="C40" t="n">
        <v>1.79</v>
      </c>
      <c r="D40" t="n">
        <v>1.41</v>
      </c>
      <c r="E40" t="n">
        <v>1.57</v>
      </c>
      <c r="F40" t="n">
        <v>1.21</v>
      </c>
      <c r="G40" t="n">
        <v>0.77</v>
      </c>
      <c r="H40" t="n">
        <v>0.92</v>
      </c>
      <c r="I40" t="n">
        <v>1.15</v>
      </c>
      <c r="J40" t="n">
        <v>0.88</v>
      </c>
      <c r="K40" t="n">
        <v>0.82</v>
      </c>
      <c r="L40" t="n">
        <v>0.68</v>
      </c>
      <c r="M40" t="n">
        <v>0.62</v>
      </c>
      <c r="N40" t="n">
        <v>0.66</v>
      </c>
      <c r="O40" t="n">
        <v>0.61</v>
      </c>
      <c r="P40" t="n">
        <v>0.82</v>
      </c>
      <c r="Q40" t="n">
        <v>0.5600000000000001</v>
      </c>
      <c r="R40" t="n">
        <v>0.44</v>
      </c>
      <c r="S40" t="n">
        <v>0.25</v>
      </c>
      <c r="T40" t="n">
        <v>0.16</v>
      </c>
      <c r="U40" t="n">
        <v>-1.19</v>
      </c>
      <c r="V40" t="n">
        <v>0.38</v>
      </c>
      <c r="W40" t="n">
        <v>0.97</v>
      </c>
    </row>
    <row r="41">
      <c r="A41" s="5" t="inlineStr">
        <is>
          <t>Ergebnis je Aktie (verwässert)</t>
        </is>
      </c>
      <c r="B41" s="5" t="inlineStr">
        <is>
          <t>Diluted Earnings per share</t>
        </is>
      </c>
      <c r="C41" t="n">
        <v>1.79</v>
      </c>
      <c r="D41" t="n">
        <v>1.41</v>
      </c>
      <c r="E41" t="n">
        <v>1.57</v>
      </c>
      <c r="F41" t="n">
        <v>1.21</v>
      </c>
      <c r="G41" t="n">
        <v>0.77</v>
      </c>
      <c r="H41" t="n">
        <v>0.92</v>
      </c>
      <c r="I41" t="n">
        <v>1.15</v>
      </c>
      <c r="J41" t="n">
        <v>0.88</v>
      </c>
      <c r="K41" t="n">
        <v>0.82</v>
      </c>
      <c r="L41" t="n">
        <v>0.68</v>
      </c>
      <c r="M41" t="n">
        <v>0.62</v>
      </c>
      <c r="N41" t="n">
        <v>0.66</v>
      </c>
      <c r="O41" t="n">
        <v>0.61</v>
      </c>
      <c r="P41" t="n">
        <v>0.82</v>
      </c>
      <c r="Q41" t="n">
        <v>0.5600000000000001</v>
      </c>
      <c r="R41" t="n">
        <v>0.44</v>
      </c>
      <c r="S41" t="n">
        <v>0.25</v>
      </c>
      <c r="T41" t="n">
        <v>0.16</v>
      </c>
      <c r="U41" t="n">
        <v>-1.19</v>
      </c>
      <c r="V41" t="n">
        <v>0.38</v>
      </c>
      <c r="W41" t="n">
        <v>0.97</v>
      </c>
    </row>
    <row r="42">
      <c r="A42" s="5" t="inlineStr">
        <is>
          <t>Dividende je Aktie</t>
        </is>
      </c>
      <c r="B42" s="5" t="inlineStr">
        <is>
          <t>Dividend per share</t>
        </is>
      </c>
      <c r="C42" t="n">
        <v>0.65</v>
      </c>
      <c r="D42" t="n">
        <v>0.55</v>
      </c>
      <c r="E42" t="n">
        <v>0.55</v>
      </c>
      <c r="F42" t="n">
        <v>0.42</v>
      </c>
      <c r="G42" t="n">
        <v>0.38</v>
      </c>
      <c r="H42" t="n">
        <v>0.4</v>
      </c>
      <c r="I42" t="n">
        <v>0.45</v>
      </c>
      <c r="J42" t="n">
        <v>0.4</v>
      </c>
      <c r="K42" t="n">
        <v>0.3</v>
      </c>
      <c r="L42" t="n">
        <v>0.22</v>
      </c>
      <c r="M42" t="n">
        <v>0.18</v>
      </c>
      <c r="N42" t="n">
        <v>0.18</v>
      </c>
      <c r="O42" t="n">
        <v>0.16</v>
      </c>
      <c r="P42" t="n">
        <v>0.14</v>
      </c>
      <c r="Q42" t="n">
        <v>0.16</v>
      </c>
      <c r="R42" t="inlineStr">
        <is>
          <t>-</t>
        </is>
      </c>
      <c r="S42" t="inlineStr">
        <is>
          <t>-</t>
        </is>
      </c>
      <c r="T42" t="inlineStr">
        <is>
          <t>-</t>
        </is>
      </c>
      <c r="U42" t="inlineStr">
        <is>
          <t>-</t>
        </is>
      </c>
      <c r="V42" t="inlineStr">
        <is>
          <t>-</t>
        </is>
      </c>
      <c r="W42" t="inlineStr">
        <is>
          <t>-</t>
        </is>
      </c>
    </row>
    <row r="43">
      <c r="A43" s="5" t="inlineStr">
        <is>
          <t>Dividendenausschüttung in Mio</t>
        </is>
      </c>
      <c r="B43" s="5" t="inlineStr">
        <is>
          <t>Dividend Payment in M</t>
        </is>
      </c>
      <c r="C43" t="n">
        <v>58.14</v>
      </c>
      <c r="D43" t="n">
        <v>49.19</v>
      </c>
      <c r="E43" t="n">
        <v>49.19</v>
      </c>
      <c r="F43" t="n">
        <v>34.15</v>
      </c>
      <c r="G43" t="n">
        <v>30.9</v>
      </c>
      <c r="H43" t="n">
        <v>32.5</v>
      </c>
      <c r="I43" t="n">
        <v>36.6</v>
      </c>
      <c r="J43" t="n">
        <v>32.5</v>
      </c>
      <c r="K43" t="n">
        <v>24.4</v>
      </c>
      <c r="L43" t="n">
        <v>44.7</v>
      </c>
      <c r="M43" t="n">
        <v>14.6</v>
      </c>
      <c r="N43" t="n">
        <v>14.6</v>
      </c>
      <c r="O43" t="n">
        <v>34.9</v>
      </c>
      <c r="P43" t="n">
        <v>11.4</v>
      </c>
      <c r="Q43" t="n">
        <v>5.2</v>
      </c>
      <c r="R43" t="inlineStr">
        <is>
          <t>-</t>
        </is>
      </c>
      <c r="S43" t="inlineStr">
        <is>
          <t>-</t>
        </is>
      </c>
      <c r="T43" t="inlineStr">
        <is>
          <t>-</t>
        </is>
      </c>
      <c r="U43" t="inlineStr">
        <is>
          <t>-</t>
        </is>
      </c>
      <c r="V43" t="inlineStr">
        <is>
          <t>-</t>
        </is>
      </c>
      <c r="W43" t="inlineStr">
        <is>
          <t>-</t>
        </is>
      </c>
    </row>
    <row r="44">
      <c r="A44" s="5" t="inlineStr">
        <is>
          <t>Umsatz je Aktie</t>
        </is>
      </c>
      <c r="B44" s="5" t="inlineStr">
        <is>
          <t>Revenue per share</t>
        </is>
      </c>
      <c r="C44" t="n">
        <v>16.32</v>
      </c>
      <c r="D44" t="n">
        <v>14.32</v>
      </c>
      <c r="E44" t="n">
        <v>13.3</v>
      </c>
      <c r="F44" t="n">
        <v>13.39</v>
      </c>
      <c r="G44" t="n">
        <v>12.79</v>
      </c>
      <c r="H44" t="n">
        <v>11.18</v>
      </c>
      <c r="I44" t="n">
        <v>11.15</v>
      </c>
      <c r="J44" t="n">
        <v>10.6</v>
      </c>
      <c r="K44" t="n">
        <v>9.33</v>
      </c>
      <c r="L44" t="n">
        <v>8.32</v>
      </c>
      <c r="M44" t="n">
        <v>7.87</v>
      </c>
      <c r="N44" t="n">
        <v>7.38</v>
      </c>
      <c r="O44" t="n">
        <v>7.01</v>
      </c>
      <c r="P44" t="n">
        <v>12.02</v>
      </c>
      <c r="Q44" t="n">
        <v>10.65</v>
      </c>
      <c r="R44" t="n">
        <v>8.27</v>
      </c>
      <c r="S44" t="n">
        <v>8.300000000000001</v>
      </c>
      <c r="T44" t="n">
        <v>9.699999999999999</v>
      </c>
      <c r="U44" t="n">
        <v>6.6</v>
      </c>
      <c r="V44" t="n">
        <v>8.220000000000001</v>
      </c>
      <c r="W44" t="inlineStr">
        <is>
          <t>-</t>
        </is>
      </c>
    </row>
    <row r="45">
      <c r="A45" s="5" t="inlineStr">
        <is>
          <t>Buchwert je Aktie</t>
        </is>
      </c>
      <c r="B45" s="5" t="inlineStr">
        <is>
          <t>Book value per share</t>
        </is>
      </c>
      <c r="C45" t="n">
        <v>15.63</v>
      </c>
      <c r="D45" t="n">
        <v>14.46</v>
      </c>
      <c r="E45" t="n">
        <v>13.59</v>
      </c>
      <c r="F45" t="n">
        <v>9.81</v>
      </c>
      <c r="G45" t="n">
        <v>9.27</v>
      </c>
      <c r="H45" t="n">
        <v>8.800000000000001</v>
      </c>
      <c r="I45" t="n">
        <v>8.59</v>
      </c>
      <c r="J45" t="n">
        <v>8.06</v>
      </c>
      <c r="K45" t="n">
        <v>7.37</v>
      </c>
      <c r="L45" t="n">
        <v>7.04</v>
      </c>
      <c r="M45" t="n">
        <v>6.41</v>
      </c>
      <c r="N45" t="n">
        <v>6</v>
      </c>
      <c r="O45" t="n">
        <v>5.8</v>
      </c>
      <c r="P45" t="n">
        <v>6.86</v>
      </c>
      <c r="Q45" t="n">
        <v>6.77</v>
      </c>
      <c r="R45" t="n">
        <v>4.63</v>
      </c>
      <c r="S45" t="n">
        <v>4.27</v>
      </c>
      <c r="T45" t="n">
        <v>4.52</v>
      </c>
      <c r="U45" t="n">
        <v>9.9</v>
      </c>
      <c r="V45" t="n">
        <v>13.57</v>
      </c>
      <c r="W45" t="inlineStr">
        <is>
          <t>-</t>
        </is>
      </c>
    </row>
    <row r="46">
      <c r="A46" s="5" t="inlineStr">
        <is>
          <t>Cashflow je Aktie</t>
        </is>
      </c>
      <c r="B46" s="5" t="inlineStr">
        <is>
          <t>Cashflow per share</t>
        </is>
      </c>
      <c r="C46" t="n">
        <v>2.46</v>
      </c>
      <c r="D46" t="n">
        <v>2.09</v>
      </c>
      <c r="E46" t="n">
        <v>0.42</v>
      </c>
      <c r="F46" t="n">
        <v>1.37</v>
      </c>
      <c r="G46" t="n">
        <v>0.7</v>
      </c>
      <c r="H46" t="n">
        <v>0.78</v>
      </c>
      <c r="I46" t="n">
        <v>0.79</v>
      </c>
      <c r="J46" t="n">
        <v>1.13</v>
      </c>
      <c r="K46" t="n">
        <v>0.46</v>
      </c>
      <c r="L46" t="n">
        <v>0.8</v>
      </c>
      <c r="M46" t="n">
        <v>1.08</v>
      </c>
      <c r="N46" t="n">
        <v>0.68</v>
      </c>
      <c r="O46" t="n">
        <v>0.6899999999999999</v>
      </c>
      <c r="P46" t="n">
        <v>1.32</v>
      </c>
      <c r="Q46" t="n">
        <v>1.3</v>
      </c>
      <c r="R46" t="n">
        <v>1.11</v>
      </c>
      <c r="S46" t="n">
        <v>0.99</v>
      </c>
      <c r="T46" t="n">
        <v>1.08</v>
      </c>
      <c r="U46" t="n">
        <v>-2.76</v>
      </c>
      <c r="V46" t="n">
        <v>-1.2</v>
      </c>
      <c r="W46" t="inlineStr">
        <is>
          <t>-</t>
        </is>
      </c>
    </row>
    <row r="47">
      <c r="A47" s="5" t="inlineStr">
        <is>
          <t>Bilanzsumme je Aktie</t>
        </is>
      </c>
      <c r="B47" s="5" t="inlineStr">
        <is>
          <t>Total assets per share</t>
        </is>
      </c>
      <c r="C47" t="n">
        <v>22.61</v>
      </c>
      <c r="D47" t="n">
        <v>18.58</v>
      </c>
      <c r="E47" t="n">
        <v>18.15</v>
      </c>
      <c r="F47" t="n">
        <v>15.34</v>
      </c>
      <c r="G47" t="n">
        <v>14.01</v>
      </c>
      <c r="H47" t="n">
        <v>12.78</v>
      </c>
      <c r="I47" t="n">
        <v>12.06</v>
      </c>
      <c r="J47" t="n">
        <v>11.84</v>
      </c>
      <c r="K47" t="n">
        <v>10.67</v>
      </c>
      <c r="L47" t="n">
        <v>10.35</v>
      </c>
      <c r="M47" t="n">
        <v>9.279999999999999</v>
      </c>
      <c r="N47" t="n">
        <v>8.800000000000001</v>
      </c>
      <c r="O47" t="n">
        <v>8.56</v>
      </c>
      <c r="P47" t="n">
        <v>11.92</v>
      </c>
      <c r="Q47" t="n">
        <v>12.1</v>
      </c>
      <c r="R47" t="n">
        <v>7.58</v>
      </c>
      <c r="S47" t="n">
        <v>7.25</v>
      </c>
      <c r="T47" t="n">
        <v>9.18</v>
      </c>
      <c r="U47" t="n">
        <v>13.34</v>
      </c>
      <c r="V47" t="n">
        <v>16.1</v>
      </c>
      <c r="W47" t="inlineStr">
        <is>
          <t>-</t>
        </is>
      </c>
    </row>
    <row r="48">
      <c r="A48" s="5" t="inlineStr">
        <is>
          <t>Personal am Ende des Jahres</t>
        </is>
      </c>
      <c r="B48" s="5" t="inlineStr">
        <is>
          <t>Staff at the end of year</t>
        </is>
      </c>
      <c r="C48" t="n">
        <v>3232</v>
      </c>
      <c r="D48" t="n">
        <v>3048</v>
      </c>
      <c r="E48" t="n">
        <v>2958</v>
      </c>
      <c r="F48" t="n">
        <v>2910</v>
      </c>
      <c r="G48" t="n">
        <v>2888</v>
      </c>
      <c r="H48" t="n">
        <v>2972</v>
      </c>
      <c r="I48" t="n">
        <v>2540</v>
      </c>
      <c r="J48" t="n">
        <v>2460</v>
      </c>
      <c r="K48" t="n">
        <v>2366</v>
      </c>
      <c r="L48" t="n">
        <v>2189</v>
      </c>
      <c r="M48" t="n">
        <v>2147</v>
      </c>
      <c r="N48" t="n">
        <v>2152</v>
      </c>
      <c r="O48" t="n">
        <v>1929</v>
      </c>
      <c r="P48" t="n">
        <v>1292</v>
      </c>
      <c r="Q48" t="n">
        <v>1207</v>
      </c>
      <c r="R48" t="n">
        <v>796</v>
      </c>
      <c r="S48" t="n">
        <v>752</v>
      </c>
      <c r="T48" t="n">
        <v>869</v>
      </c>
      <c r="U48" t="n">
        <v>238</v>
      </c>
      <c r="V48" t="n">
        <v>216</v>
      </c>
      <c r="W48" t="inlineStr">
        <is>
          <t>-</t>
        </is>
      </c>
    </row>
    <row r="49">
      <c r="A49" s="5" t="inlineStr">
        <is>
          <t>Personalaufwand in Mio. EUR</t>
        </is>
      </c>
      <c r="B49" s="5" t="inlineStr">
        <is>
          <t>Personnel expenses in M</t>
        </is>
      </c>
      <c r="C49" t="n">
        <v>347.5</v>
      </c>
      <c r="D49" t="n">
        <v>311.2</v>
      </c>
      <c r="E49" t="n">
        <v>294.5</v>
      </c>
      <c r="F49" t="n">
        <v>266.8</v>
      </c>
      <c r="G49" t="n">
        <v>260.2</v>
      </c>
      <c r="H49" t="n">
        <v>228.7</v>
      </c>
      <c r="I49" t="n">
        <v>224.4</v>
      </c>
      <c r="J49" t="n">
        <v>211.1</v>
      </c>
      <c r="K49" t="n">
        <v>185.3</v>
      </c>
      <c r="L49" t="n">
        <v>182.2</v>
      </c>
      <c r="M49" t="n">
        <v>159.8</v>
      </c>
      <c r="N49" t="n">
        <v>149.8</v>
      </c>
      <c r="O49" t="n">
        <v>141.4</v>
      </c>
      <c r="P49" t="n">
        <v>92.8</v>
      </c>
      <c r="Q49" t="n">
        <v>81.8</v>
      </c>
      <c r="R49" t="n">
        <v>60.4</v>
      </c>
      <c r="S49" t="n">
        <v>61.5</v>
      </c>
      <c r="T49" t="n">
        <v>55.2</v>
      </c>
      <c r="U49" t="n">
        <v>49.5</v>
      </c>
      <c r="V49" t="inlineStr">
        <is>
          <t>-</t>
        </is>
      </c>
      <c r="W49" t="inlineStr">
        <is>
          <t>-</t>
        </is>
      </c>
    </row>
    <row r="50">
      <c r="A50" s="5" t="inlineStr">
        <is>
          <t>Aufwand je Mitarbeiter in EUR</t>
        </is>
      </c>
      <c r="B50" s="5" t="inlineStr">
        <is>
          <t>Effort per employee</t>
        </is>
      </c>
      <c r="C50" t="n">
        <v>107519</v>
      </c>
      <c r="D50" t="n">
        <v>102100</v>
      </c>
      <c r="E50" t="n">
        <v>99561</v>
      </c>
      <c r="F50" t="n">
        <v>91684</v>
      </c>
      <c r="G50" t="n">
        <v>90097</v>
      </c>
      <c r="H50" t="n">
        <v>76952</v>
      </c>
      <c r="I50" t="n">
        <v>88346</v>
      </c>
      <c r="J50" t="n">
        <v>85813</v>
      </c>
      <c r="K50" t="n">
        <v>78318</v>
      </c>
      <c r="L50" t="n">
        <v>83234</v>
      </c>
      <c r="M50" t="n">
        <v>74429</v>
      </c>
      <c r="N50" t="n">
        <v>69610</v>
      </c>
      <c r="O50" t="n">
        <v>73302</v>
      </c>
      <c r="P50" t="n">
        <v>71827</v>
      </c>
      <c r="Q50" t="n">
        <v>67771</v>
      </c>
      <c r="R50" t="n">
        <v>75879</v>
      </c>
      <c r="S50" t="n">
        <v>81782</v>
      </c>
      <c r="T50" t="n">
        <v>63521</v>
      </c>
      <c r="U50" t="n">
        <v>207983</v>
      </c>
      <c r="V50" t="inlineStr">
        <is>
          <t>-</t>
        </is>
      </c>
      <c r="W50" t="inlineStr">
        <is>
          <t>-</t>
        </is>
      </c>
    </row>
    <row r="51">
      <c r="A51" s="5" t="inlineStr">
        <is>
          <t>Umsatz je Mitarbeiter in EUR</t>
        </is>
      </c>
      <c r="B51" s="5" t="inlineStr">
        <is>
          <t>Turnover per employee</t>
        </is>
      </c>
      <c r="C51" t="n">
        <v>451523</v>
      </c>
      <c r="D51" t="n">
        <v>420230</v>
      </c>
      <c r="E51" t="n">
        <v>402264</v>
      </c>
      <c r="F51" t="n">
        <v>374009</v>
      </c>
      <c r="G51" t="n">
        <v>360132</v>
      </c>
      <c r="H51" t="n">
        <v>305940</v>
      </c>
      <c r="I51" t="n">
        <v>356868</v>
      </c>
      <c r="J51" t="n">
        <v>350356</v>
      </c>
      <c r="K51" t="n">
        <v>320707</v>
      </c>
      <c r="L51" t="n">
        <v>309128</v>
      </c>
      <c r="M51" t="n">
        <v>298137</v>
      </c>
      <c r="N51" t="n">
        <v>278903</v>
      </c>
      <c r="O51" t="n">
        <v>295334</v>
      </c>
      <c r="P51" t="n">
        <v>302321</v>
      </c>
      <c r="Q51" t="n">
        <v>268185</v>
      </c>
      <c r="R51" t="n">
        <v>295100</v>
      </c>
      <c r="S51" t="n">
        <v>313430</v>
      </c>
      <c r="T51" t="n">
        <v>235443</v>
      </c>
      <c r="U51" t="n">
        <v>171848</v>
      </c>
      <c r="V51" t="n">
        <v>193981</v>
      </c>
      <c r="W51" t="inlineStr">
        <is>
          <t>-</t>
        </is>
      </c>
    </row>
    <row r="52">
      <c r="A52" s="5" t="inlineStr">
        <is>
          <t>Bruttoergebnis je Mitarbeiter in EUR</t>
        </is>
      </c>
      <c r="B52" s="5" t="inlineStr">
        <is>
          <t>Gross Profit per employee</t>
        </is>
      </c>
      <c r="C52" t="n">
        <v>257395</v>
      </c>
      <c r="D52" t="n">
        <v>233071</v>
      </c>
      <c r="E52" t="n">
        <v>222008</v>
      </c>
      <c r="F52" t="n">
        <v>199141</v>
      </c>
      <c r="G52" t="n">
        <v>186877</v>
      </c>
      <c r="H52" t="n">
        <v>164334</v>
      </c>
      <c r="I52" t="n">
        <v>192047</v>
      </c>
      <c r="J52" t="n">
        <v>187561</v>
      </c>
      <c r="K52" t="n">
        <v>175317</v>
      </c>
      <c r="L52" t="n">
        <v>163865</v>
      </c>
      <c r="M52" t="n">
        <v>150116</v>
      </c>
      <c r="N52" t="n">
        <v>140985</v>
      </c>
      <c r="O52" t="n">
        <v>153188</v>
      </c>
      <c r="P52" t="n">
        <v>142260</v>
      </c>
      <c r="Q52" t="n">
        <v>126263</v>
      </c>
      <c r="R52" t="n">
        <v>136935</v>
      </c>
      <c r="S52" t="n">
        <v>136303</v>
      </c>
      <c r="T52" t="n">
        <v>81358</v>
      </c>
      <c r="U52" t="n">
        <v>87815</v>
      </c>
      <c r="V52" t="n">
        <v>100000</v>
      </c>
      <c r="W52" t="inlineStr">
        <is>
          <t>-</t>
        </is>
      </c>
    </row>
    <row r="53">
      <c r="A53" s="5" t="inlineStr">
        <is>
          <t>Gewinn je Mitarbeiter in EUR</t>
        </is>
      </c>
      <c r="B53" s="5" t="inlineStr">
        <is>
          <t>Earnings per employee</t>
        </is>
      </c>
      <c r="C53" t="n">
        <v>49443</v>
      </c>
      <c r="D53" t="n">
        <v>41503</v>
      </c>
      <c r="E53" t="n">
        <v>45436</v>
      </c>
      <c r="F53" t="n">
        <v>33780</v>
      </c>
      <c r="G53" t="n">
        <v>21572</v>
      </c>
      <c r="H53" t="n">
        <v>25236</v>
      </c>
      <c r="I53" t="n">
        <v>36811</v>
      </c>
      <c r="J53" t="n">
        <v>29228</v>
      </c>
      <c r="K53" t="n">
        <v>28276</v>
      </c>
      <c r="L53" t="n">
        <v>25080</v>
      </c>
      <c r="M53" t="n">
        <v>23521</v>
      </c>
      <c r="N53" t="n">
        <v>25093</v>
      </c>
      <c r="O53" t="n">
        <v>24676</v>
      </c>
      <c r="P53" t="n">
        <v>20666</v>
      </c>
      <c r="Q53" t="n">
        <v>14167</v>
      </c>
      <c r="R53" t="n">
        <v>15829</v>
      </c>
      <c r="S53" t="n">
        <v>8777</v>
      </c>
      <c r="T53" t="n">
        <v>3913</v>
      </c>
      <c r="U53" t="n">
        <v>-31092</v>
      </c>
      <c r="V53" t="n">
        <v>9259</v>
      </c>
      <c r="W53" t="inlineStr">
        <is>
          <t>-</t>
        </is>
      </c>
    </row>
    <row r="54">
      <c r="A54" s="5" t="inlineStr">
        <is>
          <t>KGV (Kurs/Gewinn)</t>
        </is>
      </c>
      <c r="B54" s="5" t="inlineStr">
        <is>
          <t>PE (price/earnings)</t>
        </is>
      </c>
      <c r="C54" t="n">
        <v>54.6</v>
      </c>
      <c r="D54" t="n">
        <v>51.4</v>
      </c>
      <c r="E54" t="n">
        <v>28.1</v>
      </c>
      <c r="F54" t="n">
        <v>28.1</v>
      </c>
      <c r="G54" t="n">
        <v>32.5</v>
      </c>
      <c r="H54" t="n">
        <v>25</v>
      </c>
      <c r="I54" t="n">
        <v>19.2</v>
      </c>
      <c r="J54" t="n">
        <v>22.6</v>
      </c>
      <c r="K54" t="n">
        <v>16.3</v>
      </c>
      <c r="L54" t="n">
        <v>17</v>
      </c>
      <c r="M54" t="n">
        <v>16.4</v>
      </c>
      <c r="N54" t="n">
        <v>15.4</v>
      </c>
      <c r="O54" t="n">
        <v>25.3</v>
      </c>
      <c r="P54" t="n">
        <v>22.6</v>
      </c>
      <c r="Q54" t="n">
        <v>27.9</v>
      </c>
      <c r="R54" t="n">
        <v>22.9</v>
      </c>
      <c r="S54" t="n">
        <v>42.6</v>
      </c>
      <c r="T54" t="n">
        <v>48.1</v>
      </c>
      <c r="U54" t="inlineStr">
        <is>
          <t>-</t>
        </is>
      </c>
      <c r="V54" t="n">
        <v>88.2</v>
      </c>
      <c r="W54" t="inlineStr">
        <is>
          <t>-</t>
        </is>
      </c>
    </row>
    <row r="55">
      <c r="A55" s="5" t="inlineStr">
        <is>
          <t>KUV (Kurs/Umsatz)</t>
        </is>
      </c>
      <c r="B55" s="5" t="inlineStr">
        <is>
          <t>PS (price/sales)</t>
        </is>
      </c>
      <c r="C55" t="n">
        <v>5.99</v>
      </c>
      <c r="D55" t="n">
        <v>5.06</v>
      </c>
      <c r="E55" t="n">
        <v>3.32</v>
      </c>
      <c r="F55" t="n">
        <v>2.54</v>
      </c>
      <c r="G55" t="n">
        <v>1.95</v>
      </c>
      <c r="H55" t="n">
        <v>2.06</v>
      </c>
      <c r="I55" t="n">
        <v>1.98</v>
      </c>
      <c r="J55" t="n">
        <v>1.88</v>
      </c>
      <c r="K55" t="n">
        <v>1.43</v>
      </c>
      <c r="L55" t="n">
        <v>1.39</v>
      </c>
      <c r="M55" t="n">
        <v>1.29</v>
      </c>
      <c r="N55" t="n">
        <v>1.37</v>
      </c>
      <c r="O55" t="n">
        <v>2.2</v>
      </c>
      <c r="P55" t="n">
        <v>1.54</v>
      </c>
      <c r="Q55" t="n">
        <v>1.47</v>
      </c>
      <c r="R55" t="n">
        <v>1.22</v>
      </c>
      <c r="S55" t="n">
        <v>1.28</v>
      </c>
      <c r="T55" t="n">
        <v>0.79</v>
      </c>
      <c r="U55" t="n">
        <v>0.9399999999999999</v>
      </c>
      <c r="V55" t="n">
        <v>4.08</v>
      </c>
      <c r="W55" t="inlineStr">
        <is>
          <t>-</t>
        </is>
      </c>
    </row>
    <row r="56">
      <c r="A56" s="5" t="inlineStr">
        <is>
          <t>KBV (Kurs/Buchwert)</t>
        </is>
      </c>
      <c r="B56" s="5" t="inlineStr">
        <is>
          <t>PB (price/book value)</t>
        </is>
      </c>
      <c r="C56" t="n">
        <v>6.25</v>
      </c>
      <c r="D56" t="n">
        <v>5.01</v>
      </c>
      <c r="E56" t="n">
        <v>3.25</v>
      </c>
      <c r="F56" t="n">
        <v>3.47</v>
      </c>
      <c r="G56" t="n">
        <v>2.7</v>
      </c>
      <c r="H56" t="n">
        <v>2.61</v>
      </c>
      <c r="I56" t="n">
        <v>2.57</v>
      </c>
      <c r="J56" t="n">
        <v>2.47</v>
      </c>
      <c r="K56" t="n">
        <v>1.81</v>
      </c>
      <c r="L56" t="n">
        <v>1.64</v>
      </c>
      <c r="M56" t="n">
        <v>1.58</v>
      </c>
      <c r="N56" t="n">
        <v>1.69</v>
      </c>
      <c r="O56" t="n">
        <v>2.66</v>
      </c>
      <c r="P56" t="n">
        <v>2.69</v>
      </c>
      <c r="Q56" t="n">
        <v>2.31</v>
      </c>
      <c r="R56" t="n">
        <v>2.18</v>
      </c>
      <c r="S56" t="n">
        <v>2.49</v>
      </c>
      <c r="T56" t="n">
        <v>1.7</v>
      </c>
      <c r="U56" t="n">
        <v>0.63</v>
      </c>
      <c r="V56" t="n">
        <v>2.47</v>
      </c>
      <c r="W56" t="inlineStr">
        <is>
          <t>-</t>
        </is>
      </c>
    </row>
    <row r="57">
      <c r="A57" s="5" t="inlineStr">
        <is>
          <t>KCV (Kurs/Cashflow)</t>
        </is>
      </c>
      <c r="B57" s="5" t="inlineStr">
        <is>
          <t>PC (price/cashflow)</t>
        </is>
      </c>
      <c r="C57" t="n">
        <v>39.81</v>
      </c>
      <c r="D57" t="n">
        <v>34.64</v>
      </c>
      <c r="E57" t="n">
        <v>104.79</v>
      </c>
      <c r="F57" t="n">
        <v>24.75</v>
      </c>
      <c r="G57" t="n">
        <v>35.85</v>
      </c>
      <c r="H57" t="n">
        <v>29.64</v>
      </c>
      <c r="I57" t="n">
        <v>27.78</v>
      </c>
      <c r="J57" t="n">
        <v>17.58</v>
      </c>
      <c r="K57" t="n">
        <v>28.96</v>
      </c>
      <c r="L57" t="n">
        <v>14.4</v>
      </c>
      <c r="M57" t="n">
        <v>9.43</v>
      </c>
      <c r="N57" t="n">
        <v>15.02</v>
      </c>
      <c r="O57" t="n">
        <v>22.36</v>
      </c>
      <c r="P57" t="n">
        <v>14.02</v>
      </c>
      <c r="Q57" t="n">
        <v>12.06</v>
      </c>
      <c r="R57" t="n">
        <v>9.07</v>
      </c>
      <c r="S57" t="n">
        <v>10.76</v>
      </c>
      <c r="T57" t="n">
        <v>7.16</v>
      </c>
      <c r="U57" t="n">
        <v>-2.25</v>
      </c>
      <c r="V57" t="n">
        <v>-28.01</v>
      </c>
      <c r="W57" t="inlineStr">
        <is>
          <t>-</t>
        </is>
      </c>
    </row>
    <row r="58">
      <c r="A58" s="5" t="inlineStr">
        <is>
          <t>Dividendenrendite in %</t>
        </is>
      </c>
      <c r="B58" s="5" t="inlineStr">
        <is>
          <t>Dividend Yield in %</t>
        </is>
      </c>
      <c r="C58" t="n">
        <v>0.66</v>
      </c>
      <c r="D58" t="n">
        <v>0.76</v>
      </c>
      <c r="E58" t="n">
        <v>1.25</v>
      </c>
      <c r="F58" t="n">
        <v>1.23</v>
      </c>
      <c r="G58" t="n">
        <v>1.52</v>
      </c>
      <c r="H58" t="n">
        <v>1.74</v>
      </c>
      <c r="I58" t="n">
        <v>2.04</v>
      </c>
      <c r="J58" t="n">
        <v>2.01</v>
      </c>
      <c r="K58" t="n">
        <v>2.25</v>
      </c>
      <c r="L58" t="n">
        <v>1.9</v>
      </c>
      <c r="M58" t="n">
        <v>1.78</v>
      </c>
      <c r="N58" t="n">
        <v>1.78</v>
      </c>
      <c r="O58" t="n">
        <v>1.04</v>
      </c>
      <c r="P58" t="n">
        <v>0.76</v>
      </c>
      <c r="Q58" t="n">
        <v>1.02</v>
      </c>
      <c r="R58" t="inlineStr">
        <is>
          <t>-</t>
        </is>
      </c>
      <c r="S58" t="inlineStr">
        <is>
          <t>-</t>
        </is>
      </c>
      <c r="T58" t="inlineStr">
        <is>
          <t>-</t>
        </is>
      </c>
      <c r="U58" t="inlineStr">
        <is>
          <t>-</t>
        </is>
      </c>
      <c r="V58" t="inlineStr">
        <is>
          <t>-</t>
        </is>
      </c>
      <c r="W58" t="inlineStr">
        <is>
          <t>-</t>
        </is>
      </c>
    </row>
    <row r="59">
      <c r="A59" s="5" t="inlineStr">
        <is>
          <t>Gewinnrendite in %</t>
        </is>
      </c>
      <c r="B59" s="5" t="inlineStr">
        <is>
          <t>Return on profit in %</t>
        </is>
      </c>
      <c r="C59" t="n">
        <v>1.8</v>
      </c>
      <c r="D59" t="n">
        <v>1.9</v>
      </c>
      <c r="E59" t="n">
        <v>3.6</v>
      </c>
      <c r="F59" t="n">
        <v>3.6</v>
      </c>
      <c r="G59" t="n">
        <v>3.1</v>
      </c>
      <c r="H59" t="n">
        <v>4</v>
      </c>
      <c r="I59" t="n">
        <v>5.2</v>
      </c>
      <c r="J59" t="n">
        <v>4.4</v>
      </c>
      <c r="K59" t="n">
        <v>6.1</v>
      </c>
      <c r="L59" t="n">
        <v>5.9</v>
      </c>
      <c r="M59" t="n">
        <v>6.1</v>
      </c>
      <c r="N59" t="n">
        <v>6.5</v>
      </c>
      <c r="O59" t="n">
        <v>4</v>
      </c>
      <c r="P59" t="n">
        <v>4.4</v>
      </c>
      <c r="Q59" t="n">
        <v>3.6</v>
      </c>
      <c r="R59" t="n">
        <v>4.4</v>
      </c>
      <c r="S59" t="n">
        <v>2.3</v>
      </c>
      <c r="T59" t="n">
        <v>2.1</v>
      </c>
      <c r="U59" t="n">
        <v>-19.2</v>
      </c>
      <c r="V59" t="n">
        <v>1.1</v>
      </c>
      <c r="W59" t="inlineStr">
        <is>
          <t>-</t>
        </is>
      </c>
    </row>
    <row r="60">
      <c r="A60" s="5" t="inlineStr">
        <is>
          <t>Eigenkapitalrendite in %</t>
        </is>
      </c>
      <c r="B60" s="5" t="inlineStr">
        <is>
          <t>Return on Equity in %</t>
        </is>
      </c>
      <c r="C60" t="n">
        <v>11.43</v>
      </c>
      <c r="D60" t="n">
        <v>9.779999999999999</v>
      </c>
      <c r="E60" t="n">
        <v>11.06</v>
      </c>
      <c r="F60" t="n">
        <v>12.32</v>
      </c>
      <c r="G60" t="n">
        <v>8.26</v>
      </c>
      <c r="H60" t="n">
        <v>10.49</v>
      </c>
      <c r="I60" t="n">
        <v>13.39</v>
      </c>
      <c r="J60" t="n">
        <v>10.98</v>
      </c>
      <c r="K60" t="n">
        <v>11.17</v>
      </c>
      <c r="L60" t="n">
        <v>9.59</v>
      </c>
      <c r="M60" t="n">
        <v>9.699999999999999</v>
      </c>
      <c r="N60" t="n">
        <v>11.07</v>
      </c>
      <c r="O60" t="n">
        <v>10.09</v>
      </c>
      <c r="P60" t="n">
        <v>11.97</v>
      </c>
      <c r="Q60" t="n">
        <v>8.31</v>
      </c>
      <c r="R60" t="n">
        <v>9.57</v>
      </c>
      <c r="S60" t="n">
        <v>5.44</v>
      </c>
      <c r="T60" t="n">
        <v>3.57</v>
      </c>
      <c r="U60" t="n">
        <v>-12.05</v>
      </c>
      <c r="V60" t="n">
        <v>2.89</v>
      </c>
      <c r="W60" t="n">
        <v>61.67</v>
      </c>
    </row>
    <row r="61">
      <c r="A61" s="5" t="inlineStr">
        <is>
          <t>Umsatzrendite in %</t>
        </is>
      </c>
      <c r="B61" s="5" t="inlineStr">
        <is>
          <t>Return on sales in %</t>
        </is>
      </c>
      <c r="C61" t="n">
        <v>10.95</v>
      </c>
      <c r="D61" t="n">
        <v>9.880000000000001</v>
      </c>
      <c r="E61" t="n">
        <v>11.3</v>
      </c>
      <c r="F61" t="n">
        <v>9.029999999999999</v>
      </c>
      <c r="G61" t="n">
        <v>5.99</v>
      </c>
      <c r="H61" t="n">
        <v>8.25</v>
      </c>
      <c r="I61" t="n">
        <v>10.32</v>
      </c>
      <c r="J61" t="n">
        <v>8.34</v>
      </c>
      <c r="K61" t="n">
        <v>8.82</v>
      </c>
      <c r="L61" t="n">
        <v>8.109999999999999</v>
      </c>
      <c r="M61" t="n">
        <v>7.89</v>
      </c>
      <c r="N61" t="n">
        <v>9</v>
      </c>
      <c r="O61" t="n">
        <v>8.359999999999999</v>
      </c>
      <c r="P61" t="n">
        <v>6.84</v>
      </c>
      <c r="Q61" t="n">
        <v>5.28</v>
      </c>
      <c r="R61" t="n">
        <v>5.36</v>
      </c>
      <c r="S61" t="n">
        <v>2.8</v>
      </c>
      <c r="T61" t="n">
        <v>1.66</v>
      </c>
      <c r="U61" t="n">
        <v>-18.09</v>
      </c>
      <c r="V61" t="n">
        <v>4.77</v>
      </c>
      <c r="W61" t="n">
        <v>10.76</v>
      </c>
    </row>
    <row r="62">
      <c r="A62" s="5" t="inlineStr">
        <is>
          <t>Gesamtkapitalrendite in %</t>
        </is>
      </c>
      <c r="B62" s="5" t="inlineStr">
        <is>
          <t>Total Return on Investment in %</t>
        </is>
      </c>
      <c r="C62" t="n">
        <v>8.279999999999999</v>
      </c>
      <c r="D62" t="n">
        <v>7.74</v>
      </c>
      <c r="E62" t="n">
        <v>8.390000000000001</v>
      </c>
      <c r="F62" t="n">
        <v>8.050000000000001</v>
      </c>
      <c r="G62" t="n">
        <v>5.6</v>
      </c>
      <c r="H62" t="n">
        <v>7.41</v>
      </c>
      <c r="I62" t="n">
        <v>10.21</v>
      </c>
      <c r="J62" t="n">
        <v>8.1</v>
      </c>
      <c r="K62" t="n">
        <v>8.539999999999999</v>
      </c>
      <c r="L62" t="n">
        <v>7.23</v>
      </c>
      <c r="M62" t="n">
        <v>7.49</v>
      </c>
      <c r="N62" t="n">
        <v>8.34</v>
      </c>
      <c r="O62" t="n">
        <v>7.76</v>
      </c>
      <c r="P62" t="n">
        <v>7.77</v>
      </c>
      <c r="Q62" t="n">
        <v>5.22</v>
      </c>
      <c r="R62" t="n">
        <v>6.41</v>
      </c>
      <c r="S62" t="n">
        <v>4.23</v>
      </c>
      <c r="T62" t="n">
        <v>3.36</v>
      </c>
      <c r="U62" t="n">
        <v>-8.59</v>
      </c>
      <c r="V62" t="n">
        <v>2.8</v>
      </c>
      <c r="W62" t="n">
        <v>13.44</v>
      </c>
    </row>
    <row r="63">
      <c r="A63" s="5" t="inlineStr">
        <is>
          <t>Return on Investment in %</t>
        </is>
      </c>
      <c r="B63" s="5" t="inlineStr">
        <is>
          <t>Return on Investment in %</t>
        </is>
      </c>
      <c r="C63" t="n">
        <v>7.9</v>
      </c>
      <c r="D63" t="n">
        <v>7.61</v>
      </c>
      <c r="E63" t="n">
        <v>8.279999999999999</v>
      </c>
      <c r="F63" t="n">
        <v>7.88</v>
      </c>
      <c r="G63" t="n">
        <v>5.47</v>
      </c>
      <c r="H63" t="n">
        <v>7.22</v>
      </c>
      <c r="I63" t="n">
        <v>9.529999999999999</v>
      </c>
      <c r="J63" t="n">
        <v>7.47</v>
      </c>
      <c r="K63" t="n">
        <v>7.71</v>
      </c>
      <c r="L63" t="n">
        <v>6.53</v>
      </c>
      <c r="M63" t="n">
        <v>6.69</v>
      </c>
      <c r="N63" t="n">
        <v>7.54</v>
      </c>
      <c r="O63" t="n">
        <v>6.84</v>
      </c>
      <c r="P63" t="n">
        <v>6.89</v>
      </c>
      <c r="Q63" t="n">
        <v>4.65</v>
      </c>
      <c r="R63" t="n">
        <v>5.85</v>
      </c>
      <c r="S63" t="n">
        <v>3.21</v>
      </c>
      <c r="T63" t="n">
        <v>1.76</v>
      </c>
      <c r="U63" t="n">
        <v>-8.949999999999999</v>
      </c>
      <c r="V63" t="n">
        <v>2.44</v>
      </c>
      <c r="W63" t="n">
        <v>11.56</v>
      </c>
    </row>
    <row r="64">
      <c r="A64" s="5" t="inlineStr">
        <is>
          <t>Arbeitsintensität in %</t>
        </is>
      </c>
      <c r="B64" s="5" t="inlineStr">
        <is>
          <t>Work Intensity in %</t>
        </is>
      </c>
      <c r="C64" t="n">
        <v>64.5</v>
      </c>
      <c r="D64" t="n">
        <v>75.27</v>
      </c>
      <c r="E64" t="n">
        <v>74.42</v>
      </c>
      <c r="F64" t="n">
        <v>68.72</v>
      </c>
      <c r="G64" t="n">
        <v>68.14</v>
      </c>
      <c r="H64" t="n">
        <v>66.97</v>
      </c>
      <c r="I64" t="n">
        <v>75.01000000000001</v>
      </c>
      <c r="J64" t="n">
        <v>73.61</v>
      </c>
      <c r="K64" t="n">
        <v>73.87</v>
      </c>
      <c r="L64" t="n">
        <v>72.20999999999999</v>
      </c>
      <c r="M64" t="n">
        <v>69.64</v>
      </c>
      <c r="N64" t="n">
        <v>69.64</v>
      </c>
      <c r="O64" t="n">
        <v>72.91</v>
      </c>
      <c r="P64" t="n">
        <v>54.8</v>
      </c>
      <c r="Q64" t="n">
        <v>53.85</v>
      </c>
      <c r="R64" t="n">
        <v>72.66</v>
      </c>
      <c r="S64" t="n">
        <v>72.3</v>
      </c>
      <c r="T64" t="n">
        <v>62.55</v>
      </c>
      <c r="U64" t="n">
        <v>56.83</v>
      </c>
      <c r="V64" t="n">
        <v>87.58</v>
      </c>
      <c r="W64" t="n">
        <v>80.63</v>
      </c>
    </row>
    <row r="65">
      <c r="A65" s="5" t="inlineStr">
        <is>
          <t>Eigenkapitalquote in %</t>
        </is>
      </c>
      <c r="B65" s="5" t="inlineStr">
        <is>
          <t>Equity Ratio in %</t>
        </is>
      </c>
      <c r="C65" t="n">
        <v>69.16</v>
      </c>
      <c r="D65" t="n">
        <v>77.81999999999999</v>
      </c>
      <c r="E65" t="n">
        <v>74.88</v>
      </c>
      <c r="F65" t="n">
        <v>63.94</v>
      </c>
      <c r="G65" t="n">
        <v>66.17</v>
      </c>
      <c r="H65" t="n">
        <v>68.84</v>
      </c>
      <c r="I65" t="n">
        <v>71.22</v>
      </c>
      <c r="J65" t="n">
        <v>68.02</v>
      </c>
      <c r="K65" t="n">
        <v>69.05</v>
      </c>
      <c r="L65" t="n">
        <v>68.03</v>
      </c>
      <c r="M65" t="n">
        <v>69.03</v>
      </c>
      <c r="N65" t="n">
        <v>68.18000000000001</v>
      </c>
      <c r="O65" t="n">
        <v>67.73</v>
      </c>
      <c r="P65" t="n">
        <v>57.59</v>
      </c>
      <c r="Q65" t="n">
        <v>55.94</v>
      </c>
      <c r="R65" t="n">
        <v>61.1</v>
      </c>
      <c r="S65" t="n">
        <v>58.99</v>
      </c>
      <c r="T65" t="n">
        <v>49.23</v>
      </c>
      <c r="U65" t="n">
        <v>74.23999999999999</v>
      </c>
      <c r="V65" t="n">
        <v>84.29000000000001</v>
      </c>
      <c r="W65" t="n">
        <v>18.75</v>
      </c>
    </row>
    <row r="66">
      <c r="A66" s="5" t="inlineStr">
        <is>
          <t>Fremdkapitalquote in %</t>
        </is>
      </c>
      <c r="B66" s="5" t="inlineStr">
        <is>
          <t>Debt Ratio in %</t>
        </is>
      </c>
      <c r="C66" t="n">
        <v>30.84</v>
      </c>
      <c r="D66" t="n">
        <v>22.18</v>
      </c>
      <c r="E66" t="n">
        <v>25.12</v>
      </c>
      <c r="F66" t="n">
        <v>36.06</v>
      </c>
      <c r="G66" t="n">
        <v>33.83</v>
      </c>
      <c r="H66" t="n">
        <v>31.16</v>
      </c>
      <c r="I66" t="n">
        <v>28.78</v>
      </c>
      <c r="J66" t="n">
        <v>31.98</v>
      </c>
      <c r="K66" t="n">
        <v>30.95</v>
      </c>
      <c r="L66" t="n">
        <v>31.97</v>
      </c>
      <c r="M66" t="n">
        <v>30.97</v>
      </c>
      <c r="N66" t="n">
        <v>31.82</v>
      </c>
      <c r="O66" t="n">
        <v>32.27</v>
      </c>
      <c r="P66" t="n">
        <v>42.41</v>
      </c>
      <c r="Q66" t="n">
        <v>44.06</v>
      </c>
      <c r="R66" t="n">
        <v>38.9</v>
      </c>
      <c r="S66" t="n">
        <v>41.01</v>
      </c>
      <c r="T66" t="n">
        <v>50.77</v>
      </c>
      <c r="U66" t="n">
        <v>25.76</v>
      </c>
      <c r="V66" t="n">
        <v>15.71</v>
      </c>
      <c r="W66" t="n">
        <v>81.25</v>
      </c>
    </row>
    <row r="67">
      <c r="A67" s="5" t="inlineStr">
        <is>
          <t>Verschuldungsgrad in %</t>
        </is>
      </c>
      <c r="B67" s="5" t="inlineStr">
        <is>
          <t>Finance Gearing in %</t>
        </is>
      </c>
      <c r="C67" t="n">
        <v>44.6</v>
      </c>
      <c r="D67" t="n">
        <v>28.5</v>
      </c>
      <c r="E67" t="n">
        <v>33.54</v>
      </c>
      <c r="F67" t="n">
        <v>56.39</v>
      </c>
      <c r="G67" t="n">
        <v>51.12</v>
      </c>
      <c r="H67" t="n">
        <v>45.27</v>
      </c>
      <c r="I67" t="n">
        <v>40.41</v>
      </c>
      <c r="J67" t="n">
        <v>47.01</v>
      </c>
      <c r="K67" t="n">
        <v>44.82</v>
      </c>
      <c r="L67" t="n">
        <v>46.99</v>
      </c>
      <c r="M67" t="n">
        <v>44.85</v>
      </c>
      <c r="N67" t="n">
        <v>46.68</v>
      </c>
      <c r="O67" t="n">
        <v>47.65</v>
      </c>
      <c r="P67" t="n">
        <v>73.64</v>
      </c>
      <c r="Q67" t="n">
        <v>78.76000000000001</v>
      </c>
      <c r="R67" t="n">
        <v>63.68</v>
      </c>
      <c r="S67" t="n">
        <v>69.52</v>
      </c>
      <c r="T67" t="n">
        <v>103.15</v>
      </c>
      <c r="U67" t="n">
        <v>34.69</v>
      </c>
      <c r="V67" t="n">
        <v>18.64</v>
      </c>
      <c r="W67" t="n">
        <v>433.33</v>
      </c>
    </row>
    <row r="68">
      <c r="A68" s="5" t="inlineStr">
        <is>
          <t>Bruttoergebnis Marge in %</t>
        </is>
      </c>
      <c r="B68" s="5" t="inlineStr">
        <is>
          <t>Gross Profit Marge in %</t>
        </is>
      </c>
      <c r="C68" t="n">
        <v>57.02</v>
      </c>
      <c r="D68" t="n">
        <v>55.46</v>
      </c>
      <c r="E68" t="n">
        <v>55.18</v>
      </c>
      <c r="F68" t="n">
        <v>53.26</v>
      </c>
      <c r="G68" t="n">
        <v>51.89</v>
      </c>
      <c r="H68" t="n">
        <v>53.71</v>
      </c>
      <c r="I68" t="n">
        <v>53.82</v>
      </c>
      <c r="J68" t="n">
        <v>53.53</v>
      </c>
      <c r="K68" t="n">
        <v>54.67</v>
      </c>
      <c r="L68" t="n">
        <v>53.01</v>
      </c>
      <c r="M68" t="n">
        <v>50.35</v>
      </c>
      <c r="N68" t="n">
        <v>50.55</v>
      </c>
      <c r="O68" t="n">
        <v>51.87</v>
      </c>
      <c r="P68" t="n">
        <v>47.06</v>
      </c>
      <c r="Q68" t="n">
        <v>47.08</v>
      </c>
      <c r="R68" t="n">
        <v>46.4</v>
      </c>
      <c r="S68" t="n">
        <v>43.49</v>
      </c>
      <c r="T68" t="n">
        <v>34.56</v>
      </c>
      <c r="U68" t="n">
        <v>51.1</v>
      </c>
      <c r="V68" t="n">
        <v>51.55</v>
      </c>
    </row>
    <row r="69">
      <c r="A69" s="5" t="inlineStr">
        <is>
          <t>Kurzfristige Vermögensquote in %</t>
        </is>
      </c>
      <c r="B69" s="5" t="inlineStr">
        <is>
          <t>Current Assets Ratio in %</t>
        </is>
      </c>
      <c r="C69" t="n">
        <v>64.48999999999999</v>
      </c>
      <c r="D69" t="n">
        <v>75.27</v>
      </c>
      <c r="E69" t="n">
        <v>74.43000000000001</v>
      </c>
      <c r="F69" t="n">
        <v>68.7</v>
      </c>
      <c r="G69" t="n">
        <v>68.16</v>
      </c>
      <c r="H69" t="n">
        <v>66.98</v>
      </c>
      <c r="I69" t="n">
        <v>75.01000000000001</v>
      </c>
      <c r="J69" t="n">
        <v>73.61</v>
      </c>
      <c r="K69" t="n">
        <v>73.87</v>
      </c>
      <c r="L69" t="n">
        <v>72.20999999999999</v>
      </c>
      <c r="M69" t="n">
        <v>69.64</v>
      </c>
      <c r="N69" t="n">
        <v>69.64</v>
      </c>
      <c r="O69" t="n">
        <v>72.91</v>
      </c>
      <c r="P69" t="n">
        <v>54.8</v>
      </c>
      <c r="Q69" t="n">
        <v>53.85</v>
      </c>
      <c r="R69" t="n">
        <v>72.66</v>
      </c>
      <c r="S69" t="n">
        <v>72.3</v>
      </c>
      <c r="T69" t="n">
        <v>62.55</v>
      </c>
      <c r="U69" t="n">
        <v>56.83</v>
      </c>
      <c r="V69" t="n">
        <v>87.58</v>
      </c>
    </row>
    <row r="70">
      <c r="A70" s="5" t="inlineStr">
        <is>
          <t>Nettogewinn Marge in %</t>
        </is>
      </c>
      <c r="B70" s="5" t="inlineStr">
        <is>
          <t>Net Profit Marge in %</t>
        </is>
      </c>
      <c r="C70" t="n">
        <v>10.95</v>
      </c>
      <c r="D70" t="n">
        <v>9.880000000000001</v>
      </c>
      <c r="E70" t="n">
        <v>11.29</v>
      </c>
      <c r="F70" t="n">
        <v>9.029999999999999</v>
      </c>
      <c r="G70" t="n">
        <v>5.99</v>
      </c>
      <c r="H70" t="n">
        <v>8.25</v>
      </c>
      <c r="I70" t="n">
        <v>10.32</v>
      </c>
      <c r="J70" t="n">
        <v>8.34</v>
      </c>
      <c r="K70" t="n">
        <v>8.82</v>
      </c>
      <c r="L70" t="n">
        <v>8.109999999999999</v>
      </c>
      <c r="M70" t="n">
        <v>7.89</v>
      </c>
      <c r="N70" t="n">
        <v>9</v>
      </c>
      <c r="O70" t="n">
        <v>8.359999999999999</v>
      </c>
      <c r="P70" t="n">
        <v>6.84</v>
      </c>
      <c r="Q70" t="n">
        <v>5.28</v>
      </c>
      <c r="R70" t="n">
        <v>5.36</v>
      </c>
      <c r="S70" t="n">
        <v>2.8</v>
      </c>
      <c r="T70" t="n">
        <v>1.66</v>
      </c>
      <c r="U70" t="n">
        <v>-18.09</v>
      </c>
      <c r="V70" t="n">
        <v>4.77</v>
      </c>
    </row>
    <row r="71">
      <c r="A71" s="5" t="inlineStr">
        <is>
          <t>Operative Ergebnis Marge in %</t>
        </is>
      </c>
      <c r="B71" s="5" t="inlineStr">
        <is>
          <t>EBIT Marge in %</t>
        </is>
      </c>
      <c r="C71" t="n">
        <v>18.14</v>
      </c>
      <c r="D71" t="n">
        <v>15.39</v>
      </c>
      <c r="E71" t="n">
        <v>15.19</v>
      </c>
      <c r="F71" t="n">
        <v>14.18</v>
      </c>
      <c r="G71" t="n">
        <v>12.56</v>
      </c>
      <c r="H71" t="n">
        <v>13.27</v>
      </c>
      <c r="I71" t="n">
        <v>14.77</v>
      </c>
      <c r="J71" t="n">
        <v>14.26</v>
      </c>
      <c r="K71" t="n">
        <v>13.65</v>
      </c>
      <c r="L71" t="n">
        <v>12.81</v>
      </c>
      <c r="M71" t="n">
        <v>11.89</v>
      </c>
      <c r="N71" t="n">
        <v>11.3</v>
      </c>
      <c r="O71" t="n">
        <v>12.36</v>
      </c>
      <c r="P71" t="n">
        <v>12.31</v>
      </c>
      <c r="Q71" t="n">
        <v>11.31</v>
      </c>
      <c r="R71" t="n">
        <v>11.2</v>
      </c>
      <c r="S71" t="n">
        <v>10.48</v>
      </c>
      <c r="T71" t="n">
        <v>4.11</v>
      </c>
      <c r="U71" t="n">
        <v>-26.65</v>
      </c>
      <c r="V71" t="n">
        <v>11.22</v>
      </c>
    </row>
    <row r="72">
      <c r="A72" s="5" t="inlineStr">
        <is>
          <t>Vermögensumsschlag in %</t>
        </is>
      </c>
      <c r="B72" s="5" t="inlineStr">
        <is>
          <t>Asset Turnover in %</t>
        </is>
      </c>
      <c r="C72" t="n">
        <v>72.16</v>
      </c>
      <c r="D72" t="n">
        <v>77.08</v>
      </c>
      <c r="E72" t="n">
        <v>73.31999999999999</v>
      </c>
      <c r="F72" t="n">
        <v>87.18000000000001</v>
      </c>
      <c r="G72" t="n">
        <v>91.31</v>
      </c>
      <c r="H72" t="n">
        <v>87.52</v>
      </c>
      <c r="I72" t="n">
        <v>92.43000000000001</v>
      </c>
      <c r="J72" t="n">
        <v>89.51000000000001</v>
      </c>
      <c r="K72" t="n">
        <v>87.47</v>
      </c>
      <c r="L72" t="n">
        <v>80.44</v>
      </c>
      <c r="M72" t="n">
        <v>84.84999999999999</v>
      </c>
      <c r="N72" t="n">
        <v>83.84999999999999</v>
      </c>
      <c r="O72" t="n">
        <v>81.81999999999999</v>
      </c>
      <c r="P72" t="n">
        <v>100.83</v>
      </c>
      <c r="Q72" t="n">
        <v>88.03</v>
      </c>
      <c r="R72" t="n">
        <v>109.05</v>
      </c>
      <c r="S72" t="n">
        <v>114.53</v>
      </c>
      <c r="T72" t="n">
        <v>105.68</v>
      </c>
      <c r="U72" t="n">
        <v>49.46</v>
      </c>
      <c r="V72" t="n">
        <v>51.04</v>
      </c>
    </row>
    <row r="73">
      <c r="A73" s="5" t="inlineStr">
        <is>
          <t>Langfristige Vermögensquote in %</t>
        </is>
      </c>
      <c r="B73" s="5" t="inlineStr">
        <is>
          <t>Non-Current Assets Ratio in %</t>
        </is>
      </c>
      <c r="C73" t="n">
        <v>35.5</v>
      </c>
      <c r="D73" t="n">
        <v>24.73</v>
      </c>
      <c r="E73" t="n">
        <v>25.58</v>
      </c>
      <c r="F73" t="n">
        <v>31.27</v>
      </c>
      <c r="G73" t="n">
        <v>31.87</v>
      </c>
      <c r="H73" t="n">
        <v>33.03</v>
      </c>
      <c r="I73" t="n">
        <v>24.99</v>
      </c>
      <c r="J73" t="n">
        <v>26.39</v>
      </c>
      <c r="K73" t="n">
        <v>26.13</v>
      </c>
      <c r="L73" t="n">
        <v>27.79</v>
      </c>
      <c r="M73" t="n">
        <v>30.36</v>
      </c>
      <c r="N73" t="n">
        <v>30.36</v>
      </c>
      <c r="O73" t="n">
        <v>27.09</v>
      </c>
      <c r="P73" t="n">
        <v>45.2</v>
      </c>
      <c r="Q73" t="n">
        <v>46.15</v>
      </c>
      <c r="R73" t="n">
        <v>27.34</v>
      </c>
      <c r="S73" t="n">
        <v>27.7</v>
      </c>
      <c r="T73" t="n">
        <v>37.45</v>
      </c>
      <c r="U73" t="n">
        <v>43.17</v>
      </c>
      <c r="V73" t="n">
        <v>12.42</v>
      </c>
    </row>
    <row r="74">
      <c r="A74" s="5" t="inlineStr">
        <is>
          <t>Gesamtkapitalrentabilität</t>
        </is>
      </c>
      <c r="B74" s="5" t="inlineStr">
        <is>
          <t>ROA Return on Assets in %</t>
        </is>
      </c>
      <c r="C74" t="n">
        <v>7.9</v>
      </c>
      <c r="D74" t="n">
        <v>7.61</v>
      </c>
      <c r="E74" t="n">
        <v>8.279999999999999</v>
      </c>
      <c r="F74" t="n">
        <v>7.88</v>
      </c>
      <c r="G74" t="n">
        <v>5.47</v>
      </c>
      <c r="H74" t="n">
        <v>7.22</v>
      </c>
      <c r="I74" t="n">
        <v>9.529999999999999</v>
      </c>
      <c r="J74" t="n">
        <v>7.47</v>
      </c>
      <c r="K74" t="n">
        <v>7.71</v>
      </c>
      <c r="L74" t="n">
        <v>6.53</v>
      </c>
      <c r="M74" t="n">
        <v>6.69</v>
      </c>
      <c r="N74" t="n">
        <v>7.54</v>
      </c>
      <c r="O74" t="n">
        <v>6.84</v>
      </c>
      <c r="P74" t="n">
        <v>6.89</v>
      </c>
      <c r="Q74" t="n">
        <v>4.65</v>
      </c>
      <c r="R74" t="n">
        <v>5.85</v>
      </c>
      <c r="S74" t="n">
        <v>3.21</v>
      </c>
      <c r="T74" t="n">
        <v>1.76</v>
      </c>
      <c r="U74" t="n">
        <v>-8.949999999999999</v>
      </c>
      <c r="V74" t="n">
        <v>2.44</v>
      </c>
    </row>
    <row r="75">
      <c r="A75" s="5" t="inlineStr">
        <is>
          <t>Ertrag des eingesetzten Kapitals</t>
        </is>
      </c>
      <c r="B75" s="5" t="inlineStr">
        <is>
          <t>ROCE Return on Cap. Empl. in %</t>
        </is>
      </c>
      <c r="C75" t="n">
        <v>15.73</v>
      </c>
      <c r="D75" t="n">
        <v>14.26</v>
      </c>
      <c r="E75" t="n">
        <v>13.83</v>
      </c>
      <c r="F75" t="n">
        <v>16.04</v>
      </c>
      <c r="G75" t="n">
        <v>14.58</v>
      </c>
      <c r="H75" t="n">
        <v>14.39</v>
      </c>
      <c r="I75" t="n">
        <v>17.31</v>
      </c>
      <c r="J75" t="n">
        <v>16.4</v>
      </c>
      <c r="K75" t="n">
        <v>14.9</v>
      </c>
      <c r="L75" t="n">
        <v>13</v>
      </c>
      <c r="M75" t="n">
        <v>12.6</v>
      </c>
      <c r="N75" t="n">
        <v>11.84</v>
      </c>
      <c r="O75" t="n">
        <v>12.95</v>
      </c>
      <c r="P75" t="n">
        <v>16.44</v>
      </c>
      <c r="Q75" t="n">
        <v>12.96</v>
      </c>
      <c r="R75" t="n">
        <v>15.85</v>
      </c>
      <c r="S75" t="n">
        <v>15.88</v>
      </c>
      <c r="T75" t="n">
        <v>6.33</v>
      </c>
      <c r="U75" t="n">
        <v>-15.96</v>
      </c>
      <c r="V75" t="n">
        <v>6.7</v>
      </c>
    </row>
    <row r="76">
      <c r="A76" s="5" t="inlineStr">
        <is>
          <t>Eigenkapital zu Anlagevermögen</t>
        </is>
      </c>
      <c r="B76" s="5" t="inlineStr">
        <is>
          <t>Equity to Fixed Assets in %</t>
        </is>
      </c>
      <c r="C76" t="n">
        <v>194.76</v>
      </c>
      <c r="D76" t="n">
        <v>314.84</v>
      </c>
      <c r="E76" t="n">
        <v>292.63</v>
      </c>
      <c r="F76" t="n">
        <v>204.41</v>
      </c>
      <c r="G76" t="n">
        <v>207.69</v>
      </c>
      <c r="H76" t="n">
        <v>208.42</v>
      </c>
      <c r="I76" t="n">
        <v>284.94</v>
      </c>
      <c r="J76" t="n">
        <v>257.77</v>
      </c>
      <c r="K76" t="n">
        <v>264.23</v>
      </c>
      <c r="L76" t="n">
        <v>244.78</v>
      </c>
      <c r="M76" t="n">
        <v>227.42</v>
      </c>
      <c r="N76" t="n">
        <v>224.57</v>
      </c>
      <c r="O76" t="n">
        <v>250.05</v>
      </c>
      <c r="P76" t="n">
        <v>127.41</v>
      </c>
      <c r="Q76" t="n">
        <v>121.21</v>
      </c>
      <c r="R76" t="n">
        <v>223.43</v>
      </c>
      <c r="S76" t="n">
        <v>212.98</v>
      </c>
      <c r="T76" t="n">
        <v>131.45</v>
      </c>
      <c r="U76" t="n">
        <v>171.99</v>
      </c>
      <c r="V76" t="n">
        <v>678.4299999999999</v>
      </c>
    </row>
    <row r="77">
      <c r="A77" s="5" t="inlineStr">
        <is>
          <t>Liquidität Dritten Grades</t>
        </is>
      </c>
      <c r="B77" s="5" t="inlineStr">
        <is>
          <t>Current Ratio in %</t>
        </is>
      </c>
      <c r="C77" t="n">
        <v>383.98</v>
      </c>
      <c r="D77" t="n">
        <v>446.47</v>
      </c>
      <c r="E77" t="n">
        <v>382.16</v>
      </c>
      <c r="F77" t="n">
        <v>299.9</v>
      </c>
      <c r="G77" t="n">
        <v>318.94</v>
      </c>
      <c r="H77" t="n">
        <v>347.78</v>
      </c>
      <c r="I77" t="n">
        <v>354.97</v>
      </c>
      <c r="J77" t="n">
        <v>331.68</v>
      </c>
      <c r="K77" t="n">
        <v>371.69</v>
      </c>
      <c r="L77" t="n">
        <v>348.48</v>
      </c>
      <c r="M77" t="n">
        <v>349.1</v>
      </c>
      <c r="N77" t="n">
        <v>347.63</v>
      </c>
      <c r="O77" t="n">
        <v>332.92</v>
      </c>
      <c r="P77" t="n">
        <v>223.95</v>
      </c>
      <c r="Q77" t="n">
        <v>232.12</v>
      </c>
      <c r="R77" t="n">
        <v>316.16</v>
      </c>
      <c r="S77" t="n">
        <v>295.83</v>
      </c>
      <c r="T77" t="n">
        <v>199.18</v>
      </c>
      <c r="U77" t="n">
        <v>326.39</v>
      </c>
      <c r="V77" t="n">
        <v>604.2</v>
      </c>
    </row>
    <row r="78">
      <c r="A78" s="5" t="inlineStr">
        <is>
          <t>Operativer Cashflow</t>
        </is>
      </c>
      <c r="B78" s="5" t="inlineStr">
        <is>
          <t>Operating Cashflow in M</t>
        </is>
      </c>
      <c r="C78" t="n">
        <v>3560.6064</v>
      </c>
      <c r="D78" t="n">
        <v>3098.2016</v>
      </c>
      <c r="E78" t="n">
        <v>9372.417600000001</v>
      </c>
      <c r="F78" t="n">
        <v>2012.4225</v>
      </c>
      <c r="G78" t="n">
        <v>2914.9635</v>
      </c>
      <c r="H78" t="n">
        <v>2410.0284</v>
      </c>
      <c r="I78" t="n">
        <v>2258.7918</v>
      </c>
      <c r="J78" t="n">
        <v>1429.254</v>
      </c>
      <c r="K78" t="n">
        <v>2354.448</v>
      </c>
      <c r="L78" t="n">
        <v>1170.72</v>
      </c>
      <c r="M78" t="n">
        <v>766.659</v>
      </c>
      <c r="N78" t="n">
        <v>1221.126</v>
      </c>
      <c r="O78" t="n">
        <v>1817.868</v>
      </c>
      <c r="P78" t="n">
        <v>455.65</v>
      </c>
      <c r="Q78" t="n">
        <v>366.624</v>
      </c>
      <c r="R78" t="n">
        <v>257.588</v>
      </c>
      <c r="S78" t="n">
        <v>305.584</v>
      </c>
      <c r="T78" t="n">
        <v>151.076</v>
      </c>
      <c r="U78" t="n">
        <v>-13.95</v>
      </c>
      <c r="V78" t="n">
        <v>-142.851</v>
      </c>
    </row>
    <row r="79">
      <c r="A79" s="5" t="inlineStr">
        <is>
          <t>Aktienrückkauf</t>
        </is>
      </c>
      <c r="B79" s="5" t="inlineStr">
        <is>
          <t>Share Buyback in M</t>
        </is>
      </c>
      <c r="C79" t="n">
        <v>0</v>
      </c>
      <c r="D79" t="n">
        <v>0</v>
      </c>
      <c r="E79" t="n">
        <v>-8.129999999999995</v>
      </c>
      <c r="F79" t="n">
        <v>0</v>
      </c>
      <c r="G79" t="n">
        <v>0</v>
      </c>
      <c r="H79" t="n">
        <v>0</v>
      </c>
      <c r="I79" t="n">
        <v>-0.01000000000000512</v>
      </c>
      <c r="J79" t="n">
        <v>0</v>
      </c>
      <c r="K79" t="n">
        <v>0</v>
      </c>
      <c r="L79" t="n">
        <v>0</v>
      </c>
      <c r="M79" t="n">
        <v>0</v>
      </c>
      <c r="N79" t="n">
        <v>0</v>
      </c>
      <c r="O79" t="n">
        <v>-48.8</v>
      </c>
      <c r="P79" t="n">
        <v>-2.100000000000001</v>
      </c>
      <c r="Q79" t="n">
        <v>-2</v>
      </c>
      <c r="R79" t="n">
        <v>0</v>
      </c>
      <c r="S79" t="n">
        <v>-7.299999999999997</v>
      </c>
      <c r="T79" t="n">
        <v>-14.9</v>
      </c>
      <c r="U79" t="n">
        <v>-1.100000000000001</v>
      </c>
      <c r="V79" t="inlineStr">
        <is>
          <t>-</t>
        </is>
      </c>
    </row>
    <row r="80">
      <c r="A80" s="5" t="inlineStr">
        <is>
          <t>Umsatzwachstum 1J in %</t>
        </is>
      </c>
      <c r="B80" s="5" t="inlineStr">
        <is>
          <t>Revenue Growth 1Y in %</t>
        </is>
      </c>
      <c r="C80" t="n">
        <v>13.9</v>
      </c>
      <c r="D80" t="n">
        <v>7.65</v>
      </c>
      <c r="E80" t="n">
        <v>9.380000000000001</v>
      </c>
      <c r="F80" t="n">
        <v>4.62</v>
      </c>
      <c r="G80" t="n">
        <v>14.37</v>
      </c>
      <c r="H80" t="n">
        <v>0.32</v>
      </c>
      <c r="I80" t="n">
        <v>5.16</v>
      </c>
      <c r="J80" t="n">
        <v>13.59</v>
      </c>
      <c r="K80" t="n">
        <v>12.13</v>
      </c>
      <c r="L80" t="n">
        <v>5.72</v>
      </c>
      <c r="M80" t="n">
        <v>6.65</v>
      </c>
      <c r="N80" t="n">
        <v>5.35</v>
      </c>
      <c r="O80" t="n">
        <v>45.85</v>
      </c>
      <c r="P80" t="n">
        <v>20.67</v>
      </c>
      <c r="Q80" t="n">
        <v>37.8</v>
      </c>
      <c r="R80" t="n">
        <v>-0.34</v>
      </c>
      <c r="S80" t="n">
        <v>15.2</v>
      </c>
      <c r="T80" t="n">
        <v>400.24</v>
      </c>
      <c r="U80" t="n">
        <v>-2.39</v>
      </c>
      <c r="V80" t="n">
        <v>21.8</v>
      </c>
    </row>
    <row r="81">
      <c r="A81" s="5" t="inlineStr">
        <is>
          <t>Umsatzwachstum 3J in %</t>
        </is>
      </c>
      <c r="B81" s="5" t="inlineStr">
        <is>
          <t>Revenue Growth 3Y in %</t>
        </is>
      </c>
      <c r="C81" t="n">
        <v>10.31</v>
      </c>
      <c r="D81" t="n">
        <v>7.22</v>
      </c>
      <c r="E81" t="n">
        <v>9.460000000000001</v>
      </c>
      <c r="F81" t="n">
        <v>6.44</v>
      </c>
      <c r="G81" t="n">
        <v>6.62</v>
      </c>
      <c r="H81" t="n">
        <v>6.36</v>
      </c>
      <c r="I81" t="n">
        <v>10.29</v>
      </c>
      <c r="J81" t="n">
        <v>10.48</v>
      </c>
      <c r="K81" t="n">
        <v>8.17</v>
      </c>
      <c r="L81" t="n">
        <v>5.91</v>
      </c>
      <c r="M81" t="n">
        <v>19.28</v>
      </c>
      <c r="N81" t="n">
        <v>23.96</v>
      </c>
      <c r="O81" t="n">
        <v>34.77</v>
      </c>
      <c r="P81" t="n">
        <v>19.38</v>
      </c>
      <c r="Q81" t="n">
        <v>17.55</v>
      </c>
      <c r="R81" t="n">
        <v>138.37</v>
      </c>
      <c r="S81" t="n">
        <v>137.68</v>
      </c>
      <c r="T81" t="n">
        <v>139.88</v>
      </c>
      <c r="U81" t="inlineStr">
        <is>
          <t>-</t>
        </is>
      </c>
      <c r="V81" t="inlineStr">
        <is>
          <t>-</t>
        </is>
      </c>
    </row>
    <row r="82">
      <c r="A82" s="5" t="inlineStr">
        <is>
          <t>Umsatzwachstum 5J in %</t>
        </is>
      </c>
      <c r="B82" s="5" t="inlineStr">
        <is>
          <t>Revenue Growth 5Y in %</t>
        </is>
      </c>
      <c r="C82" t="n">
        <v>9.98</v>
      </c>
      <c r="D82" t="n">
        <v>7.27</v>
      </c>
      <c r="E82" t="n">
        <v>6.77</v>
      </c>
      <c r="F82" t="n">
        <v>7.61</v>
      </c>
      <c r="G82" t="n">
        <v>9.109999999999999</v>
      </c>
      <c r="H82" t="n">
        <v>7.38</v>
      </c>
      <c r="I82" t="n">
        <v>8.65</v>
      </c>
      <c r="J82" t="n">
        <v>8.69</v>
      </c>
      <c r="K82" t="n">
        <v>15.14</v>
      </c>
      <c r="L82" t="n">
        <v>16.85</v>
      </c>
      <c r="M82" t="n">
        <v>23.26</v>
      </c>
      <c r="N82" t="n">
        <v>21.87</v>
      </c>
      <c r="O82" t="n">
        <v>23.84</v>
      </c>
      <c r="P82" t="n">
        <v>94.70999999999999</v>
      </c>
      <c r="Q82" t="n">
        <v>90.09999999999999</v>
      </c>
      <c r="R82" t="n">
        <v>86.90000000000001</v>
      </c>
      <c r="S82" t="inlineStr">
        <is>
          <t>-</t>
        </is>
      </c>
      <c r="T82" t="inlineStr">
        <is>
          <t>-</t>
        </is>
      </c>
      <c r="U82" t="inlineStr">
        <is>
          <t>-</t>
        </is>
      </c>
      <c r="V82" t="inlineStr">
        <is>
          <t>-</t>
        </is>
      </c>
    </row>
    <row r="83">
      <c r="A83" s="5" t="inlineStr">
        <is>
          <t>Umsatzwachstum 10J in %</t>
        </is>
      </c>
      <c r="B83" s="5" t="inlineStr">
        <is>
          <t>Revenue Growth 10Y in %</t>
        </is>
      </c>
      <c r="C83" t="n">
        <v>8.68</v>
      </c>
      <c r="D83" t="n">
        <v>7.96</v>
      </c>
      <c r="E83" t="n">
        <v>7.73</v>
      </c>
      <c r="F83" t="n">
        <v>11.38</v>
      </c>
      <c r="G83" t="n">
        <v>12.98</v>
      </c>
      <c r="H83" t="n">
        <v>15.32</v>
      </c>
      <c r="I83" t="n">
        <v>15.26</v>
      </c>
      <c r="J83" t="n">
        <v>16.26</v>
      </c>
      <c r="K83" t="n">
        <v>54.93</v>
      </c>
      <c r="L83" t="n">
        <v>53.48</v>
      </c>
      <c r="M83" t="n">
        <v>55.08</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26.32</v>
      </c>
      <c r="D84" t="n">
        <v>-5.88</v>
      </c>
      <c r="E84" t="n">
        <v>36.72</v>
      </c>
      <c r="F84" t="n">
        <v>57.78</v>
      </c>
      <c r="G84" t="n">
        <v>-16.93</v>
      </c>
      <c r="H84" t="n">
        <v>-19.79</v>
      </c>
      <c r="I84" t="n">
        <v>30.04</v>
      </c>
      <c r="J84" t="n">
        <v>7.47</v>
      </c>
      <c r="K84" t="n">
        <v>21.86</v>
      </c>
      <c r="L84" t="n">
        <v>8.710000000000001</v>
      </c>
      <c r="M84" t="n">
        <v>-6.48</v>
      </c>
      <c r="N84" t="n">
        <v>13.45</v>
      </c>
      <c r="O84" t="n">
        <v>78.28</v>
      </c>
      <c r="P84" t="n">
        <v>56.14</v>
      </c>
      <c r="Q84" t="n">
        <v>35.71</v>
      </c>
      <c r="R84" t="n">
        <v>90.91</v>
      </c>
      <c r="S84" t="n">
        <v>94.12</v>
      </c>
      <c r="T84" t="n">
        <v>-145.95</v>
      </c>
      <c r="U84" t="n">
        <v>-470</v>
      </c>
      <c r="V84" t="n">
        <v>-45.95</v>
      </c>
    </row>
    <row r="85">
      <c r="A85" s="5" t="inlineStr">
        <is>
          <t>Gewinnwachstum 3J in %</t>
        </is>
      </c>
      <c r="B85" s="5" t="inlineStr">
        <is>
          <t>Earnings Growth 3Y in %</t>
        </is>
      </c>
      <c r="C85" t="n">
        <v>19.05</v>
      </c>
      <c r="D85" t="n">
        <v>29.54</v>
      </c>
      <c r="E85" t="n">
        <v>25.86</v>
      </c>
      <c r="F85" t="n">
        <v>7.02</v>
      </c>
      <c r="G85" t="n">
        <v>-2.23</v>
      </c>
      <c r="H85" t="n">
        <v>5.91</v>
      </c>
      <c r="I85" t="n">
        <v>19.79</v>
      </c>
      <c r="J85" t="n">
        <v>12.68</v>
      </c>
      <c r="K85" t="n">
        <v>8.029999999999999</v>
      </c>
      <c r="L85" t="n">
        <v>5.23</v>
      </c>
      <c r="M85" t="n">
        <v>28.42</v>
      </c>
      <c r="N85" t="n">
        <v>49.29</v>
      </c>
      <c r="O85" t="n">
        <v>56.71</v>
      </c>
      <c r="P85" t="n">
        <v>60.92</v>
      </c>
      <c r="Q85" t="n">
        <v>73.58</v>
      </c>
      <c r="R85" t="n">
        <v>13.03</v>
      </c>
      <c r="S85" t="n">
        <v>-173.94</v>
      </c>
      <c r="T85" t="n">
        <v>-220.63</v>
      </c>
      <c r="U85" t="inlineStr">
        <is>
          <t>-</t>
        </is>
      </c>
      <c r="V85" t="inlineStr">
        <is>
          <t>-</t>
        </is>
      </c>
    </row>
    <row r="86">
      <c r="A86" s="5" t="inlineStr">
        <is>
          <t>Gewinnwachstum 5J in %</t>
        </is>
      </c>
      <c r="B86" s="5" t="inlineStr">
        <is>
          <t>Earnings Growth 5Y in %</t>
        </is>
      </c>
      <c r="C86" t="n">
        <v>19.6</v>
      </c>
      <c r="D86" t="n">
        <v>10.38</v>
      </c>
      <c r="E86" t="n">
        <v>17.56</v>
      </c>
      <c r="F86" t="n">
        <v>11.71</v>
      </c>
      <c r="G86" t="n">
        <v>4.53</v>
      </c>
      <c r="H86" t="n">
        <v>9.66</v>
      </c>
      <c r="I86" t="n">
        <v>12.32</v>
      </c>
      <c r="J86" t="n">
        <v>9</v>
      </c>
      <c r="K86" t="n">
        <v>23.16</v>
      </c>
      <c r="L86" t="n">
        <v>30.02</v>
      </c>
      <c r="M86" t="n">
        <v>35.42</v>
      </c>
      <c r="N86" t="n">
        <v>54.9</v>
      </c>
      <c r="O86" t="n">
        <v>71.03</v>
      </c>
      <c r="P86" t="n">
        <v>26.19</v>
      </c>
      <c r="Q86" t="n">
        <v>-79.04000000000001</v>
      </c>
      <c r="R86" t="n">
        <v>-95.37</v>
      </c>
      <c r="S86" t="inlineStr">
        <is>
          <t>-</t>
        </is>
      </c>
      <c r="T86" t="inlineStr">
        <is>
          <t>-</t>
        </is>
      </c>
      <c r="U86" t="inlineStr">
        <is>
          <t>-</t>
        </is>
      </c>
      <c r="V86" t="inlineStr">
        <is>
          <t>-</t>
        </is>
      </c>
    </row>
    <row r="87">
      <c r="A87" s="5" t="inlineStr">
        <is>
          <t>Gewinnwachstum 10J in %</t>
        </is>
      </c>
      <c r="B87" s="5" t="inlineStr">
        <is>
          <t>Earnings Growth 10Y in %</t>
        </is>
      </c>
      <c r="C87" t="n">
        <v>14.63</v>
      </c>
      <c r="D87" t="n">
        <v>11.35</v>
      </c>
      <c r="E87" t="n">
        <v>13.28</v>
      </c>
      <c r="F87" t="n">
        <v>17.44</v>
      </c>
      <c r="G87" t="n">
        <v>17.27</v>
      </c>
      <c r="H87" t="n">
        <v>22.54</v>
      </c>
      <c r="I87" t="n">
        <v>33.61</v>
      </c>
      <c r="J87" t="n">
        <v>40.02</v>
      </c>
      <c r="K87" t="n">
        <v>24.68</v>
      </c>
      <c r="L87" t="n">
        <v>-24.51</v>
      </c>
      <c r="M87" t="n">
        <v>-29.98</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2.79</v>
      </c>
      <c r="D88" t="n">
        <v>4.95</v>
      </c>
      <c r="E88" t="n">
        <v>1.6</v>
      </c>
      <c r="F88" t="n">
        <v>2.4</v>
      </c>
      <c r="G88" t="n">
        <v>7.17</v>
      </c>
      <c r="H88" t="n">
        <v>2.59</v>
      </c>
      <c r="I88" t="n">
        <v>1.56</v>
      </c>
      <c r="J88" t="n">
        <v>2.51</v>
      </c>
      <c r="K88" t="n">
        <v>0.7</v>
      </c>
      <c r="L88" t="n">
        <v>0.57</v>
      </c>
      <c r="M88" t="n">
        <v>0.46</v>
      </c>
      <c r="N88" t="n">
        <v>0.28</v>
      </c>
      <c r="O88" t="n">
        <v>0.36</v>
      </c>
      <c r="P88" t="n">
        <v>0.86</v>
      </c>
      <c r="Q88" t="n">
        <v>-0.35</v>
      </c>
      <c r="R88" t="n">
        <v>-0.24</v>
      </c>
      <c r="S88" t="inlineStr">
        <is>
          <t>-</t>
        </is>
      </c>
      <c r="T88" t="inlineStr">
        <is>
          <t>-</t>
        </is>
      </c>
      <c r="U88" t="inlineStr">
        <is>
          <t>-</t>
        </is>
      </c>
      <c r="V88" t="inlineStr">
        <is>
          <t>-</t>
        </is>
      </c>
    </row>
    <row r="89">
      <c r="A89" s="5" t="inlineStr">
        <is>
          <t>EBIT-Wachstum 1J in %</t>
        </is>
      </c>
      <c r="B89" s="5" t="inlineStr">
        <is>
          <t>EBIT Growth 1Y in %</t>
        </is>
      </c>
      <c r="C89" t="n">
        <v>34.3</v>
      </c>
      <c r="D89" t="n">
        <v>9.02</v>
      </c>
      <c r="E89" t="n">
        <v>17.17</v>
      </c>
      <c r="F89" t="n">
        <v>18.15</v>
      </c>
      <c r="G89" t="n">
        <v>8.199999999999999</v>
      </c>
      <c r="H89" t="n">
        <v>-9.859999999999999</v>
      </c>
      <c r="I89" t="n">
        <v>8.949999999999999</v>
      </c>
      <c r="J89" t="n">
        <v>18.63</v>
      </c>
      <c r="K89" t="n">
        <v>19.49</v>
      </c>
      <c r="L89" t="n">
        <v>13.93</v>
      </c>
      <c r="M89" t="n">
        <v>12.24</v>
      </c>
      <c r="N89" t="n">
        <v>-3.69</v>
      </c>
      <c r="O89" t="n">
        <v>46.36</v>
      </c>
      <c r="P89" t="n">
        <v>31.42</v>
      </c>
      <c r="Q89" t="n">
        <v>39.16</v>
      </c>
      <c r="R89" t="n">
        <v>6.48</v>
      </c>
      <c r="S89" t="n">
        <v>194.05</v>
      </c>
      <c r="T89" t="n">
        <v>-177.06</v>
      </c>
      <c r="U89" t="n">
        <v>-331.91</v>
      </c>
      <c r="V89" t="n">
        <v>34.29</v>
      </c>
    </row>
    <row r="90">
      <c r="A90" s="5" t="inlineStr">
        <is>
          <t>EBIT-Wachstum 3J in %</t>
        </is>
      </c>
      <c r="B90" s="5" t="inlineStr">
        <is>
          <t>EBIT Growth 3Y in %</t>
        </is>
      </c>
      <c r="C90" t="n">
        <v>20.16</v>
      </c>
      <c r="D90" t="n">
        <v>14.78</v>
      </c>
      <c r="E90" t="n">
        <v>14.51</v>
      </c>
      <c r="F90" t="n">
        <v>5.5</v>
      </c>
      <c r="G90" t="n">
        <v>2.43</v>
      </c>
      <c r="H90" t="n">
        <v>5.91</v>
      </c>
      <c r="I90" t="n">
        <v>15.69</v>
      </c>
      <c r="J90" t="n">
        <v>17.35</v>
      </c>
      <c r="K90" t="n">
        <v>15.22</v>
      </c>
      <c r="L90" t="n">
        <v>7.49</v>
      </c>
      <c r="M90" t="n">
        <v>18.3</v>
      </c>
      <c r="N90" t="n">
        <v>24.7</v>
      </c>
      <c r="O90" t="n">
        <v>38.98</v>
      </c>
      <c r="P90" t="n">
        <v>25.69</v>
      </c>
      <c r="Q90" t="n">
        <v>79.90000000000001</v>
      </c>
      <c r="R90" t="n">
        <v>7.82</v>
      </c>
      <c r="S90" t="n">
        <v>-104.97</v>
      </c>
      <c r="T90" t="n">
        <v>-158.23</v>
      </c>
      <c r="U90" t="inlineStr">
        <is>
          <t>-</t>
        </is>
      </c>
      <c r="V90" t="inlineStr">
        <is>
          <t>-</t>
        </is>
      </c>
    </row>
    <row r="91">
      <c r="A91" s="5" t="inlineStr">
        <is>
          <t>EBIT-Wachstum 5J in %</t>
        </is>
      </c>
      <c r="B91" s="5" t="inlineStr">
        <is>
          <t>EBIT Growth 5Y in %</t>
        </is>
      </c>
      <c r="C91" t="n">
        <v>17.37</v>
      </c>
      <c r="D91" t="n">
        <v>8.539999999999999</v>
      </c>
      <c r="E91" t="n">
        <v>8.52</v>
      </c>
      <c r="F91" t="n">
        <v>8.81</v>
      </c>
      <c r="G91" t="n">
        <v>9.08</v>
      </c>
      <c r="H91" t="n">
        <v>10.23</v>
      </c>
      <c r="I91" t="n">
        <v>14.65</v>
      </c>
      <c r="J91" t="n">
        <v>12.12</v>
      </c>
      <c r="K91" t="n">
        <v>17.67</v>
      </c>
      <c r="L91" t="n">
        <v>20.05</v>
      </c>
      <c r="M91" t="n">
        <v>25.1</v>
      </c>
      <c r="N91" t="n">
        <v>23.95</v>
      </c>
      <c r="O91" t="n">
        <v>63.49</v>
      </c>
      <c r="P91" t="n">
        <v>18.81</v>
      </c>
      <c r="Q91" t="n">
        <v>-53.86</v>
      </c>
      <c r="R91" t="n">
        <v>-54.83</v>
      </c>
      <c r="S91" t="inlineStr">
        <is>
          <t>-</t>
        </is>
      </c>
      <c r="T91" t="inlineStr">
        <is>
          <t>-</t>
        </is>
      </c>
      <c r="U91" t="inlineStr">
        <is>
          <t>-</t>
        </is>
      </c>
      <c r="V91" t="inlineStr">
        <is>
          <t>-</t>
        </is>
      </c>
    </row>
    <row r="92">
      <c r="A92" s="5" t="inlineStr">
        <is>
          <t>EBIT-Wachstum 10J in %</t>
        </is>
      </c>
      <c r="B92" s="5" t="inlineStr">
        <is>
          <t>EBIT Growth 10Y in %</t>
        </is>
      </c>
      <c r="C92" t="n">
        <v>13.8</v>
      </c>
      <c r="D92" t="n">
        <v>11.59</v>
      </c>
      <c r="E92" t="n">
        <v>10.32</v>
      </c>
      <c r="F92" t="n">
        <v>13.24</v>
      </c>
      <c r="G92" t="n">
        <v>14.57</v>
      </c>
      <c r="H92" t="n">
        <v>17.66</v>
      </c>
      <c r="I92" t="n">
        <v>19.3</v>
      </c>
      <c r="J92" t="n">
        <v>37.81</v>
      </c>
      <c r="K92" t="n">
        <v>18.24</v>
      </c>
      <c r="L92" t="n">
        <v>-16.9</v>
      </c>
      <c r="M92" t="n">
        <v>-14.87</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14.92</v>
      </c>
      <c r="D93" t="n">
        <v>-66.94</v>
      </c>
      <c r="E93" t="n">
        <v>323.39</v>
      </c>
      <c r="F93" t="n">
        <v>-30.96</v>
      </c>
      <c r="G93" t="n">
        <v>20.95</v>
      </c>
      <c r="H93" t="n">
        <v>6.7</v>
      </c>
      <c r="I93" t="n">
        <v>58.02</v>
      </c>
      <c r="J93" t="n">
        <v>-39.3</v>
      </c>
      <c r="K93" t="n">
        <v>101.11</v>
      </c>
      <c r="L93" t="n">
        <v>52.7</v>
      </c>
      <c r="M93" t="n">
        <v>-37.22</v>
      </c>
      <c r="N93" t="n">
        <v>-32.83</v>
      </c>
      <c r="O93" t="n">
        <v>59.49</v>
      </c>
      <c r="P93" t="n">
        <v>16.25</v>
      </c>
      <c r="Q93" t="n">
        <v>32.97</v>
      </c>
      <c r="R93" t="n">
        <v>-15.71</v>
      </c>
      <c r="S93" t="n">
        <v>50.28</v>
      </c>
      <c r="T93" t="n">
        <v>-418.22</v>
      </c>
      <c r="U93" t="n">
        <v>-91.97</v>
      </c>
      <c r="V93" t="inlineStr">
        <is>
          <t>-</t>
        </is>
      </c>
    </row>
    <row r="94">
      <c r="A94" s="5" t="inlineStr">
        <is>
          <t>Op.Cashflow Wachstum 3J in %</t>
        </is>
      </c>
      <c r="B94" s="5" t="inlineStr">
        <is>
          <t>Op.Cashflow Wachstum 3Y in %</t>
        </is>
      </c>
      <c r="C94" t="n">
        <v>90.45999999999999</v>
      </c>
      <c r="D94" t="n">
        <v>75.16</v>
      </c>
      <c r="E94" t="n">
        <v>104.46</v>
      </c>
      <c r="F94" t="n">
        <v>-1.1</v>
      </c>
      <c r="G94" t="n">
        <v>28.56</v>
      </c>
      <c r="H94" t="n">
        <v>8.470000000000001</v>
      </c>
      <c r="I94" t="n">
        <v>39.94</v>
      </c>
      <c r="J94" t="n">
        <v>38.17</v>
      </c>
      <c r="K94" t="n">
        <v>38.86</v>
      </c>
      <c r="L94" t="n">
        <v>-5.78</v>
      </c>
      <c r="M94" t="n">
        <v>-3.52</v>
      </c>
      <c r="N94" t="n">
        <v>14.3</v>
      </c>
      <c r="O94" t="n">
        <v>36.24</v>
      </c>
      <c r="P94" t="n">
        <v>11.17</v>
      </c>
      <c r="Q94" t="n">
        <v>22.51</v>
      </c>
      <c r="R94" t="n">
        <v>-127.88</v>
      </c>
      <c r="S94" t="n">
        <v>-153.3</v>
      </c>
      <c r="T94" t="inlineStr">
        <is>
          <t>-</t>
        </is>
      </c>
      <c r="U94" t="inlineStr">
        <is>
          <t>-</t>
        </is>
      </c>
      <c r="V94" t="inlineStr">
        <is>
          <t>-</t>
        </is>
      </c>
    </row>
    <row r="95">
      <c r="A95" s="5" t="inlineStr">
        <is>
          <t>Op.Cashflow Wachstum 5J in %</t>
        </is>
      </c>
      <c r="B95" s="5" t="inlineStr">
        <is>
          <t>Op.Cashflow Wachstum 5Y in %</t>
        </is>
      </c>
      <c r="C95" t="n">
        <v>52.27</v>
      </c>
      <c r="D95" t="n">
        <v>50.63</v>
      </c>
      <c r="E95" t="n">
        <v>75.62</v>
      </c>
      <c r="F95" t="n">
        <v>3.08</v>
      </c>
      <c r="G95" t="n">
        <v>29.5</v>
      </c>
      <c r="H95" t="n">
        <v>35.85</v>
      </c>
      <c r="I95" t="n">
        <v>27.06</v>
      </c>
      <c r="J95" t="n">
        <v>8.890000000000001</v>
      </c>
      <c r="K95" t="n">
        <v>28.65</v>
      </c>
      <c r="L95" t="n">
        <v>11.68</v>
      </c>
      <c r="M95" t="n">
        <v>7.73</v>
      </c>
      <c r="N95" t="n">
        <v>12.03</v>
      </c>
      <c r="O95" t="n">
        <v>28.66</v>
      </c>
      <c r="P95" t="n">
        <v>-66.89</v>
      </c>
      <c r="Q95" t="n">
        <v>-88.53</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44.06</v>
      </c>
      <c r="D96" t="n">
        <v>38.84</v>
      </c>
      <c r="E96" t="n">
        <v>42.26</v>
      </c>
      <c r="F96" t="n">
        <v>15.87</v>
      </c>
      <c r="G96" t="n">
        <v>20.59</v>
      </c>
      <c r="H96" t="n">
        <v>21.79</v>
      </c>
      <c r="I96" t="n">
        <v>19.55</v>
      </c>
      <c r="J96" t="n">
        <v>18.77</v>
      </c>
      <c r="K96" t="n">
        <v>-19.12</v>
      </c>
      <c r="L96" t="n">
        <v>-38.43</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964.7</v>
      </c>
      <c r="D97" t="n">
        <v>970.9</v>
      </c>
      <c r="E97" t="n">
        <v>891.8</v>
      </c>
      <c r="F97" t="n">
        <v>571.5</v>
      </c>
      <c r="G97" t="n">
        <v>532.9</v>
      </c>
      <c r="H97" t="n">
        <v>495.8</v>
      </c>
      <c r="I97" t="n">
        <v>528.3</v>
      </c>
      <c r="J97" t="n">
        <v>495.1</v>
      </c>
      <c r="K97" t="n">
        <v>468.4</v>
      </c>
      <c r="L97" t="n">
        <v>433.1</v>
      </c>
      <c r="M97" t="n">
        <v>374.9</v>
      </c>
      <c r="N97" t="n">
        <v>355.1</v>
      </c>
      <c r="O97" t="n">
        <v>355.2</v>
      </c>
      <c r="P97" t="n">
        <v>117.5</v>
      </c>
      <c r="Q97" t="n">
        <v>112.7</v>
      </c>
      <c r="R97" t="n">
        <v>107</v>
      </c>
      <c r="S97" t="n">
        <v>98.5</v>
      </c>
      <c r="T97" t="n">
        <v>60.3</v>
      </c>
      <c r="U97" t="n">
        <v>32.6</v>
      </c>
      <c r="V97" t="n">
        <v>60</v>
      </c>
      <c r="W97" t="n">
        <v>1.6</v>
      </c>
    </row>
  </sheetData>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W8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21"/>
    <col customWidth="1" max="14" min="14" width="21"/>
    <col customWidth="1" max="15" min="15" width="21"/>
    <col customWidth="1" max="16" min="16" width="10"/>
    <col customWidth="1" max="17" min="17" width="20"/>
    <col customWidth="1" max="18" min="18" width="22"/>
    <col customWidth="1" max="19" min="19" width="20"/>
    <col customWidth="1" max="20" min="20" width="21"/>
    <col customWidth="1" max="21" min="21" width="20"/>
    <col customWidth="1" max="22" min="22" width="10"/>
    <col customWidth="1" max="23" min="23" width="10"/>
  </cols>
  <sheetData>
    <row r="1">
      <c r="A1" s="1" t="inlineStr">
        <is>
          <t xml:space="preserve">COMMERZBANK </t>
        </is>
      </c>
      <c r="B1" s="2" t="inlineStr">
        <is>
          <t>WKN: CBK100  ISIN: DE000CBK1001  Symbol:CBK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1870</t>
        </is>
      </c>
      <c r="C4" s="5" t="inlineStr">
        <is>
          <t>Telefon / Phone</t>
        </is>
      </c>
      <c r="D4" s="5" t="inlineStr"/>
      <c r="E4" t="inlineStr">
        <is>
          <t>+49-69-136-20</t>
        </is>
      </c>
      <c r="G4" t="inlineStr">
        <is>
          <t>13.02.2020</t>
        </is>
      </c>
      <c r="H4" t="inlineStr">
        <is>
          <t>Preliminary Results</t>
        </is>
      </c>
      <c r="J4" t="inlineStr">
        <is>
          <t>SoFFin</t>
        </is>
      </c>
      <c r="L4" t="inlineStr">
        <is>
          <t>15,00%</t>
        </is>
      </c>
    </row>
    <row r="5">
      <c r="A5" s="5" t="inlineStr">
        <is>
          <t>Ticker</t>
        </is>
      </c>
      <c r="B5" t="inlineStr">
        <is>
          <t>CBK</t>
        </is>
      </c>
      <c r="C5" s="5" t="inlineStr">
        <is>
          <t>Fax</t>
        </is>
      </c>
      <c r="D5" s="5" t="inlineStr"/>
      <c r="E5" t="inlineStr">
        <is>
          <t>+49-69-285-389</t>
        </is>
      </c>
      <c r="G5" t="inlineStr">
        <is>
          <t>20.03.2020</t>
        </is>
      </c>
      <c r="H5" t="inlineStr">
        <is>
          <t>Publication Of Annual Report</t>
        </is>
      </c>
      <c r="J5" t="inlineStr">
        <is>
          <t>BlackRock, Inc.</t>
        </is>
      </c>
      <c r="L5" t="inlineStr">
        <is>
          <t>4,88%</t>
        </is>
      </c>
    </row>
    <row r="6">
      <c r="A6" s="5" t="inlineStr">
        <is>
          <t>Gelistet Seit / Listed Since</t>
        </is>
      </c>
      <c r="B6" t="inlineStr">
        <is>
          <t>26.01.1870</t>
        </is>
      </c>
      <c r="C6" s="5" t="inlineStr">
        <is>
          <t>Internet</t>
        </is>
      </c>
      <c r="D6" s="5" t="inlineStr"/>
      <c r="E6" t="inlineStr">
        <is>
          <t>http://www.commerzbank.de</t>
        </is>
      </c>
      <c r="G6" t="inlineStr">
        <is>
          <t>13.05.2020</t>
        </is>
      </c>
      <c r="H6" t="inlineStr">
        <is>
          <t>Annual General Meeting</t>
        </is>
      </c>
      <c r="J6" t="inlineStr">
        <is>
          <t>Cerberus/Stephen A. Feinberg</t>
        </is>
      </c>
      <c r="L6" t="inlineStr">
        <is>
          <t>5,01%</t>
        </is>
      </c>
    </row>
    <row r="7">
      <c r="A7" s="5" t="inlineStr">
        <is>
          <t>Nominalwert / Nominal Value</t>
        </is>
      </c>
      <c r="B7" t="inlineStr">
        <is>
          <t>1,00</t>
        </is>
      </c>
      <c r="C7" s="5" t="inlineStr">
        <is>
          <t>E-Mail</t>
        </is>
      </c>
      <c r="D7" s="5" t="inlineStr"/>
      <c r="E7" t="inlineStr">
        <is>
          <t>info@commerzbank.com</t>
        </is>
      </c>
      <c r="G7" t="inlineStr">
        <is>
          <t>05.08.2020</t>
        </is>
      </c>
      <c r="H7" t="inlineStr">
        <is>
          <t>Score Half Year</t>
        </is>
      </c>
      <c r="J7" t="inlineStr">
        <is>
          <t>The Capital Group Companies, Inc.</t>
        </is>
      </c>
      <c r="L7" t="inlineStr">
        <is>
          <t>4,82%</t>
        </is>
      </c>
    </row>
    <row r="8">
      <c r="A8" s="5" t="inlineStr">
        <is>
          <t>Land / Country</t>
        </is>
      </c>
      <c r="B8" t="inlineStr">
        <is>
          <t>Deutschland</t>
        </is>
      </c>
      <c r="C8" s="5" t="inlineStr">
        <is>
          <t>Inv. Relations Telefon / Phone</t>
        </is>
      </c>
      <c r="D8" s="5" t="inlineStr"/>
      <c r="E8" t="inlineStr">
        <is>
          <t>+49-69-136-52668</t>
        </is>
      </c>
      <c r="G8" t="inlineStr">
        <is>
          <t>05.11.2020</t>
        </is>
      </c>
      <c r="H8" t="inlineStr">
        <is>
          <t>Q3 Earnings</t>
        </is>
      </c>
      <c r="J8" t="inlineStr">
        <is>
          <t>EuroPacific Growth Fund</t>
        </is>
      </c>
      <c r="L8" t="inlineStr">
        <is>
          <t>4,78%</t>
        </is>
      </c>
    </row>
    <row r="9">
      <c r="A9" s="5" t="inlineStr">
        <is>
          <t>Währung / Currency</t>
        </is>
      </c>
      <c r="B9" t="inlineStr">
        <is>
          <t>EUR</t>
        </is>
      </c>
      <c r="C9" s="5" t="inlineStr">
        <is>
          <t>Inv. Relations E-Mail</t>
        </is>
      </c>
      <c r="D9" s="5" t="inlineStr"/>
      <c r="E9" t="inlineStr">
        <is>
          <t>ir@commerzbank.com</t>
        </is>
      </c>
      <c r="J9" t="inlineStr">
        <is>
          <t>Norges Bank</t>
        </is>
      </c>
      <c r="L9" t="inlineStr">
        <is>
          <t>2,97%</t>
        </is>
      </c>
    </row>
    <row r="10">
      <c r="A10" s="5" t="inlineStr">
        <is>
          <t>Branche / Industry</t>
        </is>
      </c>
      <c r="B10" t="inlineStr">
        <is>
          <t>Banks</t>
        </is>
      </c>
      <c r="C10" s="5" t="inlineStr">
        <is>
          <t>Kontaktperson / Contact Person</t>
        </is>
      </c>
      <c r="D10" s="5" t="inlineStr"/>
      <c r="E10" t="inlineStr">
        <is>
          <t>Christoph Wortig</t>
        </is>
      </c>
      <c r="J10" t="inlineStr">
        <is>
          <t>Freefloat</t>
        </is>
      </c>
      <c r="L10" t="inlineStr">
        <is>
          <t>62,54%</t>
        </is>
      </c>
    </row>
    <row r="11">
      <c r="A11" s="5" t="inlineStr">
        <is>
          <t>Sektor / Sector</t>
        </is>
      </c>
      <c r="B11" t="inlineStr">
        <is>
          <t>Financial Sector</t>
        </is>
      </c>
    </row>
    <row r="12">
      <c r="A12" s="5" t="inlineStr">
        <is>
          <t>Typ / Genre</t>
        </is>
      </c>
      <c r="B12" t="inlineStr">
        <is>
          <t>Inhaber-Stammaktie</t>
        </is>
      </c>
    </row>
    <row r="13">
      <c r="A13" s="5" t="inlineStr">
        <is>
          <t>Adresse / Address</t>
        </is>
      </c>
      <c r="B13" t="inlineStr">
        <is>
          <t>Commerzbank AGKaiserplatz  D-60261 Frankfurt am Main</t>
        </is>
      </c>
    </row>
    <row r="14">
      <c r="A14" s="5" t="inlineStr">
        <is>
          <t>Management</t>
        </is>
      </c>
      <c r="B14" t="inlineStr">
        <is>
          <t>Martin Zielke, Roland Boekhout, Dr. Marcus Chromik, Jörg Hessenmüller, Michael Mandel, Dr. Bettina Orlopp, Sabine Schmittroth</t>
        </is>
      </c>
    </row>
    <row r="15">
      <c r="A15" s="5" t="inlineStr">
        <is>
          <t>Aufsichtsrat / Board</t>
        </is>
      </c>
      <c r="B15" t="inlineStr">
        <is>
          <t>Dr. Stefan Schmittmann, Uwe Tschäge, Heike Anscheit, Alexander Boursanoff, Gunnar de Buhr, Stefan Burghardt, Sabine U. Dietrich, Monika Fink, Dr. Tobias Guldimann, Dr. Rainer Hillebrand, Christian Höhn, Kerstin Jerchel, Alexandra Krieger, Dr. Victoria Ossadnik, Robin J. Stalker, Nicholas Teller, Dr. Gertrude Tumpel-Gugerell, Stefan Wittmann</t>
        </is>
      </c>
    </row>
    <row r="16">
      <c r="A16" s="5" t="inlineStr">
        <is>
          <t>Beschreibung</t>
        </is>
      </c>
      <c r="B16" t="inlineStr">
        <is>
          <t>Die Commerzbank AG zählt zu den führenden Privat- und Firmenkundenbanken in Deutschland. Sie versteht sich als Dienstleister für Privat- und Geschäftskunden, betreut aber auch zahlreiche große und multinationale Firmen. Dabei bietet die Bank ihren rund 11 Millionen Privat- sowie eine Million Geschäfts- und Firmenkunden eine breite Palette an Service- und Beratungsleistungen. Verschiedene Tochtergesellschaften sind auf Spezialgebieten tätig, wie zum Beispiel im Asset Management, im Immobilienbereich oder im Leasing. Kunden im Kapitalmarktgeschäft bietet der Konzern das volle Leistungsspektrum einer internationalen Investmentbank. Mit rund 800 Filialen steht den Kunden eines der dichtesten Filialnetze deutscher Privatbanken zur Verfügung. Im Ausland ist sie an den wichtigsten internationalen Wirtschafts- und Finanzzentren mit Tochtergesellschaften, Filialen und Repräsentanzen direkt vertreten. Das Geschäft der Commerzbank ist dort auf institutionelle Kunden und Unternehmen ausgerichtet. An einigen Standorten werden auch vermögende Privatkunden betreut. Über besondere Expertise verfügt die Bank bei der Begleitung ihrer Mittelstandskunden ins Ausland. Sie hat in der finanziellen Abwicklung des deutschen Außenhandels einen weit überdurchschnittlichen Marktanteil. Kernmarkt des Unternehmens ist neben Deutschland auch Polen. Copyright 2014 FINANCE BASE AG</t>
        </is>
      </c>
    </row>
    <row r="17">
      <c r="A17" s="5" t="inlineStr">
        <is>
          <t>Profile</t>
        </is>
      </c>
      <c r="B17" t="inlineStr">
        <is>
          <t>Commerzbank AG is a leading retail and corporate banking banks in Germany. It sees itself as a service provider for residential and business customers, but also manages numerous large and multinational companies. The Bank offers its 11 million private customers and one million business and corporate clients offering a wide range of services and advice. Various subsidiaries operate in specialist areas such as asset management, in real estate or leasing. Customers in the capital markets business, the Group provides the full range of international investment bank. With about 800 stores the customer is one of the most extensive branch networks of German private banks. Abroad, it is directly represented in the main international economic and financial centers through subsidiaries, branches and representative offices. The business of Commerzbank is focused there on institutional and corporate customers. At some sites wealthy private clients are served. Special expertise, the bank has its SME customers abroad in the accompaniment. She has a well above-average market share in the financial settlement of German foreign trade. Core market of the company is also of Germany and Poland.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Gesamtertrag</t>
        </is>
      </c>
      <c r="B20" s="5" t="inlineStr">
        <is>
          <t>Total Income</t>
        </is>
      </c>
      <c r="C20" t="n">
        <v>7921</v>
      </c>
      <c r="D20" t="n">
        <v>8570</v>
      </c>
      <c r="E20" t="n">
        <v>8382</v>
      </c>
      <c r="F20" t="n">
        <v>8499</v>
      </c>
      <c r="G20" t="n">
        <v>9066</v>
      </c>
      <c r="H20" t="n">
        <v>7610</v>
      </c>
      <c r="I20" t="n">
        <v>7522</v>
      </c>
      <c r="J20" t="n">
        <v>8318</v>
      </c>
      <c r="K20" t="n">
        <v>7246</v>
      </c>
      <c r="L20" t="n">
        <v>10303</v>
      </c>
      <c r="M20" t="n">
        <v>6756</v>
      </c>
      <c r="N20" t="n">
        <v>4605</v>
      </c>
      <c r="O20" t="n">
        <v>7696</v>
      </c>
      <c r="P20" t="n">
        <v>7846</v>
      </c>
      <c r="Q20" t="n">
        <v>6353</v>
      </c>
      <c r="R20" t="n">
        <v>5311</v>
      </c>
      <c r="S20" t="n">
        <v>4896</v>
      </c>
      <c r="T20" t="n">
        <v>4332</v>
      </c>
      <c r="U20" t="n">
        <v>6400</v>
      </c>
      <c r="V20" t="n">
        <v>6584</v>
      </c>
      <c r="W20" t="n">
        <v>5898</v>
      </c>
    </row>
    <row r="21">
      <c r="A21" s="5" t="inlineStr">
        <is>
          <t>Operatives Ergebnis (EBIT)</t>
        </is>
      </c>
      <c r="B21" s="5" t="inlineStr">
        <is>
          <t>EBIT Earning Before Interest &amp; Tax</t>
        </is>
      </c>
      <c r="C21" t="n">
        <v>1129</v>
      </c>
      <c r="D21" t="n">
        <v>1245</v>
      </c>
      <c r="E21" t="n">
        <v>495</v>
      </c>
      <c r="F21" t="n">
        <v>643</v>
      </c>
      <c r="G21" t="n">
        <v>1795</v>
      </c>
      <c r="H21" t="n">
        <v>623</v>
      </c>
      <c r="I21" t="n">
        <v>232</v>
      </c>
      <c r="J21" t="n">
        <v>905</v>
      </c>
      <c r="K21" t="n">
        <v>507</v>
      </c>
      <c r="L21" t="n">
        <v>1386</v>
      </c>
      <c r="M21" t="n">
        <v>-3038</v>
      </c>
      <c r="N21" t="n">
        <v>-378</v>
      </c>
      <c r="O21" t="n">
        <v>2513</v>
      </c>
      <c r="P21" t="n">
        <v>2628</v>
      </c>
      <c r="Q21" t="n">
        <v>1717</v>
      </c>
      <c r="R21" t="n">
        <v>960</v>
      </c>
      <c r="S21" t="n">
        <v>449</v>
      </c>
      <c r="T21" t="n">
        <v>-163</v>
      </c>
      <c r="U21" t="n">
        <v>325</v>
      </c>
      <c r="V21" t="n">
        <v>2234</v>
      </c>
      <c r="W21" t="n">
        <v>1371</v>
      </c>
    </row>
    <row r="22">
      <c r="A22" s="5" t="inlineStr">
        <is>
          <t>Finanzergebnis</t>
        </is>
      </c>
      <c r="B22" s="5" t="inlineStr">
        <is>
          <t>Financial Result</t>
        </is>
      </c>
      <c r="C22" t="inlineStr">
        <is>
          <t>-</t>
        </is>
      </c>
      <c r="D22" t="inlineStr">
        <is>
          <t>-</t>
        </is>
      </c>
      <c r="E22" t="inlineStr">
        <is>
          <t>-</t>
        </is>
      </c>
      <c r="F22" t="inlineStr">
        <is>
          <t>-</t>
        </is>
      </c>
      <c r="G22" t="inlineStr">
        <is>
          <t>-</t>
        </is>
      </c>
      <c r="H22" t="inlineStr">
        <is>
          <t>-</t>
        </is>
      </c>
      <c r="I22" t="inlineStr">
        <is>
          <t>-</t>
        </is>
      </c>
      <c r="J22" t="inlineStr">
        <is>
          <t>-</t>
        </is>
      </c>
      <c r="K22" t="inlineStr">
        <is>
          <t>-</t>
        </is>
      </c>
      <c r="L22" t="n">
        <v>-33</v>
      </c>
      <c r="M22" t="n">
        <v>-1621</v>
      </c>
      <c r="N22" t="n">
        <v>-25</v>
      </c>
      <c r="O22" t="n">
        <v>-8</v>
      </c>
      <c r="P22" t="n">
        <v>-253</v>
      </c>
      <c r="Q22" t="n">
        <v>-37</v>
      </c>
      <c r="R22" t="n">
        <v>-132</v>
      </c>
      <c r="S22" t="n">
        <v>-2429</v>
      </c>
      <c r="T22" t="n">
        <v>-209</v>
      </c>
      <c r="U22" t="n">
        <v>-282</v>
      </c>
      <c r="V22" t="inlineStr">
        <is>
          <t>-</t>
        </is>
      </c>
      <c r="W22" t="inlineStr">
        <is>
          <t>-</t>
        </is>
      </c>
    </row>
    <row r="23">
      <c r="A23" s="5" t="inlineStr">
        <is>
          <t>Ergebnis vor Steuer (EBT)</t>
        </is>
      </c>
      <c r="B23" s="5" t="inlineStr">
        <is>
          <t>EBT Earning Before Tax</t>
        </is>
      </c>
      <c r="C23" t="n">
        <v>1129</v>
      </c>
      <c r="D23" t="n">
        <v>1245</v>
      </c>
      <c r="E23" t="n">
        <v>495</v>
      </c>
      <c r="F23" t="n">
        <v>643</v>
      </c>
      <c r="G23" t="n">
        <v>1795</v>
      </c>
      <c r="H23" t="n">
        <v>623</v>
      </c>
      <c r="I23" t="n">
        <v>232</v>
      </c>
      <c r="J23" t="n">
        <v>905</v>
      </c>
      <c r="K23" t="n">
        <v>507</v>
      </c>
      <c r="L23" t="n">
        <v>1353</v>
      </c>
      <c r="M23" t="n">
        <v>-4659</v>
      </c>
      <c r="N23" t="n">
        <v>-403</v>
      </c>
      <c r="O23" t="n">
        <v>2505</v>
      </c>
      <c r="P23" t="n">
        <v>2375</v>
      </c>
      <c r="Q23" t="n">
        <v>1680</v>
      </c>
      <c r="R23" t="n">
        <v>828</v>
      </c>
      <c r="S23" t="n">
        <v>-1980</v>
      </c>
      <c r="T23" t="n">
        <v>-372</v>
      </c>
      <c r="U23" t="n">
        <v>43</v>
      </c>
      <c r="V23" t="n">
        <v>2234</v>
      </c>
      <c r="W23" t="n">
        <v>1371</v>
      </c>
    </row>
    <row r="24">
      <c r="A24" s="5" t="inlineStr">
        <is>
          <t>Steuern auf Einkommen und Ertrag</t>
        </is>
      </c>
      <c r="B24" s="5" t="inlineStr">
        <is>
          <t>Taxes on income and earnings</t>
        </is>
      </c>
      <c r="C24" t="n">
        <v>367</v>
      </c>
      <c r="D24" t="n">
        <v>268</v>
      </c>
      <c r="E24" t="n">
        <v>245</v>
      </c>
      <c r="F24" t="n">
        <v>261</v>
      </c>
      <c r="G24" t="n">
        <v>618</v>
      </c>
      <c r="H24" t="n">
        <v>253</v>
      </c>
      <c r="I24" t="n">
        <v>65</v>
      </c>
      <c r="J24" t="n">
        <v>796</v>
      </c>
      <c r="K24" t="n">
        <v>-240</v>
      </c>
      <c r="L24" t="n">
        <v>-136</v>
      </c>
      <c r="M24" t="n">
        <v>-26</v>
      </c>
      <c r="N24" t="n">
        <v>-465</v>
      </c>
      <c r="O24" t="n">
        <v>580</v>
      </c>
      <c r="P24" t="n">
        <v>587</v>
      </c>
      <c r="Q24" t="n">
        <v>409</v>
      </c>
      <c r="R24" t="n">
        <v>353</v>
      </c>
      <c r="S24" t="n">
        <v>249</v>
      </c>
      <c r="T24" t="n">
        <v>-103</v>
      </c>
      <c r="U24" t="n">
        <v>-114</v>
      </c>
      <c r="V24" t="n">
        <v>823</v>
      </c>
      <c r="W24" t="n">
        <v>396</v>
      </c>
    </row>
    <row r="25">
      <c r="A25" s="5" t="inlineStr">
        <is>
          <t>Ergebnis nach Steuer</t>
        </is>
      </c>
      <c r="B25" s="5" t="inlineStr">
        <is>
          <t>Earnings after tax</t>
        </is>
      </c>
      <c r="C25" t="n">
        <v>762</v>
      </c>
      <c r="D25" t="n">
        <v>978</v>
      </c>
      <c r="E25" t="n">
        <v>250</v>
      </c>
      <c r="F25" t="n">
        <v>382</v>
      </c>
      <c r="G25" t="n">
        <v>1177</v>
      </c>
      <c r="H25" t="n">
        <v>370</v>
      </c>
      <c r="I25" t="n">
        <v>167</v>
      </c>
      <c r="J25" t="n">
        <v>109</v>
      </c>
      <c r="K25" t="n">
        <v>747</v>
      </c>
      <c r="L25" t="n">
        <v>1489</v>
      </c>
      <c r="M25" t="n">
        <v>-4633</v>
      </c>
      <c r="N25" t="n">
        <v>62</v>
      </c>
      <c r="O25" t="n">
        <v>1925</v>
      </c>
      <c r="P25" t="n">
        <v>1788</v>
      </c>
      <c r="Q25" t="n">
        <v>1271</v>
      </c>
      <c r="R25" t="n">
        <v>475</v>
      </c>
      <c r="S25" t="n">
        <v>-2229</v>
      </c>
      <c r="T25" t="n">
        <v>-269</v>
      </c>
      <c r="U25" t="n">
        <v>157</v>
      </c>
      <c r="V25" t="n">
        <v>1411</v>
      </c>
      <c r="W25" t="n">
        <v>975</v>
      </c>
    </row>
    <row r="26">
      <c r="A26" s="5" t="inlineStr">
        <is>
          <t>Minderheitenanteil</t>
        </is>
      </c>
      <c r="B26" s="5" t="inlineStr">
        <is>
          <t>Minority Share</t>
        </is>
      </c>
      <c r="C26" t="n">
        <v>-100</v>
      </c>
      <c r="D26" t="n">
        <v>-103</v>
      </c>
      <c r="E26" t="n">
        <v>-94</v>
      </c>
      <c r="F26" t="n">
        <v>-103</v>
      </c>
      <c r="G26" t="n">
        <v>-115</v>
      </c>
      <c r="H26" t="n">
        <v>-106</v>
      </c>
      <c r="I26" t="n">
        <v>-89</v>
      </c>
      <c r="J26" t="n">
        <v>-103</v>
      </c>
      <c r="K26" t="n">
        <v>-109</v>
      </c>
      <c r="L26" t="n">
        <v>-59</v>
      </c>
      <c r="M26" t="n">
        <v>96</v>
      </c>
      <c r="N26" t="n">
        <v>-59</v>
      </c>
      <c r="O26" t="n">
        <v>-8</v>
      </c>
      <c r="P26" t="n">
        <v>-191</v>
      </c>
      <c r="Q26" t="n">
        <v>-106</v>
      </c>
      <c r="R26" t="n">
        <v>-82</v>
      </c>
      <c r="S26" t="n">
        <v>-91</v>
      </c>
      <c r="T26" t="n">
        <v>-29</v>
      </c>
      <c r="U26" t="n">
        <v>-55</v>
      </c>
      <c r="V26" t="n">
        <v>-69</v>
      </c>
      <c r="W26" t="n">
        <v>-64</v>
      </c>
    </row>
    <row r="27">
      <c r="A27" s="5" t="inlineStr">
        <is>
          <t>Jahresüberschuss/-fehlbetrag</t>
        </is>
      </c>
      <c r="B27" s="5" t="inlineStr">
        <is>
          <t>Net Profit</t>
        </is>
      </c>
      <c r="C27" t="n">
        <v>644</v>
      </c>
      <c r="D27" t="n">
        <v>865</v>
      </c>
      <c r="E27" t="n">
        <v>156</v>
      </c>
      <c r="F27" t="n">
        <v>279</v>
      </c>
      <c r="G27" t="n">
        <v>1062</v>
      </c>
      <c r="H27" t="n">
        <v>264</v>
      </c>
      <c r="I27" t="n">
        <v>78</v>
      </c>
      <c r="J27" t="n">
        <v>6</v>
      </c>
      <c r="K27" t="n">
        <v>638</v>
      </c>
      <c r="L27" t="n">
        <v>1430</v>
      </c>
      <c r="M27" t="n">
        <v>-4537</v>
      </c>
      <c r="N27" t="n">
        <v>3</v>
      </c>
      <c r="O27" t="n">
        <v>1917</v>
      </c>
      <c r="P27" t="n">
        <v>1597</v>
      </c>
      <c r="Q27" t="n">
        <v>1165</v>
      </c>
      <c r="R27" t="n">
        <v>393</v>
      </c>
      <c r="S27" t="n">
        <v>-2320</v>
      </c>
      <c r="T27" t="n">
        <v>-298</v>
      </c>
      <c r="U27" t="n">
        <v>102</v>
      </c>
      <c r="V27" t="n">
        <v>1342</v>
      </c>
      <c r="W27" t="n">
        <v>911</v>
      </c>
    </row>
    <row r="28">
      <c r="A28" s="5" t="inlineStr">
        <is>
          <t>Summe Aktiva</t>
        </is>
      </c>
      <c r="B28" s="5" t="inlineStr">
        <is>
          <t>Total Assets</t>
        </is>
      </c>
      <c r="C28" t="n">
        <v>463636</v>
      </c>
      <c r="D28" t="n">
        <v>462369</v>
      </c>
      <c r="E28" t="n">
        <v>452493</v>
      </c>
      <c r="F28" t="n">
        <v>480450</v>
      </c>
      <c r="G28" t="n">
        <v>532641</v>
      </c>
      <c r="H28" t="n">
        <v>557609</v>
      </c>
      <c r="I28" t="n">
        <v>549661</v>
      </c>
      <c r="J28" t="n">
        <v>635878</v>
      </c>
      <c r="K28" t="n">
        <v>661763</v>
      </c>
      <c r="L28" t="n">
        <v>754299</v>
      </c>
      <c r="M28" t="n">
        <v>844103</v>
      </c>
      <c r="N28" t="n">
        <v>625196</v>
      </c>
      <c r="O28" t="n">
        <v>616474</v>
      </c>
      <c r="P28" t="n">
        <v>608339</v>
      </c>
      <c r="Q28" t="n">
        <v>444861</v>
      </c>
      <c r="R28" t="n">
        <v>424879</v>
      </c>
      <c r="S28" t="n">
        <v>381585</v>
      </c>
      <c r="T28" t="n">
        <v>422134</v>
      </c>
      <c r="U28" t="n">
        <v>501312</v>
      </c>
      <c r="V28" t="n">
        <v>459662</v>
      </c>
      <c r="W28" t="n">
        <v>372040</v>
      </c>
    </row>
    <row r="29">
      <c r="A29" s="5" t="inlineStr">
        <is>
          <t>Summe Fremdkapital</t>
        </is>
      </c>
      <c r="B29" s="5" t="inlineStr">
        <is>
          <t>Total Liabilities</t>
        </is>
      </c>
      <c r="C29" t="n">
        <v>432968</v>
      </c>
      <c r="D29" t="n">
        <v>432958</v>
      </c>
      <c r="E29" t="n">
        <v>422452</v>
      </c>
      <c r="F29" t="n">
        <v>449783</v>
      </c>
      <c r="G29" t="n">
        <v>502234</v>
      </c>
      <c r="H29" t="n">
        <v>530649</v>
      </c>
      <c r="I29" t="n">
        <v>522725</v>
      </c>
      <c r="J29" t="n">
        <v>608844</v>
      </c>
      <c r="K29" t="n">
        <v>636960</v>
      </c>
      <c r="L29" t="n">
        <v>725641</v>
      </c>
      <c r="M29" t="n">
        <v>817527</v>
      </c>
      <c r="N29" t="n">
        <v>605292</v>
      </c>
      <c r="O29" t="n">
        <v>600342</v>
      </c>
      <c r="P29" t="n">
        <v>593028</v>
      </c>
      <c r="Q29" t="n">
        <v>431211</v>
      </c>
      <c r="R29" t="n">
        <v>413809</v>
      </c>
      <c r="S29" t="n">
        <v>371281</v>
      </c>
      <c r="T29" t="n">
        <v>412064</v>
      </c>
      <c r="U29" t="n">
        <v>488208</v>
      </c>
      <c r="V29" t="n">
        <v>445906</v>
      </c>
      <c r="W29" t="n">
        <v>360214</v>
      </c>
    </row>
    <row r="30">
      <c r="A30" s="5" t="inlineStr">
        <is>
          <t>Minderheitenanteil</t>
        </is>
      </c>
      <c r="B30" s="5" t="inlineStr">
        <is>
          <t>Minority Share</t>
        </is>
      </c>
      <c r="C30" t="inlineStr">
        <is>
          <t>-</t>
        </is>
      </c>
      <c r="D30" t="inlineStr">
        <is>
          <t>-</t>
        </is>
      </c>
      <c r="E30" t="inlineStr">
        <is>
          <t>-</t>
        </is>
      </c>
      <c r="F30" t="inlineStr">
        <is>
          <t>-</t>
        </is>
      </c>
      <c r="G30" t="inlineStr">
        <is>
          <t>-</t>
        </is>
      </c>
      <c r="H30" t="inlineStr">
        <is>
          <t>-</t>
        </is>
      </c>
      <c r="I30" t="inlineStr">
        <is>
          <t>-</t>
        </is>
      </c>
      <c r="J30" t="inlineStr">
        <is>
          <t>-</t>
        </is>
      </c>
      <c r="K30" t="inlineStr">
        <is>
          <t>-</t>
        </is>
      </c>
      <c r="L30" t="inlineStr">
        <is>
          <t>-</t>
        </is>
      </c>
      <c r="M30" t="inlineStr">
        <is>
          <t>-</t>
        </is>
      </c>
      <c r="N30" t="inlineStr">
        <is>
          <t>-</t>
        </is>
      </c>
      <c r="O30" t="inlineStr">
        <is>
          <t>-</t>
        </is>
      </c>
      <c r="P30" t="inlineStr">
        <is>
          <t>-</t>
        </is>
      </c>
      <c r="Q30" t="inlineStr">
        <is>
          <t>-</t>
        </is>
      </c>
      <c r="R30" t="inlineStr">
        <is>
          <t>-</t>
        </is>
      </c>
      <c r="S30" t="inlineStr">
        <is>
          <t>-</t>
        </is>
      </c>
      <c r="T30" t="inlineStr">
        <is>
          <t>-</t>
        </is>
      </c>
      <c r="U30" t="inlineStr">
        <is>
          <t>-</t>
        </is>
      </c>
      <c r="V30" t="inlineStr">
        <is>
          <t>-</t>
        </is>
      </c>
      <c r="W30" t="inlineStr">
        <is>
          <t>-</t>
        </is>
      </c>
    </row>
    <row r="31">
      <c r="A31" s="5" t="inlineStr">
        <is>
          <t>Summe Eigenkapital</t>
        </is>
      </c>
      <c r="B31" s="5" t="inlineStr">
        <is>
          <t>Equity</t>
        </is>
      </c>
      <c r="C31" t="n">
        <v>29372</v>
      </c>
      <c r="D31" t="n">
        <v>28211</v>
      </c>
      <c r="E31" t="n">
        <v>28877</v>
      </c>
      <c r="F31" t="n">
        <v>29640</v>
      </c>
      <c r="G31" t="n">
        <v>29403</v>
      </c>
      <c r="H31" t="n">
        <v>26054</v>
      </c>
      <c r="I31" t="n">
        <v>25980</v>
      </c>
      <c r="J31" t="n">
        <v>26146</v>
      </c>
      <c r="K31" t="n">
        <v>24104</v>
      </c>
      <c r="L31" t="n">
        <v>27873</v>
      </c>
      <c r="M31" t="n">
        <v>26006</v>
      </c>
      <c r="N31" t="n">
        <v>19247</v>
      </c>
      <c r="O31" t="n">
        <v>15135</v>
      </c>
      <c r="P31" t="n">
        <v>14262</v>
      </c>
      <c r="Q31" t="n">
        <v>12703</v>
      </c>
      <c r="R31" t="n">
        <v>9801</v>
      </c>
      <c r="S31" t="n">
        <v>9091</v>
      </c>
      <c r="T31" t="n">
        <v>8808</v>
      </c>
      <c r="U31" t="n">
        <v>11760</v>
      </c>
      <c r="V31" t="n">
        <v>12523</v>
      </c>
      <c r="W31" t="n">
        <v>11141</v>
      </c>
    </row>
    <row r="32">
      <c r="A32" s="5" t="inlineStr">
        <is>
          <t>Summe Passiva</t>
        </is>
      </c>
      <c r="B32" s="5" t="inlineStr">
        <is>
          <t>Liabilities &amp; Shareholder Equity</t>
        </is>
      </c>
      <c r="C32" t="n">
        <v>463636</v>
      </c>
      <c r="D32" t="n">
        <v>462369</v>
      </c>
      <c r="E32" t="n">
        <v>452493</v>
      </c>
      <c r="F32" t="n">
        <v>480450</v>
      </c>
      <c r="G32" t="n">
        <v>532641</v>
      </c>
      <c r="H32" t="n">
        <v>557609</v>
      </c>
      <c r="I32" t="n">
        <v>549661</v>
      </c>
      <c r="J32" t="n">
        <v>635878</v>
      </c>
      <c r="K32" t="n">
        <v>661763</v>
      </c>
      <c r="L32" t="n">
        <v>754299</v>
      </c>
      <c r="M32" t="n">
        <v>844103</v>
      </c>
      <c r="N32" t="n">
        <v>625196</v>
      </c>
      <c r="O32" t="n">
        <v>616474</v>
      </c>
      <c r="P32" t="n">
        <v>608339</v>
      </c>
      <c r="Q32" t="n">
        <v>444861</v>
      </c>
      <c r="R32" t="n">
        <v>424879</v>
      </c>
      <c r="S32" t="n">
        <v>381585</v>
      </c>
      <c r="T32" t="n">
        <v>422134</v>
      </c>
      <c r="U32" t="n">
        <v>501312</v>
      </c>
      <c r="V32" t="n">
        <v>459662</v>
      </c>
      <c r="W32" t="n">
        <v>372040</v>
      </c>
    </row>
    <row r="33">
      <c r="A33" s="5" t="inlineStr">
        <is>
          <t>Mio.Aktien im Umlauf</t>
        </is>
      </c>
      <c r="B33" s="5" t="inlineStr">
        <is>
          <t>Million shares outstanding</t>
        </is>
      </c>
      <c r="C33" t="n">
        <v>1252</v>
      </c>
      <c r="D33" t="n">
        <v>1252</v>
      </c>
      <c r="E33" t="n">
        <v>1252</v>
      </c>
      <c r="F33" t="n">
        <v>1252</v>
      </c>
      <c r="G33" t="n">
        <v>1252</v>
      </c>
      <c r="H33" t="n">
        <v>1139</v>
      </c>
      <c r="I33" t="n">
        <v>1139</v>
      </c>
      <c r="J33" t="n">
        <v>582.95</v>
      </c>
      <c r="K33" t="n">
        <v>511.3</v>
      </c>
      <c r="L33" t="n">
        <v>118.1</v>
      </c>
      <c r="M33" t="n">
        <v>118.1</v>
      </c>
      <c r="N33" t="n">
        <v>72.3</v>
      </c>
      <c r="O33" t="n">
        <v>65.7</v>
      </c>
      <c r="P33" t="n">
        <v>65.7</v>
      </c>
      <c r="Q33" t="n">
        <v>65.7</v>
      </c>
      <c r="R33" t="n">
        <v>59.9</v>
      </c>
      <c r="S33" t="n">
        <v>59.8</v>
      </c>
      <c r="T33" t="n">
        <v>54.2</v>
      </c>
      <c r="U33" t="n">
        <v>54.2</v>
      </c>
      <c r="V33" t="n">
        <v>54.2</v>
      </c>
      <c r="W33" t="inlineStr">
        <is>
          <t>-</t>
        </is>
      </c>
    </row>
    <row r="34">
      <c r="A34" s="5" t="inlineStr">
        <is>
          <t>Gezeichnetes Kapital (in Mio.)</t>
        </is>
      </c>
      <c r="B34" s="5" t="inlineStr">
        <is>
          <t>Subscribed Capital in M</t>
        </is>
      </c>
      <c r="C34" t="n">
        <v>1252</v>
      </c>
      <c r="D34" t="n">
        <v>1252</v>
      </c>
      <c r="E34" t="n">
        <v>1252</v>
      </c>
      <c r="F34" t="n">
        <v>1252</v>
      </c>
      <c r="G34" t="n">
        <v>1252</v>
      </c>
      <c r="H34" t="n">
        <v>1139</v>
      </c>
      <c r="I34" t="n">
        <v>1139</v>
      </c>
      <c r="J34" t="n">
        <v>582.95</v>
      </c>
      <c r="K34" t="n">
        <v>511.3</v>
      </c>
      <c r="L34" t="n">
        <v>304.7</v>
      </c>
      <c r="M34" t="n">
        <v>307.1</v>
      </c>
      <c r="N34" t="n">
        <v>187.7</v>
      </c>
      <c r="O34" t="n">
        <v>170.8</v>
      </c>
      <c r="P34" t="n">
        <v>170.5</v>
      </c>
      <c r="Q34" t="n">
        <v>170.5</v>
      </c>
      <c r="R34" t="n">
        <v>154.6</v>
      </c>
      <c r="S34" t="n">
        <v>154.5</v>
      </c>
      <c r="T34" t="n">
        <v>137.8</v>
      </c>
      <c r="U34" t="n">
        <v>139.4</v>
      </c>
      <c r="V34" t="n">
        <v>138.6</v>
      </c>
      <c r="W34" t="n">
        <v>133.5</v>
      </c>
    </row>
    <row r="35">
      <c r="A35" s="5" t="inlineStr">
        <is>
          <t>Ergebnis je Aktie (brutto)</t>
        </is>
      </c>
      <c r="B35" s="5" t="inlineStr">
        <is>
          <t>Earnings per share</t>
        </is>
      </c>
      <c r="C35" t="n">
        <v>0.9</v>
      </c>
      <c r="D35" t="n">
        <v>0.99</v>
      </c>
      <c r="E35" t="n">
        <v>0.4</v>
      </c>
      <c r="F35" t="n">
        <v>0.51</v>
      </c>
      <c r="G35" t="n">
        <v>1.43</v>
      </c>
      <c r="H35" t="n">
        <v>0.55</v>
      </c>
      <c r="I35" t="n">
        <v>0.2</v>
      </c>
      <c r="J35" t="n">
        <v>1.55</v>
      </c>
      <c r="K35" t="n">
        <v>0.99</v>
      </c>
      <c r="L35" t="n">
        <v>11.46</v>
      </c>
      <c r="M35" t="n">
        <v>-39.45</v>
      </c>
      <c r="N35" t="n">
        <v>-5.57</v>
      </c>
      <c r="O35" t="n">
        <v>38.13</v>
      </c>
      <c r="P35" t="n">
        <v>36.15</v>
      </c>
      <c r="Q35" t="n">
        <v>25.57</v>
      </c>
      <c r="R35" t="n">
        <v>13.82</v>
      </c>
      <c r="S35" t="n">
        <v>-33.11</v>
      </c>
      <c r="T35" t="n">
        <v>-6.86</v>
      </c>
      <c r="U35" t="n">
        <v>0.79</v>
      </c>
      <c r="V35" t="n">
        <v>41.22</v>
      </c>
      <c r="W35" t="inlineStr">
        <is>
          <t>-</t>
        </is>
      </c>
    </row>
    <row r="36">
      <c r="A36" s="5" t="inlineStr">
        <is>
          <t>Ergebnis je Aktie (unverwässert)</t>
        </is>
      </c>
      <c r="B36" s="5" t="inlineStr">
        <is>
          <t>Basic Earnings per share</t>
        </is>
      </c>
      <c r="C36" t="n">
        <v>0.51</v>
      </c>
      <c r="D36" t="n">
        <v>0.6899999999999999</v>
      </c>
      <c r="E36" t="n">
        <v>0.1</v>
      </c>
      <c r="F36" t="n">
        <v>0.22</v>
      </c>
      <c r="G36" t="n">
        <v>0.88</v>
      </c>
      <c r="H36" t="n">
        <v>0.23</v>
      </c>
      <c r="I36" t="n">
        <v>0.09</v>
      </c>
      <c r="J36" t="n">
        <v>-0.4</v>
      </c>
      <c r="K36" t="n">
        <v>1.8</v>
      </c>
      <c r="L36" t="n">
        <v>12.1</v>
      </c>
      <c r="M36" t="n">
        <v>-44</v>
      </c>
      <c r="N36" t="n">
        <v>0.04</v>
      </c>
      <c r="O36" t="n">
        <v>29.2</v>
      </c>
      <c r="P36" t="n">
        <v>24.3</v>
      </c>
      <c r="Q36" t="n">
        <v>19.3</v>
      </c>
      <c r="R36" t="n">
        <v>6.6</v>
      </c>
      <c r="S36" t="n">
        <v>-42.6</v>
      </c>
      <c r="T36" t="n">
        <v>-5.6</v>
      </c>
      <c r="U36" t="n">
        <v>1.9</v>
      </c>
      <c r="V36" t="n">
        <v>25.9</v>
      </c>
      <c r="W36" t="n">
        <v>18.3</v>
      </c>
    </row>
    <row r="37">
      <c r="A37" s="5" t="inlineStr">
        <is>
          <t>Ergebnis je Aktie (verwässert)</t>
        </is>
      </c>
      <c r="B37" s="5" t="inlineStr">
        <is>
          <t>Diluted Earnings per share</t>
        </is>
      </c>
      <c r="C37" t="n">
        <v>0.51</v>
      </c>
      <c r="D37" t="n">
        <v>0.6899999999999999</v>
      </c>
      <c r="E37" t="n">
        <v>0.1</v>
      </c>
      <c r="F37" t="n">
        <v>0.22</v>
      </c>
      <c r="G37" t="n">
        <v>0.88</v>
      </c>
      <c r="H37" t="n">
        <v>0.23</v>
      </c>
      <c r="I37" t="n">
        <v>0.09</v>
      </c>
      <c r="J37" t="n">
        <v>-0.4</v>
      </c>
      <c r="K37" t="n">
        <v>1.8</v>
      </c>
      <c r="L37" t="n">
        <v>12.1</v>
      </c>
      <c r="M37" t="n">
        <v>-44</v>
      </c>
      <c r="N37" t="n">
        <v>0.04</v>
      </c>
      <c r="O37" t="n">
        <v>29.2</v>
      </c>
      <c r="P37" t="n">
        <v>24.3</v>
      </c>
      <c r="Q37" t="n">
        <v>19.3</v>
      </c>
      <c r="R37" t="n">
        <v>6.6</v>
      </c>
      <c r="S37" t="n">
        <v>-42.6</v>
      </c>
      <c r="T37" t="n">
        <v>-5.6</v>
      </c>
      <c r="U37" t="n">
        <v>1.9</v>
      </c>
      <c r="V37" t="n">
        <v>25.9</v>
      </c>
      <c r="W37" t="n">
        <v>18.3</v>
      </c>
    </row>
    <row r="38">
      <c r="A38" s="5" t="inlineStr">
        <is>
          <t>Dividende je Aktie</t>
        </is>
      </c>
      <c r="B38" s="5" t="inlineStr">
        <is>
          <t>Dividend per share</t>
        </is>
      </c>
      <c r="C38" t="inlineStr">
        <is>
          <t>-</t>
        </is>
      </c>
      <c r="D38" t="n">
        <v>0.2</v>
      </c>
      <c r="E38" t="inlineStr">
        <is>
          <t>-</t>
        </is>
      </c>
      <c r="F38" t="inlineStr">
        <is>
          <t>-</t>
        </is>
      </c>
      <c r="G38" t="n">
        <v>0.2</v>
      </c>
      <c r="H38" t="inlineStr">
        <is>
          <t>-</t>
        </is>
      </c>
      <c r="I38" t="inlineStr">
        <is>
          <t>-</t>
        </is>
      </c>
      <c r="J38" t="inlineStr">
        <is>
          <t>-</t>
        </is>
      </c>
      <c r="K38" t="inlineStr">
        <is>
          <t>-</t>
        </is>
      </c>
      <c r="L38" t="inlineStr">
        <is>
          <t>-</t>
        </is>
      </c>
      <c r="M38" t="inlineStr">
        <is>
          <t>-</t>
        </is>
      </c>
      <c r="N38" t="inlineStr">
        <is>
          <t>-</t>
        </is>
      </c>
      <c r="O38" t="n">
        <v>10</v>
      </c>
      <c r="P38" t="n">
        <v>7.5</v>
      </c>
      <c r="Q38" t="n">
        <v>5</v>
      </c>
      <c r="R38" t="n">
        <v>2.5</v>
      </c>
      <c r="S38" t="inlineStr">
        <is>
          <t>-</t>
        </is>
      </c>
      <c r="T38" t="n">
        <v>1</v>
      </c>
      <c r="U38" t="n">
        <v>4</v>
      </c>
      <c r="V38" t="n">
        <v>14.3</v>
      </c>
      <c r="W38" t="inlineStr">
        <is>
          <t>-</t>
        </is>
      </c>
    </row>
    <row r="39">
      <c r="A39" s="5" t="inlineStr">
        <is>
          <t>Dividendenausschüttung in Mio</t>
        </is>
      </c>
      <c r="B39" s="5" t="inlineStr">
        <is>
          <t>Dividend Payment in M</t>
        </is>
      </c>
      <c r="C39" t="inlineStr">
        <is>
          <t>-</t>
        </is>
      </c>
      <c r="D39" t="n">
        <v>250</v>
      </c>
      <c r="E39" t="inlineStr">
        <is>
          <t>-</t>
        </is>
      </c>
      <c r="F39" t="inlineStr">
        <is>
          <t>-</t>
        </is>
      </c>
      <c r="G39" t="n">
        <v>250.5</v>
      </c>
      <c r="H39" t="inlineStr">
        <is>
          <t>-</t>
        </is>
      </c>
      <c r="I39" t="inlineStr">
        <is>
          <t>-</t>
        </is>
      </c>
      <c r="J39" t="inlineStr">
        <is>
          <t>-</t>
        </is>
      </c>
      <c r="K39" t="inlineStr">
        <is>
          <t>-</t>
        </is>
      </c>
      <c r="L39" t="inlineStr">
        <is>
          <t>-</t>
        </is>
      </c>
      <c r="M39" t="inlineStr">
        <is>
          <t>-</t>
        </is>
      </c>
      <c r="N39" t="inlineStr">
        <is>
          <t>-</t>
        </is>
      </c>
      <c r="O39" t="n">
        <v>657</v>
      </c>
      <c r="P39" t="n">
        <v>493</v>
      </c>
      <c r="Q39" t="n">
        <v>328</v>
      </c>
      <c r="R39" t="n">
        <v>150</v>
      </c>
      <c r="S39" t="inlineStr">
        <is>
          <t>-</t>
        </is>
      </c>
      <c r="T39" t="n">
        <v>540</v>
      </c>
      <c r="U39" t="n">
        <v>542</v>
      </c>
      <c r="V39" t="n">
        <v>411</v>
      </c>
      <c r="W39" t="inlineStr">
        <is>
          <t>-</t>
        </is>
      </c>
    </row>
    <row r="40">
      <c r="A40" s="5" t="inlineStr">
        <is>
          <t>Ertrag</t>
        </is>
      </c>
      <c r="B40" s="5" t="inlineStr">
        <is>
          <t>Income</t>
        </is>
      </c>
      <c r="C40" t="n">
        <v>6.32</v>
      </c>
      <c r="D40" t="n">
        <v>6.84</v>
      </c>
      <c r="E40" t="n">
        <v>6.69</v>
      </c>
      <c r="F40" t="n">
        <v>6.79</v>
      </c>
      <c r="G40" t="n">
        <v>7.24</v>
      </c>
      <c r="H40" t="n">
        <v>6.68</v>
      </c>
      <c r="I40" t="n">
        <v>6.61</v>
      </c>
      <c r="J40" t="n">
        <v>14.27</v>
      </c>
      <c r="K40" t="n">
        <v>14.17</v>
      </c>
      <c r="L40" t="n">
        <v>87.23999999999999</v>
      </c>
      <c r="M40" t="n">
        <v>57.21</v>
      </c>
      <c r="N40" t="n">
        <v>63.69</v>
      </c>
      <c r="O40" t="n">
        <v>117.14</v>
      </c>
      <c r="P40" t="n">
        <v>119.42</v>
      </c>
      <c r="Q40" t="n">
        <v>96.7</v>
      </c>
      <c r="R40" t="n">
        <v>88.66</v>
      </c>
      <c r="S40" t="n">
        <v>81.87</v>
      </c>
      <c r="T40" t="n">
        <v>79.93000000000001</v>
      </c>
      <c r="U40" t="n">
        <v>118.08</v>
      </c>
      <c r="V40" t="n">
        <v>121.48</v>
      </c>
      <c r="W40" t="inlineStr">
        <is>
          <t>-</t>
        </is>
      </c>
    </row>
    <row r="41">
      <c r="A41" s="5" t="inlineStr">
        <is>
          <t>Buchwert je Aktie</t>
        </is>
      </c>
      <c r="B41" s="5" t="inlineStr">
        <is>
          <t>Book value per share</t>
        </is>
      </c>
      <c r="C41" t="n">
        <v>23.45</v>
      </c>
      <c r="D41" t="n">
        <v>22.53</v>
      </c>
      <c r="E41" t="n">
        <v>23.06</v>
      </c>
      <c r="F41" t="n">
        <v>23.67</v>
      </c>
      <c r="G41" t="n">
        <v>23.48</v>
      </c>
      <c r="H41" t="n">
        <v>22.88</v>
      </c>
      <c r="I41" t="n">
        <v>22.82</v>
      </c>
      <c r="J41" t="n">
        <v>44.85</v>
      </c>
      <c r="K41" t="n">
        <v>47.14</v>
      </c>
      <c r="L41" t="n">
        <v>236.01</v>
      </c>
      <c r="M41" t="n">
        <v>220.2</v>
      </c>
      <c r="N41" t="n">
        <v>266.21</v>
      </c>
      <c r="O41" t="n">
        <v>230.37</v>
      </c>
      <c r="P41" t="n">
        <v>217.08</v>
      </c>
      <c r="Q41" t="n">
        <v>193.35</v>
      </c>
      <c r="R41" t="n">
        <v>163.62</v>
      </c>
      <c r="S41" t="n">
        <v>152.02</v>
      </c>
      <c r="T41" t="n">
        <v>162.51</v>
      </c>
      <c r="U41" t="n">
        <v>216.97</v>
      </c>
      <c r="V41" t="n">
        <v>231.05</v>
      </c>
      <c r="W41" t="inlineStr">
        <is>
          <t>-</t>
        </is>
      </c>
    </row>
    <row r="42">
      <c r="A42" s="5" t="inlineStr">
        <is>
          <t>Cashflow je Aktie</t>
        </is>
      </c>
      <c r="B42" s="5" t="inlineStr">
        <is>
          <t>Cashflow per share</t>
        </is>
      </c>
      <c r="C42" t="n">
        <v>-8.609999999999999</v>
      </c>
      <c r="D42" t="n">
        <v>-1.36</v>
      </c>
      <c r="E42" t="n">
        <v>16.31</v>
      </c>
      <c r="F42" t="n">
        <v>-4.57</v>
      </c>
      <c r="G42" t="n">
        <v>11.75</v>
      </c>
      <c r="H42" t="n">
        <v>2.34</v>
      </c>
      <c r="I42" t="n">
        <v>-7.41</v>
      </c>
      <c r="J42" t="n">
        <v>9.43</v>
      </c>
      <c r="K42" t="n">
        <v>-28.91</v>
      </c>
      <c r="L42" t="n">
        <v>-119.95</v>
      </c>
      <c r="M42" t="n">
        <v>-59.92</v>
      </c>
      <c r="N42" t="n">
        <v>-141.23</v>
      </c>
      <c r="O42" t="n">
        <v>-40.7</v>
      </c>
      <c r="P42" t="n">
        <v>557.7</v>
      </c>
      <c r="Q42" t="n">
        <v>255.21</v>
      </c>
      <c r="R42" t="n">
        <v>71.67</v>
      </c>
      <c r="S42" t="n">
        <v>44.77</v>
      </c>
      <c r="T42" t="n">
        <v>-323.45</v>
      </c>
      <c r="U42" t="n">
        <v>525.33</v>
      </c>
      <c r="V42" t="n">
        <v>243.14</v>
      </c>
      <c r="W42" t="inlineStr">
        <is>
          <t>-</t>
        </is>
      </c>
    </row>
    <row r="43">
      <c r="A43" s="5" t="inlineStr">
        <is>
          <t>Bilanzsumme je Aktie</t>
        </is>
      </c>
      <c r="B43" s="5" t="inlineStr">
        <is>
          <t>Total assets per share</t>
        </is>
      </c>
      <c r="C43" t="n">
        <v>370.21</v>
      </c>
      <c r="D43" t="n">
        <v>369.2</v>
      </c>
      <c r="E43" t="n">
        <v>361.31</v>
      </c>
      <c r="F43" t="n">
        <v>383.64</v>
      </c>
      <c r="G43" t="n">
        <v>425.31</v>
      </c>
      <c r="H43" t="n">
        <v>489.77</v>
      </c>
      <c r="I43" t="n">
        <v>482.79</v>
      </c>
      <c r="J43" t="n">
        <v>1091</v>
      </c>
      <c r="K43" t="n">
        <v>1294</v>
      </c>
      <c r="L43" t="n">
        <v>6387</v>
      </c>
      <c r="M43" t="n">
        <v>7147</v>
      </c>
      <c r="N43" t="n">
        <v>8647</v>
      </c>
      <c r="O43" t="n">
        <v>9383</v>
      </c>
      <c r="P43" t="n">
        <v>9259</v>
      </c>
      <c r="Q43" t="n">
        <v>6771</v>
      </c>
      <c r="R43" t="n">
        <v>7093</v>
      </c>
      <c r="S43" t="n">
        <v>6381</v>
      </c>
      <c r="T43" t="n">
        <v>7788</v>
      </c>
      <c r="U43" t="n">
        <v>9249</v>
      </c>
      <c r="V43" t="n">
        <v>8481</v>
      </c>
      <c r="W43" t="inlineStr">
        <is>
          <t>-</t>
        </is>
      </c>
    </row>
    <row r="44">
      <c r="A44" s="5" t="inlineStr">
        <is>
          <t>Personal am Ende des Jahres</t>
        </is>
      </c>
      <c r="B44" s="5" t="inlineStr">
        <is>
          <t>Staff at the end of year</t>
        </is>
      </c>
      <c r="C44" t="n">
        <v>48512</v>
      </c>
      <c r="D44" t="n">
        <v>49410</v>
      </c>
      <c r="E44" t="n">
        <v>49417</v>
      </c>
      <c r="F44" t="n">
        <v>49941</v>
      </c>
      <c r="G44" t="n">
        <v>51305</v>
      </c>
      <c r="H44" t="n">
        <v>52103</v>
      </c>
      <c r="I44" t="n">
        <v>52944</v>
      </c>
      <c r="J44" t="n">
        <v>53798</v>
      </c>
      <c r="K44" t="n">
        <v>55917</v>
      </c>
      <c r="L44" t="n">
        <v>59101</v>
      </c>
      <c r="M44" t="n">
        <v>62671</v>
      </c>
      <c r="N44" t="n">
        <v>43169</v>
      </c>
      <c r="O44" t="n">
        <v>36767</v>
      </c>
      <c r="P44" t="n">
        <v>35975</v>
      </c>
      <c r="Q44" t="n">
        <v>33056</v>
      </c>
      <c r="R44" t="n">
        <v>32820</v>
      </c>
      <c r="S44" t="n">
        <v>32377</v>
      </c>
      <c r="T44" t="n">
        <v>36566</v>
      </c>
      <c r="U44" t="n">
        <v>39481</v>
      </c>
      <c r="V44" t="n">
        <v>39044</v>
      </c>
      <c r="W44" t="inlineStr">
        <is>
          <t>-</t>
        </is>
      </c>
    </row>
    <row r="45">
      <c r="A45" s="5" t="inlineStr">
        <is>
          <t>Personalaufwand in Mio. EUR</t>
        </is>
      </c>
      <c r="B45" s="5" t="inlineStr">
        <is>
          <t>Personnel expenses in M</t>
        </is>
      </c>
      <c r="C45" t="n">
        <v>3543</v>
      </c>
      <c r="D45" t="n">
        <v>3441</v>
      </c>
      <c r="E45" t="n">
        <v>3493</v>
      </c>
      <c r="F45" t="n">
        <v>3723</v>
      </c>
      <c r="G45" t="n">
        <v>3900</v>
      </c>
      <c r="H45" t="n">
        <v>3843</v>
      </c>
      <c r="I45" t="n">
        <v>3889</v>
      </c>
      <c r="J45" t="n">
        <v>3956</v>
      </c>
      <c r="K45" t="n">
        <v>4178</v>
      </c>
      <c r="L45" t="n">
        <v>4418</v>
      </c>
      <c r="M45" t="n">
        <v>4698</v>
      </c>
      <c r="N45" t="n">
        <v>2499</v>
      </c>
      <c r="O45" t="n">
        <v>3082</v>
      </c>
      <c r="P45" t="n">
        <v>3128</v>
      </c>
      <c r="Q45" t="n">
        <v>2667</v>
      </c>
      <c r="R45" t="n">
        <v>2420</v>
      </c>
      <c r="S45" t="n">
        <v>2442</v>
      </c>
      <c r="T45" t="n">
        <v>2679</v>
      </c>
      <c r="U45" t="n">
        <v>3066</v>
      </c>
      <c r="V45" t="n">
        <v>3007</v>
      </c>
      <c r="W45" t="inlineStr">
        <is>
          <t>-</t>
        </is>
      </c>
    </row>
    <row r="46">
      <c r="A46" s="5" t="inlineStr">
        <is>
          <t>Aufwand je Mitarbeiter in EUR</t>
        </is>
      </c>
      <c r="B46" s="5" t="inlineStr">
        <is>
          <t>Effort per employee</t>
        </is>
      </c>
      <c r="C46" t="n">
        <v>73033</v>
      </c>
      <c r="D46" t="n">
        <v>69642</v>
      </c>
      <c r="E46" t="n">
        <v>70684</v>
      </c>
      <c r="F46" t="n">
        <v>74548</v>
      </c>
      <c r="G46" t="n">
        <v>76016</v>
      </c>
      <c r="H46" t="n">
        <v>73758</v>
      </c>
      <c r="I46" t="n">
        <v>73455</v>
      </c>
      <c r="J46" t="n">
        <v>73534</v>
      </c>
      <c r="K46" t="n">
        <v>74718</v>
      </c>
      <c r="L46" t="n">
        <v>74753</v>
      </c>
      <c r="M46" t="n">
        <v>74963</v>
      </c>
      <c r="N46" t="n">
        <v>57889</v>
      </c>
      <c r="O46" t="n">
        <v>83825</v>
      </c>
      <c r="P46" t="n">
        <v>86949</v>
      </c>
      <c r="Q46" t="n">
        <v>80681</v>
      </c>
      <c r="R46" t="n">
        <v>73736</v>
      </c>
      <c r="S46" t="n">
        <v>75424</v>
      </c>
      <c r="T46" t="n">
        <v>73265</v>
      </c>
      <c r="U46" t="n">
        <v>77658</v>
      </c>
      <c r="V46" t="n">
        <v>77016</v>
      </c>
      <c r="W46" t="inlineStr">
        <is>
          <t>-</t>
        </is>
      </c>
    </row>
    <row r="47">
      <c r="A47" s="5" t="inlineStr">
        <is>
          <t>Ertrag je Mitarbeiter in EUR</t>
        </is>
      </c>
      <c r="B47" s="5" t="inlineStr">
        <is>
          <t>Income per employee</t>
        </is>
      </c>
      <c r="C47" t="n">
        <v>163279</v>
      </c>
      <c r="D47" t="n">
        <v>173447</v>
      </c>
      <c r="E47" t="n">
        <v>169618</v>
      </c>
      <c r="F47" t="n">
        <v>170181</v>
      </c>
      <c r="G47" t="n">
        <v>176708</v>
      </c>
      <c r="H47" t="n">
        <v>146057</v>
      </c>
      <c r="I47" t="n">
        <v>142075</v>
      </c>
      <c r="J47" t="n">
        <v>154615</v>
      </c>
      <c r="K47" t="n">
        <v>129585</v>
      </c>
      <c r="L47" t="n">
        <v>174329</v>
      </c>
      <c r="M47" t="n">
        <v>107801</v>
      </c>
      <c r="N47" t="n">
        <v>106674</v>
      </c>
      <c r="O47" t="n">
        <v>209318</v>
      </c>
      <c r="P47" t="n">
        <v>218096</v>
      </c>
      <c r="Q47" t="n">
        <v>192189</v>
      </c>
      <c r="R47" t="n">
        <v>161822</v>
      </c>
      <c r="S47" t="n">
        <v>151218</v>
      </c>
      <c r="T47" t="n">
        <v>118471</v>
      </c>
      <c r="U47" t="n">
        <v>162103</v>
      </c>
      <c r="V47" t="n">
        <v>168630</v>
      </c>
      <c r="W47" t="inlineStr">
        <is>
          <t>-</t>
        </is>
      </c>
    </row>
    <row r="48">
      <c r="A48" s="5" t="inlineStr">
        <is>
          <t>Bruttoergebnis je Mitarbeiter in EUR</t>
        </is>
      </c>
      <c r="B48" s="5" t="inlineStr">
        <is>
          <t>Gross Profit per employee</t>
        </is>
      </c>
      <c r="C48" t="inlineStr">
        <is>
          <t>-</t>
        </is>
      </c>
      <c r="D48" t="inlineStr">
        <is>
          <t>-</t>
        </is>
      </c>
      <c r="E48" t="inlineStr">
        <is>
          <t>-</t>
        </is>
      </c>
      <c r="F48" t="inlineStr">
        <is>
          <t>-</t>
        </is>
      </c>
      <c r="G48" t="inlineStr">
        <is>
          <t>-</t>
        </is>
      </c>
      <c r="H48" t="inlineStr">
        <is>
          <t>-</t>
        </is>
      </c>
      <c r="I48" t="inlineStr">
        <is>
          <t>-</t>
        </is>
      </c>
      <c r="J48" t="inlineStr">
        <is>
          <t>-</t>
        </is>
      </c>
      <c r="K48" t="inlineStr">
        <is>
          <t>-</t>
        </is>
      </c>
      <c r="L48" t="inlineStr">
        <is>
          <t>-</t>
        </is>
      </c>
      <c r="M48" t="inlineStr">
        <is>
          <t>-</t>
        </is>
      </c>
      <c r="N48" t="inlineStr">
        <is>
          <t>-</t>
        </is>
      </c>
      <c r="O48" t="inlineStr">
        <is>
          <t>-</t>
        </is>
      </c>
      <c r="P48" t="inlineStr">
        <is>
          <t>-</t>
        </is>
      </c>
      <c r="Q48" t="inlineStr">
        <is>
          <t>-</t>
        </is>
      </c>
      <c r="R48" t="inlineStr">
        <is>
          <t>-</t>
        </is>
      </c>
      <c r="S48" t="inlineStr">
        <is>
          <t>-</t>
        </is>
      </c>
      <c r="T48" t="inlineStr">
        <is>
          <t>-</t>
        </is>
      </c>
      <c r="U48" t="inlineStr">
        <is>
          <t>-</t>
        </is>
      </c>
      <c r="V48" t="inlineStr">
        <is>
          <t>-</t>
        </is>
      </c>
      <c r="W48" t="inlineStr">
        <is>
          <t>-</t>
        </is>
      </c>
    </row>
    <row r="49">
      <c r="A49" s="5" t="inlineStr">
        <is>
          <t>Gewinn je Mitarbeiter in EUR</t>
        </is>
      </c>
      <c r="B49" s="5" t="inlineStr">
        <is>
          <t>Earnings per employee</t>
        </is>
      </c>
      <c r="C49" t="n">
        <v>13275</v>
      </c>
      <c r="D49" t="n">
        <v>17507</v>
      </c>
      <c r="E49" t="n">
        <v>3157</v>
      </c>
      <c r="F49" t="n">
        <v>5587</v>
      </c>
      <c r="G49" t="n">
        <v>20700</v>
      </c>
      <c r="H49" t="n">
        <v>5067</v>
      </c>
      <c r="I49" t="n">
        <v>1473</v>
      </c>
      <c r="J49" t="n">
        <v>111.53</v>
      </c>
      <c r="K49" t="n">
        <v>11410</v>
      </c>
      <c r="L49" t="n">
        <v>24196</v>
      </c>
      <c r="M49" t="n">
        <v>-72394</v>
      </c>
      <c r="N49" t="n">
        <v>69.48999999999999</v>
      </c>
      <c r="O49" t="n">
        <v>52139</v>
      </c>
      <c r="P49" t="n">
        <v>44392</v>
      </c>
      <c r="Q49" t="n">
        <v>35243</v>
      </c>
      <c r="R49" t="n">
        <v>11974</v>
      </c>
      <c r="S49" t="n">
        <v>-71656</v>
      </c>
      <c r="T49" t="n">
        <v>-8150</v>
      </c>
      <c r="U49" t="n">
        <v>2584</v>
      </c>
      <c r="V49" t="n">
        <v>34371</v>
      </c>
      <c r="W49" t="inlineStr">
        <is>
          <t>-</t>
        </is>
      </c>
    </row>
    <row r="50">
      <c r="A50" s="5" t="inlineStr">
        <is>
          <t>KGV (Kurs/Gewinn)</t>
        </is>
      </c>
      <c r="B50" s="5" t="inlineStr">
        <is>
          <t>PE (price/earnings)</t>
        </is>
      </c>
      <c r="C50" t="n">
        <v>10.8</v>
      </c>
      <c r="D50" t="n">
        <v>8.4</v>
      </c>
      <c r="E50" t="n">
        <v>125.1</v>
      </c>
      <c r="F50" t="n">
        <v>35.2</v>
      </c>
      <c r="G50" t="n">
        <v>10.9</v>
      </c>
      <c r="H50" t="n">
        <v>47.7</v>
      </c>
      <c r="I50" t="n">
        <v>130.1</v>
      </c>
      <c r="J50" t="inlineStr">
        <is>
          <t>-</t>
        </is>
      </c>
      <c r="K50" t="n">
        <v>7.2</v>
      </c>
      <c r="L50" t="n">
        <v>4.6</v>
      </c>
      <c r="M50" t="inlineStr">
        <is>
          <t>-</t>
        </is>
      </c>
      <c r="N50" t="n">
        <v>1660</v>
      </c>
      <c r="O50" t="n">
        <v>9</v>
      </c>
      <c r="P50" t="n">
        <v>11.9</v>
      </c>
      <c r="Q50" t="n">
        <v>13.5</v>
      </c>
      <c r="R50" t="n">
        <v>23</v>
      </c>
      <c r="S50" t="inlineStr">
        <is>
          <t>-</t>
        </is>
      </c>
      <c r="T50" t="inlineStr">
        <is>
          <t>-</t>
        </is>
      </c>
      <c r="U50" t="n">
        <v>91.90000000000001</v>
      </c>
      <c r="V50" t="n">
        <v>11.9</v>
      </c>
      <c r="W50" t="n">
        <v>20.1</v>
      </c>
    </row>
    <row r="51">
      <c r="A51" s="5" t="inlineStr">
        <is>
          <t>KUV (Kurs/Umsatz)</t>
        </is>
      </c>
      <c r="B51" s="5" t="inlineStr">
        <is>
          <t>PS (price/sales)</t>
        </is>
      </c>
      <c r="C51" t="n">
        <v>0.87</v>
      </c>
      <c r="D51" t="n">
        <v>0.85</v>
      </c>
      <c r="E51" t="n">
        <v>1.87</v>
      </c>
      <c r="F51" t="n">
        <v>1.14</v>
      </c>
      <c r="G51" t="n">
        <v>1.32</v>
      </c>
      <c r="H51" t="n">
        <v>1.64</v>
      </c>
      <c r="I51" t="n">
        <v>1.77</v>
      </c>
      <c r="J51" t="n">
        <v>1</v>
      </c>
      <c r="K51" t="n">
        <v>0.92</v>
      </c>
      <c r="L51" t="n">
        <v>0.64</v>
      </c>
      <c r="M51" t="n">
        <v>1.03</v>
      </c>
      <c r="N51" t="n">
        <v>1.04</v>
      </c>
      <c r="O51" t="n">
        <v>2.24</v>
      </c>
      <c r="P51" t="n">
        <v>2.42</v>
      </c>
      <c r="Q51" t="n">
        <v>2.69</v>
      </c>
      <c r="R51" t="n">
        <v>1.71</v>
      </c>
      <c r="S51" t="n">
        <v>1.9</v>
      </c>
      <c r="T51" t="n">
        <v>0.93</v>
      </c>
      <c r="U51" t="n">
        <v>1.48</v>
      </c>
      <c r="V51" t="n">
        <v>2.54</v>
      </c>
      <c r="W51" t="inlineStr">
        <is>
          <t>-</t>
        </is>
      </c>
    </row>
    <row r="52">
      <c r="A52" s="5" t="inlineStr">
        <is>
          <t>KBV (Kurs/Buchwert)</t>
        </is>
      </c>
      <c r="B52" s="5" t="inlineStr">
        <is>
          <t>PB (price/book value)</t>
        </is>
      </c>
      <c r="C52" t="n">
        <v>0.24</v>
      </c>
      <c r="D52" t="n">
        <v>0.26</v>
      </c>
      <c r="E52" t="n">
        <v>0.54</v>
      </c>
      <c r="F52" t="n">
        <v>0.33</v>
      </c>
      <c r="G52" t="n">
        <v>0.41</v>
      </c>
      <c r="H52" t="n">
        <v>0.48</v>
      </c>
      <c r="I52" t="n">
        <v>0.51</v>
      </c>
      <c r="J52" t="n">
        <v>0.32</v>
      </c>
      <c r="K52" t="n">
        <v>0.28</v>
      </c>
      <c r="L52" t="n">
        <v>0.24</v>
      </c>
      <c r="M52" t="n">
        <v>0.27</v>
      </c>
      <c r="N52" t="n">
        <v>0.25</v>
      </c>
      <c r="O52" t="n">
        <v>1.14</v>
      </c>
      <c r="P52" t="n">
        <v>1.33</v>
      </c>
      <c r="Q52" t="n">
        <v>1.35</v>
      </c>
      <c r="R52" t="n">
        <v>0.93</v>
      </c>
      <c r="S52" t="n">
        <v>1.02</v>
      </c>
      <c r="T52" t="n">
        <v>0.46</v>
      </c>
      <c r="U52" t="n">
        <v>0.8100000000000001</v>
      </c>
      <c r="V52" t="n">
        <v>1.34</v>
      </c>
      <c r="W52" t="inlineStr">
        <is>
          <t>-</t>
        </is>
      </c>
    </row>
    <row r="53">
      <c r="A53" s="5" t="inlineStr">
        <is>
          <t>KCV (Kurs/Cashflow)</t>
        </is>
      </c>
      <c r="B53" s="5" t="inlineStr">
        <is>
          <t>PC (price/cashflow)</t>
        </is>
      </c>
      <c r="C53" t="n">
        <v>-0.64</v>
      </c>
      <c r="D53" t="n">
        <v>-4.27</v>
      </c>
      <c r="E53" t="n">
        <v>0.77</v>
      </c>
      <c r="F53" t="n">
        <v>-1.69</v>
      </c>
      <c r="G53" t="n">
        <v>0.8100000000000001</v>
      </c>
      <c r="H53" t="n">
        <v>4.7</v>
      </c>
      <c r="I53" t="n">
        <v>-1.58</v>
      </c>
      <c r="J53" t="n">
        <v>1.52</v>
      </c>
      <c r="K53" t="n">
        <v>-0.45</v>
      </c>
      <c r="L53" t="n">
        <v>-0.46</v>
      </c>
      <c r="M53" t="n">
        <v>-0.98</v>
      </c>
      <c r="N53" t="n">
        <v>-0.47</v>
      </c>
      <c r="O53" t="n">
        <v>-6.45</v>
      </c>
      <c r="P53" t="n">
        <v>0.52</v>
      </c>
      <c r="Q53" t="n">
        <v>1.02</v>
      </c>
      <c r="R53" t="n">
        <v>2.12</v>
      </c>
      <c r="S53" t="n">
        <v>3.47</v>
      </c>
      <c r="T53" t="n">
        <v>-0.23</v>
      </c>
      <c r="U53" t="n">
        <v>0.33</v>
      </c>
      <c r="V53" t="n">
        <v>1.27</v>
      </c>
      <c r="W53" t="inlineStr">
        <is>
          <t>-</t>
        </is>
      </c>
    </row>
    <row r="54">
      <c r="A54" s="5" t="inlineStr">
        <is>
          <t>Dividendenrendite in %</t>
        </is>
      </c>
      <c r="B54" s="5" t="inlineStr">
        <is>
          <t>Dividend Yield in %</t>
        </is>
      </c>
      <c r="C54" t="inlineStr">
        <is>
          <t>-</t>
        </is>
      </c>
      <c r="D54" t="n">
        <v>3.46</v>
      </c>
      <c r="E54" t="inlineStr">
        <is>
          <t>-</t>
        </is>
      </c>
      <c r="F54" t="inlineStr">
        <is>
          <t>-</t>
        </is>
      </c>
      <c r="G54" t="n">
        <v>2.09</v>
      </c>
      <c r="H54" t="inlineStr">
        <is>
          <t>-</t>
        </is>
      </c>
      <c r="I54" t="inlineStr">
        <is>
          <t>-</t>
        </is>
      </c>
      <c r="J54" t="inlineStr">
        <is>
          <t>-</t>
        </is>
      </c>
      <c r="K54" t="inlineStr">
        <is>
          <t>-</t>
        </is>
      </c>
      <c r="L54" t="inlineStr">
        <is>
          <t>-</t>
        </is>
      </c>
      <c r="M54" t="inlineStr">
        <is>
          <t>-</t>
        </is>
      </c>
      <c r="N54" t="inlineStr">
        <is>
          <t>-</t>
        </is>
      </c>
      <c r="O54" t="n">
        <v>3.81</v>
      </c>
      <c r="P54" t="n">
        <v>2.6</v>
      </c>
      <c r="Q54" t="n">
        <v>1.92</v>
      </c>
      <c r="R54" t="n">
        <v>1.65</v>
      </c>
      <c r="S54" t="inlineStr">
        <is>
          <t>-</t>
        </is>
      </c>
      <c r="T54" t="n">
        <v>1.34</v>
      </c>
      <c r="U54" t="n">
        <v>2.29</v>
      </c>
      <c r="V54" t="n">
        <v>4.63</v>
      </c>
      <c r="W54" t="inlineStr">
        <is>
          <t>-</t>
        </is>
      </c>
    </row>
    <row r="55">
      <c r="A55" s="5" t="inlineStr">
        <is>
          <t>Gewinnrendite in %</t>
        </is>
      </c>
      <c r="B55" s="5" t="inlineStr">
        <is>
          <t>Return on profit in %</t>
        </is>
      </c>
      <c r="C55" t="n">
        <v>9.199999999999999</v>
      </c>
      <c r="D55" t="n">
        <v>11.9</v>
      </c>
      <c r="E55" t="n">
        <v>0.8</v>
      </c>
      <c r="F55" t="n">
        <v>2.8</v>
      </c>
      <c r="G55" t="n">
        <v>9.199999999999999</v>
      </c>
      <c r="H55" t="n">
        <v>2.1</v>
      </c>
      <c r="I55" t="n">
        <v>0.8</v>
      </c>
      <c r="J55" t="n">
        <v>-2.8</v>
      </c>
      <c r="K55" t="n">
        <v>13.8</v>
      </c>
      <c r="L55" t="n">
        <v>21.8</v>
      </c>
      <c r="M55" t="n">
        <v>-74.7</v>
      </c>
      <c r="N55" t="n">
        <v>0.1</v>
      </c>
      <c r="O55" t="n">
        <v>11.1</v>
      </c>
      <c r="P55" t="n">
        <v>8.4</v>
      </c>
      <c r="Q55" t="n">
        <v>7.4</v>
      </c>
      <c r="R55" t="n">
        <v>4.4</v>
      </c>
      <c r="S55" t="n">
        <v>-27.4</v>
      </c>
      <c r="T55" t="n">
        <v>-7.5</v>
      </c>
      <c r="U55" t="n">
        <v>1.1</v>
      </c>
      <c r="V55" t="n">
        <v>8.4</v>
      </c>
      <c r="W55" t="n">
        <v>5</v>
      </c>
    </row>
    <row r="56">
      <c r="A56" s="5" t="inlineStr">
        <is>
          <t>Eigenkapitalrendite in %</t>
        </is>
      </c>
      <c r="B56" s="5" t="inlineStr">
        <is>
          <t>Return on Equity in %</t>
        </is>
      </c>
      <c r="C56" t="n">
        <v>2.19</v>
      </c>
      <c r="D56" t="n">
        <v>3.07</v>
      </c>
      <c r="E56" t="n">
        <v>0.54</v>
      </c>
      <c r="F56" t="n">
        <v>0.9399999999999999</v>
      </c>
      <c r="G56" t="n">
        <v>3.61</v>
      </c>
      <c r="H56" t="n">
        <v>1.01</v>
      </c>
      <c r="I56" t="n">
        <v>0.3</v>
      </c>
      <c r="J56" t="n">
        <v>0.02</v>
      </c>
      <c r="K56" t="n">
        <v>2.65</v>
      </c>
      <c r="L56" t="n">
        <v>5.13</v>
      </c>
      <c r="M56" t="n">
        <v>-17.45</v>
      </c>
      <c r="N56" t="n">
        <v>0.02</v>
      </c>
      <c r="O56" t="n">
        <v>12.67</v>
      </c>
      <c r="P56" t="n">
        <v>11.2</v>
      </c>
      <c r="Q56" t="n">
        <v>9.17</v>
      </c>
      <c r="R56" t="n">
        <v>4.01</v>
      </c>
      <c r="S56" t="n">
        <v>-25.52</v>
      </c>
      <c r="T56" t="n">
        <v>-3.38</v>
      </c>
      <c r="U56" t="n">
        <v>0.87</v>
      </c>
      <c r="V56" t="n">
        <v>10.72</v>
      </c>
      <c r="W56" t="n">
        <v>8.18</v>
      </c>
    </row>
    <row r="57">
      <c r="A57" s="5" t="inlineStr">
        <is>
          <t>Gesamtkapitalrendite in %</t>
        </is>
      </c>
      <c r="B57" s="5" t="inlineStr">
        <is>
          <t>Total Return on Investment in %</t>
        </is>
      </c>
      <c r="C57" t="n">
        <v>0.14</v>
      </c>
      <c r="D57" t="n">
        <v>0.19</v>
      </c>
      <c r="E57" t="n">
        <v>0.03</v>
      </c>
      <c r="F57" t="n">
        <v>0.06</v>
      </c>
      <c r="G57" t="n">
        <v>0.2</v>
      </c>
      <c r="H57" t="n">
        <v>0.05</v>
      </c>
      <c r="I57" t="n">
        <v>0.01</v>
      </c>
      <c r="J57" t="inlineStr">
        <is>
          <t>-</t>
        </is>
      </c>
      <c r="K57" t="n">
        <v>0.1</v>
      </c>
      <c r="L57" t="n">
        <v>0.19</v>
      </c>
      <c r="M57" t="n">
        <v>-0.54</v>
      </c>
      <c r="N57" t="inlineStr">
        <is>
          <t>-</t>
        </is>
      </c>
      <c r="O57" t="n">
        <v>0.31</v>
      </c>
      <c r="P57" t="n">
        <v>0.26</v>
      </c>
      <c r="Q57" t="n">
        <v>0.26</v>
      </c>
      <c r="R57" t="n">
        <v>0.09</v>
      </c>
      <c r="S57" t="n">
        <v>-0.61</v>
      </c>
      <c r="T57" t="n">
        <v>-0.07000000000000001</v>
      </c>
      <c r="U57" t="n">
        <v>0.02</v>
      </c>
      <c r="V57" t="n">
        <v>0.29</v>
      </c>
      <c r="W57" t="n">
        <v>0.24</v>
      </c>
    </row>
    <row r="58">
      <c r="A58" s="5" t="inlineStr">
        <is>
          <t>Eigenkapitalquote in %</t>
        </is>
      </c>
      <c r="B58" s="5" t="inlineStr">
        <is>
          <t>Equity Ratio in %</t>
        </is>
      </c>
      <c r="C58" t="n">
        <v>6.34</v>
      </c>
      <c r="D58" t="n">
        <v>6.1</v>
      </c>
      <c r="E58" t="n">
        <v>6.38</v>
      </c>
      <c r="F58" t="n">
        <v>6.17</v>
      </c>
      <c r="G58" t="n">
        <v>5.52</v>
      </c>
      <c r="H58" t="n">
        <v>4.67</v>
      </c>
      <c r="I58" t="n">
        <v>4.73</v>
      </c>
      <c r="J58" t="n">
        <v>4.11</v>
      </c>
      <c r="K58" t="n">
        <v>3.64</v>
      </c>
      <c r="L58" t="n">
        <v>3.7</v>
      </c>
      <c r="M58" t="n">
        <v>3.08</v>
      </c>
      <c r="N58" t="n">
        <v>3.08</v>
      </c>
      <c r="O58" t="n">
        <v>2.46</v>
      </c>
      <c r="P58" t="n">
        <v>2.34</v>
      </c>
      <c r="Q58" t="n">
        <v>2.86</v>
      </c>
      <c r="R58" t="n">
        <v>2.31</v>
      </c>
      <c r="S58" t="n">
        <v>2.38</v>
      </c>
      <c r="T58" t="n">
        <v>2.09</v>
      </c>
      <c r="U58" t="n">
        <v>2.35</v>
      </c>
      <c r="V58" t="n">
        <v>2.72</v>
      </c>
      <c r="W58" t="n">
        <v>2.99</v>
      </c>
    </row>
    <row r="59">
      <c r="A59" s="5" t="inlineStr">
        <is>
          <t>Fremdkapitalquote in %</t>
        </is>
      </c>
      <c r="B59" s="5" t="inlineStr">
        <is>
          <t>Debt Ratio in %</t>
        </is>
      </c>
      <c r="C59" t="n">
        <v>93.66</v>
      </c>
      <c r="D59" t="n">
        <v>93.90000000000001</v>
      </c>
      <c r="E59" t="n">
        <v>93.62</v>
      </c>
      <c r="F59" t="n">
        <v>93.83</v>
      </c>
      <c r="G59" t="n">
        <v>94.48</v>
      </c>
      <c r="H59" t="n">
        <v>95.33</v>
      </c>
      <c r="I59" t="n">
        <v>95.27</v>
      </c>
      <c r="J59" t="n">
        <v>95.89</v>
      </c>
      <c r="K59" t="n">
        <v>96.36</v>
      </c>
      <c r="L59" t="n">
        <v>96.3</v>
      </c>
      <c r="M59" t="n">
        <v>96.92</v>
      </c>
      <c r="N59" t="n">
        <v>96.92</v>
      </c>
      <c r="O59" t="n">
        <v>97.54000000000001</v>
      </c>
      <c r="P59" t="n">
        <v>97.66</v>
      </c>
      <c r="Q59" t="n">
        <v>97.14</v>
      </c>
      <c r="R59" t="n">
        <v>97.69</v>
      </c>
      <c r="S59" t="n">
        <v>97.62</v>
      </c>
      <c r="T59" t="n">
        <v>97.91</v>
      </c>
      <c r="U59" t="n">
        <v>97.65000000000001</v>
      </c>
      <c r="V59" t="n">
        <v>97.28</v>
      </c>
      <c r="W59" t="n">
        <v>97.01000000000001</v>
      </c>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c r="B65" s="5" t="inlineStr"/>
    </row>
    <row r="66">
      <c r="A66" s="5" t="inlineStr">
        <is>
          <t>Gesamtkapitalrentabilität</t>
        </is>
      </c>
      <c r="B66" s="5" t="inlineStr">
        <is>
          <t>ROA Return on Assets in %</t>
        </is>
      </c>
      <c r="C66" t="n">
        <v>0.14</v>
      </c>
      <c r="D66" t="n">
        <v>0.19</v>
      </c>
      <c r="E66" t="n">
        <v>0.03</v>
      </c>
      <c r="F66" t="n">
        <v>0.06</v>
      </c>
      <c r="G66" t="n">
        <v>0.2</v>
      </c>
      <c r="H66" t="n">
        <v>0.05</v>
      </c>
      <c r="I66" t="n">
        <v>0.01</v>
      </c>
      <c r="J66" t="n">
        <v>0</v>
      </c>
      <c r="K66" t="n">
        <v>0.1</v>
      </c>
      <c r="L66" t="n">
        <v>0.19</v>
      </c>
      <c r="M66" t="n">
        <v>-0.54</v>
      </c>
      <c r="N66" t="n">
        <v>0</v>
      </c>
      <c r="O66" t="n">
        <v>0.31</v>
      </c>
      <c r="P66" t="n">
        <v>0.26</v>
      </c>
      <c r="Q66" t="n">
        <v>0.26</v>
      </c>
      <c r="R66" t="n">
        <v>0.09</v>
      </c>
      <c r="S66" t="n">
        <v>-0.61</v>
      </c>
      <c r="T66" t="n">
        <v>-0.07000000000000001</v>
      </c>
      <c r="U66" t="n">
        <v>0.02</v>
      </c>
      <c r="V66" t="n">
        <v>0.29</v>
      </c>
    </row>
    <row r="67">
      <c r="A67" s="5" t="inlineStr">
        <is>
          <t>Ertrag des eingesetzten Kapitals</t>
        </is>
      </c>
      <c r="B67" s="5" t="inlineStr">
        <is>
          <t>ROCE Return on Cap. Empl. in %</t>
        </is>
      </c>
      <c r="C67" t="n">
        <v>0.24</v>
      </c>
      <c r="D67" t="n">
        <v>0.27</v>
      </c>
      <c r="E67" t="n">
        <v>0.11</v>
      </c>
      <c r="F67" t="n">
        <v>0.13</v>
      </c>
      <c r="G67" t="n">
        <v>0.34</v>
      </c>
      <c r="H67" t="n">
        <v>0.11</v>
      </c>
      <c r="I67" t="n">
        <v>0.04</v>
      </c>
      <c r="J67" t="n">
        <v>0.14</v>
      </c>
      <c r="K67" t="n">
        <v>0.08</v>
      </c>
      <c r="L67" t="n">
        <v>0.18</v>
      </c>
      <c r="M67" t="n">
        <v>-0.36</v>
      </c>
      <c r="N67" t="n">
        <v>-0.06</v>
      </c>
      <c r="O67" t="n">
        <v>0.41</v>
      </c>
      <c r="P67" t="n">
        <v>0.43</v>
      </c>
      <c r="Q67" t="n">
        <v>0.39</v>
      </c>
      <c r="R67" t="n">
        <v>0.23</v>
      </c>
      <c r="S67" t="n">
        <v>0.12</v>
      </c>
      <c r="T67" t="n">
        <v>-0.04</v>
      </c>
      <c r="U67" t="n">
        <v>0.07000000000000001</v>
      </c>
      <c r="V67" t="n">
        <v>0.49</v>
      </c>
    </row>
    <row r="68">
      <c r="A68" s="5" t="inlineStr"/>
      <c r="B68" s="5" t="inlineStr"/>
    </row>
    <row r="69">
      <c r="A69" s="5" t="inlineStr"/>
      <c r="B69" s="5" t="inlineStr"/>
    </row>
    <row r="70">
      <c r="A70" s="5" t="inlineStr">
        <is>
          <t>Operativer Cashflow</t>
        </is>
      </c>
      <c r="B70" s="5" t="inlineStr">
        <is>
          <t>Operating Cashflow in M</t>
        </is>
      </c>
      <c r="C70" t="n">
        <v>-801.28</v>
      </c>
      <c r="D70" t="n">
        <v>-5346.039999999999</v>
      </c>
      <c r="E70" t="n">
        <v>964.0400000000001</v>
      </c>
      <c r="F70" t="n">
        <v>-2115.88</v>
      </c>
      <c r="G70" t="n">
        <v>1014.12</v>
      </c>
      <c r="H70" t="n">
        <v>5353.3</v>
      </c>
      <c r="I70" t="n">
        <v>-1799.62</v>
      </c>
      <c r="J70" t="n">
        <v>886.0840000000001</v>
      </c>
      <c r="K70" t="n">
        <v>-230.085</v>
      </c>
      <c r="L70" t="n">
        <v>-54.326</v>
      </c>
      <c r="M70" t="n">
        <v>-115.738</v>
      </c>
      <c r="N70" t="n">
        <v>-33.98099999999999</v>
      </c>
      <c r="O70" t="n">
        <v>-423.765</v>
      </c>
      <c r="P70" t="n">
        <v>34.164</v>
      </c>
      <c r="Q70" t="n">
        <v>67.01400000000001</v>
      </c>
      <c r="R70" t="n">
        <v>126.988</v>
      </c>
      <c r="S70" t="n">
        <v>207.506</v>
      </c>
      <c r="T70" t="n">
        <v>-12.466</v>
      </c>
      <c r="U70" t="n">
        <v>17.886</v>
      </c>
      <c r="V70" t="n">
        <v>68.834</v>
      </c>
    </row>
    <row r="71">
      <c r="A71" s="5" t="inlineStr">
        <is>
          <t>Aktienrückkauf</t>
        </is>
      </c>
      <c r="B71" s="5" t="inlineStr">
        <is>
          <t>Share Buyback in M</t>
        </is>
      </c>
      <c r="C71" t="n">
        <v>0</v>
      </c>
      <c r="D71" t="n">
        <v>0</v>
      </c>
      <c r="E71" t="n">
        <v>0</v>
      </c>
      <c r="F71" t="n">
        <v>0</v>
      </c>
      <c r="G71" t="n">
        <v>-113</v>
      </c>
      <c r="H71" t="n">
        <v>0</v>
      </c>
      <c r="I71" t="n">
        <v>-556.05</v>
      </c>
      <c r="J71" t="n">
        <v>-71.65000000000003</v>
      </c>
      <c r="K71" t="n">
        <v>-393.2</v>
      </c>
      <c r="L71" t="n">
        <v>0</v>
      </c>
      <c r="M71" t="n">
        <v>-45.8</v>
      </c>
      <c r="N71" t="n">
        <v>-6.599999999999994</v>
      </c>
      <c r="O71" t="n">
        <v>0</v>
      </c>
      <c r="P71" t="n">
        <v>0</v>
      </c>
      <c r="Q71" t="n">
        <v>-5.800000000000004</v>
      </c>
      <c r="R71" t="n">
        <v>-0.1000000000000014</v>
      </c>
      <c r="S71" t="n">
        <v>-5.599999999999994</v>
      </c>
      <c r="T71" t="n">
        <v>0</v>
      </c>
      <c r="U71" t="n">
        <v>0</v>
      </c>
      <c r="V71" t="inlineStr">
        <is>
          <t>-</t>
        </is>
      </c>
    </row>
    <row r="72">
      <c r="A72" s="5" t="inlineStr"/>
      <c r="B72" s="5" t="inlineStr"/>
    </row>
    <row r="73">
      <c r="A73" s="5" t="inlineStr"/>
      <c r="B73" s="5" t="inlineStr"/>
    </row>
    <row r="74">
      <c r="A74" s="5" t="inlineStr"/>
      <c r="B74" s="5" t="inlineStr"/>
    </row>
    <row r="75">
      <c r="A75" s="5" t="inlineStr"/>
      <c r="B75" s="5" t="inlineStr"/>
    </row>
    <row r="76">
      <c r="A76" s="5" t="inlineStr">
        <is>
          <t>Gewinnwachstum 1J in %</t>
        </is>
      </c>
      <c r="B76" s="5" t="inlineStr">
        <is>
          <t>Earnings Growth 1Y in %</t>
        </is>
      </c>
      <c r="C76" t="n">
        <v>-25.55</v>
      </c>
      <c r="D76" t="n">
        <v>454.49</v>
      </c>
      <c r="E76" t="n">
        <v>-44.09</v>
      </c>
      <c r="F76" t="n">
        <v>-73.73</v>
      </c>
      <c r="G76" t="n">
        <v>302.27</v>
      </c>
      <c r="H76" t="n">
        <v>238.46</v>
      </c>
      <c r="I76" t="n">
        <v>1200</v>
      </c>
      <c r="J76" t="n">
        <v>-99.06</v>
      </c>
      <c r="K76" t="n">
        <v>-55.38</v>
      </c>
      <c r="L76" t="n">
        <v>-131.52</v>
      </c>
      <c r="M76" t="n">
        <v>-151333.33</v>
      </c>
      <c r="N76" t="n">
        <v>-99.84</v>
      </c>
      <c r="O76" t="n">
        <v>20.04</v>
      </c>
      <c r="P76" t="n">
        <v>37.08</v>
      </c>
      <c r="Q76" t="n">
        <v>196.44</v>
      </c>
      <c r="R76" t="n">
        <v>-116.94</v>
      </c>
      <c r="S76" t="n">
        <v>678.52</v>
      </c>
      <c r="T76" t="n">
        <v>-392.16</v>
      </c>
      <c r="U76" t="n">
        <v>-92.40000000000001</v>
      </c>
      <c r="V76" t="n">
        <v>47.31</v>
      </c>
    </row>
    <row r="77">
      <c r="A77" s="5" t="inlineStr">
        <is>
          <t>Gewinnwachstum 3J in %</t>
        </is>
      </c>
      <c r="B77" s="5" t="inlineStr">
        <is>
          <t>Earnings Growth 3Y in %</t>
        </is>
      </c>
      <c r="C77" t="n">
        <v>128.28</v>
      </c>
      <c r="D77" t="n">
        <v>112.22</v>
      </c>
      <c r="E77" t="n">
        <v>61.48</v>
      </c>
      <c r="F77" t="n">
        <v>155.67</v>
      </c>
      <c r="G77" t="n">
        <v>580.24</v>
      </c>
      <c r="H77" t="n">
        <v>446.47</v>
      </c>
      <c r="I77" t="n">
        <v>348.52</v>
      </c>
      <c r="J77" t="n">
        <v>-95.31999999999999</v>
      </c>
      <c r="K77" t="n">
        <v>-50506.74</v>
      </c>
      <c r="L77" t="n">
        <v>-50521.56</v>
      </c>
      <c r="M77" t="n">
        <v>-50471.04</v>
      </c>
      <c r="N77" t="n">
        <v>-14.24</v>
      </c>
      <c r="O77" t="n">
        <v>84.52</v>
      </c>
      <c r="P77" t="n">
        <v>38.86</v>
      </c>
      <c r="Q77" t="n">
        <v>252.67</v>
      </c>
      <c r="R77" t="n">
        <v>56.47</v>
      </c>
      <c r="S77" t="n">
        <v>64.65000000000001</v>
      </c>
      <c r="T77" t="n">
        <v>-145.75</v>
      </c>
      <c r="U77" t="inlineStr">
        <is>
          <t>-</t>
        </is>
      </c>
      <c r="V77" t="inlineStr">
        <is>
          <t>-</t>
        </is>
      </c>
    </row>
    <row r="78">
      <c r="A78" s="5" t="inlineStr">
        <is>
          <t>Gewinnwachstum 5J in %</t>
        </is>
      </c>
      <c r="B78" s="5" t="inlineStr">
        <is>
          <t>Earnings Growth 5Y in %</t>
        </is>
      </c>
      <c r="C78" t="n">
        <v>122.68</v>
      </c>
      <c r="D78" t="n">
        <v>175.48</v>
      </c>
      <c r="E78" t="n">
        <v>324.58</v>
      </c>
      <c r="F78" t="n">
        <v>313.59</v>
      </c>
      <c r="G78" t="n">
        <v>317.26</v>
      </c>
      <c r="H78" t="n">
        <v>230.5</v>
      </c>
      <c r="I78" t="n">
        <v>-30083.86</v>
      </c>
      <c r="J78" t="n">
        <v>-30343.83</v>
      </c>
      <c r="K78" t="n">
        <v>-30320.01</v>
      </c>
      <c r="L78" t="n">
        <v>-30301.51</v>
      </c>
      <c r="M78" t="n">
        <v>-30235.92</v>
      </c>
      <c r="N78" t="n">
        <v>7.36</v>
      </c>
      <c r="O78" t="n">
        <v>163.03</v>
      </c>
      <c r="P78" t="n">
        <v>80.59</v>
      </c>
      <c r="Q78" t="n">
        <v>54.69</v>
      </c>
      <c r="R78" t="n">
        <v>24.87</v>
      </c>
      <c r="S78" t="inlineStr">
        <is>
          <t>-</t>
        </is>
      </c>
      <c r="T78" t="inlineStr">
        <is>
          <t>-</t>
        </is>
      </c>
      <c r="U78" t="inlineStr">
        <is>
          <t>-</t>
        </is>
      </c>
      <c r="V78" t="inlineStr">
        <is>
          <t>-</t>
        </is>
      </c>
    </row>
    <row r="79">
      <c r="A79" s="5" t="inlineStr">
        <is>
          <t>Gewinnwachstum 10J in %</t>
        </is>
      </c>
      <c r="B79" s="5" t="inlineStr">
        <is>
          <t>Earnings Growth 10Y in %</t>
        </is>
      </c>
      <c r="C79" t="n">
        <v>176.59</v>
      </c>
      <c r="D79" t="n">
        <v>-14954.19</v>
      </c>
      <c r="E79" t="n">
        <v>-15009.62</v>
      </c>
      <c r="F79" t="n">
        <v>-15003.21</v>
      </c>
      <c r="G79" t="n">
        <v>-14992.13</v>
      </c>
      <c r="H79" t="n">
        <v>-15002.71</v>
      </c>
      <c r="I79" t="n">
        <v>-15038.25</v>
      </c>
      <c r="J79" t="n">
        <v>-15090.4</v>
      </c>
      <c r="K79" t="n">
        <v>-15119.71</v>
      </c>
      <c r="L79" t="n">
        <v>-15123.41</v>
      </c>
      <c r="M79" t="n">
        <v>-15105.53</v>
      </c>
      <c r="N79" t="inlineStr">
        <is>
          <t>-</t>
        </is>
      </c>
      <c r="O79" t="inlineStr">
        <is>
          <t>-</t>
        </is>
      </c>
      <c r="P79" t="inlineStr">
        <is>
          <t>-</t>
        </is>
      </c>
      <c r="Q79" t="inlineStr">
        <is>
          <t>-</t>
        </is>
      </c>
      <c r="R79" t="inlineStr">
        <is>
          <t>-</t>
        </is>
      </c>
      <c r="S79" t="inlineStr">
        <is>
          <t>-</t>
        </is>
      </c>
      <c r="T79" t="inlineStr">
        <is>
          <t>-</t>
        </is>
      </c>
      <c r="U79" t="inlineStr">
        <is>
          <t>-</t>
        </is>
      </c>
      <c r="V79" t="inlineStr">
        <is>
          <t>-</t>
        </is>
      </c>
    </row>
    <row r="80">
      <c r="A80" s="5" t="inlineStr">
        <is>
          <t>PEG Ratio</t>
        </is>
      </c>
      <c r="B80" s="5" t="inlineStr">
        <is>
          <t>KGW Kurs/Gewinn/Wachstum</t>
        </is>
      </c>
      <c r="C80" t="n">
        <v>0.09</v>
      </c>
      <c r="D80" t="n">
        <v>0.05</v>
      </c>
      <c r="E80" t="n">
        <v>0.39</v>
      </c>
      <c r="F80" t="n">
        <v>0.11</v>
      </c>
      <c r="G80" t="n">
        <v>0.03</v>
      </c>
      <c r="H80" t="n">
        <v>0.21</v>
      </c>
      <c r="I80" t="n">
        <v>0</v>
      </c>
      <c r="J80" t="inlineStr">
        <is>
          <t>-</t>
        </is>
      </c>
      <c r="K80" t="n">
        <v>0</v>
      </c>
      <c r="L80" t="n">
        <v>0</v>
      </c>
      <c r="M80" t="inlineStr">
        <is>
          <t>-</t>
        </is>
      </c>
      <c r="N80" t="n">
        <v>225.54</v>
      </c>
      <c r="O80" t="n">
        <v>0.06</v>
      </c>
      <c r="P80" t="n">
        <v>0.15</v>
      </c>
      <c r="Q80" t="n">
        <v>0.25</v>
      </c>
      <c r="R80" t="n">
        <v>0.92</v>
      </c>
      <c r="S80" t="inlineStr">
        <is>
          <t>-</t>
        </is>
      </c>
      <c r="T80" t="inlineStr">
        <is>
          <t>-</t>
        </is>
      </c>
      <c r="U80" t="inlineStr">
        <is>
          <t>-</t>
        </is>
      </c>
      <c r="V80" t="inlineStr">
        <is>
          <t>-</t>
        </is>
      </c>
    </row>
    <row r="81">
      <c r="A81" s="5" t="inlineStr">
        <is>
          <t>EBIT-Wachstum 1J in %</t>
        </is>
      </c>
      <c r="B81" s="5" t="inlineStr">
        <is>
          <t>EBIT Growth 1Y in %</t>
        </is>
      </c>
      <c r="C81" t="n">
        <v>-9.32</v>
      </c>
      <c r="D81" t="n">
        <v>151.52</v>
      </c>
      <c r="E81" t="n">
        <v>-23.02</v>
      </c>
      <c r="F81" t="n">
        <v>-64.18000000000001</v>
      </c>
      <c r="G81" t="n">
        <v>188.12</v>
      </c>
      <c r="H81" t="n">
        <v>168.53</v>
      </c>
      <c r="I81" t="n">
        <v>-74.36</v>
      </c>
      <c r="J81" t="n">
        <v>78.5</v>
      </c>
      <c r="K81" t="n">
        <v>-63.42</v>
      </c>
      <c r="L81" t="n">
        <v>-145.62</v>
      </c>
      <c r="M81" t="n">
        <v>703.7</v>
      </c>
      <c r="N81" t="n">
        <v>-115.04</v>
      </c>
      <c r="O81" t="n">
        <v>-4.38</v>
      </c>
      <c r="P81" t="n">
        <v>53.06</v>
      </c>
      <c r="Q81" t="n">
        <v>78.84999999999999</v>
      </c>
      <c r="R81" t="n">
        <v>113.81</v>
      </c>
      <c r="S81" t="n">
        <v>-375.46</v>
      </c>
      <c r="T81" t="n">
        <v>-150.15</v>
      </c>
      <c r="U81" t="n">
        <v>-85.45</v>
      </c>
      <c r="V81" t="n">
        <v>62.95</v>
      </c>
    </row>
    <row r="82">
      <c r="A82" s="5" t="inlineStr">
        <is>
          <t>EBIT-Wachstum 3J in %</t>
        </is>
      </c>
      <c r="B82" s="5" t="inlineStr">
        <is>
          <t>EBIT Growth 3Y in %</t>
        </is>
      </c>
      <c r="C82" t="n">
        <v>39.73</v>
      </c>
      <c r="D82" t="n">
        <v>21.44</v>
      </c>
      <c r="E82" t="n">
        <v>33.64</v>
      </c>
      <c r="F82" t="n">
        <v>97.48999999999999</v>
      </c>
      <c r="G82" t="n">
        <v>94.09999999999999</v>
      </c>
      <c r="H82" t="n">
        <v>57.56</v>
      </c>
      <c r="I82" t="n">
        <v>-19.76</v>
      </c>
      <c r="J82" t="n">
        <v>-43.51</v>
      </c>
      <c r="K82" t="n">
        <v>164.89</v>
      </c>
      <c r="L82" t="n">
        <v>147.68</v>
      </c>
      <c r="M82" t="n">
        <v>194.76</v>
      </c>
      <c r="N82" t="n">
        <v>-22.12</v>
      </c>
      <c r="O82" t="n">
        <v>42.51</v>
      </c>
      <c r="P82" t="n">
        <v>81.91</v>
      </c>
      <c r="Q82" t="n">
        <v>-60.93</v>
      </c>
      <c r="R82" t="n">
        <v>-137.27</v>
      </c>
      <c r="S82" t="n">
        <v>-203.69</v>
      </c>
      <c r="T82" t="n">
        <v>-57.55</v>
      </c>
      <c r="U82" t="inlineStr">
        <is>
          <t>-</t>
        </is>
      </c>
      <c r="V82" t="inlineStr">
        <is>
          <t>-</t>
        </is>
      </c>
    </row>
    <row r="83">
      <c r="A83" s="5" t="inlineStr">
        <is>
          <t>EBIT-Wachstum 5J in %</t>
        </is>
      </c>
      <c r="B83" s="5" t="inlineStr">
        <is>
          <t>EBIT Growth 5Y in %</t>
        </is>
      </c>
      <c r="C83" t="n">
        <v>48.62</v>
      </c>
      <c r="D83" t="n">
        <v>84.19</v>
      </c>
      <c r="E83" t="n">
        <v>39.02</v>
      </c>
      <c r="F83" t="n">
        <v>59.32</v>
      </c>
      <c r="G83" t="n">
        <v>59.47</v>
      </c>
      <c r="H83" t="n">
        <v>-7.27</v>
      </c>
      <c r="I83" t="n">
        <v>99.76000000000001</v>
      </c>
      <c r="J83" t="n">
        <v>91.62</v>
      </c>
      <c r="K83" t="n">
        <v>75.05</v>
      </c>
      <c r="L83" t="n">
        <v>98.34</v>
      </c>
      <c r="M83" t="n">
        <v>143.24</v>
      </c>
      <c r="N83" t="n">
        <v>25.26</v>
      </c>
      <c r="O83" t="n">
        <v>-26.82</v>
      </c>
      <c r="P83" t="n">
        <v>-55.98</v>
      </c>
      <c r="Q83" t="n">
        <v>-83.68000000000001</v>
      </c>
      <c r="R83" t="n">
        <v>-86.86</v>
      </c>
      <c r="S83" t="inlineStr">
        <is>
          <t>-</t>
        </is>
      </c>
      <c r="T83" t="inlineStr">
        <is>
          <t>-</t>
        </is>
      </c>
      <c r="U83" t="inlineStr">
        <is>
          <t>-</t>
        </is>
      </c>
      <c r="V83" t="inlineStr">
        <is>
          <t>-</t>
        </is>
      </c>
    </row>
    <row r="84">
      <c r="A84" s="5" t="inlineStr">
        <is>
          <t>EBIT-Wachstum 10J in %</t>
        </is>
      </c>
      <c r="B84" s="5" t="inlineStr">
        <is>
          <t>EBIT Growth 10Y in %</t>
        </is>
      </c>
      <c r="C84" t="n">
        <v>20.67</v>
      </c>
      <c r="D84" t="n">
        <v>91.98</v>
      </c>
      <c r="E84" t="n">
        <v>65.31999999999999</v>
      </c>
      <c r="F84" t="n">
        <v>67.19</v>
      </c>
      <c r="G84" t="n">
        <v>78.91</v>
      </c>
      <c r="H84" t="n">
        <v>67.98</v>
      </c>
      <c r="I84" t="n">
        <v>62.51</v>
      </c>
      <c r="J84" t="n">
        <v>32.4</v>
      </c>
      <c r="K84" t="n">
        <v>9.539999999999999</v>
      </c>
      <c r="L84" t="n">
        <v>7.33</v>
      </c>
      <c r="M84" t="n">
        <v>28.19</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Op.Cashflow Wachstum 1J in %</t>
        </is>
      </c>
      <c r="B85" s="5" t="inlineStr">
        <is>
          <t>Op.Cashflow Wachstum 1Y in %</t>
        </is>
      </c>
      <c r="C85" t="n">
        <v>-85.01000000000001</v>
      </c>
      <c r="D85" t="n">
        <v>-654.55</v>
      </c>
      <c r="E85" t="n">
        <v>-145.56</v>
      </c>
      <c r="F85" t="n">
        <v>-308.64</v>
      </c>
      <c r="G85" t="n">
        <v>-82.77</v>
      </c>
      <c r="H85" t="n">
        <v>-397.47</v>
      </c>
      <c r="I85" t="n">
        <v>-203.95</v>
      </c>
      <c r="J85" t="n">
        <v>-437.78</v>
      </c>
      <c r="K85" t="n">
        <v>-2.17</v>
      </c>
      <c r="L85" t="n">
        <v>-53.06</v>
      </c>
      <c r="M85" t="n">
        <v>108.51</v>
      </c>
      <c r="N85" t="n">
        <v>-92.70999999999999</v>
      </c>
      <c r="O85" t="n">
        <v>-1340.38</v>
      </c>
      <c r="P85" t="n">
        <v>-49.02</v>
      </c>
      <c r="Q85" t="n">
        <v>-51.89</v>
      </c>
      <c r="R85" t="n">
        <v>-38.9</v>
      </c>
      <c r="S85" t="n">
        <v>-1608.7</v>
      </c>
      <c r="T85" t="n">
        <v>-169.7</v>
      </c>
      <c r="U85" t="n">
        <v>-74.02</v>
      </c>
      <c r="V85" t="inlineStr">
        <is>
          <t>-</t>
        </is>
      </c>
    </row>
    <row r="86">
      <c r="A86" s="5" t="inlineStr">
        <is>
          <t>Op.Cashflow Wachstum 3J in %</t>
        </is>
      </c>
      <c r="B86" s="5" t="inlineStr">
        <is>
          <t>Op.Cashflow Wachstum 3Y in %</t>
        </is>
      </c>
      <c r="C86" t="n">
        <v>-295.04</v>
      </c>
      <c r="D86" t="n">
        <v>-369.58</v>
      </c>
      <c r="E86" t="n">
        <v>-178.99</v>
      </c>
      <c r="F86" t="n">
        <v>-262.96</v>
      </c>
      <c r="G86" t="n">
        <v>-228.06</v>
      </c>
      <c r="H86" t="n">
        <v>-346.4</v>
      </c>
      <c r="I86" t="n">
        <v>-214.63</v>
      </c>
      <c r="J86" t="n">
        <v>-164.34</v>
      </c>
      <c r="K86" t="n">
        <v>17.76</v>
      </c>
      <c r="L86" t="n">
        <v>-12.42</v>
      </c>
      <c r="M86" t="n">
        <v>-441.53</v>
      </c>
      <c r="N86" t="n">
        <v>-494.04</v>
      </c>
      <c r="O86" t="n">
        <v>-480.43</v>
      </c>
      <c r="P86" t="n">
        <v>-46.6</v>
      </c>
      <c r="Q86" t="n">
        <v>-566.5</v>
      </c>
      <c r="R86" t="n">
        <v>-605.77</v>
      </c>
      <c r="S86" t="n">
        <v>-617.47</v>
      </c>
      <c r="T86" t="inlineStr">
        <is>
          <t>-</t>
        </is>
      </c>
      <c r="U86" t="inlineStr">
        <is>
          <t>-</t>
        </is>
      </c>
      <c r="V86" t="inlineStr">
        <is>
          <t>-</t>
        </is>
      </c>
    </row>
    <row r="87">
      <c r="A87" s="5" t="inlineStr">
        <is>
          <t>Op.Cashflow Wachstum 5J in %</t>
        </is>
      </c>
      <c r="B87" s="5" t="inlineStr">
        <is>
          <t>Op.Cashflow Wachstum 5Y in %</t>
        </is>
      </c>
      <c r="C87" t="n">
        <v>-255.31</v>
      </c>
      <c r="D87" t="n">
        <v>-317.8</v>
      </c>
      <c r="E87" t="n">
        <v>-227.68</v>
      </c>
      <c r="F87" t="n">
        <v>-286.12</v>
      </c>
      <c r="G87" t="n">
        <v>-224.83</v>
      </c>
      <c r="H87" t="n">
        <v>-218.89</v>
      </c>
      <c r="I87" t="n">
        <v>-117.69</v>
      </c>
      <c r="J87" t="n">
        <v>-95.44</v>
      </c>
      <c r="K87" t="n">
        <v>-275.96</v>
      </c>
      <c r="L87" t="n">
        <v>-285.33</v>
      </c>
      <c r="M87" t="n">
        <v>-285.1</v>
      </c>
      <c r="N87" t="n">
        <v>-314.58</v>
      </c>
      <c r="O87" t="n">
        <v>-617.78</v>
      </c>
      <c r="P87" t="n">
        <v>-383.64</v>
      </c>
      <c r="Q87" t="n">
        <v>-388.64</v>
      </c>
      <c r="R87" t="inlineStr">
        <is>
          <t>-</t>
        </is>
      </c>
      <c r="S87" t="inlineStr">
        <is>
          <t>-</t>
        </is>
      </c>
      <c r="T87" t="inlineStr">
        <is>
          <t>-</t>
        </is>
      </c>
      <c r="U87" t="inlineStr">
        <is>
          <t>-</t>
        </is>
      </c>
      <c r="V87" t="inlineStr">
        <is>
          <t>-</t>
        </is>
      </c>
    </row>
    <row r="88">
      <c r="A88" s="5" t="inlineStr">
        <is>
          <t>Op.Cashflow Wachstum 10J in %</t>
        </is>
      </c>
      <c r="B88" s="5" t="inlineStr">
        <is>
          <t>Op.Cashflow Wachstum 10Y in %</t>
        </is>
      </c>
      <c r="C88" t="n">
        <v>-237.1</v>
      </c>
      <c r="D88" t="n">
        <v>-217.74</v>
      </c>
      <c r="E88" t="n">
        <v>-161.56</v>
      </c>
      <c r="F88" t="n">
        <v>-281.04</v>
      </c>
      <c r="G88" t="n">
        <v>-255.08</v>
      </c>
      <c r="H88" t="n">
        <v>-251.99</v>
      </c>
      <c r="I88" t="n">
        <v>-216.14</v>
      </c>
      <c r="J88" t="n">
        <v>-356.61</v>
      </c>
      <c r="K88" t="n">
        <v>-329.8</v>
      </c>
      <c r="L88" t="n">
        <v>-336.99</v>
      </c>
      <c r="M88" t="inlineStr">
        <is>
          <t>-</t>
        </is>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Verschuldungsgrad in %</t>
        </is>
      </c>
      <c r="B89" s="5" t="inlineStr">
        <is>
          <t>Finance Gearing in %</t>
        </is>
      </c>
      <c r="C89" t="n">
        <v>1479</v>
      </c>
      <c r="D89" t="n">
        <v>1539</v>
      </c>
      <c r="E89" t="n">
        <v>1467</v>
      </c>
      <c r="F89" t="n">
        <v>1521</v>
      </c>
      <c r="G89" t="n">
        <v>1712</v>
      </c>
      <c r="H89" t="n">
        <v>2040</v>
      </c>
      <c r="I89" t="n">
        <v>2016</v>
      </c>
      <c r="J89" t="n">
        <v>2332</v>
      </c>
      <c r="K89" t="n">
        <v>2645</v>
      </c>
      <c r="L89" t="n">
        <v>2606</v>
      </c>
      <c r="M89" t="n">
        <v>3146</v>
      </c>
      <c r="N89" t="n">
        <v>3148</v>
      </c>
      <c r="O89" t="n">
        <v>3973</v>
      </c>
      <c r="P89" t="n">
        <v>4165</v>
      </c>
      <c r="Q89" t="n">
        <v>3402</v>
      </c>
      <c r="R89" t="n">
        <v>4235</v>
      </c>
      <c r="S89" t="n">
        <v>4097</v>
      </c>
      <c r="T89" t="n">
        <v>4693</v>
      </c>
      <c r="U89" t="n">
        <v>4163</v>
      </c>
      <c r="V89" t="n">
        <v>3571</v>
      </c>
      <c r="W89" t="n">
        <v>3239</v>
      </c>
    </row>
  </sheetData>
  <pageMargins bottom="1" footer="0.5" header="0.5" left="0.75" right="0.75" top="1"/>
</worksheet>
</file>

<file path=xl/worksheets/sheet12.xml><?xml version="1.0" encoding="utf-8"?>
<worksheet xmlns="http://schemas.openxmlformats.org/spreadsheetml/2006/main">
  <sheetPr>
    <outlinePr summaryBelow="1" summaryRight="1"/>
    <pageSetUpPr/>
  </sheetPr>
  <dimension ref="A1:X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9"/>
    <col customWidth="1" max="14" min="14" width="10"/>
    <col customWidth="1" max="15" min="15" width="20"/>
    <col customWidth="1" max="16" min="16" width="20"/>
    <col customWidth="1" max="17" min="17" width="21"/>
    <col customWidth="1" max="18" min="18" width="10"/>
    <col customWidth="1" max="19" min="19" width="10"/>
    <col customWidth="1" max="20" min="20" width="10"/>
    <col customWidth="1" max="21" min="21" width="20"/>
    <col customWidth="1" max="22" min="22" width="10"/>
    <col customWidth="1" max="23" min="23" width="10"/>
    <col customWidth="1" max="24" min="24" width="10"/>
  </cols>
  <sheetData>
    <row r="1">
      <c r="A1" s="1" t="inlineStr">
        <is>
          <t xml:space="preserve">COMPUGROUP MEDICAL </t>
        </is>
      </c>
      <c r="B1" s="2" t="inlineStr">
        <is>
          <t>WKN: 543730  ISIN: DE0005437305  Symbol:COP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c r="X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c r="X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1997</t>
        </is>
      </c>
      <c r="C4" s="5" t="inlineStr">
        <is>
          <t>Telefon / Phone</t>
        </is>
      </c>
      <c r="D4" s="5" t="inlineStr"/>
      <c r="E4" t="inlineStr">
        <is>
          <t>+49-261-8000-0</t>
        </is>
      </c>
      <c r="G4" t="inlineStr">
        <is>
          <t>05.02.2020</t>
        </is>
      </c>
      <c r="H4" t="inlineStr">
        <is>
          <t>Preliminary Results</t>
        </is>
      </c>
      <c r="J4" t="inlineStr">
        <is>
          <t>Frank Gotthardt</t>
        </is>
      </c>
      <c r="L4" t="inlineStr">
        <is>
          <t>33,65%</t>
        </is>
      </c>
    </row>
    <row r="5">
      <c r="A5" s="5" t="inlineStr">
        <is>
          <t>Ticker</t>
        </is>
      </c>
      <c r="B5" t="inlineStr">
        <is>
          <t>COP</t>
        </is>
      </c>
      <c r="C5" s="5" t="inlineStr">
        <is>
          <t>Fax</t>
        </is>
      </c>
      <c r="D5" s="5" t="inlineStr"/>
      <c r="E5" t="inlineStr">
        <is>
          <t>+49-261-8000-3200</t>
        </is>
      </c>
      <c r="G5" t="inlineStr">
        <is>
          <t>25.03.2020</t>
        </is>
      </c>
      <c r="H5" t="inlineStr">
        <is>
          <t>Publication Of Annual Report</t>
        </is>
      </c>
      <c r="J5" t="inlineStr">
        <is>
          <t>Prof. Dr. Daniel Gotthardt</t>
        </is>
      </c>
      <c r="L5" t="inlineStr">
        <is>
          <t>6,71%</t>
        </is>
      </c>
    </row>
    <row r="6">
      <c r="A6" s="5" t="inlineStr">
        <is>
          <t>Gelistet Seit / Listed Since</t>
        </is>
      </c>
      <c r="B6" t="inlineStr">
        <is>
          <t>-</t>
        </is>
      </c>
      <c r="C6" s="5" t="inlineStr">
        <is>
          <t>Internet</t>
        </is>
      </c>
      <c r="D6" s="5" t="inlineStr"/>
      <c r="E6" t="inlineStr">
        <is>
          <t>http://www.compugroup.com</t>
        </is>
      </c>
      <c r="G6" t="inlineStr">
        <is>
          <t>07.05.2020</t>
        </is>
      </c>
      <c r="H6" t="inlineStr">
        <is>
          <t>Result Q1</t>
        </is>
      </c>
      <c r="J6" t="inlineStr">
        <is>
          <t>eigene Aktien</t>
        </is>
      </c>
      <c r="L6" t="inlineStr">
        <is>
          <t>9,03%</t>
        </is>
      </c>
    </row>
    <row r="7">
      <c r="A7" s="5" t="inlineStr">
        <is>
          <t>Nominalwert / Nominal Value</t>
        </is>
      </c>
      <c r="B7" t="inlineStr">
        <is>
          <t>1,00</t>
        </is>
      </c>
      <c r="C7" s="5" t="inlineStr">
        <is>
          <t>Inv. Relations Telefon / Phone</t>
        </is>
      </c>
      <c r="D7" s="5" t="inlineStr"/>
      <c r="E7" t="inlineStr">
        <is>
          <t>+49-261-8000-6200</t>
        </is>
      </c>
      <c r="G7" t="inlineStr">
        <is>
          <t>13.05.2020</t>
        </is>
      </c>
      <c r="H7" t="inlineStr">
        <is>
          <t>Annual General Meeting</t>
        </is>
      </c>
      <c r="J7" t="inlineStr">
        <is>
          <t>Dr. Brigitte Gotthardt</t>
        </is>
      </c>
      <c r="L7" t="inlineStr">
        <is>
          <t>6,35%</t>
        </is>
      </c>
    </row>
    <row r="8">
      <c r="A8" s="5" t="inlineStr">
        <is>
          <t>Land / Country</t>
        </is>
      </c>
      <c r="B8" t="inlineStr">
        <is>
          <t>Deutschland</t>
        </is>
      </c>
      <c r="C8" s="5" t="inlineStr">
        <is>
          <t>Inv. Relations E-Mail</t>
        </is>
      </c>
      <c r="D8" s="5" t="inlineStr"/>
      <c r="E8" t="inlineStr">
        <is>
          <t>investor@cgm.com</t>
        </is>
      </c>
      <c r="G8" t="inlineStr">
        <is>
          <t>18.05.2020</t>
        </is>
      </c>
      <c r="H8" t="inlineStr">
        <is>
          <t>Dividend Payout</t>
        </is>
      </c>
      <c r="J8" t="inlineStr">
        <is>
          <t>Dr. Reinhard Koop</t>
        </is>
      </c>
      <c r="L8" t="inlineStr">
        <is>
          <t>3,90%</t>
        </is>
      </c>
    </row>
    <row r="9">
      <c r="A9" s="5" t="inlineStr">
        <is>
          <t>Währung / Currency</t>
        </is>
      </c>
      <c r="B9" t="inlineStr">
        <is>
          <t>EUR</t>
        </is>
      </c>
      <c r="C9" s="5" t="inlineStr">
        <is>
          <t>Kontaktperson / Contact Person</t>
        </is>
      </c>
      <c r="D9" s="5" t="inlineStr"/>
      <c r="E9" t="inlineStr">
        <is>
          <t>-</t>
        </is>
      </c>
      <c r="G9" t="inlineStr">
        <is>
          <t>06.08.2020</t>
        </is>
      </c>
      <c r="H9" t="inlineStr">
        <is>
          <t>Score Half Year</t>
        </is>
      </c>
      <c r="J9" t="inlineStr">
        <is>
          <t>BlackRock, Inc.</t>
        </is>
      </c>
      <c r="L9" t="inlineStr">
        <is>
          <t>3,00%</t>
        </is>
      </c>
    </row>
    <row r="10">
      <c r="A10" s="5" t="inlineStr">
        <is>
          <t>Branche / Industry</t>
        </is>
      </c>
      <c r="B10" t="inlineStr">
        <is>
          <t>Technical Support / Service Covered</t>
        </is>
      </c>
      <c r="C10" s="5" t="inlineStr">
        <is>
          <t>05.11.2020</t>
        </is>
      </c>
      <c r="D10" s="5" t="inlineStr">
        <is>
          <t>Q3 Earnings</t>
        </is>
      </c>
      <c r="J10" t="inlineStr">
        <is>
          <t>FMR LLC</t>
        </is>
      </c>
      <c r="L10" t="inlineStr">
        <is>
          <t>2,93%</t>
        </is>
      </c>
    </row>
    <row r="11">
      <c r="A11" s="5" t="inlineStr">
        <is>
          <t>Sektor / Sector</t>
        </is>
      </c>
      <c r="B11" t="inlineStr">
        <is>
          <t>Software</t>
        </is>
      </c>
      <c r="J11" t="inlineStr">
        <is>
          <t>Freefloat</t>
        </is>
      </c>
      <c r="L11" t="inlineStr">
        <is>
          <t>34,43%</t>
        </is>
      </c>
    </row>
    <row r="12">
      <c r="A12" s="5" t="inlineStr">
        <is>
          <t>Typ / Genre</t>
        </is>
      </c>
      <c r="B12" t="inlineStr">
        <is>
          <t>Inhaberaktie</t>
        </is>
      </c>
    </row>
    <row r="13">
      <c r="A13" s="5" t="inlineStr">
        <is>
          <t>Adresse / Address</t>
        </is>
      </c>
      <c r="B13" t="inlineStr">
        <is>
          <t>CompuGroup Medical SEMaria Trost 21  D-56070 Koblenz</t>
        </is>
      </c>
    </row>
    <row r="14">
      <c r="A14" s="5" t="inlineStr">
        <is>
          <t>Management</t>
        </is>
      </c>
      <c r="B14" t="inlineStr">
        <is>
          <t>Frank Gotthardt, Frank Brecher, Dr. Ralph Körfgen, Dr. Eckart Pech, Michael Rauch, Hannes Reichl</t>
        </is>
      </c>
    </row>
    <row r="15">
      <c r="A15" s="5" t="inlineStr">
        <is>
          <t>Aufsichtsrat / Board</t>
        </is>
      </c>
      <c r="B15" t="inlineStr">
        <is>
          <t>Dr. Klaus Esser, Dr. Daniel Gotthardt, Dr. Ulrike Handel, Thomas Seifert, Maik Pagenkopf, Klaus Schrod</t>
        </is>
      </c>
    </row>
    <row r="16">
      <c r="A16" s="5" t="inlineStr">
        <is>
          <t>Beschreibung</t>
        </is>
      </c>
      <c r="B16" t="inlineStr">
        <is>
          <t>Die CompuGroup Medical SE ist eines der führenden eHealth-Unternehmen in Europa. Das Unternehmen hilft durch seine Software und Kommunikationslösungen Ärzten, Zahnärzten, Krankenhäusern, Verbünden und Netzen sowie sonstigen Leistungserbringern bei der Organisation ihres Workflows, bei der Diagnose und bei der Therapie. Es bietet eine Plattform für die Vernetzung sämtlicher Beteiligten im Gesundheitswesen. Mit Produkten der CompuGROUP werden die technologischen und organisatorischen Barrieren der Sektoren der Gesundheitssysteme überwunden. Zu den Produkten gehören z.B. Online-Informations-Dienste, die einen sicheren Austausch medizinischer Daten sowie vollständig internetbasierte Abrechnungs- und Bürodienste für niedergelassene Ärzte und Zahnärzte ermöglichen. Mit eigenen Standorten und zahlreichen Kunden weltweit ist CompuGroup Medical das eHealth-Unternehmen mit einer der größten Reichweiten unter Leistungserbringern. Copyright 2014 FINANCE BASE AG</t>
        </is>
      </c>
    </row>
    <row r="17">
      <c r="A17" s="5" t="inlineStr">
        <is>
          <t>Profile</t>
        </is>
      </c>
      <c r="B17" t="inlineStr">
        <is>
          <t>CompuGroup Medical SE is one of the leading eHealth companies in Europe. The company helps its software and communications solutions doctors, dentists, hospitals, associations and networks as well as other service providers to organize their workflow in diagnosis and therapy. It provides a platform for the networking of all those involved in healthcare. With products of CompuGROUP the technological and organizational barriers of the health system sectors are overcome. The products include, for example, Online information services that enable secure exchange of medical data and complete Internet-based billing and office services for doctors and dentists. With its own sites and customers worldwide, CompuGroup Medical is the eHealth company with one of the highest coverage among service providers.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c r="X18" s="4" t="inlineStr"/>
    </row>
    <row r="19">
      <c r="A19" s="5" t="inlineStr">
        <is>
          <t>Bilanz in Mio.  EUR per  31.12</t>
        </is>
      </c>
      <c r="B19" s="5" t="inlineStr">
        <is>
          <t>Balance Sheet in M  EUR per  31.12</t>
        </is>
      </c>
      <c r="C19" s="5" t="n">
        <v>2020</v>
      </c>
      <c r="D19" s="5" t="n">
        <v>2019</v>
      </c>
      <c r="E19" s="5" t="n">
        <v>2018</v>
      </c>
      <c r="F19" s="5" t="n">
        <v>2017</v>
      </c>
      <c r="G19" s="5" t="n">
        <v>2016</v>
      </c>
      <c r="H19" s="5" t="n">
        <v>2015</v>
      </c>
      <c r="I19" s="5" t="n">
        <v>2014</v>
      </c>
      <c r="J19" s="5" t="n">
        <v>2013</v>
      </c>
      <c r="K19" s="5" t="n">
        <v>2012</v>
      </c>
      <c r="L19" s="5" t="n">
        <v>2011</v>
      </c>
      <c r="M19" s="5" t="n">
        <v>2010</v>
      </c>
      <c r="N19" s="5" t="n">
        <v>2009</v>
      </c>
      <c r="O19" s="5" t="n">
        <v>2008</v>
      </c>
      <c r="P19" s="5" t="n">
        <v>2007</v>
      </c>
      <c r="Q19" s="5" t="n">
        <v>2006</v>
      </c>
      <c r="R19" s="5" t="n">
        <v>2005</v>
      </c>
      <c r="S19" s="5" t="n">
        <v>2004</v>
      </c>
      <c r="T19" s="5" t="n">
        <v>2003</v>
      </c>
      <c r="U19" s="5" t="n">
        <v>2002</v>
      </c>
      <c r="V19" s="5" t="n">
        <v>2001</v>
      </c>
      <c r="W19" s="5" t="n">
        <v>2000</v>
      </c>
      <c r="X19" s="5" t="n">
        <v>1999</v>
      </c>
    </row>
    <row r="20">
      <c r="A20" s="5" t="inlineStr">
        <is>
          <t>Umsatz</t>
        </is>
      </c>
      <c r="B20" s="5" t="inlineStr">
        <is>
          <t>Revenue</t>
        </is>
      </c>
      <c r="C20" t="inlineStr">
        <is>
          <t>-</t>
        </is>
      </c>
      <c r="D20" t="n">
        <v>745.8</v>
      </c>
      <c r="E20" t="n">
        <v>717</v>
      </c>
      <c r="F20" t="n">
        <v>582.4</v>
      </c>
      <c r="G20" t="n">
        <v>560.2</v>
      </c>
      <c r="H20" t="n">
        <v>543</v>
      </c>
      <c r="I20" t="n">
        <v>515.1</v>
      </c>
      <c r="J20" t="n">
        <v>459.6</v>
      </c>
      <c r="K20" t="n">
        <v>450.6</v>
      </c>
      <c r="L20" t="n">
        <v>396</v>
      </c>
      <c r="M20" t="n">
        <v>312.4</v>
      </c>
      <c r="N20" t="n">
        <v>293.4</v>
      </c>
      <c r="O20" t="n">
        <v>229.2</v>
      </c>
      <c r="P20" t="n">
        <v>180.2</v>
      </c>
      <c r="Q20" t="n">
        <v>140.1</v>
      </c>
      <c r="R20" t="n">
        <v>116</v>
      </c>
      <c r="S20" t="n">
        <v>87.40000000000001</v>
      </c>
      <c r="T20" t="n">
        <v>68.8</v>
      </c>
      <c r="U20" t="n">
        <v>51.8</v>
      </c>
      <c r="V20" t="n">
        <v>55.6</v>
      </c>
      <c r="W20" t="n">
        <v>49.6</v>
      </c>
      <c r="X20" t="n">
        <v>56.4</v>
      </c>
    </row>
    <row r="21">
      <c r="A21" s="5" t="inlineStr">
        <is>
          <t>Operatives Ergebnis (EBIT)</t>
        </is>
      </c>
      <c r="B21" s="5" t="inlineStr">
        <is>
          <t>EBIT Earning Before Interest &amp; Tax</t>
        </is>
      </c>
      <c r="C21" t="inlineStr">
        <is>
          <t>-</t>
        </is>
      </c>
      <c r="D21" t="n">
        <v>115.3</v>
      </c>
      <c r="E21" t="n">
        <v>137.9</v>
      </c>
      <c r="F21" t="n">
        <v>90.09999999999999</v>
      </c>
      <c r="G21" t="n">
        <v>81.8</v>
      </c>
      <c r="H21" t="n">
        <v>67.8</v>
      </c>
      <c r="I21" t="n">
        <v>53.9</v>
      </c>
      <c r="J21" t="n">
        <v>56.8</v>
      </c>
      <c r="K21" t="n">
        <v>64.2</v>
      </c>
      <c r="L21" t="n">
        <v>36.7</v>
      </c>
      <c r="M21" t="n">
        <v>33.1</v>
      </c>
      <c r="N21" t="n">
        <v>24.8</v>
      </c>
      <c r="O21" t="n">
        <v>12.8</v>
      </c>
      <c r="P21" t="n">
        <v>27.4</v>
      </c>
      <c r="Q21" t="n">
        <v>21.9</v>
      </c>
      <c r="R21" t="n">
        <v>26.8</v>
      </c>
      <c r="S21" t="n">
        <v>19.1</v>
      </c>
      <c r="T21" t="n">
        <v>8</v>
      </c>
      <c r="U21" t="n">
        <v>8.5</v>
      </c>
      <c r="V21" t="n">
        <v>3.3</v>
      </c>
      <c r="W21" t="n">
        <v>5.3</v>
      </c>
      <c r="X21" t="n">
        <v>5.9</v>
      </c>
    </row>
    <row r="22">
      <c r="A22" s="5" t="inlineStr">
        <is>
          <t>Finanzergebnis</t>
        </is>
      </c>
      <c r="B22" s="5" t="inlineStr">
        <is>
          <t>Financial Result</t>
        </is>
      </c>
      <c r="C22" t="inlineStr">
        <is>
          <t>-</t>
        </is>
      </c>
      <c r="D22" t="n">
        <v>-7.6</v>
      </c>
      <c r="E22" t="n">
        <v>-9.1</v>
      </c>
      <c r="F22" t="n">
        <v>-24.5</v>
      </c>
      <c r="G22" t="n">
        <v>-7.6</v>
      </c>
      <c r="H22" t="n">
        <v>-5.6</v>
      </c>
      <c r="I22" t="n">
        <v>-9.4</v>
      </c>
      <c r="J22" t="n">
        <v>-21.6</v>
      </c>
      <c r="K22" t="n">
        <v>-15.8</v>
      </c>
      <c r="L22" t="n">
        <v>-11.5</v>
      </c>
      <c r="M22" t="n">
        <v>-6.7</v>
      </c>
      <c r="N22" t="n">
        <v>-6.5</v>
      </c>
      <c r="O22" t="n">
        <v>-5.8</v>
      </c>
      <c r="P22" t="n">
        <v>-4.4</v>
      </c>
      <c r="Q22" t="n">
        <v>-2.1</v>
      </c>
      <c r="R22" t="n">
        <v>-2.1</v>
      </c>
      <c r="S22" t="n">
        <v>-2.2</v>
      </c>
      <c r="T22" t="n">
        <v>-1.7</v>
      </c>
      <c r="U22" t="n">
        <v>-1</v>
      </c>
      <c r="V22" t="n">
        <v>-2.9</v>
      </c>
      <c r="W22" t="n">
        <v>-2.1</v>
      </c>
      <c r="X22" t="n">
        <v>-1.9</v>
      </c>
    </row>
    <row r="23">
      <c r="A23" s="5" t="inlineStr">
        <is>
          <t>Ergebnis vor Steuer (EBT)</t>
        </is>
      </c>
      <c r="B23" s="5" t="inlineStr">
        <is>
          <t>EBT Earning Before Tax</t>
        </is>
      </c>
      <c r="C23" t="inlineStr">
        <is>
          <t>-</t>
        </is>
      </c>
      <c r="D23" t="n">
        <v>107.7</v>
      </c>
      <c r="E23" t="n">
        <v>128.8</v>
      </c>
      <c r="F23" t="n">
        <v>65.59999999999999</v>
      </c>
      <c r="G23" t="n">
        <v>74.2</v>
      </c>
      <c r="H23" t="n">
        <v>62.2</v>
      </c>
      <c r="I23" t="n">
        <v>44.5</v>
      </c>
      <c r="J23" t="n">
        <v>35.2</v>
      </c>
      <c r="K23" t="n">
        <v>48.4</v>
      </c>
      <c r="L23" t="n">
        <v>25.2</v>
      </c>
      <c r="M23" t="n">
        <v>26.4</v>
      </c>
      <c r="N23" t="n">
        <v>18.3</v>
      </c>
      <c r="O23" t="n">
        <v>7</v>
      </c>
      <c r="P23" t="n">
        <v>23</v>
      </c>
      <c r="Q23" t="n">
        <v>19.8</v>
      </c>
      <c r="R23" t="n">
        <v>24.7</v>
      </c>
      <c r="S23" t="n">
        <v>16.9</v>
      </c>
      <c r="T23" t="n">
        <v>6.3</v>
      </c>
      <c r="U23" t="n">
        <v>7.5</v>
      </c>
      <c r="V23" t="n">
        <v>0.4</v>
      </c>
      <c r="W23" t="n">
        <v>3.2</v>
      </c>
      <c r="X23" t="n">
        <v>4</v>
      </c>
    </row>
    <row r="24">
      <c r="A24" s="5" t="inlineStr">
        <is>
          <t>Steuern auf Einkommen und Ertrag</t>
        </is>
      </c>
      <c r="B24" s="5" t="inlineStr">
        <is>
          <t>Taxes on income and earnings</t>
        </is>
      </c>
      <c r="C24" t="inlineStr">
        <is>
          <t>-</t>
        </is>
      </c>
      <c r="D24" t="n">
        <v>41.6</v>
      </c>
      <c r="E24" t="n">
        <v>36.2</v>
      </c>
      <c r="F24" t="n">
        <v>33.8</v>
      </c>
      <c r="G24" t="n">
        <v>29.7</v>
      </c>
      <c r="H24" t="n">
        <v>23.6</v>
      </c>
      <c r="I24" t="n">
        <v>20.3</v>
      </c>
      <c r="J24" t="n">
        <v>13</v>
      </c>
      <c r="K24" t="n">
        <v>18</v>
      </c>
      <c r="L24" t="n">
        <v>15.9</v>
      </c>
      <c r="M24" t="n">
        <v>9.800000000000001</v>
      </c>
      <c r="N24" t="n">
        <v>6.6</v>
      </c>
      <c r="O24" t="n">
        <v>5.7</v>
      </c>
      <c r="P24" t="n">
        <v>0.2</v>
      </c>
      <c r="Q24" t="n">
        <v>8.4</v>
      </c>
      <c r="R24" t="n">
        <v>9.300000000000001</v>
      </c>
      <c r="S24" t="n">
        <v>6.9</v>
      </c>
      <c r="T24" t="n">
        <v>4.8</v>
      </c>
      <c r="U24" t="n">
        <v>2.3</v>
      </c>
      <c r="V24" t="n">
        <v>0.2</v>
      </c>
      <c r="W24" t="n">
        <v>0.7</v>
      </c>
      <c r="X24" t="n">
        <v>2.4</v>
      </c>
    </row>
    <row r="25">
      <c r="A25" s="5" t="inlineStr">
        <is>
          <t>Ergebnis nach Steuer</t>
        </is>
      </c>
      <c r="B25" s="5" t="inlineStr">
        <is>
          <t>Earnings after tax</t>
        </is>
      </c>
      <c r="C25" t="inlineStr">
        <is>
          <t>-</t>
        </is>
      </c>
      <c r="D25" t="n">
        <v>66.2</v>
      </c>
      <c r="E25" t="n">
        <v>92.59999999999999</v>
      </c>
      <c r="F25" t="n">
        <v>31.7</v>
      </c>
      <c r="G25" t="n">
        <v>44.5</v>
      </c>
      <c r="H25" t="n">
        <v>38.6</v>
      </c>
      <c r="I25" t="n">
        <v>24.1</v>
      </c>
      <c r="J25" t="n">
        <v>22.2</v>
      </c>
      <c r="K25" t="n">
        <v>30.4</v>
      </c>
      <c r="L25" t="n">
        <v>9.300000000000001</v>
      </c>
      <c r="M25" t="n">
        <v>16.6</v>
      </c>
      <c r="N25" t="n">
        <v>11.7</v>
      </c>
      <c r="O25" t="n">
        <v>1.3</v>
      </c>
      <c r="P25" t="n">
        <v>22.8</v>
      </c>
      <c r="Q25" t="n">
        <v>11.4</v>
      </c>
      <c r="R25" t="n">
        <v>15.4</v>
      </c>
      <c r="S25" t="n">
        <v>10</v>
      </c>
      <c r="T25" t="n">
        <v>1.3</v>
      </c>
      <c r="U25" t="n">
        <v>5.2</v>
      </c>
      <c r="V25" t="n">
        <v>0.1</v>
      </c>
      <c r="W25" t="n">
        <v>2.5</v>
      </c>
      <c r="X25" t="n">
        <v>1.6</v>
      </c>
    </row>
    <row r="26">
      <c r="A26" s="5" t="inlineStr">
        <is>
          <t>Minderheitenanteil</t>
        </is>
      </c>
      <c r="B26" s="5" t="inlineStr">
        <is>
          <t>Minority Share</t>
        </is>
      </c>
      <c r="C26" t="inlineStr">
        <is>
          <t>-</t>
        </is>
      </c>
      <c r="D26" t="n">
        <v>-0.3</v>
      </c>
      <c r="E26" t="n">
        <v>-0.3</v>
      </c>
      <c r="F26" t="n">
        <v>-0.4</v>
      </c>
      <c r="G26" t="n">
        <v>0.06</v>
      </c>
      <c r="H26" t="n">
        <v>-0.1</v>
      </c>
      <c r="I26" t="n">
        <v>2.2</v>
      </c>
      <c r="J26" t="n">
        <v>1.4</v>
      </c>
      <c r="K26" t="n">
        <v>0.3</v>
      </c>
      <c r="L26" t="n">
        <v>-0.1</v>
      </c>
      <c r="M26" t="n">
        <v>-0.2</v>
      </c>
      <c r="N26" t="n">
        <v>0.3</v>
      </c>
      <c r="O26" t="n">
        <v>0.4</v>
      </c>
      <c r="P26" t="n">
        <v>0.2</v>
      </c>
      <c r="Q26" t="n">
        <v>0.3</v>
      </c>
      <c r="R26" t="inlineStr">
        <is>
          <t>-</t>
        </is>
      </c>
      <c r="S26" t="n">
        <v>-0.2</v>
      </c>
      <c r="T26" t="inlineStr">
        <is>
          <t>-</t>
        </is>
      </c>
      <c r="U26" t="inlineStr">
        <is>
          <t>-</t>
        </is>
      </c>
      <c r="V26" t="inlineStr">
        <is>
          <t>-</t>
        </is>
      </c>
      <c r="W26" t="inlineStr">
        <is>
          <t>-</t>
        </is>
      </c>
      <c r="X26" t="inlineStr">
        <is>
          <t>-</t>
        </is>
      </c>
    </row>
    <row r="27">
      <c r="A27" s="5" t="inlineStr">
        <is>
          <t>Jahresüberschuss/-fehlbetrag</t>
        </is>
      </c>
      <c r="B27" s="5" t="inlineStr">
        <is>
          <t>Net Profit</t>
        </is>
      </c>
      <c r="C27" t="inlineStr">
        <is>
          <t>-</t>
        </is>
      </c>
      <c r="D27" t="n">
        <v>65.8</v>
      </c>
      <c r="E27" t="n">
        <v>92.3</v>
      </c>
      <c r="F27" t="n">
        <v>31.3</v>
      </c>
      <c r="G27" t="n">
        <v>44.5</v>
      </c>
      <c r="H27" t="n">
        <v>38.5</v>
      </c>
      <c r="I27" t="n">
        <v>26.3</v>
      </c>
      <c r="J27" t="n">
        <v>23.1</v>
      </c>
      <c r="K27" t="n">
        <v>30.7</v>
      </c>
      <c r="L27" t="n">
        <v>9.199999999999999</v>
      </c>
      <c r="M27" t="n">
        <v>16.4</v>
      </c>
      <c r="N27" t="n">
        <v>12</v>
      </c>
      <c r="O27" t="n">
        <v>1.7</v>
      </c>
      <c r="P27" t="n">
        <v>23</v>
      </c>
      <c r="Q27" t="n">
        <v>11.7</v>
      </c>
      <c r="R27" t="n">
        <v>15.4</v>
      </c>
      <c r="S27" t="n">
        <v>9.9</v>
      </c>
      <c r="T27" t="n">
        <v>1.3</v>
      </c>
      <c r="U27" t="n">
        <v>5.2</v>
      </c>
      <c r="V27" t="n">
        <v>0.1</v>
      </c>
      <c r="W27" t="n">
        <v>2.5</v>
      </c>
      <c r="X27" t="n">
        <v>1.6</v>
      </c>
    </row>
    <row r="28">
      <c r="A28" s="5" t="inlineStr">
        <is>
          <t>Summe Umlaufvermögen</t>
        </is>
      </c>
      <c r="B28" s="5" t="inlineStr">
        <is>
          <t>Current Assets</t>
        </is>
      </c>
      <c r="C28" t="inlineStr">
        <is>
          <t>-</t>
        </is>
      </c>
      <c r="D28" t="n">
        <v>232.9</v>
      </c>
      <c r="E28" t="n">
        <v>191.8</v>
      </c>
      <c r="F28" t="n">
        <v>178</v>
      </c>
      <c r="G28" t="n">
        <v>169.2</v>
      </c>
      <c r="H28" t="n">
        <v>163.7</v>
      </c>
      <c r="I28" t="n">
        <v>142.5</v>
      </c>
      <c r="J28" t="n">
        <v>142.1</v>
      </c>
      <c r="K28" t="n">
        <v>107</v>
      </c>
      <c r="L28" t="n">
        <v>106.7</v>
      </c>
      <c r="M28" t="n">
        <v>109</v>
      </c>
      <c r="N28" t="n">
        <v>88.2</v>
      </c>
      <c r="O28" t="n">
        <v>72.3</v>
      </c>
      <c r="P28" t="n">
        <v>78.90000000000001</v>
      </c>
      <c r="Q28" t="n">
        <v>44.3</v>
      </c>
      <c r="R28" t="n">
        <v>24.5</v>
      </c>
      <c r="S28" t="n">
        <v>20.6</v>
      </c>
      <c r="T28" t="n">
        <v>14.3</v>
      </c>
      <c r="U28" t="n">
        <v>18.1</v>
      </c>
      <c r="V28" t="n">
        <v>18.3</v>
      </c>
      <c r="W28" t="n">
        <v>20.8</v>
      </c>
      <c r="X28" t="n">
        <v>25.1</v>
      </c>
    </row>
    <row r="29">
      <c r="A29" s="5" t="inlineStr">
        <is>
          <t>Summe Anlagevermögen</t>
        </is>
      </c>
      <c r="B29" s="5" t="inlineStr">
        <is>
          <t>Fixed Assets</t>
        </is>
      </c>
      <c r="C29" t="inlineStr">
        <is>
          <t>-</t>
        </is>
      </c>
      <c r="D29" t="n">
        <v>833</v>
      </c>
      <c r="E29" t="n">
        <v>656.5</v>
      </c>
      <c r="F29" t="n">
        <v>647</v>
      </c>
      <c r="G29" t="n">
        <v>638.7</v>
      </c>
      <c r="H29" t="n">
        <v>628</v>
      </c>
      <c r="I29" t="n">
        <v>594.1</v>
      </c>
      <c r="J29" t="n">
        <v>542</v>
      </c>
      <c r="K29" t="n">
        <v>544.3</v>
      </c>
      <c r="L29" t="n">
        <v>534</v>
      </c>
      <c r="M29" t="n">
        <v>447.4</v>
      </c>
      <c r="N29" t="n">
        <v>363.6</v>
      </c>
      <c r="O29" t="n">
        <v>345</v>
      </c>
      <c r="P29" t="n">
        <v>200.4</v>
      </c>
      <c r="Q29" t="n">
        <v>175.8</v>
      </c>
      <c r="R29" t="n">
        <v>116.3</v>
      </c>
      <c r="S29" t="n">
        <v>117</v>
      </c>
      <c r="T29" t="n">
        <v>82.2</v>
      </c>
      <c r="U29" t="n">
        <v>33</v>
      </c>
      <c r="V29" t="n">
        <v>32</v>
      </c>
      <c r="W29" t="n">
        <v>39.3</v>
      </c>
      <c r="X29" t="n">
        <v>33</v>
      </c>
    </row>
    <row r="30">
      <c r="A30" s="5" t="inlineStr">
        <is>
          <t>Summe Aktiva</t>
        </is>
      </c>
      <c r="B30" s="5" t="inlineStr">
        <is>
          <t>Total Assets</t>
        </is>
      </c>
      <c r="C30" t="inlineStr">
        <is>
          <t>-</t>
        </is>
      </c>
      <c r="D30" t="n">
        <v>1066</v>
      </c>
      <c r="E30" t="n">
        <v>848.3</v>
      </c>
      <c r="F30" t="n">
        <v>825</v>
      </c>
      <c r="G30" t="n">
        <v>807.9</v>
      </c>
      <c r="H30" t="n">
        <v>791.7</v>
      </c>
      <c r="I30" t="n">
        <v>736.6</v>
      </c>
      <c r="J30" t="n">
        <v>684.1</v>
      </c>
      <c r="K30" t="n">
        <v>651.3</v>
      </c>
      <c r="L30" t="n">
        <v>640.7</v>
      </c>
      <c r="M30" t="n">
        <v>556.4</v>
      </c>
      <c r="N30" t="n">
        <v>451.8</v>
      </c>
      <c r="O30" t="n">
        <v>417.3</v>
      </c>
      <c r="P30" t="n">
        <v>279.3</v>
      </c>
      <c r="Q30" t="n">
        <v>220.1</v>
      </c>
      <c r="R30" t="n">
        <v>140.8</v>
      </c>
      <c r="S30" t="n">
        <v>137.6</v>
      </c>
      <c r="T30" t="n">
        <v>96.59999999999999</v>
      </c>
      <c r="U30" t="n">
        <v>51.2</v>
      </c>
      <c r="V30" t="n">
        <v>50.7</v>
      </c>
      <c r="W30" t="n">
        <v>60.1</v>
      </c>
      <c r="X30" t="n">
        <v>58.1</v>
      </c>
    </row>
    <row r="31">
      <c r="A31" s="5" t="inlineStr">
        <is>
          <t>Summe kurzfristiges Fremdkapital</t>
        </is>
      </c>
      <c r="B31" s="5" t="inlineStr">
        <is>
          <t>Short-Term Debt</t>
        </is>
      </c>
      <c r="C31" t="inlineStr">
        <is>
          <t>-</t>
        </is>
      </c>
      <c r="D31" t="n">
        <v>236.3</v>
      </c>
      <c r="E31" t="n">
        <v>174.9</v>
      </c>
      <c r="F31" t="n">
        <v>181.3</v>
      </c>
      <c r="G31" t="n">
        <v>180.8</v>
      </c>
      <c r="H31" t="n">
        <v>194.1</v>
      </c>
      <c r="I31" t="n">
        <v>140.7</v>
      </c>
      <c r="J31" t="n">
        <v>153.6</v>
      </c>
      <c r="K31" t="n">
        <v>173.5</v>
      </c>
      <c r="L31" t="n">
        <v>152.3</v>
      </c>
      <c r="M31" t="n">
        <v>119.4</v>
      </c>
      <c r="N31" t="n">
        <v>104.5</v>
      </c>
      <c r="O31" t="n">
        <v>174.9</v>
      </c>
      <c r="P31" t="n">
        <v>50.9</v>
      </c>
      <c r="Q31" t="n">
        <v>66.09999999999999</v>
      </c>
      <c r="R31" t="n">
        <v>49.1</v>
      </c>
      <c r="S31" t="n">
        <v>50.7</v>
      </c>
      <c r="T31" t="inlineStr">
        <is>
          <t>-</t>
        </is>
      </c>
      <c r="U31" t="inlineStr">
        <is>
          <t>-</t>
        </is>
      </c>
      <c r="V31" t="inlineStr">
        <is>
          <t>-</t>
        </is>
      </c>
      <c r="W31" t="inlineStr">
        <is>
          <t>-</t>
        </is>
      </c>
      <c r="X31" t="inlineStr">
        <is>
          <t>-</t>
        </is>
      </c>
    </row>
    <row r="32">
      <c r="A32" s="5" t="inlineStr">
        <is>
          <t>Summe langfristiges Fremdkapital</t>
        </is>
      </c>
      <c r="B32" s="5" t="inlineStr">
        <is>
          <t>Long-Term Debt</t>
        </is>
      </c>
      <c r="C32" t="inlineStr">
        <is>
          <t>-</t>
        </is>
      </c>
      <c r="D32" t="n">
        <v>563.4</v>
      </c>
      <c r="E32" t="n">
        <v>400.2</v>
      </c>
      <c r="F32" t="n">
        <v>407.7</v>
      </c>
      <c r="G32" t="n">
        <v>408.4</v>
      </c>
      <c r="H32" t="n">
        <v>405</v>
      </c>
      <c r="I32" t="n">
        <v>418.1</v>
      </c>
      <c r="J32" t="n">
        <v>345.6</v>
      </c>
      <c r="K32" t="n">
        <v>298.4</v>
      </c>
      <c r="L32" t="n">
        <v>320.2</v>
      </c>
      <c r="M32" t="n">
        <v>254.3</v>
      </c>
      <c r="N32" t="n">
        <v>161.5</v>
      </c>
      <c r="O32" t="n">
        <v>59.6</v>
      </c>
      <c r="P32" t="n">
        <v>30.3</v>
      </c>
      <c r="Q32" t="n">
        <v>94.90000000000001</v>
      </c>
      <c r="R32" t="n">
        <v>46.7</v>
      </c>
      <c r="S32" t="n">
        <v>58</v>
      </c>
      <c r="T32" t="inlineStr">
        <is>
          <t>-</t>
        </is>
      </c>
      <c r="U32" t="inlineStr">
        <is>
          <t>-</t>
        </is>
      </c>
      <c r="V32" t="inlineStr">
        <is>
          <t>-</t>
        </is>
      </c>
      <c r="W32" t="inlineStr">
        <is>
          <t>-</t>
        </is>
      </c>
      <c r="X32" t="inlineStr">
        <is>
          <t>-</t>
        </is>
      </c>
    </row>
    <row r="33">
      <c r="A33" s="5" t="inlineStr">
        <is>
          <t>Summe Fremdkapital</t>
        </is>
      </c>
      <c r="B33" s="5" t="inlineStr">
        <is>
          <t>Total Liabilities</t>
        </is>
      </c>
      <c r="C33" t="inlineStr">
        <is>
          <t>-</t>
        </is>
      </c>
      <c r="D33" t="n">
        <v>805.9</v>
      </c>
      <c r="E33" t="n">
        <v>575.3</v>
      </c>
      <c r="F33" t="n">
        <v>589</v>
      </c>
      <c r="G33" t="n">
        <v>589.3</v>
      </c>
      <c r="H33" t="n">
        <v>599.1</v>
      </c>
      <c r="I33" t="n">
        <v>558.8</v>
      </c>
      <c r="J33" t="n">
        <v>499.4</v>
      </c>
      <c r="K33" t="n">
        <v>471.9</v>
      </c>
      <c r="L33" t="n">
        <v>472.5</v>
      </c>
      <c r="M33" t="n">
        <v>373.7</v>
      </c>
      <c r="N33" t="n">
        <v>266</v>
      </c>
      <c r="O33" t="n">
        <v>234.5</v>
      </c>
      <c r="P33" t="n">
        <v>81.3</v>
      </c>
      <c r="Q33" t="n">
        <v>161</v>
      </c>
      <c r="R33" t="n">
        <v>95.8</v>
      </c>
      <c r="S33" t="n">
        <v>108.7</v>
      </c>
      <c r="T33" t="n">
        <v>79.59999999999999</v>
      </c>
      <c r="U33" t="n">
        <v>36.6</v>
      </c>
      <c r="V33" t="n">
        <v>41.2</v>
      </c>
      <c r="W33" t="n">
        <v>49.5</v>
      </c>
      <c r="X33" t="n">
        <v>48.7</v>
      </c>
    </row>
    <row r="34">
      <c r="A34" s="5" t="inlineStr">
        <is>
          <t>Minderheitenanteil</t>
        </is>
      </c>
      <c r="B34" s="5" t="inlineStr">
        <is>
          <t>Minority Share</t>
        </is>
      </c>
      <c r="C34" t="inlineStr">
        <is>
          <t>-</t>
        </is>
      </c>
      <c r="D34" t="n">
        <v>0.8</v>
      </c>
      <c r="E34" t="n">
        <v>2.1</v>
      </c>
      <c r="F34" t="n">
        <v>1.9</v>
      </c>
      <c r="G34" t="n">
        <v>0.8</v>
      </c>
      <c r="H34" t="n">
        <v>0.3</v>
      </c>
      <c r="I34" t="n">
        <v>-0.04</v>
      </c>
      <c r="J34" t="n">
        <v>-4.1</v>
      </c>
      <c r="K34" t="inlineStr">
        <is>
          <t>-</t>
        </is>
      </c>
      <c r="L34" t="n">
        <v>0.1</v>
      </c>
      <c r="M34" t="n">
        <v>0.3</v>
      </c>
      <c r="N34" t="n">
        <v>0.8</v>
      </c>
      <c r="O34" t="n">
        <v>1.8</v>
      </c>
      <c r="P34" t="n">
        <v>2.5</v>
      </c>
      <c r="Q34" t="n">
        <v>4.7</v>
      </c>
      <c r="R34" t="n">
        <v>3.3</v>
      </c>
      <c r="S34" t="n">
        <v>2.6</v>
      </c>
      <c r="T34" t="inlineStr">
        <is>
          <t>-</t>
        </is>
      </c>
      <c r="U34" t="inlineStr">
        <is>
          <t>-</t>
        </is>
      </c>
      <c r="V34" t="inlineStr">
        <is>
          <t>-</t>
        </is>
      </c>
      <c r="W34" t="inlineStr">
        <is>
          <t>-</t>
        </is>
      </c>
      <c r="X34" t="inlineStr">
        <is>
          <t>-</t>
        </is>
      </c>
    </row>
    <row r="35">
      <c r="A35" s="5" t="inlineStr">
        <is>
          <t>Summe Eigenkapital</t>
        </is>
      </c>
      <c r="B35" s="5" t="inlineStr">
        <is>
          <t>Equity</t>
        </is>
      </c>
      <c r="C35" t="inlineStr">
        <is>
          <t>-</t>
        </is>
      </c>
      <c r="D35" t="n">
        <v>259.1</v>
      </c>
      <c r="E35" t="n">
        <v>270.9</v>
      </c>
      <c r="F35" t="n">
        <v>234.2</v>
      </c>
      <c r="G35" t="n">
        <v>217.9</v>
      </c>
      <c r="H35" t="n">
        <v>192.3</v>
      </c>
      <c r="I35" t="n">
        <v>177.84</v>
      </c>
      <c r="J35" t="n">
        <v>188.8</v>
      </c>
      <c r="K35" t="n">
        <v>179.4</v>
      </c>
      <c r="L35" t="n">
        <v>168.1</v>
      </c>
      <c r="M35" t="n">
        <v>182.4</v>
      </c>
      <c r="N35" t="n">
        <v>185</v>
      </c>
      <c r="O35" t="n">
        <v>181</v>
      </c>
      <c r="P35" t="n">
        <v>195.5</v>
      </c>
      <c r="Q35" t="n">
        <v>54.4</v>
      </c>
      <c r="R35" t="n">
        <v>41.7</v>
      </c>
      <c r="S35" t="n">
        <v>26.3</v>
      </c>
      <c r="T35" t="n">
        <v>17</v>
      </c>
      <c r="U35" t="n">
        <v>14.6</v>
      </c>
      <c r="V35" t="n">
        <v>9.5</v>
      </c>
      <c r="W35" t="n">
        <v>10.6</v>
      </c>
      <c r="X35" t="n">
        <v>9.4</v>
      </c>
    </row>
    <row r="36">
      <c r="A36" s="5" t="inlineStr">
        <is>
          <t>Summe Passiva</t>
        </is>
      </c>
      <c r="B36" s="5" t="inlineStr">
        <is>
          <t>Liabilities &amp; Shareholder Equity</t>
        </is>
      </c>
      <c r="C36" t="inlineStr">
        <is>
          <t>-</t>
        </is>
      </c>
      <c r="D36" t="n">
        <v>1066</v>
      </c>
      <c r="E36" t="n">
        <v>848.3</v>
      </c>
      <c r="F36" t="n">
        <v>825</v>
      </c>
      <c r="G36" t="n">
        <v>807.9</v>
      </c>
      <c r="H36" t="n">
        <v>791.7</v>
      </c>
      <c r="I36" t="n">
        <v>736.6</v>
      </c>
      <c r="J36" t="n">
        <v>684.1</v>
      </c>
      <c r="K36" t="n">
        <v>651.3</v>
      </c>
      <c r="L36" t="n">
        <v>640.7</v>
      </c>
      <c r="M36" t="n">
        <v>556.4</v>
      </c>
      <c r="N36" t="n">
        <v>451.8</v>
      </c>
      <c r="O36" t="n">
        <v>417.3</v>
      </c>
      <c r="P36" t="n">
        <v>279.3</v>
      </c>
      <c r="Q36" t="n">
        <v>220.1</v>
      </c>
      <c r="R36" t="n">
        <v>140.8</v>
      </c>
      <c r="S36" t="n">
        <v>137.6</v>
      </c>
      <c r="T36" t="n">
        <v>96.59999999999999</v>
      </c>
      <c r="U36" t="n">
        <v>51.2</v>
      </c>
      <c r="V36" t="n">
        <v>50.7</v>
      </c>
      <c r="W36" t="n">
        <v>60.1</v>
      </c>
      <c r="X36" t="n">
        <v>58.1</v>
      </c>
    </row>
    <row r="37">
      <c r="A37" s="5" t="inlineStr">
        <is>
          <t>Mio.Aktien im Umlauf</t>
        </is>
      </c>
      <c r="B37" s="5" t="inlineStr">
        <is>
          <t>Million shares outstanding</t>
        </is>
      </c>
      <c r="C37" t="inlineStr">
        <is>
          <t>-</t>
        </is>
      </c>
      <c r="D37" t="n">
        <v>53.22</v>
      </c>
      <c r="E37" t="n">
        <v>53.22</v>
      </c>
      <c r="F37" t="n">
        <v>53.22</v>
      </c>
      <c r="G37" t="n">
        <v>53.22</v>
      </c>
      <c r="H37" t="n">
        <v>53.22</v>
      </c>
      <c r="I37" t="n">
        <v>53.22</v>
      </c>
      <c r="J37" t="n">
        <v>53.22</v>
      </c>
      <c r="K37" t="n">
        <v>53.22</v>
      </c>
      <c r="L37" t="n">
        <v>53.2</v>
      </c>
      <c r="M37" t="n">
        <v>53.2</v>
      </c>
      <c r="N37" t="n">
        <v>53.2</v>
      </c>
      <c r="O37" t="n">
        <v>53.2</v>
      </c>
      <c r="P37" t="n">
        <v>53.2</v>
      </c>
      <c r="Q37" t="n">
        <v>45.9</v>
      </c>
      <c r="R37" t="n">
        <v>45</v>
      </c>
      <c r="S37" t="n">
        <v>45</v>
      </c>
      <c r="T37" t="n">
        <v>45</v>
      </c>
      <c r="U37" t="n">
        <v>37.5</v>
      </c>
      <c r="V37" t="n">
        <v>37.5</v>
      </c>
      <c r="W37" t="n">
        <v>37.5</v>
      </c>
      <c r="X37" t="inlineStr">
        <is>
          <t>-</t>
        </is>
      </c>
    </row>
    <row r="38">
      <c r="A38" s="5" t="inlineStr">
        <is>
          <t>Ergebnis je Aktie (brutto)</t>
        </is>
      </c>
      <c r="B38" s="5" t="inlineStr">
        <is>
          <t>Earnings per share</t>
        </is>
      </c>
      <c r="C38" t="inlineStr">
        <is>
          <t>-</t>
        </is>
      </c>
      <c r="D38" t="n">
        <v>2.02</v>
      </c>
      <c r="E38" t="n">
        <v>2.42</v>
      </c>
      <c r="F38" t="n">
        <v>1.23</v>
      </c>
      <c r="G38" t="n">
        <v>1.39</v>
      </c>
      <c r="H38" t="n">
        <v>1.17</v>
      </c>
      <c r="I38" t="n">
        <v>0.84</v>
      </c>
      <c r="J38" t="n">
        <v>0.66</v>
      </c>
      <c r="K38" t="n">
        <v>0.91</v>
      </c>
      <c r="L38" t="n">
        <v>0.47</v>
      </c>
      <c r="M38" t="n">
        <v>0.5</v>
      </c>
      <c r="N38" t="n">
        <v>0.34</v>
      </c>
      <c r="O38" t="n">
        <v>0.13</v>
      </c>
      <c r="P38" t="n">
        <v>0.43</v>
      </c>
      <c r="Q38" t="n">
        <v>0.43</v>
      </c>
      <c r="R38" t="n">
        <v>0.55</v>
      </c>
      <c r="S38" t="n">
        <v>0.38</v>
      </c>
      <c r="T38" t="n">
        <v>0.14</v>
      </c>
      <c r="U38" t="n">
        <v>0.2</v>
      </c>
      <c r="V38" t="n">
        <v>0.01</v>
      </c>
      <c r="W38" t="n">
        <v>0.09</v>
      </c>
      <c r="X38" t="inlineStr">
        <is>
          <t>-</t>
        </is>
      </c>
    </row>
    <row r="39">
      <c r="A39" s="5" t="inlineStr">
        <is>
          <t>Ergebnis je Aktie (unverwässert)</t>
        </is>
      </c>
      <c r="B39" s="5" t="inlineStr">
        <is>
          <t>Basic Earnings per share</t>
        </is>
      </c>
      <c r="C39" t="n">
        <v>1.35</v>
      </c>
      <c r="D39" t="n">
        <v>1.51</v>
      </c>
      <c r="E39" t="n">
        <v>1.86</v>
      </c>
      <c r="F39" t="n">
        <v>0.63</v>
      </c>
      <c r="G39" t="n">
        <v>1</v>
      </c>
      <c r="H39" t="n">
        <v>0.77</v>
      </c>
      <c r="I39" t="n">
        <v>0.53</v>
      </c>
      <c r="J39" t="n">
        <v>0.48</v>
      </c>
      <c r="K39" t="n">
        <v>0.62</v>
      </c>
      <c r="L39" t="n">
        <v>0.18</v>
      </c>
      <c r="M39" t="n">
        <v>0.33</v>
      </c>
      <c r="N39" t="n">
        <v>0.29</v>
      </c>
      <c r="O39" t="n">
        <v>0.03</v>
      </c>
      <c r="P39" t="n">
        <v>0.46</v>
      </c>
      <c r="Q39" t="n">
        <v>0.26</v>
      </c>
      <c r="R39" t="n">
        <v>0.33</v>
      </c>
      <c r="S39" t="n">
        <v>0.21</v>
      </c>
      <c r="T39" t="n">
        <v>0.03</v>
      </c>
      <c r="U39" t="n">
        <v>0.14</v>
      </c>
      <c r="V39" t="n">
        <v>0.05</v>
      </c>
      <c r="W39" t="n">
        <v>0.06</v>
      </c>
      <c r="X39" t="n">
        <v>0.05</v>
      </c>
    </row>
    <row r="40">
      <c r="A40" s="5" t="inlineStr">
        <is>
          <t>Ergebnis je Aktie (verwässert)</t>
        </is>
      </c>
      <c r="B40" s="5" t="inlineStr">
        <is>
          <t>Diluted Earnings per share</t>
        </is>
      </c>
      <c r="C40" t="n">
        <v>1.33</v>
      </c>
      <c r="D40" t="n">
        <v>1.49</v>
      </c>
      <c r="E40" t="n">
        <v>1.85</v>
      </c>
      <c r="F40" t="n">
        <v>0.63</v>
      </c>
      <c r="G40" t="n">
        <v>1</v>
      </c>
      <c r="H40" t="n">
        <v>0.77</v>
      </c>
      <c r="I40" t="n">
        <v>0.53</v>
      </c>
      <c r="J40" t="n">
        <v>0.48</v>
      </c>
      <c r="K40" t="n">
        <v>0.62</v>
      </c>
      <c r="L40" t="n">
        <v>0.18</v>
      </c>
      <c r="M40" t="n">
        <v>0.33</v>
      </c>
      <c r="N40" t="n">
        <v>0.29</v>
      </c>
      <c r="O40" t="n">
        <v>0.03</v>
      </c>
      <c r="P40" t="n">
        <v>0.46</v>
      </c>
      <c r="Q40" t="n">
        <v>0.26</v>
      </c>
      <c r="R40" t="n">
        <v>0.33</v>
      </c>
      <c r="S40" t="n">
        <v>0.21</v>
      </c>
      <c r="T40" t="n">
        <v>0.03</v>
      </c>
      <c r="U40" t="n">
        <v>0.14</v>
      </c>
      <c r="V40" t="n">
        <v>0.05</v>
      </c>
      <c r="W40" t="n">
        <v>0.06</v>
      </c>
      <c r="X40" t="n">
        <v>0.05</v>
      </c>
    </row>
    <row r="41">
      <c r="A41" s="5" t="inlineStr">
        <is>
          <t>Dividende je Aktie</t>
        </is>
      </c>
      <c r="B41" s="5" t="inlineStr">
        <is>
          <t>Dividend per share</t>
        </is>
      </c>
      <c r="C41" t="n">
        <v>0.5</v>
      </c>
      <c r="D41" t="n">
        <v>0.5</v>
      </c>
      <c r="E41" t="n">
        <v>0.5</v>
      </c>
      <c r="F41" t="n">
        <v>0.35</v>
      </c>
      <c r="G41" t="n">
        <v>0.35</v>
      </c>
      <c r="H41" t="n">
        <v>0.35</v>
      </c>
      <c r="I41" t="n">
        <v>0.35</v>
      </c>
      <c r="J41" t="n">
        <v>0.35</v>
      </c>
      <c r="K41" t="n">
        <v>0.35</v>
      </c>
      <c r="L41" t="n">
        <v>0.25</v>
      </c>
      <c r="M41" t="n">
        <v>0.25</v>
      </c>
      <c r="N41" t="n">
        <v>0.25</v>
      </c>
      <c r="O41" t="inlineStr">
        <is>
          <t>-</t>
        </is>
      </c>
      <c r="P41" t="inlineStr">
        <is>
          <t>-</t>
        </is>
      </c>
      <c r="Q41" t="inlineStr">
        <is>
          <t>-</t>
        </is>
      </c>
      <c r="R41" t="inlineStr">
        <is>
          <t>-</t>
        </is>
      </c>
      <c r="S41" t="inlineStr">
        <is>
          <t>-</t>
        </is>
      </c>
      <c r="T41" t="inlineStr">
        <is>
          <t>-</t>
        </is>
      </c>
      <c r="U41" t="inlineStr">
        <is>
          <t>-</t>
        </is>
      </c>
      <c r="V41" t="inlineStr">
        <is>
          <t>-</t>
        </is>
      </c>
      <c r="W41" t="n">
        <v>0.03</v>
      </c>
      <c r="X41" t="inlineStr">
        <is>
          <t>-</t>
        </is>
      </c>
    </row>
    <row r="42">
      <c r="A42" s="5" t="inlineStr">
        <is>
          <t>Dividendenausschüttung in Mio</t>
        </is>
      </c>
      <c r="B42" s="5" t="inlineStr">
        <is>
          <t>Dividend Payment in M</t>
        </is>
      </c>
      <c r="C42" t="inlineStr">
        <is>
          <t>-</t>
        </is>
      </c>
      <c r="D42" t="n">
        <v>24.21</v>
      </c>
      <c r="E42" t="n">
        <v>24.41</v>
      </c>
      <c r="F42" t="n">
        <v>17.4</v>
      </c>
      <c r="G42" t="n">
        <v>17.4</v>
      </c>
      <c r="H42" t="n">
        <v>17.4</v>
      </c>
      <c r="I42" t="n">
        <v>17.4</v>
      </c>
      <c r="J42" t="n">
        <v>17.4</v>
      </c>
      <c r="K42" t="n">
        <v>17.4</v>
      </c>
      <c r="L42" t="n">
        <v>12.5</v>
      </c>
      <c r="M42" t="n">
        <v>12.6</v>
      </c>
      <c r="N42" t="n">
        <v>12.5</v>
      </c>
      <c r="O42" t="inlineStr">
        <is>
          <t>-</t>
        </is>
      </c>
      <c r="P42" t="inlineStr">
        <is>
          <t>-</t>
        </is>
      </c>
      <c r="Q42" t="inlineStr">
        <is>
          <t>-</t>
        </is>
      </c>
      <c r="R42" t="inlineStr">
        <is>
          <t>-</t>
        </is>
      </c>
      <c r="S42" t="inlineStr">
        <is>
          <t>-</t>
        </is>
      </c>
      <c r="T42" t="inlineStr">
        <is>
          <t>-</t>
        </is>
      </c>
      <c r="U42" t="inlineStr">
        <is>
          <t>-</t>
        </is>
      </c>
      <c r="V42" t="inlineStr">
        <is>
          <t>-</t>
        </is>
      </c>
      <c r="W42" t="n">
        <v>1.3</v>
      </c>
      <c r="X42" t="n">
        <v>1.2</v>
      </c>
    </row>
    <row r="43">
      <c r="A43" s="5" t="inlineStr">
        <is>
          <t>Umsatz</t>
        </is>
      </c>
      <c r="B43" s="5" t="inlineStr">
        <is>
          <t>Revenue</t>
        </is>
      </c>
      <c r="C43" t="inlineStr">
        <is>
          <t>-</t>
        </is>
      </c>
      <c r="D43" t="n">
        <v>14.01</v>
      </c>
      <c r="E43" t="n">
        <v>13.47</v>
      </c>
      <c r="F43" t="n">
        <v>10.94</v>
      </c>
      <c r="G43" t="n">
        <v>10.53</v>
      </c>
      <c r="H43" t="n">
        <v>10.2</v>
      </c>
      <c r="I43" t="n">
        <v>9.68</v>
      </c>
      <c r="J43" t="n">
        <v>8.640000000000001</v>
      </c>
      <c r="K43" t="n">
        <v>8.470000000000001</v>
      </c>
      <c r="L43" t="n">
        <v>7.44</v>
      </c>
      <c r="M43" t="n">
        <v>5.87</v>
      </c>
      <c r="N43" t="n">
        <v>5.52</v>
      </c>
      <c r="O43" t="n">
        <v>4.31</v>
      </c>
      <c r="P43" t="n">
        <v>3.39</v>
      </c>
      <c r="Q43" t="n">
        <v>3.05</v>
      </c>
      <c r="R43" t="n">
        <v>2.58</v>
      </c>
      <c r="S43" t="n">
        <v>1.94</v>
      </c>
      <c r="T43" t="n">
        <v>1.53</v>
      </c>
      <c r="U43" t="n">
        <v>1.38</v>
      </c>
      <c r="V43" t="n">
        <v>1.48</v>
      </c>
      <c r="W43" t="n">
        <v>1.32</v>
      </c>
      <c r="X43" t="inlineStr">
        <is>
          <t>-</t>
        </is>
      </c>
    </row>
    <row r="44">
      <c r="A44" s="5" t="inlineStr">
        <is>
          <t>Buchwert je Aktie</t>
        </is>
      </c>
      <c r="B44" s="5" t="inlineStr">
        <is>
          <t>Book value per share</t>
        </is>
      </c>
      <c r="C44" t="inlineStr">
        <is>
          <t>-</t>
        </is>
      </c>
      <c r="D44" t="n">
        <v>4.88</v>
      </c>
      <c r="E44" t="n">
        <v>5.13</v>
      </c>
      <c r="F44" t="n">
        <v>4.44</v>
      </c>
      <c r="G44" t="n">
        <v>4.11</v>
      </c>
      <c r="H44" t="n">
        <v>3.62</v>
      </c>
      <c r="I44" t="n">
        <v>3.34</v>
      </c>
      <c r="J44" t="n">
        <v>3.47</v>
      </c>
      <c r="K44" t="n">
        <v>3.37</v>
      </c>
      <c r="L44" t="n">
        <v>3.16</v>
      </c>
      <c r="M44" t="n">
        <v>3.43</v>
      </c>
      <c r="N44" t="n">
        <v>3.49</v>
      </c>
      <c r="O44" t="n">
        <v>3.44</v>
      </c>
      <c r="P44" t="n">
        <v>3.72</v>
      </c>
      <c r="Q44" t="n">
        <v>1.29</v>
      </c>
      <c r="R44" t="n">
        <v>1</v>
      </c>
      <c r="S44" t="n">
        <v>0.64</v>
      </c>
      <c r="T44" t="n">
        <v>0.38</v>
      </c>
      <c r="U44" t="n">
        <v>0.39</v>
      </c>
      <c r="V44" t="n">
        <v>0.25</v>
      </c>
      <c r="W44" t="n">
        <v>0.28</v>
      </c>
      <c r="X44" t="inlineStr">
        <is>
          <t>-</t>
        </is>
      </c>
    </row>
    <row r="45">
      <c r="A45" s="5" t="inlineStr">
        <is>
          <t>Cashflow je Aktie</t>
        </is>
      </c>
      <c r="B45" s="5" t="inlineStr">
        <is>
          <t>Cashflow per share</t>
        </is>
      </c>
      <c r="C45" t="inlineStr">
        <is>
          <t>-</t>
        </is>
      </c>
      <c r="D45" t="n">
        <v>2.08</v>
      </c>
      <c r="E45" t="n">
        <v>2.56</v>
      </c>
      <c r="F45" t="n">
        <v>1.61</v>
      </c>
      <c r="G45" t="n">
        <v>1.27</v>
      </c>
      <c r="H45" t="n">
        <v>1.38</v>
      </c>
      <c r="I45" t="n">
        <v>0.6</v>
      </c>
      <c r="J45" t="n">
        <v>0.98</v>
      </c>
      <c r="K45" t="n">
        <v>1.26</v>
      </c>
      <c r="L45" t="n">
        <v>0.88</v>
      </c>
      <c r="M45" t="n">
        <v>0.76</v>
      </c>
      <c r="N45" t="n">
        <v>0.83</v>
      </c>
      <c r="O45" t="n">
        <v>0.49</v>
      </c>
      <c r="P45" t="n">
        <v>0.47</v>
      </c>
      <c r="Q45" t="n">
        <v>0.36</v>
      </c>
      <c r="R45" t="n">
        <v>0.54</v>
      </c>
      <c r="S45" t="n">
        <v>0.5</v>
      </c>
      <c r="T45" t="n">
        <v>0.38</v>
      </c>
      <c r="U45" t="n">
        <v>0.26</v>
      </c>
      <c r="V45" t="n">
        <v>0.2</v>
      </c>
      <c r="W45" t="inlineStr">
        <is>
          <t>-</t>
        </is>
      </c>
      <c r="X45" t="inlineStr">
        <is>
          <t>-</t>
        </is>
      </c>
    </row>
    <row r="46">
      <c r="A46" s="5" t="inlineStr">
        <is>
          <t>Bilanzsumme je Aktie</t>
        </is>
      </c>
      <c r="B46" s="5" t="inlineStr">
        <is>
          <t>Total assets per share</t>
        </is>
      </c>
      <c r="C46" t="inlineStr">
        <is>
          <t>-</t>
        </is>
      </c>
      <c r="D46" t="n">
        <v>20.03</v>
      </c>
      <c r="E46" t="n">
        <v>15.94</v>
      </c>
      <c r="F46" t="n">
        <v>15.5</v>
      </c>
      <c r="G46" t="n">
        <v>15.18</v>
      </c>
      <c r="H46" t="n">
        <v>14.88</v>
      </c>
      <c r="I46" t="n">
        <v>13.84</v>
      </c>
      <c r="J46" t="n">
        <v>12.85</v>
      </c>
      <c r="K46" t="n">
        <v>12.24</v>
      </c>
      <c r="L46" t="n">
        <v>12.04</v>
      </c>
      <c r="M46" t="n">
        <v>10.46</v>
      </c>
      <c r="N46" t="n">
        <v>8.49</v>
      </c>
      <c r="O46" t="n">
        <v>7.84</v>
      </c>
      <c r="P46" t="n">
        <v>5.25</v>
      </c>
      <c r="Q46" t="n">
        <v>4.8</v>
      </c>
      <c r="R46" t="n">
        <v>3.13</v>
      </c>
      <c r="S46" t="n">
        <v>3.06</v>
      </c>
      <c r="T46" t="n">
        <v>2.15</v>
      </c>
      <c r="U46" t="n">
        <v>1.37</v>
      </c>
      <c r="V46" t="n">
        <v>1.35</v>
      </c>
      <c r="W46" t="n">
        <v>1.6</v>
      </c>
      <c r="X46" t="inlineStr">
        <is>
          <t>-</t>
        </is>
      </c>
    </row>
    <row r="47">
      <c r="A47" s="5" t="inlineStr">
        <is>
          <t>Personal am Ende des Jahres</t>
        </is>
      </c>
      <c r="B47" s="5" t="inlineStr">
        <is>
          <t>Staff at the end of year</t>
        </is>
      </c>
      <c r="C47" t="inlineStr">
        <is>
          <t>-</t>
        </is>
      </c>
      <c r="D47" t="n">
        <v>5627</v>
      </c>
      <c r="E47" t="n">
        <v>4955</v>
      </c>
      <c r="F47" t="n">
        <v>4572</v>
      </c>
      <c r="G47" t="n">
        <v>4332</v>
      </c>
      <c r="H47" t="n">
        <v>4287</v>
      </c>
      <c r="I47" t="n">
        <v>4294</v>
      </c>
      <c r="J47" t="n">
        <v>3949</v>
      </c>
      <c r="K47" t="n">
        <v>3563</v>
      </c>
      <c r="L47" t="n">
        <v>3473</v>
      </c>
      <c r="M47" t="n">
        <v>2952</v>
      </c>
      <c r="N47" t="n">
        <v>2726</v>
      </c>
      <c r="O47" t="n">
        <v>2557</v>
      </c>
      <c r="P47" t="n">
        <v>1692</v>
      </c>
      <c r="Q47" t="n">
        <v>1321</v>
      </c>
      <c r="R47" t="n">
        <v>820</v>
      </c>
      <c r="S47" t="n">
        <v>693</v>
      </c>
      <c r="T47" t="n">
        <v>495</v>
      </c>
      <c r="U47" t="n">
        <v>419</v>
      </c>
      <c r="V47" t="n">
        <v>411</v>
      </c>
      <c r="W47" t="n">
        <v>399</v>
      </c>
      <c r="X47" t="n">
        <v>382</v>
      </c>
    </row>
    <row r="48">
      <c r="A48" s="5" t="inlineStr">
        <is>
          <t>Personalaufwand in Mio. EUR</t>
        </is>
      </c>
      <c r="B48" s="5" t="inlineStr">
        <is>
          <t>Personnel expenses in M</t>
        </is>
      </c>
      <c r="C48" t="inlineStr">
        <is>
          <t>-</t>
        </is>
      </c>
      <c r="D48" t="n">
        <v>339.4</v>
      </c>
      <c r="E48" t="n">
        <v>286.8</v>
      </c>
      <c r="F48" t="n">
        <v>269.5</v>
      </c>
      <c r="G48" t="n">
        <v>250.1</v>
      </c>
      <c r="H48" t="n">
        <v>250.6</v>
      </c>
      <c r="I48" t="n">
        <v>247.8</v>
      </c>
      <c r="J48" t="n">
        <v>214.9</v>
      </c>
      <c r="K48" t="n">
        <v>202</v>
      </c>
      <c r="L48" t="n">
        <v>188.5</v>
      </c>
      <c r="M48" t="n">
        <v>144.3</v>
      </c>
      <c r="N48" t="n">
        <v>130.2</v>
      </c>
      <c r="O48" t="n">
        <v>95.8</v>
      </c>
      <c r="P48" t="n">
        <v>65.59999999999999</v>
      </c>
      <c r="Q48" t="n">
        <v>48.8</v>
      </c>
      <c r="R48" t="n">
        <v>37.2</v>
      </c>
      <c r="S48" t="n">
        <v>26.4</v>
      </c>
      <c r="T48" t="n">
        <v>22.1</v>
      </c>
      <c r="U48" t="n">
        <v>17.7</v>
      </c>
      <c r="V48" t="n">
        <v>17.9</v>
      </c>
      <c r="W48" t="n">
        <v>16.5</v>
      </c>
      <c r="X48" t="n">
        <v>15.7</v>
      </c>
    </row>
    <row r="49">
      <c r="A49" s="5" t="inlineStr">
        <is>
          <t>Aufwand je Mitarbeiter in EUR</t>
        </is>
      </c>
      <c r="B49" s="5" t="inlineStr">
        <is>
          <t>Effort per employee</t>
        </is>
      </c>
      <c r="C49" t="inlineStr">
        <is>
          <t>-</t>
        </is>
      </c>
      <c r="D49" t="n">
        <v>60316</v>
      </c>
      <c r="E49" t="n">
        <v>57881</v>
      </c>
      <c r="F49" t="n">
        <v>58946</v>
      </c>
      <c r="G49" t="n">
        <v>57733</v>
      </c>
      <c r="H49" t="n">
        <v>58456</v>
      </c>
      <c r="I49" t="n">
        <v>57708</v>
      </c>
      <c r="J49" t="n">
        <v>54419</v>
      </c>
      <c r="K49" t="n">
        <v>56694</v>
      </c>
      <c r="L49" t="n">
        <v>54276</v>
      </c>
      <c r="M49" t="n">
        <v>48882</v>
      </c>
      <c r="N49" t="n">
        <v>47762</v>
      </c>
      <c r="O49" t="n">
        <v>37466</v>
      </c>
      <c r="P49" t="n">
        <v>38771</v>
      </c>
      <c r="Q49" t="n">
        <v>36942</v>
      </c>
      <c r="R49" t="n">
        <v>45366</v>
      </c>
      <c r="S49" t="n">
        <v>38095</v>
      </c>
      <c r="T49" t="n">
        <v>44646</v>
      </c>
      <c r="U49" t="n">
        <v>42243</v>
      </c>
      <c r="V49" t="n">
        <v>43552</v>
      </c>
      <c r="W49" t="n">
        <v>41353</v>
      </c>
      <c r="X49" t="inlineStr">
        <is>
          <t>-</t>
        </is>
      </c>
    </row>
    <row r="50">
      <c r="A50" s="5" t="inlineStr">
        <is>
          <t>Umsatz je Aktie</t>
        </is>
      </c>
      <c r="B50" s="5" t="inlineStr">
        <is>
          <t>Revenue per share</t>
        </is>
      </c>
      <c r="C50" t="inlineStr">
        <is>
          <t>-</t>
        </is>
      </c>
      <c r="D50" t="n">
        <v>132541</v>
      </c>
      <c r="E50" t="n">
        <v>144707</v>
      </c>
      <c r="F50" t="n">
        <v>127379</v>
      </c>
      <c r="G50" t="n">
        <v>129316</v>
      </c>
      <c r="H50" t="n">
        <v>126677</v>
      </c>
      <c r="I50" t="n">
        <v>119959</v>
      </c>
      <c r="J50" t="n">
        <v>116372</v>
      </c>
      <c r="K50" t="n">
        <v>126461</v>
      </c>
      <c r="L50" t="n">
        <v>119411</v>
      </c>
      <c r="M50" t="n">
        <v>111403</v>
      </c>
      <c r="N50" t="n">
        <v>107634</v>
      </c>
      <c r="O50" t="n">
        <v>89636</v>
      </c>
      <c r="P50" t="n">
        <v>106501</v>
      </c>
      <c r="Q50" t="n">
        <v>106056</v>
      </c>
      <c r="R50" t="n">
        <v>141463</v>
      </c>
      <c r="S50" t="n">
        <v>126118</v>
      </c>
      <c r="T50" t="n">
        <v>138989</v>
      </c>
      <c r="U50" t="n">
        <v>123627</v>
      </c>
      <c r="V50" t="n">
        <v>135279</v>
      </c>
      <c r="W50" t="n">
        <v>124310</v>
      </c>
      <c r="X50" t="n">
        <v>147643</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c r="X51" t="inlineStr">
        <is>
          <t>-</t>
        </is>
      </c>
    </row>
    <row r="52">
      <c r="A52" s="5" t="inlineStr">
        <is>
          <t>Gewinn je Mitarbeiter in EUR</t>
        </is>
      </c>
      <c r="B52" s="5" t="inlineStr">
        <is>
          <t>Earnings per employee</t>
        </is>
      </c>
      <c r="C52" t="inlineStr">
        <is>
          <t>-</t>
        </is>
      </c>
      <c r="D52" t="n">
        <v>11694</v>
      </c>
      <c r="E52" t="n">
        <v>18628</v>
      </c>
      <c r="F52" t="n">
        <v>6846</v>
      </c>
      <c r="G52" t="n">
        <v>10272</v>
      </c>
      <c r="H52" t="n">
        <v>8981</v>
      </c>
      <c r="I52" t="n">
        <v>6125</v>
      </c>
      <c r="J52" t="n">
        <v>5850</v>
      </c>
      <c r="K52" t="n">
        <v>8616</v>
      </c>
      <c r="L52" t="n">
        <v>2649</v>
      </c>
      <c r="M52" t="n">
        <v>5556</v>
      </c>
      <c r="N52" t="n">
        <v>4402</v>
      </c>
      <c r="O52" t="n">
        <v>664.84</v>
      </c>
      <c r="P52" t="n">
        <v>13593</v>
      </c>
      <c r="Q52" t="n">
        <v>8857</v>
      </c>
      <c r="R52" t="n">
        <v>18780</v>
      </c>
      <c r="S52" t="n">
        <v>14286</v>
      </c>
      <c r="T52" t="n">
        <v>2626</v>
      </c>
      <c r="U52" t="n">
        <v>12411</v>
      </c>
      <c r="V52" t="n">
        <v>243.31</v>
      </c>
      <c r="W52" t="n">
        <v>6266</v>
      </c>
      <c r="X52" t="n">
        <v>4188</v>
      </c>
    </row>
    <row r="53">
      <c r="A53" s="5" t="inlineStr">
        <is>
          <t>KGV (Kurs/Gewinn)</t>
        </is>
      </c>
      <c r="B53" s="5" t="inlineStr">
        <is>
          <t>PE (price/earnings)</t>
        </is>
      </c>
      <c r="C53" t="n">
        <v>51.44</v>
      </c>
      <c r="D53" t="n">
        <v>42.2</v>
      </c>
      <c r="E53" t="n">
        <v>21.7</v>
      </c>
      <c r="F53" t="n">
        <v>86.90000000000001</v>
      </c>
      <c r="G53" t="n">
        <v>38.9</v>
      </c>
      <c r="H53" t="n">
        <v>34.8</v>
      </c>
      <c r="I53" t="n">
        <v>37.5</v>
      </c>
      <c r="J53" t="n">
        <v>38.5</v>
      </c>
      <c r="K53" t="n">
        <v>23.6</v>
      </c>
      <c r="L53" t="n">
        <v>48.3</v>
      </c>
      <c r="M53" t="n">
        <v>33.5</v>
      </c>
      <c r="N53" t="n">
        <v>25.7</v>
      </c>
      <c r="O53" t="n">
        <v>100.7</v>
      </c>
      <c r="P53" t="n">
        <v>29.1</v>
      </c>
      <c r="Q53" t="n">
        <v>40.8</v>
      </c>
      <c r="R53" t="n">
        <v>12.4</v>
      </c>
      <c r="S53" t="n">
        <v>15.2</v>
      </c>
      <c r="T53" t="n">
        <v>80</v>
      </c>
      <c r="U53" t="n">
        <v>8.300000000000001</v>
      </c>
      <c r="V53" t="n">
        <v>17.6</v>
      </c>
      <c r="W53" t="n">
        <v>17.3</v>
      </c>
      <c r="X53" t="inlineStr">
        <is>
          <t>-</t>
        </is>
      </c>
    </row>
    <row r="54">
      <c r="A54" s="5" t="inlineStr">
        <is>
          <t>KUV (Kurs/Umsatz)</t>
        </is>
      </c>
      <c r="B54" s="5" t="inlineStr">
        <is>
          <t>PS (price/sales)</t>
        </is>
      </c>
      <c r="C54" t="inlineStr">
        <is>
          <t>-</t>
        </is>
      </c>
      <c r="D54" t="n">
        <v>4.55</v>
      </c>
      <c r="E54" t="n">
        <v>3</v>
      </c>
      <c r="F54" t="n">
        <v>5</v>
      </c>
      <c r="G54" t="n">
        <v>3.7</v>
      </c>
      <c r="H54" t="n">
        <v>2.63</v>
      </c>
      <c r="I54" t="n">
        <v>2.06</v>
      </c>
      <c r="J54" t="n">
        <v>2.14</v>
      </c>
      <c r="K54" t="n">
        <v>1.73</v>
      </c>
      <c r="L54" t="n">
        <v>1.17</v>
      </c>
      <c r="M54" t="n">
        <v>1.88</v>
      </c>
      <c r="N54" t="n">
        <v>1.35</v>
      </c>
      <c r="O54" t="n">
        <v>0.7</v>
      </c>
      <c r="P54" t="n">
        <v>3.96</v>
      </c>
      <c r="Q54" t="n">
        <v>3.47</v>
      </c>
      <c r="R54" t="n">
        <v>1.58</v>
      </c>
      <c r="S54" t="n">
        <v>1.65</v>
      </c>
      <c r="T54" t="n">
        <v>1.57</v>
      </c>
      <c r="U54" t="n">
        <v>0.84</v>
      </c>
      <c r="V54" t="n">
        <v>0.59</v>
      </c>
      <c r="W54" t="n">
        <v>0.79</v>
      </c>
      <c r="X54" t="inlineStr">
        <is>
          <t>-</t>
        </is>
      </c>
    </row>
    <row r="55">
      <c r="A55" s="5" t="inlineStr">
        <is>
          <t>KBV (Kurs/Buchwert)</t>
        </is>
      </c>
      <c r="B55" s="5" t="inlineStr">
        <is>
          <t>PB (price/book value)</t>
        </is>
      </c>
      <c r="C55" t="inlineStr">
        <is>
          <t>-</t>
        </is>
      </c>
      <c r="D55" t="n">
        <v>13.09</v>
      </c>
      <c r="E55" t="n">
        <v>7.94</v>
      </c>
      <c r="F55" t="n">
        <v>12.43</v>
      </c>
      <c r="G55" t="n">
        <v>9.51</v>
      </c>
      <c r="H55" t="n">
        <v>7.42</v>
      </c>
      <c r="I55" t="n">
        <v>5.96</v>
      </c>
      <c r="J55" t="n">
        <v>5.21</v>
      </c>
      <c r="K55" t="n">
        <v>4.35</v>
      </c>
      <c r="L55" t="n">
        <v>2.75</v>
      </c>
      <c r="M55" t="n">
        <v>3.23</v>
      </c>
      <c r="N55" t="n">
        <v>2.14</v>
      </c>
      <c r="O55" t="n">
        <v>0.89</v>
      </c>
      <c r="P55" t="n">
        <v>3.65</v>
      </c>
      <c r="Q55" t="n">
        <v>8.94</v>
      </c>
      <c r="R55" t="n">
        <v>4.4</v>
      </c>
      <c r="S55" t="n">
        <v>5.48</v>
      </c>
      <c r="T55" t="n">
        <v>6.35</v>
      </c>
      <c r="U55" t="n">
        <v>2.98</v>
      </c>
      <c r="V55" t="n">
        <v>3.47</v>
      </c>
      <c r="W55" t="n">
        <v>3.68</v>
      </c>
      <c r="X55" t="inlineStr">
        <is>
          <t>-</t>
        </is>
      </c>
    </row>
    <row r="56">
      <c r="A56" s="5" t="inlineStr">
        <is>
          <t>KCV (Kurs/Cashflow)</t>
        </is>
      </c>
      <c r="B56" s="5" t="inlineStr">
        <is>
          <t>PC (price/cashflow)</t>
        </is>
      </c>
      <c r="C56" t="inlineStr">
        <is>
          <t>-</t>
        </is>
      </c>
      <c r="D56" t="n">
        <v>30.7</v>
      </c>
      <c r="E56" t="n">
        <v>15.79</v>
      </c>
      <c r="F56" t="n">
        <v>33.94</v>
      </c>
      <c r="G56" t="n">
        <v>30.66</v>
      </c>
      <c r="H56" t="n">
        <v>19.46</v>
      </c>
      <c r="I56" t="n">
        <v>33.2</v>
      </c>
      <c r="J56" t="n">
        <v>18.83</v>
      </c>
      <c r="K56" t="n">
        <v>11.65</v>
      </c>
      <c r="L56" t="n">
        <v>9.91</v>
      </c>
      <c r="M56" t="n">
        <v>14.56</v>
      </c>
      <c r="N56" t="n">
        <v>9.01</v>
      </c>
      <c r="O56" t="n">
        <v>6.2</v>
      </c>
      <c r="P56" t="n">
        <v>28.29</v>
      </c>
      <c r="Q56" t="n">
        <v>29.49</v>
      </c>
      <c r="R56" t="n">
        <v>7.62</v>
      </c>
      <c r="S56" t="n">
        <v>6.4</v>
      </c>
      <c r="T56" t="n">
        <v>6.35</v>
      </c>
      <c r="U56" t="n">
        <v>4.48</v>
      </c>
      <c r="V56" t="n">
        <v>4.46</v>
      </c>
      <c r="W56" t="inlineStr">
        <is>
          <t>-</t>
        </is>
      </c>
      <c r="X56" t="inlineStr">
        <is>
          <t>-</t>
        </is>
      </c>
    </row>
    <row r="57">
      <c r="A57" s="5" t="inlineStr">
        <is>
          <t>Dividendenrendite in %</t>
        </is>
      </c>
      <c r="B57" s="5" t="inlineStr">
        <is>
          <t>Dividend Yield in %</t>
        </is>
      </c>
      <c r="C57" t="n">
        <v>0.72</v>
      </c>
      <c r="D57" t="n">
        <v>0.78</v>
      </c>
      <c r="E57" t="n">
        <v>1.24</v>
      </c>
      <c r="F57" t="n">
        <v>0.64</v>
      </c>
      <c r="G57" t="n">
        <v>0.9</v>
      </c>
      <c r="H57" t="n">
        <v>1.31</v>
      </c>
      <c r="I57" t="n">
        <v>1.76</v>
      </c>
      <c r="J57" t="n">
        <v>1.89</v>
      </c>
      <c r="K57" t="n">
        <v>2.39</v>
      </c>
      <c r="L57" t="n">
        <v>2.87</v>
      </c>
      <c r="M57" t="n">
        <v>2.26</v>
      </c>
      <c r="N57" t="n">
        <v>3.36</v>
      </c>
      <c r="O57" t="inlineStr">
        <is>
          <t>-</t>
        </is>
      </c>
      <c r="P57" t="inlineStr">
        <is>
          <t>-</t>
        </is>
      </c>
      <c r="Q57" t="inlineStr">
        <is>
          <t>-</t>
        </is>
      </c>
      <c r="R57" t="inlineStr">
        <is>
          <t>-</t>
        </is>
      </c>
      <c r="S57" t="inlineStr">
        <is>
          <t>-</t>
        </is>
      </c>
      <c r="T57" t="inlineStr">
        <is>
          <t>-</t>
        </is>
      </c>
      <c r="U57" t="inlineStr">
        <is>
          <t>-</t>
        </is>
      </c>
      <c r="V57" t="inlineStr">
        <is>
          <t>-</t>
        </is>
      </c>
      <c r="W57" t="n">
        <v>2.88</v>
      </c>
      <c r="X57" t="inlineStr">
        <is>
          <t>-</t>
        </is>
      </c>
    </row>
    <row r="58">
      <c r="A58" s="5" t="inlineStr">
        <is>
          <t>Gewinnrendite in %</t>
        </is>
      </c>
      <c r="B58" s="5" t="inlineStr">
        <is>
          <t>Return on profit in %</t>
        </is>
      </c>
      <c r="C58" t="inlineStr">
        <is>
          <t>-</t>
        </is>
      </c>
      <c r="D58" t="n">
        <v>2.4</v>
      </c>
      <c r="E58" t="n">
        <v>4.6</v>
      </c>
      <c r="F58" t="n">
        <v>1.2</v>
      </c>
      <c r="G58" t="n">
        <v>2.6</v>
      </c>
      <c r="H58" t="n">
        <v>2.9</v>
      </c>
      <c r="I58" t="n">
        <v>2.7</v>
      </c>
      <c r="J58" t="n">
        <v>2.6</v>
      </c>
      <c r="K58" t="n">
        <v>4.2</v>
      </c>
      <c r="L58" t="n">
        <v>2.1</v>
      </c>
      <c r="M58" t="n">
        <v>3</v>
      </c>
      <c r="N58" t="n">
        <v>3.9</v>
      </c>
      <c r="O58" t="n">
        <v>1</v>
      </c>
      <c r="P58" t="n">
        <v>3.4</v>
      </c>
      <c r="Q58" t="n">
        <v>2.5</v>
      </c>
      <c r="R58" t="n">
        <v>8.1</v>
      </c>
      <c r="S58" t="n">
        <v>6.6</v>
      </c>
      <c r="T58" t="n">
        <v>1.3</v>
      </c>
      <c r="U58" t="n">
        <v>12.1</v>
      </c>
      <c r="V58" t="n">
        <v>5.7</v>
      </c>
      <c r="W58" t="n">
        <v>5.8</v>
      </c>
      <c r="X58" t="inlineStr">
        <is>
          <t>-</t>
        </is>
      </c>
    </row>
    <row r="59">
      <c r="A59" s="5" t="inlineStr">
        <is>
          <t>Eigenkapitalrendite in %</t>
        </is>
      </c>
      <c r="B59" s="5" t="inlineStr">
        <is>
          <t>Return on Equity in %</t>
        </is>
      </c>
      <c r="C59" t="inlineStr">
        <is>
          <t>-</t>
        </is>
      </c>
      <c r="D59" t="n">
        <v>25.32</v>
      </c>
      <c r="E59" t="n">
        <v>33.81</v>
      </c>
      <c r="F59" t="n">
        <v>13.26</v>
      </c>
      <c r="G59" t="n">
        <v>20.35</v>
      </c>
      <c r="H59" t="n">
        <v>19.99</v>
      </c>
      <c r="I59" t="n">
        <v>14.79</v>
      </c>
      <c r="J59" t="n">
        <v>12.51</v>
      </c>
      <c r="K59" t="n">
        <v>17.11</v>
      </c>
      <c r="L59" t="n">
        <v>5.47</v>
      </c>
      <c r="M59" t="n">
        <v>8.98</v>
      </c>
      <c r="N59" t="n">
        <v>6.46</v>
      </c>
      <c r="O59" t="n">
        <v>0.93</v>
      </c>
      <c r="P59" t="n">
        <v>11.62</v>
      </c>
      <c r="Q59" t="n">
        <v>19.8</v>
      </c>
      <c r="R59" t="n">
        <v>34.22</v>
      </c>
      <c r="S59" t="n">
        <v>34.26</v>
      </c>
      <c r="T59" t="n">
        <v>7.65</v>
      </c>
      <c r="U59" t="n">
        <v>35.62</v>
      </c>
      <c r="V59" t="n">
        <v>1.05</v>
      </c>
      <c r="W59" t="n">
        <v>23.58</v>
      </c>
      <c r="X59" t="n">
        <v>17.02</v>
      </c>
    </row>
    <row r="60">
      <c r="A60" s="5" t="inlineStr">
        <is>
          <t>Umsatzrendite in %</t>
        </is>
      </c>
      <c r="B60" s="5" t="inlineStr">
        <is>
          <t>Return on sales in %</t>
        </is>
      </c>
      <c r="C60" t="inlineStr">
        <is>
          <t>-</t>
        </is>
      </c>
      <c r="D60" t="n">
        <v>8.82</v>
      </c>
      <c r="E60" t="n">
        <v>12.87</v>
      </c>
      <c r="F60" t="n">
        <v>5.37</v>
      </c>
      <c r="G60" t="n">
        <v>7.94</v>
      </c>
      <c r="H60" t="n">
        <v>7.09</v>
      </c>
      <c r="I60" t="n">
        <v>5.11</v>
      </c>
      <c r="J60" t="n">
        <v>5.03</v>
      </c>
      <c r="K60" t="n">
        <v>6.81</v>
      </c>
      <c r="L60" t="n">
        <v>2.32</v>
      </c>
      <c r="M60" t="n">
        <v>5.25</v>
      </c>
      <c r="N60" t="n">
        <v>4.09</v>
      </c>
      <c r="O60" t="n">
        <v>0.74</v>
      </c>
      <c r="P60" t="n">
        <v>12.76</v>
      </c>
      <c r="Q60" t="n">
        <v>8.35</v>
      </c>
      <c r="R60" t="n">
        <v>13.28</v>
      </c>
      <c r="S60" t="n">
        <v>11.33</v>
      </c>
      <c r="T60" t="n">
        <v>1.89</v>
      </c>
      <c r="U60" t="n">
        <v>10.04</v>
      </c>
      <c r="V60" t="n">
        <v>0.18</v>
      </c>
      <c r="W60" t="n">
        <v>5.04</v>
      </c>
      <c r="X60" t="n">
        <v>2.84</v>
      </c>
    </row>
    <row r="61">
      <c r="A61" s="5" t="inlineStr">
        <is>
          <t>Gesamtkapitalrendite in %</t>
        </is>
      </c>
      <c r="B61" s="5" t="inlineStr">
        <is>
          <t>Total Return on Investment in %</t>
        </is>
      </c>
      <c r="C61" t="inlineStr">
        <is>
          <t>-</t>
        </is>
      </c>
      <c r="D61" t="n">
        <v>6.9</v>
      </c>
      <c r="E61" t="n">
        <v>12.15</v>
      </c>
      <c r="F61" t="n">
        <v>7.08</v>
      </c>
      <c r="G61" t="n">
        <v>7.28</v>
      </c>
      <c r="H61" t="n">
        <v>7.24</v>
      </c>
      <c r="I61" t="n">
        <v>6.61</v>
      </c>
      <c r="J61" t="n">
        <v>7.16</v>
      </c>
      <c r="K61" t="n">
        <v>8.23</v>
      </c>
      <c r="L61" t="n">
        <v>3.98</v>
      </c>
      <c r="M61" t="n">
        <v>4.78</v>
      </c>
      <c r="N61" t="n">
        <v>4.65</v>
      </c>
      <c r="O61" t="n">
        <v>2.42</v>
      </c>
      <c r="P61" t="n">
        <v>10.81</v>
      </c>
      <c r="Q61" t="n">
        <v>6.5</v>
      </c>
      <c r="R61" t="n">
        <v>12.57</v>
      </c>
      <c r="S61" t="n">
        <v>9.16</v>
      </c>
      <c r="T61" t="n">
        <v>3.31</v>
      </c>
      <c r="U61" t="n">
        <v>12.89</v>
      </c>
      <c r="V61" t="n">
        <v>3.75</v>
      </c>
      <c r="W61" t="n">
        <v>7.82</v>
      </c>
      <c r="X61" t="n">
        <v>6.02</v>
      </c>
    </row>
    <row r="62">
      <c r="A62" s="5" t="inlineStr">
        <is>
          <t>Return on Investment in %</t>
        </is>
      </c>
      <c r="B62" s="5" t="inlineStr">
        <is>
          <t>Return on Investment in %</t>
        </is>
      </c>
      <c r="C62" t="inlineStr">
        <is>
          <t>-</t>
        </is>
      </c>
      <c r="D62" t="n">
        <v>6.17</v>
      </c>
      <c r="E62" t="n">
        <v>10.88</v>
      </c>
      <c r="F62" t="n">
        <v>3.79</v>
      </c>
      <c r="G62" t="n">
        <v>5.51</v>
      </c>
      <c r="H62" t="n">
        <v>4.86</v>
      </c>
      <c r="I62" t="n">
        <v>3.57</v>
      </c>
      <c r="J62" t="n">
        <v>3.38</v>
      </c>
      <c r="K62" t="n">
        <v>4.71</v>
      </c>
      <c r="L62" t="n">
        <v>1.44</v>
      </c>
      <c r="M62" t="n">
        <v>2.95</v>
      </c>
      <c r="N62" t="n">
        <v>2.66</v>
      </c>
      <c r="O62" t="n">
        <v>0.41</v>
      </c>
      <c r="P62" t="n">
        <v>8.23</v>
      </c>
      <c r="Q62" t="n">
        <v>5.32</v>
      </c>
      <c r="R62" t="n">
        <v>10.94</v>
      </c>
      <c r="S62" t="n">
        <v>7.19</v>
      </c>
      <c r="T62" t="n">
        <v>1.35</v>
      </c>
      <c r="U62" t="n">
        <v>10.16</v>
      </c>
      <c r="V62" t="n">
        <v>0.2</v>
      </c>
      <c r="W62" t="n">
        <v>4.16</v>
      </c>
      <c r="X62" t="n">
        <v>2.75</v>
      </c>
    </row>
    <row r="63">
      <c r="A63" s="5" t="inlineStr">
        <is>
          <t>Arbeitsintensität in %</t>
        </is>
      </c>
      <c r="B63" s="5" t="inlineStr">
        <is>
          <t>Work Intensity in %</t>
        </is>
      </c>
      <c r="C63" t="inlineStr">
        <is>
          <t>-</t>
        </is>
      </c>
      <c r="D63" t="n">
        <v>21.85</v>
      </c>
      <c r="E63" t="n">
        <v>22.61</v>
      </c>
      <c r="F63" t="n">
        <v>21.58</v>
      </c>
      <c r="G63" t="n">
        <v>20.94</v>
      </c>
      <c r="H63" t="n">
        <v>20.68</v>
      </c>
      <c r="I63" t="n">
        <v>19.35</v>
      </c>
      <c r="J63" t="n">
        <v>20.77</v>
      </c>
      <c r="K63" t="n">
        <v>16.43</v>
      </c>
      <c r="L63" t="n">
        <v>16.65</v>
      </c>
      <c r="M63" t="n">
        <v>19.59</v>
      </c>
      <c r="N63" t="n">
        <v>19.52</v>
      </c>
      <c r="O63" t="n">
        <v>17.33</v>
      </c>
      <c r="P63" t="n">
        <v>28.25</v>
      </c>
      <c r="Q63" t="n">
        <v>20.13</v>
      </c>
      <c r="R63" t="n">
        <v>17.4</v>
      </c>
      <c r="S63" t="n">
        <v>14.97</v>
      </c>
      <c r="T63" t="n">
        <v>14.8</v>
      </c>
      <c r="U63" t="n">
        <v>35.35</v>
      </c>
      <c r="V63" t="n">
        <v>36.09</v>
      </c>
      <c r="W63" t="n">
        <v>34.61</v>
      </c>
      <c r="X63" t="n">
        <v>43.2</v>
      </c>
    </row>
    <row r="64">
      <c r="A64" s="5" t="inlineStr">
        <is>
          <t>Eigenkapitalquote in %</t>
        </is>
      </c>
      <c r="B64" s="5" t="inlineStr">
        <is>
          <t>Equity Ratio in %</t>
        </is>
      </c>
      <c r="C64" t="inlineStr">
        <is>
          <t>-</t>
        </is>
      </c>
      <c r="D64" t="n">
        <v>24.38</v>
      </c>
      <c r="E64" t="n">
        <v>32.18</v>
      </c>
      <c r="F64" t="n">
        <v>28.62</v>
      </c>
      <c r="G64" t="n">
        <v>27.07</v>
      </c>
      <c r="H64" t="n">
        <v>24.33</v>
      </c>
      <c r="I64" t="n">
        <v>24.14</v>
      </c>
      <c r="J64" t="n">
        <v>27</v>
      </c>
      <c r="K64" t="n">
        <v>27.54</v>
      </c>
      <c r="L64" t="n">
        <v>26.25</v>
      </c>
      <c r="M64" t="n">
        <v>32.84</v>
      </c>
      <c r="N64" t="n">
        <v>41.12</v>
      </c>
      <c r="O64" t="n">
        <v>43.81</v>
      </c>
      <c r="P64" t="n">
        <v>70.89</v>
      </c>
      <c r="Q64" t="n">
        <v>26.85</v>
      </c>
      <c r="R64" t="n">
        <v>31.96</v>
      </c>
      <c r="S64" t="n">
        <v>21</v>
      </c>
      <c r="T64" t="n">
        <v>17.6</v>
      </c>
      <c r="U64" t="n">
        <v>28.52</v>
      </c>
      <c r="V64" t="n">
        <v>18.74</v>
      </c>
      <c r="W64" t="n">
        <v>17.64</v>
      </c>
      <c r="X64" t="n">
        <v>16.18</v>
      </c>
    </row>
    <row r="65">
      <c r="A65" s="5" t="inlineStr">
        <is>
          <t>Fremdkapitalquote in %</t>
        </is>
      </c>
      <c r="B65" s="5" t="inlineStr">
        <is>
          <t>Debt Ratio in %</t>
        </is>
      </c>
      <c r="C65" t="inlineStr">
        <is>
          <t>-</t>
        </is>
      </c>
      <c r="D65" t="n">
        <v>75.62</v>
      </c>
      <c r="E65" t="n">
        <v>67.81999999999999</v>
      </c>
      <c r="F65" t="n">
        <v>71.38</v>
      </c>
      <c r="G65" t="n">
        <v>72.93000000000001</v>
      </c>
      <c r="H65" t="n">
        <v>75.67</v>
      </c>
      <c r="I65" t="n">
        <v>75.86</v>
      </c>
      <c r="J65" t="n">
        <v>73</v>
      </c>
      <c r="K65" t="n">
        <v>72.45999999999999</v>
      </c>
      <c r="L65" t="n">
        <v>73.75</v>
      </c>
      <c r="M65" t="n">
        <v>67.16</v>
      </c>
      <c r="N65" t="n">
        <v>58.88</v>
      </c>
      <c r="O65" t="n">
        <v>56.19</v>
      </c>
      <c r="P65" t="n">
        <v>29.11</v>
      </c>
      <c r="Q65" t="n">
        <v>73.15000000000001</v>
      </c>
      <c r="R65" t="n">
        <v>68.04000000000001</v>
      </c>
      <c r="S65" t="n">
        <v>79</v>
      </c>
      <c r="T65" t="n">
        <v>82.40000000000001</v>
      </c>
      <c r="U65" t="n">
        <v>71.48</v>
      </c>
      <c r="V65" t="n">
        <v>81.26000000000001</v>
      </c>
      <c r="W65" t="n">
        <v>82.36</v>
      </c>
      <c r="X65" t="n">
        <v>83.81999999999999</v>
      </c>
    </row>
    <row r="66">
      <c r="A66" s="5" t="inlineStr">
        <is>
          <t>Verschuldungsgrad in %</t>
        </is>
      </c>
      <c r="B66" s="5" t="inlineStr">
        <is>
          <t>Finance Gearing in %</t>
        </is>
      </c>
      <c r="C66" t="inlineStr">
        <is>
          <t>-</t>
        </is>
      </c>
      <c r="D66" t="n">
        <v>310.12</v>
      </c>
      <c r="E66" t="n">
        <v>210.73</v>
      </c>
      <c r="F66" t="n">
        <v>249.43</v>
      </c>
      <c r="G66" t="n">
        <v>269.41</v>
      </c>
      <c r="H66" t="n">
        <v>311.06</v>
      </c>
      <c r="I66" t="n">
        <v>314.29</v>
      </c>
      <c r="J66" t="n">
        <v>270.38</v>
      </c>
      <c r="K66" t="n">
        <v>263.04</v>
      </c>
      <c r="L66" t="n">
        <v>280.92</v>
      </c>
      <c r="M66" t="n">
        <v>204.54</v>
      </c>
      <c r="N66" t="n">
        <v>143.16</v>
      </c>
      <c r="O66" t="n">
        <v>128.28</v>
      </c>
      <c r="P66" t="n">
        <v>41.06</v>
      </c>
      <c r="Q66" t="n">
        <v>272.42</v>
      </c>
      <c r="R66" t="n">
        <v>212.89</v>
      </c>
      <c r="S66" t="n">
        <v>376.12</v>
      </c>
      <c r="T66" t="n">
        <v>468.24</v>
      </c>
      <c r="U66" t="n">
        <v>250.68</v>
      </c>
      <c r="V66" t="n">
        <v>433.68</v>
      </c>
      <c r="W66" t="n">
        <v>466.98</v>
      </c>
      <c r="X66" t="n">
        <v>518.09</v>
      </c>
    </row>
    <row r="67">
      <c r="A67" s="5" t="inlineStr"/>
      <c r="B67" s="5" t="inlineStr"/>
    </row>
    <row r="68">
      <c r="A68" s="5" t="inlineStr">
        <is>
          <t>Kurzfristige Vermögensquote in %</t>
        </is>
      </c>
      <c r="B68" s="5" t="inlineStr">
        <is>
          <t>Current Assets Ratio in %</t>
        </is>
      </c>
      <c r="C68" t="inlineStr">
        <is>
          <t>-</t>
        </is>
      </c>
      <c r="D68" t="n">
        <v>21.85</v>
      </c>
      <c r="E68" t="n">
        <v>22.61</v>
      </c>
      <c r="F68" t="n">
        <v>21.58</v>
      </c>
      <c r="G68" t="n">
        <v>20.94</v>
      </c>
      <c r="H68" t="n">
        <v>20.68</v>
      </c>
      <c r="I68" t="n">
        <v>19.35</v>
      </c>
      <c r="J68" t="n">
        <v>20.77</v>
      </c>
      <c r="K68" t="n">
        <v>16.43</v>
      </c>
      <c r="L68" t="n">
        <v>16.65</v>
      </c>
      <c r="M68" t="n">
        <v>19.59</v>
      </c>
      <c r="N68" t="n">
        <v>19.52</v>
      </c>
      <c r="O68" t="n">
        <v>17.33</v>
      </c>
      <c r="P68" t="n">
        <v>28.25</v>
      </c>
      <c r="Q68" t="n">
        <v>20.13</v>
      </c>
      <c r="R68" t="n">
        <v>17.4</v>
      </c>
      <c r="S68" t="n">
        <v>14.97</v>
      </c>
      <c r="T68" t="n">
        <v>14.8</v>
      </c>
      <c r="U68" t="n">
        <v>35.35</v>
      </c>
      <c r="V68" t="n">
        <v>36.09</v>
      </c>
      <c r="W68" t="n">
        <v>34.61</v>
      </c>
    </row>
    <row r="69">
      <c r="A69" s="5" t="inlineStr">
        <is>
          <t>Nettogewinn Marge in %</t>
        </is>
      </c>
      <c r="B69" s="5" t="inlineStr">
        <is>
          <t>Net Profit Marge in %</t>
        </is>
      </c>
      <c r="C69" t="inlineStr">
        <is>
          <t>-</t>
        </is>
      </c>
      <c r="D69" t="n">
        <v>469.66</v>
      </c>
      <c r="E69" t="n">
        <v>685.23</v>
      </c>
      <c r="F69" t="n">
        <v>286.11</v>
      </c>
      <c r="G69" t="n">
        <v>422.6</v>
      </c>
      <c r="H69" t="n">
        <v>377.45</v>
      </c>
      <c r="I69" t="n">
        <v>271.69</v>
      </c>
      <c r="J69" t="n">
        <v>267.36</v>
      </c>
      <c r="K69" t="n">
        <v>362.46</v>
      </c>
      <c r="L69" t="n">
        <v>123.66</v>
      </c>
      <c r="M69" t="n">
        <v>279.39</v>
      </c>
      <c r="N69" t="n">
        <v>217.39</v>
      </c>
      <c r="O69" t="n">
        <v>39.44</v>
      </c>
      <c r="P69" t="n">
        <v>678.47</v>
      </c>
      <c r="Q69" t="n">
        <v>383.61</v>
      </c>
      <c r="R69" t="n">
        <v>596.9</v>
      </c>
      <c r="S69" t="n">
        <v>510.31</v>
      </c>
      <c r="T69" t="n">
        <v>84.97</v>
      </c>
      <c r="U69" t="n">
        <v>376.81</v>
      </c>
      <c r="V69" t="n">
        <v>6.76</v>
      </c>
      <c r="W69" t="n">
        <v>189.39</v>
      </c>
    </row>
    <row r="70">
      <c r="A70" s="5" t="inlineStr">
        <is>
          <t>Operative Ergebnis Marge in %</t>
        </is>
      </c>
      <c r="B70" s="5" t="inlineStr">
        <is>
          <t>EBIT Marge in %</t>
        </is>
      </c>
      <c r="C70" t="inlineStr">
        <is>
          <t>-</t>
        </is>
      </c>
      <c r="D70" t="n">
        <v>822.98</v>
      </c>
      <c r="E70" t="n">
        <v>1023.76</v>
      </c>
      <c r="F70" t="n">
        <v>823.58</v>
      </c>
      <c r="G70" t="n">
        <v>776.83</v>
      </c>
      <c r="H70" t="n">
        <v>664.71</v>
      </c>
      <c r="I70" t="n">
        <v>556.8200000000001</v>
      </c>
      <c r="J70" t="n">
        <v>657.41</v>
      </c>
      <c r="K70" t="n">
        <v>757.97</v>
      </c>
      <c r="L70" t="n">
        <v>493.28</v>
      </c>
      <c r="M70" t="n">
        <v>563.88</v>
      </c>
      <c r="N70" t="n">
        <v>449.28</v>
      </c>
      <c r="O70" t="n">
        <v>296.98</v>
      </c>
      <c r="P70" t="n">
        <v>808.26</v>
      </c>
      <c r="Q70" t="n">
        <v>718.03</v>
      </c>
      <c r="R70" t="n">
        <v>1038.76</v>
      </c>
      <c r="S70" t="n">
        <v>984.54</v>
      </c>
      <c r="T70" t="n">
        <v>522.88</v>
      </c>
      <c r="U70" t="n">
        <v>615.9400000000001</v>
      </c>
      <c r="V70" t="n">
        <v>222.97</v>
      </c>
      <c r="W70" t="n">
        <v>401.52</v>
      </c>
    </row>
    <row r="71">
      <c r="A71" s="5" t="inlineStr">
        <is>
          <t>Vermögensumsschlag in %</t>
        </is>
      </c>
      <c r="B71" s="5" t="inlineStr">
        <is>
          <t>Asset Turnover in %</t>
        </is>
      </c>
      <c r="C71" t="inlineStr">
        <is>
          <t>-</t>
        </is>
      </c>
      <c r="D71" t="n">
        <v>1.31</v>
      </c>
      <c r="E71" t="n">
        <v>1.59</v>
      </c>
      <c r="F71" t="n">
        <v>1.33</v>
      </c>
      <c r="G71" t="n">
        <v>1.3</v>
      </c>
      <c r="H71" t="n">
        <v>1.29</v>
      </c>
      <c r="I71" t="n">
        <v>1.31</v>
      </c>
      <c r="J71" t="n">
        <v>1.26</v>
      </c>
      <c r="K71" t="n">
        <v>1.3</v>
      </c>
      <c r="L71" t="n">
        <v>1.16</v>
      </c>
      <c r="M71" t="n">
        <v>1.05</v>
      </c>
      <c r="N71" t="n">
        <v>1.22</v>
      </c>
      <c r="O71" t="n">
        <v>1.03</v>
      </c>
      <c r="P71" t="n">
        <v>1.21</v>
      </c>
      <c r="Q71" t="n">
        <v>1.39</v>
      </c>
      <c r="R71" t="n">
        <v>1.83</v>
      </c>
      <c r="S71" t="n">
        <v>1.41</v>
      </c>
      <c r="T71" t="n">
        <v>1.58</v>
      </c>
      <c r="U71" t="n">
        <v>2.7</v>
      </c>
      <c r="V71" t="n">
        <v>2.92</v>
      </c>
      <c r="W71" t="n">
        <v>2.2</v>
      </c>
    </row>
    <row r="72">
      <c r="A72" s="5" t="inlineStr">
        <is>
          <t>Langfristige Vermögensquote in %</t>
        </is>
      </c>
      <c r="B72" s="5" t="inlineStr">
        <is>
          <t>Non-Current Assets Ratio in %</t>
        </is>
      </c>
      <c r="C72" t="inlineStr">
        <is>
          <t>-</t>
        </is>
      </c>
      <c r="D72" t="n">
        <v>78.14</v>
      </c>
      <c r="E72" t="n">
        <v>77.39</v>
      </c>
      <c r="F72" t="n">
        <v>78.42</v>
      </c>
      <c r="G72" t="n">
        <v>79.06</v>
      </c>
      <c r="H72" t="n">
        <v>79.31999999999999</v>
      </c>
      <c r="I72" t="n">
        <v>80.65000000000001</v>
      </c>
      <c r="J72" t="n">
        <v>79.23</v>
      </c>
      <c r="K72" t="n">
        <v>83.56999999999999</v>
      </c>
      <c r="L72" t="n">
        <v>83.34999999999999</v>
      </c>
      <c r="M72" t="n">
        <v>80.41</v>
      </c>
      <c r="N72" t="n">
        <v>80.48</v>
      </c>
      <c r="O72" t="n">
        <v>82.67</v>
      </c>
      <c r="P72" t="n">
        <v>71.75</v>
      </c>
      <c r="Q72" t="n">
        <v>79.87</v>
      </c>
      <c r="R72" t="n">
        <v>82.59999999999999</v>
      </c>
      <c r="S72" t="n">
        <v>85.03</v>
      </c>
      <c r="T72" t="n">
        <v>85.09</v>
      </c>
      <c r="U72" t="n">
        <v>64.45</v>
      </c>
      <c r="V72" t="n">
        <v>63.12</v>
      </c>
      <c r="W72" t="n">
        <v>65.39</v>
      </c>
    </row>
    <row r="73">
      <c r="A73" s="5" t="inlineStr">
        <is>
          <t>Gesamtkapitalrentabilität</t>
        </is>
      </c>
      <c r="B73" s="5" t="inlineStr">
        <is>
          <t>ROA Return on Assets in %</t>
        </is>
      </c>
      <c r="C73" t="inlineStr">
        <is>
          <t>-</t>
        </is>
      </c>
      <c r="D73" t="n">
        <v>6.17</v>
      </c>
      <c r="E73" t="n">
        <v>10.88</v>
      </c>
      <c r="F73" t="n">
        <v>3.79</v>
      </c>
      <c r="G73" t="n">
        <v>5.51</v>
      </c>
      <c r="H73" t="n">
        <v>4.86</v>
      </c>
      <c r="I73" t="n">
        <v>3.57</v>
      </c>
      <c r="J73" t="n">
        <v>3.38</v>
      </c>
      <c r="K73" t="n">
        <v>4.71</v>
      </c>
      <c r="L73" t="n">
        <v>1.44</v>
      </c>
      <c r="M73" t="n">
        <v>2.95</v>
      </c>
      <c r="N73" t="n">
        <v>2.66</v>
      </c>
      <c r="O73" t="n">
        <v>0.41</v>
      </c>
      <c r="P73" t="n">
        <v>8.23</v>
      </c>
      <c r="Q73" t="n">
        <v>5.32</v>
      </c>
      <c r="R73" t="n">
        <v>10.94</v>
      </c>
      <c r="S73" t="n">
        <v>7.19</v>
      </c>
      <c r="T73" t="n">
        <v>1.35</v>
      </c>
      <c r="U73" t="n">
        <v>10.16</v>
      </c>
      <c r="V73" t="n">
        <v>0.2</v>
      </c>
      <c r="W73" t="n">
        <v>4.16</v>
      </c>
    </row>
    <row r="74">
      <c r="A74" s="5" t="inlineStr">
        <is>
          <t>Ertrag des eingesetzten Kapitals</t>
        </is>
      </c>
      <c r="B74" s="5" t="inlineStr">
        <is>
          <t>ROCE Return on Cap. Empl. in %</t>
        </is>
      </c>
      <c r="C74" t="inlineStr">
        <is>
          <t>-</t>
        </is>
      </c>
      <c r="D74" t="n">
        <v>13.9</v>
      </c>
      <c r="E74" t="n">
        <v>20.48</v>
      </c>
      <c r="F74" t="n">
        <v>14</v>
      </c>
      <c r="G74" t="n">
        <v>13.04</v>
      </c>
      <c r="H74" t="n">
        <v>11.35</v>
      </c>
      <c r="I74" t="n">
        <v>9.050000000000001</v>
      </c>
      <c r="J74" t="n">
        <v>10.71</v>
      </c>
      <c r="K74" t="n">
        <v>13.44</v>
      </c>
      <c r="L74" t="n">
        <v>7.51</v>
      </c>
      <c r="M74" t="n">
        <v>7.57</v>
      </c>
      <c r="N74" t="n">
        <v>7.14</v>
      </c>
      <c r="O74" t="n">
        <v>5.28</v>
      </c>
      <c r="P74" t="n">
        <v>12</v>
      </c>
      <c r="Q74" t="n">
        <v>14.22</v>
      </c>
      <c r="R74" t="n">
        <v>29.23</v>
      </c>
      <c r="S74" t="n">
        <v>21.98</v>
      </c>
      <c r="T74" t="inlineStr">
        <is>
          <t>-</t>
        </is>
      </c>
      <c r="U74" t="inlineStr">
        <is>
          <t>-</t>
        </is>
      </c>
      <c r="V74" t="inlineStr">
        <is>
          <t>-</t>
        </is>
      </c>
      <c r="W74" t="inlineStr">
        <is>
          <t>-</t>
        </is>
      </c>
    </row>
    <row r="75">
      <c r="A75" s="5" t="inlineStr">
        <is>
          <t>Eigenkapital zu Anlagevermögen</t>
        </is>
      </c>
      <c r="B75" s="5" t="inlineStr">
        <is>
          <t>Equity to Fixed Assets in %</t>
        </is>
      </c>
      <c r="C75" t="inlineStr">
        <is>
          <t>-</t>
        </is>
      </c>
      <c r="D75" t="n">
        <v>31.1</v>
      </c>
      <c r="E75" t="n">
        <v>41.26</v>
      </c>
      <c r="F75" t="n">
        <v>36.2</v>
      </c>
      <c r="G75" t="n">
        <v>34.12</v>
      </c>
      <c r="H75" t="n">
        <v>30.62</v>
      </c>
      <c r="I75" t="n">
        <v>29.93</v>
      </c>
      <c r="J75" t="n">
        <v>34.83</v>
      </c>
      <c r="K75" t="n">
        <v>32.96</v>
      </c>
      <c r="L75" t="n">
        <v>31.48</v>
      </c>
      <c r="M75" t="n">
        <v>40.77</v>
      </c>
      <c r="N75" t="n">
        <v>50.88</v>
      </c>
      <c r="O75" t="n">
        <v>52.46</v>
      </c>
      <c r="P75" t="n">
        <v>97.55</v>
      </c>
      <c r="Q75" t="n">
        <v>30.94</v>
      </c>
      <c r="R75" t="n">
        <v>35.86</v>
      </c>
      <c r="S75" t="n">
        <v>22.48</v>
      </c>
      <c r="T75" t="n">
        <v>20.68</v>
      </c>
      <c r="U75" t="n">
        <v>44.24</v>
      </c>
      <c r="V75" t="n">
        <v>29.69</v>
      </c>
      <c r="W75" t="n">
        <v>26.97</v>
      </c>
    </row>
    <row r="76">
      <c r="A76" s="5" t="inlineStr">
        <is>
          <t>Liquidität Dritten Grades</t>
        </is>
      </c>
      <c r="B76" s="5" t="inlineStr">
        <is>
          <t>Current Ratio in %</t>
        </is>
      </c>
      <c r="C76" t="inlineStr">
        <is>
          <t>-</t>
        </is>
      </c>
      <c r="D76" t="n">
        <v>98.56</v>
      </c>
      <c r="E76" t="n">
        <v>109.66</v>
      </c>
      <c r="F76" t="n">
        <v>98.18000000000001</v>
      </c>
      <c r="G76" t="n">
        <v>93.58</v>
      </c>
      <c r="H76" t="n">
        <v>84.34</v>
      </c>
      <c r="I76" t="n">
        <v>101.28</v>
      </c>
      <c r="J76" t="n">
        <v>92.51000000000001</v>
      </c>
      <c r="K76" t="n">
        <v>61.67</v>
      </c>
      <c r="L76" t="n">
        <v>70.06</v>
      </c>
      <c r="M76" t="n">
        <v>91.29000000000001</v>
      </c>
      <c r="N76" t="n">
        <v>84.40000000000001</v>
      </c>
      <c r="O76" t="n">
        <v>41.34</v>
      </c>
      <c r="P76" t="n">
        <v>155.01</v>
      </c>
      <c r="Q76" t="n">
        <v>67.02</v>
      </c>
      <c r="R76" t="n">
        <v>49.9</v>
      </c>
      <c r="S76" t="n">
        <v>40.63</v>
      </c>
      <c r="T76" t="inlineStr">
        <is>
          <t>-</t>
        </is>
      </c>
      <c r="U76" t="inlineStr">
        <is>
          <t>-</t>
        </is>
      </c>
      <c r="V76" t="inlineStr">
        <is>
          <t>-</t>
        </is>
      </c>
      <c r="W76" t="inlineStr">
        <is>
          <t>-</t>
        </is>
      </c>
    </row>
    <row r="77">
      <c r="A77" s="5" t="inlineStr">
        <is>
          <t>Operativer Cashflow</t>
        </is>
      </c>
      <c r="B77" s="5" t="inlineStr">
        <is>
          <t>Operating Cashflow in M</t>
        </is>
      </c>
      <c r="C77" t="inlineStr">
        <is>
          <t>-</t>
        </is>
      </c>
      <c r="D77" t="n">
        <v>1633.854</v>
      </c>
      <c r="E77" t="n">
        <v>840.3438</v>
      </c>
      <c r="F77" t="n">
        <v>1806.2868</v>
      </c>
      <c r="G77" t="n">
        <v>1631.7252</v>
      </c>
      <c r="H77" t="n">
        <v>1035.6612</v>
      </c>
      <c r="I77" t="n">
        <v>1766.904</v>
      </c>
      <c r="J77" t="n">
        <v>1002.1326</v>
      </c>
      <c r="K77" t="n">
        <v>620.013</v>
      </c>
      <c r="L77" t="n">
        <v>527.212</v>
      </c>
      <c r="M77" t="n">
        <v>774.5920000000001</v>
      </c>
      <c r="N77" t="n">
        <v>479.332</v>
      </c>
      <c r="O77" t="n">
        <v>329.84</v>
      </c>
      <c r="P77" t="n">
        <v>1505.028</v>
      </c>
      <c r="Q77" t="n">
        <v>1353.591</v>
      </c>
      <c r="R77" t="n">
        <v>342.9</v>
      </c>
      <c r="S77" t="n">
        <v>288</v>
      </c>
      <c r="T77" t="n">
        <v>285.75</v>
      </c>
      <c r="U77" t="n">
        <v>168</v>
      </c>
      <c r="V77" t="n">
        <v>167.25</v>
      </c>
      <c r="W77" t="inlineStr">
        <is>
          <t>-</t>
        </is>
      </c>
    </row>
    <row r="78">
      <c r="A78" s="5" t="inlineStr">
        <is>
          <t>Aktienrückkauf</t>
        </is>
      </c>
      <c r="B78" s="5" t="inlineStr">
        <is>
          <t>Share Buyback in M</t>
        </is>
      </c>
      <c r="C78" t="inlineStr">
        <is>
          <t>-</t>
        </is>
      </c>
      <c r="D78" t="n">
        <v>0</v>
      </c>
      <c r="E78" t="n">
        <v>0</v>
      </c>
      <c r="F78" t="n">
        <v>0</v>
      </c>
      <c r="G78" t="n">
        <v>0</v>
      </c>
      <c r="H78" t="n">
        <v>0</v>
      </c>
      <c r="I78" t="n">
        <v>0</v>
      </c>
      <c r="J78" t="n">
        <v>0</v>
      </c>
      <c r="K78" t="n">
        <v>-0.01999999999999602</v>
      </c>
      <c r="L78" t="n">
        <v>0</v>
      </c>
      <c r="M78" t="n">
        <v>0</v>
      </c>
      <c r="N78" t="n">
        <v>0</v>
      </c>
      <c r="O78" t="n">
        <v>0</v>
      </c>
      <c r="P78" t="n">
        <v>-7.300000000000004</v>
      </c>
      <c r="Q78" t="n">
        <v>-0.8999999999999986</v>
      </c>
      <c r="R78" t="n">
        <v>0</v>
      </c>
      <c r="S78" t="n">
        <v>0</v>
      </c>
      <c r="T78" t="n">
        <v>-7.5</v>
      </c>
      <c r="U78" t="n">
        <v>0</v>
      </c>
      <c r="V78" t="n">
        <v>0</v>
      </c>
      <c r="W78" t="inlineStr">
        <is>
          <t>-</t>
        </is>
      </c>
    </row>
    <row r="79">
      <c r="A79" s="5" t="inlineStr">
        <is>
          <t>Umsatzwachstum 1J in %</t>
        </is>
      </c>
      <c r="B79" s="5" t="inlineStr">
        <is>
          <t>Revenue Growth 1Y in %</t>
        </is>
      </c>
      <c r="C79" t="inlineStr">
        <is>
          <t>-</t>
        </is>
      </c>
      <c r="D79" t="n">
        <v>4.01</v>
      </c>
      <c r="E79" t="n">
        <v>23.13</v>
      </c>
      <c r="F79" t="n">
        <v>3.89</v>
      </c>
      <c r="G79" t="n">
        <v>3.24</v>
      </c>
      <c r="H79" t="n">
        <v>5.37</v>
      </c>
      <c r="I79" t="n">
        <v>12.04</v>
      </c>
      <c r="J79" t="n">
        <v>2.01</v>
      </c>
      <c r="K79" t="n">
        <v>13.84</v>
      </c>
      <c r="L79" t="n">
        <v>26.75</v>
      </c>
      <c r="M79" t="n">
        <v>6.34</v>
      </c>
      <c r="N79" t="n">
        <v>28.07</v>
      </c>
      <c r="O79" t="n">
        <v>27.14</v>
      </c>
      <c r="P79" t="n">
        <v>11.15</v>
      </c>
      <c r="Q79" t="n">
        <v>18.22</v>
      </c>
      <c r="R79" t="n">
        <v>32.99</v>
      </c>
      <c r="S79" t="n">
        <v>26.8</v>
      </c>
      <c r="T79" t="n">
        <v>10.87</v>
      </c>
      <c r="U79" t="n">
        <v>-6.76</v>
      </c>
      <c r="V79" t="n">
        <v>12.12</v>
      </c>
      <c r="W79" t="inlineStr">
        <is>
          <t>-</t>
        </is>
      </c>
    </row>
    <row r="80">
      <c r="A80" s="5" t="inlineStr">
        <is>
          <t>Umsatzwachstum 3J in %</t>
        </is>
      </c>
      <c r="B80" s="5" t="inlineStr">
        <is>
          <t>Revenue Growth 3Y in %</t>
        </is>
      </c>
      <c r="C80" t="inlineStr">
        <is>
          <t>-</t>
        </is>
      </c>
      <c r="D80" t="n">
        <v>10.34</v>
      </c>
      <c r="E80" t="n">
        <v>10.09</v>
      </c>
      <c r="F80" t="n">
        <v>4.17</v>
      </c>
      <c r="G80" t="n">
        <v>6.88</v>
      </c>
      <c r="H80" t="n">
        <v>6.47</v>
      </c>
      <c r="I80" t="n">
        <v>9.300000000000001</v>
      </c>
      <c r="J80" t="n">
        <v>14.2</v>
      </c>
      <c r="K80" t="n">
        <v>15.64</v>
      </c>
      <c r="L80" t="n">
        <v>20.39</v>
      </c>
      <c r="M80" t="n">
        <v>20.52</v>
      </c>
      <c r="N80" t="n">
        <v>22.12</v>
      </c>
      <c r="O80" t="n">
        <v>18.84</v>
      </c>
      <c r="P80" t="n">
        <v>20.79</v>
      </c>
      <c r="Q80" t="n">
        <v>26</v>
      </c>
      <c r="R80" t="n">
        <v>23.55</v>
      </c>
      <c r="S80" t="n">
        <v>10.3</v>
      </c>
      <c r="T80" t="n">
        <v>5.41</v>
      </c>
      <c r="U80" t="inlineStr">
        <is>
          <t>-</t>
        </is>
      </c>
      <c r="V80" t="inlineStr">
        <is>
          <t>-</t>
        </is>
      </c>
      <c r="W80" t="inlineStr">
        <is>
          <t>-</t>
        </is>
      </c>
    </row>
    <row r="81">
      <c r="A81" s="5" t="inlineStr">
        <is>
          <t>Umsatzwachstum 5J in %</t>
        </is>
      </c>
      <c r="B81" s="5" t="inlineStr">
        <is>
          <t>Revenue Growth 5Y in %</t>
        </is>
      </c>
      <c r="C81" t="inlineStr">
        <is>
          <t>-</t>
        </is>
      </c>
      <c r="D81" t="n">
        <v>7.93</v>
      </c>
      <c r="E81" t="n">
        <v>9.529999999999999</v>
      </c>
      <c r="F81" t="n">
        <v>5.31</v>
      </c>
      <c r="G81" t="n">
        <v>7.3</v>
      </c>
      <c r="H81" t="n">
        <v>12</v>
      </c>
      <c r="I81" t="n">
        <v>12.2</v>
      </c>
      <c r="J81" t="n">
        <v>15.4</v>
      </c>
      <c r="K81" t="n">
        <v>20.43</v>
      </c>
      <c r="L81" t="n">
        <v>19.89</v>
      </c>
      <c r="M81" t="n">
        <v>18.18</v>
      </c>
      <c r="N81" t="n">
        <v>23.51</v>
      </c>
      <c r="O81" t="n">
        <v>23.26</v>
      </c>
      <c r="P81" t="n">
        <v>20.01</v>
      </c>
      <c r="Q81" t="n">
        <v>16.42</v>
      </c>
      <c r="R81" t="n">
        <v>15.2</v>
      </c>
      <c r="S81" t="inlineStr">
        <is>
          <t>-</t>
        </is>
      </c>
      <c r="T81" t="inlineStr">
        <is>
          <t>-</t>
        </is>
      </c>
      <c r="U81" t="inlineStr">
        <is>
          <t>-</t>
        </is>
      </c>
      <c r="V81" t="inlineStr">
        <is>
          <t>-</t>
        </is>
      </c>
      <c r="W81" t="inlineStr">
        <is>
          <t>-</t>
        </is>
      </c>
    </row>
    <row r="82">
      <c r="A82" s="5" t="inlineStr">
        <is>
          <t>Umsatzwachstum 10J in %</t>
        </is>
      </c>
      <c r="B82" s="5" t="inlineStr">
        <is>
          <t>Revenue Growth 10Y in %</t>
        </is>
      </c>
      <c r="C82" t="inlineStr">
        <is>
          <t>-</t>
        </is>
      </c>
      <c r="D82" t="n">
        <v>10.06</v>
      </c>
      <c r="E82" t="n">
        <v>12.47</v>
      </c>
      <c r="F82" t="n">
        <v>12.87</v>
      </c>
      <c r="G82" t="n">
        <v>13.59</v>
      </c>
      <c r="H82" t="n">
        <v>15.09</v>
      </c>
      <c r="I82" t="n">
        <v>17.86</v>
      </c>
      <c r="J82" t="n">
        <v>19.33</v>
      </c>
      <c r="K82" t="n">
        <v>20.22</v>
      </c>
      <c r="L82" t="n">
        <v>18.16</v>
      </c>
      <c r="M82" t="n">
        <v>16.69</v>
      </c>
      <c r="N82" t="inlineStr">
        <is>
          <t>-</t>
        </is>
      </c>
      <c r="O82" t="inlineStr">
        <is>
          <t>-</t>
        </is>
      </c>
      <c r="P82" t="inlineStr">
        <is>
          <t>-</t>
        </is>
      </c>
      <c r="Q82" t="inlineStr">
        <is>
          <t>-</t>
        </is>
      </c>
      <c r="R82" t="inlineStr">
        <is>
          <t>-</t>
        </is>
      </c>
      <c r="S82" t="inlineStr">
        <is>
          <t>-</t>
        </is>
      </c>
      <c r="T82" t="inlineStr">
        <is>
          <t>-</t>
        </is>
      </c>
      <c r="U82" t="inlineStr">
        <is>
          <t>-</t>
        </is>
      </c>
      <c r="V82" t="inlineStr">
        <is>
          <t>-</t>
        </is>
      </c>
      <c r="W82" t="inlineStr">
        <is>
          <t>-</t>
        </is>
      </c>
    </row>
    <row r="83">
      <c r="A83" s="5" t="inlineStr">
        <is>
          <t>Gewinnwachstum 1J in %</t>
        </is>
      </c>
      <c r="B83" s="5" t="inlineStr">
        <is>
          <t>Earnings Growth 1Y in %</t>
        </is>
      </c>
      <c r="C83" t="inlineStr">
        <is>
          <t>-</t>
        </is>
      </c>
      <c r="D83" t="n">
        <v>-28.71</v>
      </c>
      <c r="E83" t="n">
        <v>194.89</v>
      </c>
      <c r="F83" t="n">
        <v>-29.66</v>
      </c>
      <c r="G83" t="n">
        <v>15.58</v>
      </c>
      <c r="H83" t="n">
        <v>46.39</v>
      </c>
      <c r="I83" t="n">
        <v>13.85</v>
      </c>
      <c r="J83" t="n">
        <v>-24.76</v>
      </c>
      <c r="K83" t="n">
        <v>233.7</v>
      </c>
      <c r="L83" t="n">
        <v>-43.9</v>
      </c>
      <c r="M83" t="n">
        <v>36.67</v>
      </c>
      <c r="N83" t="n">
        <v>605.88</v>
      </c>
      <c r="O83" t="n">
        <v>-92.61</v>
      </c>
      <c r="P83" t="n">
        <v>96.58</v>
      </c>
      <c r="Q83" t="n">
        <v>-24.03</v>
      </c>
      <c r="R83" t="n">
        <v>55.56</v>
      </c>
      <c r="S83" t="n">
        <v>661.54</v>
      </c>
      <c r="T83" t="n">
        <v>-75</v>
      </c>
      <c r="U83" t="n">
        <v>5100</v>
      </c>
      <c r="V83" t="n">
        <v>-96</v>
      </c>
      <c r="W83" t="n">
        <v>56.25</v>
      </c>
    </row>
    <row r="84">
      <c r="A84" s="5" t="inlineStr">
        <is>
          <t>Gewinnwachstum 3J in %</t>
        </is>
      </c>
      <c r="B84" s="5" t="inlineStr">
        <is>
          <t>Earnings Growth 3Y in %</t>
        </is>
      </c>
      <c r="C84" t="inlineStr">
        <is>
          <t>-</t>
        </is>
      </c>
      <c r="D84" t="n">
        <v>45.51</v>
      </c>
      <c r="E84" t="n">
        <v>60.27</v>
      </c>
      <c r="F84" t="n">
        <v>10.77</v>
      </c>
      <c r="G84" t="n">
        <v>25.27</v>
      </c>
      <c r="H84" t="n">
        <v>11.83</v>
      </c>
      <c r="I84" t="n">
        <v>74.26000000000001</v>
      </c>
      <c r="J84" t="n">
        <v>55.01</v>
      </c>
      <c r="K84" t="n">
        <v>75.48999999999999</v>
      </c>
      <c r="L84" t="n">
        <v>199.55</v>
      </c>
      <c r="M84" t="n">
        <v>183.31</v>
      </c>
      <c r="N84" t="n">
        <v>203.28</v>
      </c>
      <c r="O84" t="n">
        <v>-6.69</v>
      </c>
      <c r="P84" t="n">
        <v>42.7</v>
      </c>
      <c r="Q84" t="n">
        <v>231.02</v>
      </c>
      <c r="R84" t="n">
        <v>214.03</v>
      </c>
      <c r="S84" t="n">
        <v>1895.51</v>
      </c>
      <c r="T84" t="n">
        <v>1643</v>
      </c>
      <c r="U84" t="n">
        <v>1686.75</v>
      </c>
      <c r="V84" t="inlineStr">
        <is>
          <t>-</t>
        </is>
      </c>
      <c r="W84" t="inlineStr">
        <is>
          <t>-</t>
        </is>
      </c>
    </row>
    <row r="85">
      <c r="A85" s="5" t="inlineStr">
        <is>
          <t>Gewinnwachstum 5J in %</t>
        </is>
      </c>
      <c r="B85" s="5" t="inlineStr">
        <is>
          <t>Earnings Growth 5Y in %</t>
        </is>
      </c>
      <c r="C85" t="inlineStr">
        <is>
          <t>-</t>
        </is>
      </c>
      <c r="D85" t="n">
        <v>39.7</v>
      </c>
      <c r="E85" t="n">
        <v>48.21</v>
      </c>
      <c r="F85" t="n">
        <v>4.28</v>
      </c>
      <c r="G85" t="n">
        <v>56.95</v>
      </c>
      <c r="H85" t="n">
        <v>45.06</v>
      </c>
      <c r="I85" t="n">
        <v>43.11</v>
      </c>
      <c r="J85" t="n">
        <v>161.52</v>
      </c>
      <c r="K85" t="n">
        <v>147.95</v>
      </c>
      <c r="L85" t="n">
        <v>120.52</v>
      </c>
      <c r="M85" t="n">
        <v>124.5</v>
      </c>
      <c r="N85" t="n">
        <v>128.28</v>
      </c>
      <c r="O85" t="n">
        <v>139.41</v>
      </c>
      <c r="P85" t="n">
        <v>142.93</v>
      </c>
      <c r="Q85" t="n">
        <v>1143.61</v>
      </c>
      <c r="R85" t="n">
        <v>1129.22</v>
      </c>
      <c r="S85" t="n">
        <v>1129.36</v>
      </c>
      <c r="T85" t="inlineStr">
        <is>
          <t>-</t>
        </is>
      </c>
      <c r="U85" t="inlineStr">
        <is>
          <t>-</t>
        </is>
      </c>
      <c r="V85" t="inlineStr">
        <is>
          <t>-</t>
        </is>
      </c>
      <c r="W85" t="inlineStr">
        <is>
          <t>-</t>
        </is>
      </c>
    </row>
    <row r="86">
      <c r="A86" s="5" t="inlineStr">
        <is>
          <t>Gewinnwachstum 10J in %</t>
        </is>
      </c>
      <c r="B86" s="5" t="inlineStr">
        <is>
          <t>Earnings Growth 10Y in %</t>
        </is>
      </c>
      <c r="C86" t="inlineStr">
        <is>
          <t>-</t>
        </is>
      </c>
      <c r="D86" t="n">
        <v>41.41</v>
      </c>
      <c r="E86" t="n">
        <v>104.86</v>
      </c>
      <c r="F86" t="n">
        <v>76.11</v>
      </c>
      <c r="G86" t="n">
        <v>88.73999999999999</v>
      </c>
      <c r="H86" t="n">
        <v>84.78</v>
      </c>
      <c r="I86" t="n">
        <v>85.69</v>
      </c>
      <c r="J86" t="n">
        <v>150.46</v>
      </c>
      <c r="K86" t="n">
        <v>145.44</v>
      </c>
      <c r="L86" t="n">
        <v>632.0700000000001</v>
      </c>
      <c r="M86" t="n">
        <v>626.86</v>
      </c>
      <c r="N86" t="n">
        <v>628.8200000000001</v>
      </c>
      <c r="O86" t="inlineStr">
        <is>
          <t>-</t>
        </is>
      </c>
      <c r="P86" t="inlineStr">
        <is>
          <t>-</t>
        </is>
      </c>
      <c r="Q86" t="inlineStr">
        <is>
          <t>-</t>
        </is>
      </c>
      <c r="R86" t="inlineStr">
        <is>
          <t>-</t>
        </is>
      </c>
      <c r="S86" t="inlineStr">
        <is>
          <t>-</t>
        </is>
      </c>
      <c r="T86" t="inlineStr">
        <is>
          <t>-</t>
        </is>
      </c>
      <c r="U86" t="inlineStr">
        <is>
          <t>-</t>
        </is>
      </c>
      <c r="V86" t="inlineStr">
        <is>
          <t>-</t>
        </is>
      </c>
      <c r="W86" t="inlineStr">
        <is>
          <t>-</t>
        </is>
      </c>
    </row>
    <row r="87">
      <c r="A87" s="5" t="inlineStr">
        <is>
          <t>PEG Ratio</t>
        </is>
      </c>
      <c r="B87" s="5" t="inlineStr">
        <is>
          <t>KGW Kurs/Gewinn/Wachstum</t>
        </is>
      </c>
      <c r="C87" t="inlineStr">
        <is>
          <t>-</t>
        </is>
      </c>
      <c r="D87" t="n">
        <v>1.06</v>
      </c>
      <c r="E87" t="n">
        <v>0.45</v>
      </c>
      <c r="F87" t="n">
        <v>20.3</v>
      </c>
      <c r="G87" t="n">
        <v>0.68</v>
      </c>
      <c r="H87" t="n">
        <v>0.77</v>
      </c>
      <c r="I87" t="n">
        <v>0.87</v>
      </c>
      <c r="J87" t="n">
        <v>0.24</v>
      </c>
      <c r="K87" t="n">
        <v>0.16</v>
      </c>
      <c r="L87" t="n">
        <v>0.4</v>
      </c>
      <c r="M87" t="n">
        <v>0.27</v>
      </c>
      <c r="N87" t="n">
        <v>0.2</v>
      </c>
      <c r="O87" t="n">
        <v>0.72</v>
      </c>
      <c r="P87" t="n">
        <v>0.2</v>
      </c>
      <c r="Q87" t="n">
        <v>0.04</v>
      </c>
      <c r="R87" t="n">
        <v>0.01</v>
      </c>
      <c r="S87" t="n">
        <v>0.01</v>
      </c>
      <c r="T87" t="inlineStr">
        <is>
          <t>-</t>
        </is>
      </c>
      <c r="U87" t="inlineStr">
        <is>
          <t>-</t>
        </is>
      </c>
      <c r="V87" t="inlineStr">
        <is>
          <t>-</t>
        </is>
      </c>
      <c r="W87" t="inlineStr">
        <is>
          <t>-</t>
        </is>
      </c>
    </row>
    <row r="88">
      <c r="A88" s="5" t="inlineStr">
        <is>
          <t>EBIT-Wachstum 1J in %</t>
        </is>
      </c>
      <c r="B88" s="5" t="inlineStr">
        <is>
          <t>EBIT Growth 1Y in %</t>
        </is>
      </c>
      <c r="C88" t="inlineStr">
        <is>
          <t>-</t>
        </is>
      </c>
      <c r="D88" t="n">
        <v>-16.39</v>
      </c>
      <c r="E88" t="n">
        <v>53.05</v>
      </c>
      <c r="F88" t="n">
        <v>10.15</v>
      </c>
      <c r="G88" t="n">
        <v>20.65</v>
      </c>
      <c r="H88" t="n">
        <v>25.79</v>
      </c>
      <c r="I88" t="n">
        <v>-5.11</v>
      </c>
      <c r="J88" t="n">
        <v>-11.53</v>
      </c>
      <c r="K88" t="n">
        <v>74.93000000000001</v>
      </c>
      <c r="L88" t="n">
        <v>10.88</v>
      </c>
      <c r="M88" t="n">
        <v>33.47</v>
      </c>
      <c r="N88" t="n">
        <v>93.75</v>
      </c>
      <c r="O88" t="n">
        <v>-53.28</v>
      </c>
      <c r="P88" t="n">
        <v>25.11</v>
      </c>
      <c r="Q88" t="n">
        <v>-18.28</v>
      </c>
      <c r="R88" t="n">
        <v>40.31</v>
      </c>
      <c r="S88" t="n">
        <v>138.75</v>
      </c>
      <c r="T88" t="n">
        <v>-5.88</v>
      </c>
      <c r="U88" t="n">
        <v>157.58</v>
      </c>
      <c r="V88" t="n">
        <v>-37.74</v>
      </c>
      <c r="W88" t="n">
        <v>-10.17</v>
      </c>
    </row>
    <row r="89">
      <c r="A89" s="5" t="inlineStr">
        <is>
          <t>EBIT-Wachstum 3J in %</t>
        </is>
      </c>
      <c r="B89" s="5" t="inlineStr">
        <is>
          <t>EBIT Growth 3Y in %</t>
        </is>
      </c>
      <c r="C89" t="inlineStr">
        <is>
          <t>-</t>
        </is>
      </c>
      <c r="D89" t="n">
        <v>15.6</v>
      </c>
      <c r="E89" t="n">
        <v>27.95</v>
      </c>
      <c r="F89" t="n">
        <v>18.86</v>
      </c>
      <c r="G89" t="n">
        <v>13.78</v>
      </c>
      <c r="H89" t="n">
        <v>3.05</v>
      </c>
      <c r="I89" t="n">
        <v>19.43</v>
      </c>
      <c r="J89" t="n">
        <v>24.76</v>
      </c>
      <c r="K89" t="n">
        <v>39.76</v>
      </c>
      <c r="L89" t="n">
        <v>46.03</v>
      </c>
      <c r="M89" t="n">
        <v>24.65</v>
      </c>
      <c r="N89" t="n">
        <v>21.86</v>
      </c>
      <c r="O89" t="n">
        <v>-15.48</v>
      </c>
      <c r="P89" t="n">
        <v>15.71</v>
      </c>
      <c r="Q89" t="n">
        <v>53.59</v>
      </c>
      <c r="R89" t="n">
        <v>57.73</v>
      </c>
      <c r="S89" t="n">
        <v>96.81999999999999</v>
      </c>
      <c r="T89" t="n">
        <v>37.99</v>
      </c>
      <c r="U89" t="n">
        <v>36.56</v>
      </c>
      <c r="V89" t="inlineStr">
        <is>
          <t>-</t>
        </is>
      </c>
      <c r="W89" t="inlineStr">
        <is>
          <t>-</t>
        </is>
      </c>
    </row>
    <row r="90">
      <c r="A90" s="5" t="inlineStr">
        <is>
          <t>EBIT-Wachstum 5J in %</t>
        </is>
      </c>
      <c r="B90" s="5" t="inlineStr">
        <is>
          <t>EBIT Growth 5Y in %</t>
        </is>
      </c>
      <c r="C90" t="inlineStr">
        <is>
          <t>-</t>
        </is>
      </c>
      <c r="D90" t="n">
        <v>18.65</v>
      </c>
      <c r="E90" t="n">
        <v>20.91</v>
      </c>
      <c r="F90" t="n">
        <v>7.99</v>
      </c>
      <c r="G90" t="n">
        <v>20.95</v>
      </c>
      <c r="H90" t="n">
        <v>18.99</v>
      </c>
      <c r="I90" t="n">
        <v>20.53</v>
      </c>
      <c r="J90" t="n">
        <v>40.3</v>
      </c>
      <c r="K90" t="n">
        <v>31.95</v>
      </c>
      <c r="L90" t="n">
        <v>21.99</v>
      </c>
      <c r="M90" t="n">
        <v>16.15</v>
      </c>
      <c r="N90" t="n">
        <v>17.52</v>
      </c>
      <c r="O90" t="n">
        <v>26.52</v>
      </c>
      <c r="P90" t="n">
        <v>36</v>
      </c>
      <c r="Q90" t="n">
        <v>62.5</v>
      </c>
      <c r="R90" t="n">
        <v>58.6</v>
      </c>
      <c r="S90" t="n">
        <v>48.51</v>
      </c>
      <c r="T90" t="inlineStr">
        <is>
          <t>-</t>
        </is>
      </c>
      <c r="U90" t="inlineStr">
        <is>
          <t>-</t>
        </is>
      </c>
      <c r="V90" t="inlineStr">
        <is>
          <t>-</t>
        </is>
      </c>
      <c r="W90" t="inlineStr">
        <is>
          <t>-</t>
        </is>
      </c>
    </row>
    <row r="91">
      <c r="A91" s="5" t="inlineStr">
        <is>
          <t>EBIT-Wachstum 10J in %</t>
        </is>
      </c>
      <c r="B91" s="5" t="inlineStr">
        <is>
          <t>EBIT Growth 10Y in %</t>
        </is>
      </c>
      <c r="C91" t="inlineStr">
        <is>
          <t>-</t>
        </is>
      </c>
      <c r="D91" t="n">
        <v>19.59</v>
      </c>
      <c r="E91" t="n">
        <v>30.6</v>
      </c>
      <c r="F91" t="n">
        <v>19.97</v>
      </c>
      <c r="G91" t="n">
        <v>21.47</v>
      </c>
      <c r="H91" t="n">
        <v>17.57</v>
      </c>
      <c r="I91" t="n">
        <v>19.02</v>
      </c>
      <c r="J91" t="n">
        <v>33.41</v>
      </c>
      <c r="K91" t="n">
        <v>33.98</v>
      </c>
      <c r="L91" t="n">
        <v>42.24</v>
      </c>
      <c r="M91" t="n">
        <v>37.38</v>
      </c>
      <c r="N91" t="n">
        <v>33.02</v>
      </c>
      <c r="O91" t="inlineStr">
        <is>
          <t>-</t>
        </is>
      </c>
      <c r="P91" t="inlineStr">
        <is>
          <t>-</t>
        </is>
      </c>
      <c r="Q91" t="inlineStr">
        <is>
          <t>-</t>
        </is>
      </c>
      <c r="R91" t="inlineStr">
        <is>
          <t>-</t>
        </is>
      </c>
      <c r="S91" t="inlineStr">
        <is>
          <t>-</t>
        </is>
      </c>
      <c r="T91" t="inlineStr">
        <is>
          <t>-</t>
        </is>
      </c>
      <c r="U91" t="inlineStr">
        <is>
          <t>-</t>
        </is>
      </c>
      <c r="V91" t="inlineStr">
        <is>
          <t>-</t>
        </is>
      </c>
      <c r="W91" t="inlineStr">
        <is>
          <t>-</t>
        </is>
      </c>
    </row>
    <row r="92">
      <c r="A92" s="5" t="inlineStr">
        <is>
          <t>Op.Cashflow Wachstum 1J in %</t>
        </is>
      </c>
      <c r="B92" s="5" t="inlineStr">
        <is>
          <t>Op.Cashflow Wachstum 1Y in %</t>
        </is>
      </c>
      <c r="C92" t="inlineStr">
        <is>
          <t>-</t>
        </is>
      </c>
      <c r="D92" t="n">
        <v>94.43000000000001</v>
      </c>
      <c r="E92" t="n">
        <v>-53.48</v>
      </c>
      <c r="F92" t="n">
        <v>10.7</v>
      </c>
      <c r="G92" t="n">
        <v>57.55</v>
      </c>
      <c r="H92" t="n">
        <v>-41.39</v>
      </c>
      <c r="I92" t="n">
        <v>76.31</v>
      </c>
      <c r="J92" t="n">
        <v>61.63</v>
      </c>
      <c r="K92" t="n">
        <v>17.56</v>
      </c>
      <c r="L92" t="n">
        <v>-31.94</v>
      </c>
      <c r="M92" t="n">
        <v>61.6</v>
      </c>
      <c r="N92" t="n">
        <v>45.32</v>
      </c>
      <c r="O92" t="n">
        <v>-78.08</v>
      </c>
      <c r="P92" t="n">
        <v>-4.07</v>
      </c>
      <c r="Q92" t="n">
        <v>287.01</v>
      </c>
      <c r="R92" t="n">
        <v>19.06</v>
      </c>
      <c r="S92" t="n">
        <v>0.79</v>
      </c>
      <c r="T92" t="n">
        <v>41.74</v>
      </c>
      <c r="U92" t="n">
        <v>0.45</v>
      </c>
      <c r="V92" t="inlineStr">
        <is>
          <t>-</t>
        </is>
      </c>
      <c r="W92" t="inlineStr">
        <is>
          <t>-</t>
        </is>
      </c>
    </row>
    <row r="93">
      <c r="A93" s="5" t="inlineStr">
        <is>
          <t>Op.Cashflow Wachstum 3J in %</t>
        </is>
      </c>
      <c r="B93" s="5" t="inlineStr">
        <is>
          <t>Op.Cashflow Wachstum 3Y in %</t>
        </is>
      </c>
      <c r="C93" t="inlineStr">
        <is>
          <t>-</t>
        </is>
      </c>
      <c r="D93" t="n">
        <v>17.22</v>
      </c>
      <c r="E93" t="n">
        <v>4.92</v>
      </c>
      <c r="F93" t="n">
        <v>8.949999999999999</v>
      </c>
      <c r="G93" t="n">
        <v>30.82</v>
      </c>
      <c r="H93" t="n">
        <v>32.18</v>
      </c>
      <c r="I93" t="n">
        <v>51.83</v>
      </c>
      <c r="J93" t="n">
        <v>15.75</v>
      </c>
      <c r="K93" t="n">
        <v>15.74</v>
      </c>
      <c r="L93" t="n">
        <v>24.99</v>
      </c>
      <c r="M93" t="n">
        <v>9.609999999999999</v>
      </c>
      <c r="N93" t="n">
        <v>-12.28</v>
      </c>
      <c r="O93" t="n">
        <v>68.29000000000001</v>
      </c>
      <c r="P93" t="n">
        <v>100.67</v>
      </c>
      <c r="Q93" t="n">
        <v>102.29</v>
      </c>
      <c r="R93" t="n">
        <v>20.53</v>
      </c>
      <c r="S93" t="n">
        <v>14.33</v>
      </c>
      <c r="T93" t="inlineStr">
        <is>
          <t>-</t>
        </is>
      </c>
      <c r="U93" t="inlineStr">
        <is>
          <t>-</t>
        </is>
      </c>
      <c r="V93" t="inlineStr">
        <is>
          <t>-</t>
        </is>
      </c>
      <c r="W93" t="inlineStr">
        <is>
          <t>-</t>
        </is>
      </c>
    </row>
    <row r="94">
      <c r="A94" s="5" t="inlineStr">
        <is>
          <t>Op.Cashflow Wachstum 5J in %</t>
        </is>
      </c>
      <c r="B94" s="5" t="inlineStr">
        <is>
          <t>Op.Cashflow Wachstum 5Y in %</t>
        </is>
      </c>
      <c r="C94" t="inlineStr">
        <is>
          <t>-</t>
        </is>
      </c>
      <c r="D94" t="n">
        <v>13.56</v>
      </c>
      <c r="E94" t="n">
        <v>9.94</v>
      </c>
      <c r="F94" t="n">
        <v>32.96</v>
      </c>
      <c r="G94" t="n">
        <v>34.33</v>
      </c>
      <c r="H94" t="n">
        <v>16.43</v>
      </c>
      <c r="I94" t="n">
        <v>37.03</v>
      </c>
      <c r="J94" t="n">
        <v>30.83</v>
      </c>
      <c r="K94" t="n">
        <v>2.89</v>
      </c>
      <c r="L94" t="n">
        <v>-1.43</v>
      </c>
      <c r="M94" t="n">
        <v>62.36</v>
      </c>
      <c r="N94" t="n">
        <v>53.85</v>
      </c>
      <c r="O94" t="n">
        <v>44.94</v>
      </c>
      <c r="P94" t="n">
        <v>68.91</v>
      </c>
      <c r="Q94" t="n">
        <v>69.81</v>
      </c>
      <c r="R94" t="inlineStr">
        <is>
          <t>-</t>
        </is>
      </c>
      <c r="S94" t="inlineStr">
        <is>
          <t>-</t>
        </is>
      </c>
      <c r="T94" t="inlineStr">
        <is>
          <t>-</t>
        </is>
      </c>
      <c r="U94" t="inlineStr">
        <is>
          <t>-</t>
        </is>
      </c>
      <c r="V94" t="inlineStr">
        <is>
          <t>-</t>
        </is>
      </c>
      <c r="W94" t="inlineStr">
        <is>
          <t>-</t>
        </is>
      </c>
    </row>
    <row r="95">
      <c r="A95" s="5" t="inlineStr">
        <is>
          <t>Op.Cashflow Wachstum 10J in %</t>
        </is>
      </c>
      <c r="B95" s="5" t="inlineStr">
        <is>
          <t>Op.Cashflow Wachstum 10Y in %</t>
        </is>
      </c>
      <c r="C95" t="inlineStr">
        <is>
          <t>-</t>
        </is>
      </c>
      <c r="D95" t="n">
        <v>25.3</v>
      </c>
      <c r="E95" t="n">
        <v>20.39</v>
      </c>
      <c r="F95" t="n">
        <v>17.93</v>
      </c>
      <c r="G95" t="n">
        <v>16.45</v>
      </c>
      <c r="H95" t="n">
        <v>39.39</v>
      </c>
      <c r="I95" t="n">
        <v>45.44</v>
      </c>
      <c r="J95" t="n">
        <v>37.89</v>
      </c>
      <c r="K95" t="n">
        <v>35.9</v>
      </c>
      <c r="L95" t="n">
        <v>34.19</v>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c r="W95" t="inlineStr">
        <is>
          <t>-</t>
        </is>
      </c>
    </row>
    <row r="96">
      <c r="A96" s="5" t="inlineStr">
        <is>
          <t>Working Capital in Mio</t>
        </is>
      </c>
      <c r="B96" s="5" t="inlineStr">
        <is>
          <t>Working Capital in M</t>
        </is>
      </c>
      <c r="C96" t="inlineStr">
        <is>
          <t>-</t>
        </is>
      </c>
      <c r="D96" t="n">
        <v>-3.4</v>
      </c>
      <c r="E96" t="n">
        <v>16.9</v>
      </c>
      <c r="F96" t="n">
        <v>-3.3</v>
      </c>
      <c r="G96" t="n">
        <v>-11.6</v>
      </c>
      <c r="H96" t="n">
        <v>-30.4</v>
      </c>
      <c r="I96" t="n">
        <v>1.8</v>
      </c>
      <c r="J96" t="n">
        <v>-11.5</v>
      </c>
      <c r="K96" t="n">
        <v>-66.5</v>
      </c>
      <c r="L96" t="n">
        <v>-45.6</v>
      </c>
      <c r="M96" t="n">
        <v>-10.4</v>
      </c>
      <c r="N96" t="n">
        <v>-16.3</v>
      </c>
      <c r="O96" t="n">
        <v>-102.6</v>
      </c>
      <c r="P96" t="n">
        <v>28</v>
      </c>
      <c r="Q96" t="n">
        <v>-21.8</v>
      </c>
      <c r="R96" t="n">
        <v>-24.6</v>
      </c>
      <c r="S96" t="n">
        <v>-30.1</v>
      </c>
      <c r="T96" t="n">
        <v>14.3</v>
      </c>
      <c r="U96" t="n">
        <v>18.1</v>
      </c>
      <c r="V96" t="n">
        <v>18.3</v>
      </c>
      <c r="W96" t="n">
        <v>20.8</v>
      </c>
      <c r="X96" t="n">
        <v>25.1</v>
      </c>
    </row>
  </sheetData>
  <pageMargins bottom="1" footer="0.5" header="0.5" left="0.75" right="0.75" top="1"/>
</worksheet>
</file>

<file path=xl/worksheets/sheet13.xml><?xml version="1.0" encoding="utf-8"?>
<worksheet xmlns="http://schemas.openxmlformats.org/spreadsheetml/2006/main">
  <sheetPr>
    <outlinePr summaryBelow="1" summaryRight="1"/>
    <pageSetUpPr/>
  </sheetPr>
  <dimension ref="A1:V9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 customWidth="1" max="17" min="17" width="19"/>
    <col customWidth="1" max="18" min="18" width="10"/>
    <col customWidth="1" max="19" min="19" width="21"/>
    <col customWidth="1" max="20" min="20" width="10"/>
    <col customWidth="1" max="21" min="21" width="10"/>
    <col customWidth="1" max="22" min="22" width="10"/>
  </cols>
  <sheetData>
    <row r="1">
      <c r="A1" s="1" t="inlineStr">
        <is>
          <t xml:space="preserve">CTS EVENTIM </t>
        </is>
      </c>
      <c r="B1" s="2" t="inlineStr">
        <is>
          <t>WKN: 547030  ISIN: DE0005470306  Symbol:EVD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1989</t>
        </is>
      </c>
      <c r="C4" s="5" t="inlineStr">
        <is>
          <t>Telefon / Phone</t>
        </is>
      </c>
      <c r="D4" s="5" t="inlineStr"/>
      <c r="E4" t="inlineStr">
        <is>
          <t>+49-421-3666-0</t>
        </is>
      </c>
      <c r="G4" t="inlineStr">
        <is>
          <t>17.03.2020</t>
        </is>
      </c>
      <c r="H4" t="inlineStr">
        <is>
          <t>Publication Of Annual Report</t>
        </is>
      </c>
      <c r="J4" t="inlineStr">
        <is>
          <t>KPS Stiftung</t>
        </is>
      </c>
      <c r="L4" t="inlineStr">
        <is>
          <t>43,20%</t>
        </is>
      </c>
    </row>
    <row r="5">
      <c r="A5" s="5" t="inlineStr">
        <is>
          <t>Ticker</t>
        </is>
      </c>
      <c r="B5" t="inlineStr">
        <is>
          <t>EVD</t>
        </is>
      </c>
      <c r="C5" s="5" t="inlineStr">
        <is>
          <t>Fax</t>
        </is>
      </c>
      <c r="D5" s="5" t="inlineStr"/>
      <c r="E5" t="inlineStr">
        <is>
          <t>+49-421-3666-290</t>
        </is>
      </c>
      <c r="G5" t="inlineStr">
        <is>
          <t>20.05.2020</t>
        </is>
      </c>
      <c r="H5" t="inlineStr">
        <is>
          <t>Result Q1</t>
        </is>
      </c>
      <c r="J5" t="inlineStr">
        <is>
          <t>Fidelity Investment Trust</t>
        </is>
      </c>
      <c r="L5" t="inlineStr">
        <is>
          <t>2,97%</t>
        </is>
      </c>
    </row>
    <row r="6">
      <c r="A6" s="5" t="inlineStr">
        <is>
          <t>Gelistet Seit / Listed Since</t>
        </is>
      </c>
      <c r="B6" t="inlineStr">
        <is>
          <t>01.02.2000</t>
        </is>
      </c>
      <c r="C6" s="5" t="inlineStr">
        <is>
          <t>Internet</t>
        </is>
      </c>
      <c r="D6" s="5" t="inlineStr"/>
      <c r="E6" t="inlineStr">
        <is>
          <t>http://www.eventim.de</t>
        </is>
      </c>
      <c r="G6" t="inlineStr">
        <is>
          <t>19.06.2020</t>
        </is>
      </c>
      <c r="H6" t="inlineStr">
        <is>
          <t>Annual General Meeting</t>
        </is>
      </c>
      <c r="J6" t="inlineStr">
        <is>
          <t>FMR LLC</t>
        </is>
      </c>
      <c r="L6" t="inlineStr">
        <is>
          <t>2,87%</t>
        </is>
      </c>
    </row>
    <row r="7">
      <c r="A7" s="5" t="inlineStr">
        <is>
          <t>Nominalwert / Nominal Value</t>
        </is>
      </c>
      <c r="B7" t="inlineStr">
        <is>
          <t>1,00</t>
        </is>
      </c>
      <c r="C7" s="5" t="inlineStr">
        <is>
          <t>E-Mail</t>
        </is>
      </c>
      <c r="D7" s="5" t="inlineStr"/>
      <c r="E7" t="inlineStr">
        <is>
          <t>info@eventim.de</t>
        </is>
      </c>
      <c r="G7" t="inlineStr">
        <is>
          <t>20.08.2020</t>
        </is>
      </c>
      <c r="H7" t="inlineStr">
        <is>
          <t>Score Half Year</t>
        </is>
      </c>
      <c r="J7" t="inlineStr">
        <is>
          <t>Ameriprise Financial, Inc.</t>
        </is>
      </c>
      <c r="L7" t="inlineStr">
        <is>
          <t>3,00%</t>
        </is>
      </c>
    </row>
    <row r="8">
      <c r="A8" s="5" t="inlineStr">
        <is>
          <t>Land / Country</t>
        </is>
      </c>
      <c r="B8" t="inlineStr">
        <is>
          <t>Deutschland</t>
        </is>
      </c>
      <c r="C8" s="5" t="inlineStr">
        <is>
          <t>Inv. Relations Telefon / Phone</t>
        </is>
      </c>
      <c r="D8" s="5" t="inlineStr"/>
      <c r="E8" t="inlineStr">
        <is>
          <t>+49-421-3666-270</t>
        </is>
      </c>
      <c r="G8" t="inlineStr">
        <is>
          <t>19.11.2020</t>
        </is>
      </c>
      <c r="H8" t="inlineStr">
        <is>
          <t>Q3 Earnings</t>
        </is>
      </c>
      <c r="J8" t="inlineStr">
        <is>
          <t>Tremblant Holdings LLC</t>
        </is>
      </c>
      <c r="L8" t="inlineStr">
        <is>
          <t>2,94%</t>
        </is>
      </c>
    </row>
    <row r="9">
      <c r="A9" s="5" t="inlineStr">
        <is>
          <t>Währung / Currency</t>
        </is>
      </c>
      <c r="B9" t="inlineStr">
        <is>
          <t>EUR</t>
        </is>
      </c>
      <c r="C9" s="5" t="inlineStr">
        <is>
          <t>Inv. Relations E-Mail</t>
        </is>
      </c>
      <c r="D9" s="5" t="inlineStr"/>
      <c r="E9" t="inlineStr">
        <is>
          <t>investor@eventim.de</t>
        </is>
      </c>
      <c r="J9" t="inlineStr">
        <is>
          <t>BlackRock, Inc.</t>
        </is>
      </c>
      <c r="L9" t="inlineStr">
        <is>
          <t>2,95%</t>
        </is>
      </c>
    </row>
    <row r="10">
      <c r="A10" s="5" t="inlineStr">
        <is>
          <t>Branche / Industry</t>
        </is>
      </c>
      <c r="B10" t="inlineStr">
        <is>
          <t>Entertainment / Services</t>
        </is>
      </c>
      <c r="C10" s="5" t="inlineStr">
        <is>
          <t>Kontaktperson / Contact Person</t>
        </is>
      </c>
      <c r="D10" s="5" t="inlineStr"/>
      <c r="E10" t="inlineStr">
        <is>
          <t>Marco Haeckermann</t>
        </is>
      </c>
      <c r="J10" t="inlineStr">
        <is>
          <t>NN Group N.V.</t>
        </is>
      </c>
      <c r="L10" t="inlineStr">
        <is>
          <t>4,99%</t>
        </is>
      </c>
    </row>
    <row r="11">
      <c r="A11" s="5" t="inlineStr">
        <is>
          <t>Sektor / Sector</t>
        </is>
      </c>
      <c r="B11" t="inlineStr">
        <is>
          <t>Media / Entertainment / Leisure</t>
        </is>
      </c>
      <c r="J11" t="inlineStr">
        <is>
          <t>Massachusetts Financial Services Company</t>
        </is>
      </c>
      <c r="L11" t="inlineStr">
        <is>
          <t>3,04%</t>
        </is>
      </c>
    </row>
    <row r="12">
      <c r="A12" s="5" t="inlineStr">
        <is>
          <t>Typ / Genre</t>
        </is>
      </c>
      <c r="B12" t="inlineStr">
        <is>
          <t>Inhaber-Stammaktie</t>
        </is>
      </c>
      <c r="J12" t="inlineStr">
        <is>
          <t>Select Equity Group L.P.</t>
        </is>
      </c>
      <c r="L12" t="inlineStr">
        <is>
          <t>5,11%</t>
        </is>
      </c>
    </row>
    <row r="13">
      <c r="A13" s="5" t="inlineStr">
        <is>
          <t>Adresse / Address</t>
        </is>
      </c>
      <c r="B13" t="inlineStr">
        <is>
          <t>CTS EVENTIM AG &amp; Co. KGaAContrescarpe 75a  D-28195 Bremen</t>
        </is>
      </c>
    </row>
    <row r="14">
      <c r="A14" s="5" t="inlineStr">
        <is>
          <t>Management</t>
        </is>
      </c>
      <c r="B14" t="inlineStr">
        <is>
          <t>Klaus-Peter Schulenberg, Andreas Grandinger, Alexander Ruoff</t>
        </is>
      </c>
    </row>
    <row r="15">
      <c r="A15" s="5" t="inlineStr">
        <is>
          <t>Aufsichtsrat / Board</t>
        </is>
      </c>
      <c r="B15" t="inlineStr">
        <is>
          <t>Dr. Bernd Kundrun, Prof. Jobst Plog, Dr. Juliane Thümmel, Justinus J.B.M. Spee</t>
        </is>
      </c>
    </row>
    <row r="16">
      <c r="A16" s="5" t="inlineStr">
        <is>
          <t>Beschreibung</t>
        </is>
      </c>
      <c r="B16" t="inlineStr">
        <is>
          <t>Die CTS EVENTIM AG &amp; Co. KGaA ist eines der führenden deutschen Unternehmen in der Vermarktung von Tickets für Konzert-, Theater- und Sportveranstaltungen sowie ein Veranstalter von Live-Events. Über die Systeme der EVENTIM-Gruppe werden jährlich europaweit insgesamt mehr als 250 Mio. Veranstaltungstickets für weit mehr als 200.000 Events vermarktet. Zur Vermarktung der Tickets nutzt EVENTIM ein Netz von europaweit über als 20.000 Vorverkaufsstellen, mehrere Call Centern sowie insbesondere auch Internetplattformen wie www.eventim.de und www.getgo.de. Ende 2012 übernahm die Gesellschaft die Lanxess-Arena in Köln, welche mit rund 20.000 Plätzen eine der größten und erfolgreichsten Veranstaltungshallen weltweit ist. Copyright 2014 FINANCE BASE AG</t>
        </is>
      </c>
    </row>
    <row r="17">
      <c r="A17" s="5" t="inlineStr">
        <is>
          <t>Profile</t>
        </is>
      </c>
      <c r="B17" t="inlineStr">
        <is>
          <t>CTS EVENTIM AG &amp; Co. KGaA is one of the leading German companies in the commercialization of tickets for concerts, theater and sports events as well as a promoter of live events. On the systems of the EVENTIM group are a total of more than 250 marketed million tickets for well over 200,000 events per year across Europe. To EVENTIM distributes tickets utilizes a network of Europe about 20,000 ticket agencies, several call centers and especially via internet platforms like www.eventim.de and www.getgo.de. The end of 2012, we acquired the Lanxess Arena in Cologne, which is worldwide with approximately 20,000 seats one of the largest and most successful event halls.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row>
    <row r="20">
      <c r="A20" s="5" t="inlineStr">
        <is>
          <t>Umsatz</t>
        </is>
      </c>
      <c r="B20" s="5" t="inlineStr">
        <is>
          <t>Revenue</t>
        </is>
      </c>
      <c r="C20" t="n">
        <v>1443</v>
      </c>
      <c r="D20" t="n">
        <v>1242</v>
      </c>
      <c r="E20" t="n">
        <v>1034</v>
      </c>
      <c r="F20" t="n">
        <v>829.9</v>
      </c>
      <c r="G20" t="n">
        <v>834.2</v>
      </c>
      <c r="H20" t="n">
        <v>690.3</v>
      </c>
      <c r="I20" t="n">
        <v>628.3</v>
      </c>
      <c r="J20" t="n">
        <v>520.3</v>
      </c>
      <c r="K20" t="n">
        <v>502.8</v>
      </c>
      <c r="L20" t="n">
        <v>519.6</v>
      </c>
      <c r="M20" t="n">
        <v>466.7</v>
      </c>
      <c r="N20" t="n">
        <v>404.3</v>
      </c>
      <c r="O20" t="n">
        <v>384.4</v>
      </c>
      <c r="P20" t="n">
        <v>342.9</v>
      </c>
      <c r="Q20" t="n">
        <v>256.2</v>
      </c>
      <c r="R20" t="n">
        <v>222.7</v>
      </c>
      <c r="S20" t="n">
        <v>224.4</v>
      </c>
      <c r="T20" t="n">
        <v>158.8</v>
      </c>
      <c r="U20" t="n">
        <v>156.5</v>
      </c>
      <c r="V20" t="n">
        <v>66.3</v>
      </c>
    </row>
    <row r="21">
      <c r="A21" s="5" t="inlineStr">
        <is>
          <t>Bruttoergebnis vom Umsatz</t>
        </is>
      </c>
      <c r="B21" s="5" t="inlineStr">
        <is>
          <t>Gross Profit</t>
        </is>
      </c>
      <c r="C21" t="n">
        <v>401.8</v>
      </c>
      <c r="D21" t="n">
        <v>340.6</v>
      </c>
      <c r="E21" t="n">
        <v>305.2</v>
      </c>
      <c r="F21" t="n">
        <v>284</v>
      </c>
      <c r="G21" t="n">
        <v>262.4</v>
      </c>
      <c r="H21" t="n">
        <v>229.8</v>
      </c>
      <c r="I21" t="n">
        <v>207</v>
      </c>
      <c r="J21" t="n">
        <v>179.3</v>
      </c>
      <c r="K21" t="n">
        <v>162.4</v>
      </c>
      <c r="L21" t="n">
        <v>146.9</v>
      </c>
      <c r="M21" t="n">
        <v>124.4</v>
      </c>
      <c r="N21" t="n">
        <v>97.40000000000001</v>
      </c>
      <c r="O21" t="n">
        <v>83.2</v>
      </c>
      <c r="P21" t="n">
        <v>89</v>
      </c>
      <c r="Q21" t="n">
        <v>63.5</v>
      </c>
      <c r="R21" t="n">
        <v>43.8</v>
      </c>
      <c r="S21" t="n">
        <v>36.8</v>
      </c>
      <c r="T21" t="n">
        <v>22.4</v>
      </c>
      <c r="U21" t="n">
        <v>21.9</v>
      </c>
      <c r="V21" t="n">
        <v>11.6</v>
      </c>
    </row>
    <row r="22">
      <c r="A22" s="5" t="inlineStr">
        <is>
          <t>Operatives Ergebnis (EBIT)</t>
        </is>
      </c>
      <c r="B22" s="5" t="inlineStr">
        <is>
          <t>EBIT Earning Before Interest &amp; Tax</t>
        </is>
      </c>
      <c r="C22" t="n">
        <v>230.2</v>
      </c>
      <c r="D22" t="n">
        <v>190.8</v>
      </c>
      <c r="E22" t="n">
        <v>165.7</v>
      </c>
      <c r="F22" t="n">
        <v>162</v>
      </c>
      <c r="G22" t="n">
        <v>150.2</v>
      </c>
      <c r="H22" t="n">
        <v>126.2</v>
      </c>
      <c r="I22" t="n">
        <v>110.9</v>
      </c>
      <c r="J22" t="n">
        <v>96.09999999999999</v>
      </c>
      <c r="K22" t="n">
        <v>72.09999999999999</v>
      </c>
      <c r="L22" t="n">
        <v>70.59999999999999</v>
      </c>
      <c r="M22" t="n">
        <v>71.3</v>
      </c>
      <c r="N22" t="n">
        <v>50.3</v>
      </c>
      <c r="O22" t="n">
        <v>46.8</v>
      </c>
      <c r="P22" t="n">
        <v>45.7</v>
      </c>
      <c r="Q22" t="n">
        <v>32.7</v>
      </c>
      <c r="R22" t="n">
        <v>21.4</v>
      </c>
      <c r="S22" t="n">
        <v>15.4</v>
      </c>
      <c r="T22" t="n">
        <v>3.2</v>
      </c>
      <c r="U22" t="n">
        <v>0.6</v>
      </c>
      <c r="V22" t="n">
        <v>-2.6</v>
      </c>
    </row>
    <row r="23">
      <c r="A23" s="5" t="inlineStr">
        <is>
          <t>Finanzergebnis</t>
        </is>
      </c>
      <c r="B23" s="5" t="inlineStr">
        <is>
          <t>Financial Result</t>
        </is>
      </c>
      <c r="C23" t="n">
        <v>-6.2</v>
      </c>
      <c r="D23" t="n">
        <v>2.1</v>
      </c>
      <c r="E23" t="n">
        <v>5.1</v>
      </c>
      <c r="F23" t="n">
        <v>-6.5</v>
      </c>
      <c r="G23" t="n">
        <v>-4.8</v>
      </c>
      <c r="H23" t="n">
        <v>-4.8</v>
      </c>
      <c r="I23" t="n">
        <v>-6.4</v>
      </c>
      <c r="J23" t="n">
        <v>-7.9</v>
      </c>
      <c r="K23" t="n">
        <v>-5.1</v>
      </c>
      <c r="L23" t="n">
        <v>-1.7</v>
      </c>
      <c r="M23" t="n">
        <v>0.2</v>
      </c>
      <c r="N23" t="n">
        <v>3.1</v>
      </c>
      <c r="O23" t="n">
        <v>3.2</v>
      </c>
      <c r="P23" t="n">
        <v>2.3</v>
      </c>
      <c r="Q23" t="n">
        <v>1.6</v>
      </c>
      <c r="R23" t="n">
        <v>0.5</v>
      </c>
      <c r="S23" t="n">
        <v>0.2</v>
      </c>
      <c r="T23" t="n">
        <v>0.3</v>
      </c>
      <c r="U23" t="n">
        <v>2.4</v>
      </c>
      <c r="V23" t="n">
        <v>5.5</v>
      </c>
    </row>
    <row r="24">
      <c r="A24" s="5" t="inlineStr">
        <is>
          <t>Ergebnis vor Steuer (EBT)</t>
        </is>
      </c>
      <c r="B24" s="5" t="inlineStr">
        <is>
          <t>EBT Earning Before Tax</t>
        </is>
      </c>
      <c r="C24" t="n">
        <v>224</v>
      </c>
      <c r="D24" t="n">
        <v>192.9</v>
      </c>
      <c r="E24" t="n">
        <v>170.8</v>
      </c>
      <c r="F24" t="n">
        <v>155.5</v>
      </c>
      <c r="G24" t="n">
        <v>145.4</v>
      </c>
      <c r="H24" t="n">
        <v>121.4</v>
      </c>
      <c r="I24" t="n">
        <v>104.5</v>
      </c>
      <c r="J24" t="n">
        <v>88.2</v>
      </c>
      <c r="K24" t="n">
        <v>67</v>
      </c>
      <c r="L24" t="n">
        <v>68.90000000000001</v>
      </c>
      <c r="M24" t="n">
        <v>71.5</v>
      </c>
      <c r="N24" t="n">
        <v>53.4</v>
      </c>
      <c r="O24" t="n">
        <v>50</v>
      </c>
      <c r="P24" t="n">
        <v>48</v>
      </c>
      <c r="Q24" t="n">
        <v>34.3</v>
      </c>
      <c r="R24" t="n">
        <v>21.9</v>
      </c>
      <c r="S24" t="n">
        <v>15.6</v>
      </c>
      <c r="T24" t="n">
        <v>3.5</v>
      </c>
      <c r="U24" t="n">
        <v>3</v>
      </c>
      <c r="V24" t="n">
        <v>2.9</v>
      </c>
    </row>
    <row r="25">
      <c r="A25" s="5" t="inlineStr">
        <is>
          <t>Steuern auf Einkommen und Ertrag</t>
        </is>
      </c>
      <c r="B25" s="5" t="inlineStr">
        <is>
          <t>Taxes on income and earnings</t>
        </is>
      </c>
      <c r="C25" t="n">
        <v>77.90000000000001</v>
      </c>
      <c r="D25" t="n">
        <v>62.6</v>
      </c>
      <c r="E25" t="n">
        <v>52.5</v>
      </c>
      <c r="F25" t="n">
        <v>50</v>
      </c>
      <c r="G25" t="n">
        <v>44.8</v>
      </c>
      <c r="H25" t="n">
        <v>36.4</v>
      </c>
      <c r="I25" t="n">
        <v>35.1</v>
      </c>
      <c r="J25" t="n">
        <v>27.1</v>
      </c>
      <c r="K25" t="n">
        <v>21.1</v>
      </c>
      <c r="L25" t="n">
        <v>19.7</v>
      </c>
      <c r="M25" t="n">
        <v>23.3</v>
      </c>
      <c r="N25" t="n">
        <v>17.8</v>
      </c>
      <c r="O25" t="n">
        <v>19.8</v>
      </c>
      <c r="P25" t="n">
        <v>19.5</v>
      </c>
      <c r="Q25" t="n">
        <v>13.4</v>
      </c>
      <c r="R25" t="n">
        <v>8.9</v>
      </c>
      <c r="S25" t="n">
        <v>7</v>
      </c>
      <c r="T25" t="n">
        <v>1</v>
      </c>
      <c r="U25" t="n">
        <v>1.1</v>
      </c>
      <c r="V25" t="n">
        <v>-0.7</v>
      </c>
    </row>
    <row r="26">
      <c r="A26" s="5" t="inlineStr">
        <is>
          <t>Ergebnis nach Steuer</t>
        </is>
      </c>
      <c r="B26" s="5" t="inlineStr">
        <is>
          <t>Earnings after tax</t>
        </is>
      </c>
      <c r="C26" t="n">
        <v>146.1</v>
      </c>
      <c r="D26" t="n">
        <v>130.3</v>
      </c>
      <c r="E26" t="n">
        <v>118.3</v>
      </c>
      <c r="F26" t="n">
        <v>105.5</v>
      </c>
      <c r="G26" t="n">
        <v>100.5</v>
      </c>
      <c r="H26" t="n">
        <v>85</v>
      </c>
      <c r="I26" t="n">
        <v>69.40000000000001</v>
      </c>
      <c r="J26" t="n">
        <v>61.1</v>
      </c>
      <c r="K26" t="n">
        <v>46</v>
      </c>
      <c r="L26" t="n">
        <v>49.2</v>
      </c>
      <c r="M26" t="n">
        <v>48.2</v>
      </c>
      <c r="N26" t="n">
        <v>35.5</v>
      </c>
      <c r="O26" t="n">
        <v>30.2</v>
      </c>
      <c r="P26" t="n">
        <v>28.5</v>
      </c>
      <c r="Q26" t="n">
        <v>20.9</v>
      </c>
      <c r="R26" t="n">
        <v>13</v>
      </c>
      <c r="S26" t="n">
        <v>8.6</v>
      </c>
      <c r="T26" t="n">
        <v>2.4</v>
      </c>
      <c r="U26" t="n">
        <v>1.8</v>
      </c>
      <c r="V26" t="n">
        <v>3.6</v>
      </c>
    </row>
    <row r="27">
      <c r="A27" s="5" t="inlineStr">
        <is>
          <t>Minderheitenanteil</t>
        </is>
      </c>
      <c r="B27" s="5" t="inlineStr">
        <is>
          <t>Minority Share</t>
        </is>
      </c>
      <c r="C27" t="n">
        <v>-13.2</v>
      </c>
      <c r="D27" t="n">
        <v>-11.8</v>
      </c>
      <c r="E27" t="n">
        <v>-5.5</v>
      </c>
      <c r="F27" t="n">
        <v>-10.9</v>
      </c>
      <c r="G27" t="n">
        <v>-11.5</v>
      </c>
      <c r="H27" t="n">
        <v>-8.4</v>
      </c>
      <c r="I27" t="n">
        <v>-8.199999999999999</v>
      </c>
      <c r="J27" t="n">
        <v>-6.1</v>
      </c>
      <c r="K27" t="n">
        <v>-3.8</v>
      </c>
      <c r="L27" t="n">
        <v>-7.4</v>
      </c>
      <c r="M27" t="n">
        <v>-8.199999999999999</v>
      </c>
      <c r="N27" t="n">
        <v>-6.3</v>
      </c>
      <c r="O27" t="n">
        <v>-6.8</v>
      </c>
      <c r="P27" t="n">
        <v>-5</v>
      </c>
      <c r="Q27" t="n">
        <v>-4.9</v>
      </c>
      <c r="R27" t="n">
        <v>-4</v>
      </c>
      <c r="S27" t="n">
        <v>-3.9</v>
      </c>
      <c r="T27" t="n">
        <v>-2.1</v>
      </c>
      <c r="U27" t="n">
        <v>-3.3</v>
      </c>
      <c r="V27" t="n">
        <v>-1.7</v>
      </c>
    </row>
    <row r="28">
      <c r="A28" s="5" t="inlineStr">
        <is>
          <t>Jahresüberschuss/-fehlbetrag</t>
        </is>
      </c>
      <c r="B28" s="5" t="inlineStr">
        <is>
          <t>Net Profit</t>
        </is>
      </c>
      <c r="C28" t="n">
        <v>132.9</v>
      </c>
      <c r="D28" t="n">
        <v>118.5</v>
      </c>
      <c r="E28" t="n">
        <v>112.8</v>
      </c>
      <c r="F28" t="n">
        <v>94.59999999999999</v>
      </c>
      <c r="G28" t="n">
        <v>89</v>
      </c>
      <c r="H28" t="n">
        <v>76.7</v>
      </c>
      <c r="I28" t="n">
        <v>61.1</v>
      </c>
      <c r="J28" t="n">
        <v>55</v>
      </c>
      <c r="K28" t="n">
        <v>42.2</v>
      </c>
      <c r="L28" t="n">
        <v>41.8</v>
      </c>
      <c r="M28" t="n">
        <v>39.9</v>
      </c>
      <c r="N28" t="n">
        <v>29.2</v>
      </c>
      <c r="O28" t="n">
        <v>23.4</v>
      </c>
      <c r="P28" t="n">
        <v>23.5</v>
      </c>
      <c r="Q28" t="n">
        <v>16</v>
      </c>
      <c r="R28" t="n">
        <v>9.1</v>
      </c>
      <c r="S28" t="n">
        <v>4.7</v>
      </c>
      <c r="T28" t="n">
        <v>0.3</v>
      </c>
      <c r="U28" t="n">
        <v>-1.5</v>
      </c>
      <c r="V28" t="n">
        <v>2</v>
      </c>
    </row>
    <row r="29">
      <c r="A29" s="5" t="inlineStr">
        <is>
          <t>Summe Umlaufvermögen</t>
        </is>
      </c>
      <c r="B29" s="5" t="inlineStr">
        <is>
          <t>Current Assets</t>
        </is>
      </c>
      <c r="C29" t="n">
        <v>1141</v>
      </c>
      <c r="D29" t="n">
        <v>1191</v>
      </c>
      <c r="E29" t="n">
        <v>915.1</v>
      </c>
      <c r="F29" t="n">
        <v>741.2</v>
      </c>
      <c r="G29" t="n">
        <v>651.3</v>
      </c>
      <c r="H29" t="n">
        <v>656.5</v>
      </c>
      <c r="I29" t="n">
        <v>478.3</v>
      </c>
      <c r="J29" t="n">
        <v>430.8</v>
      </c>
      <c r="K29" t="n">
        <v>343.3</v>
      </c>
      <c r="L29" t="n">
        <v>288.1</v>
      </c>
      <c r="M29" t="n">
        <v>325.3</v>
      </c>
      <c r="N29" t="n">
        <v>276.5</v>
      </c>
      <c r="O29" t="n">
        <v>202.9</v>
      </c>
      <c r="P29" t="n">
        <v>208.5</v>
      </c>
      <c r="Q29" t="n">
        <v>178.6</v>
      </c>
      <c r="R29" t="n">
        <v>113.3</v>
      </c>
      <c r="S29" t="n">
        <v>91.09999999999999</v>
      </c>
      <c r="T29" t="n">
        <v>111.9</v>
      </c>
      <c r="U29" t="n">
        <v>61.9</v>
      </c>
      <c r="V29" t="n">
        <v>49.9</v>
      </c>
    </row>
    <row r="30">
      <c r="A30" s="5" t="inlineStr">
        <is>
          <t>Summe Anlagevermögen</t>
        </is>
      </c>
      <c r="B30" s="5" t="inlineStr">
        <is>
          <t>Fixed Assets</t>
        </is>
      </c>
      <c r="C30" t="n">
        <v>757.5</v>
      </c>
      <c r="D30" t="n">
        <v>534.3</v>
      </c>
      <c r="E30" t="n">
        <v>490.3</v>
      </c>
      <c r="F30" t="n">
        <v>455.9</v>
      </c>
      <c r="G30" t="n">
        <v>447.2</v>
      </c>
      <c r="H30" t="n">
        <v>443.8</v>
      </c>
      <c r="I30" t="n">
        <v>398.6</v>
      </c>
      <c r="J30" t="n">
        <v>380.3</v>
      </c>
      <c r="K30" t="n">
        <v>370.2</v>
      </c>
      <c r="L30" t="n">
        <v>368.4</v>
      </c>
      <c r="M30" t="n">
        <v>136.6</v>
      </c>
      <c r="N30" t="n">
        <v>128.6</v>
      </c>
      <c r="O30" t="n">
        <v>112.4</v>
      </c>
      <c r="P30" t="n">
        <v>65.3</v>
      </c>
      <c r="Q30" t="n">
        <v>56</v>
      </c>
      <c r="R30" t="n">
        <v>58.6</v>
      </c>
      <c r="S30" t="n">
        <v>58.1</v>
      </c>
      <c r="T30" t="n">
        <v>59.5</v>
      </c>
      <c r="U30" t="n">
        <v>54.1</v>
      </c>
      <c r="V30" t="n">
        <v>44.9</v>
      </c>
    </row>
    <row r="31">
      <c r="A31" s="5" t="inlineStr">
        <is>
          <t>Summe Aktiva</t>
        </is>
      </c>
      <c r="B31" s="5" t="inlineStr">
        <is>
          <t>Total Assets</t>
        </is>
      </c>
      <c r="C31" t="n">
        <v>1899</v>
      </c>
      <c r="D31" t="n">
        <v>1725</v>
      </c>
      <c r="E31" t="n">
        <v>1405</v>
      </c>
      <c r="F31" t="n">
        <v>1197</v>
      </c>
      <c r="G31" t="n">
        <v>1099</v>
      </c>
      <c r="H31" t="n">
        <v>1100</v>
      </c>
      <c r="I31" t="n">
        <v>876.9</v>
      </c>
      <c r="J31" t="n">
        <v>811.1</v>
      </c>
      <c r="K31" t="n">
        <v>713.5</v>
      </c>
      <c r="L31" t="n">
        <v>656.5</v>
      </c>
      <c r="M31" t="n">
        <v>461.9</v>
      </c>
      <c r="N31" t="n">
        <v>405.1</v>
      </c>
      <c r="O31" t="n">
        <v>315.3</v>
      </c>
      <c r="P31" t="n">
        <v>273.8</v>
      </c>
      <c r="Q31" t="n">
        <v>234.6</v>
      </c>
      <c r="R31" t="n">
        <v>171.9</v>
      </c>
      <c r="S31" t="n">
        <v>149.6</v>
      </c>
      <c r="T31" t="n">
        <v>171.8</v>
      </c>
      <c r="U31" t="n">
        <v>116.2</v>
      </c>
      <c r="V31" t="n">
        <v>94.90000000000001</v>
      </c>
    </row>
    <row r="32">
      <c r="A32" s="5" t="inlineStr">
        <is>
          <t>Summe kurzfristiges Fremdkapital</t>
        </is>
      </c>
      <c r="B32" s="5" t="inlineStr">
        <is>
          <t>Short-Term Debt</t>
        </is>
      </c>
      <c r="C32" t="n">
        <v>1176</v>
      </c>
      <c r="D32" t="n">
        <v>1155</v>
      </c>
      <c r="E32" t="n">
        <v>893.4</v>
      </c>
      <c r="F32" t="n">
        <v>652.6</v>
      </c>
      <c r="G32" t="n">
        <v>587.6</v>
      </c>
      <c r="H32" t="n">
        <v>677.8</v>
      </c>
      <c r="I32" t="n">
        <v>443</v>
      </c>
      <c r="J32" t="n">
        <v>415.9</v>
      </c>
      <c r="K32" t="n">
        <v>329.6</v>
      </c>
      <c r="L32" t="n">
        <v>275.9</v>
      </c>
      <c r="M32" t="n">
        <v>300.6</v>
      </c>
      <c r="N32" t="n">
        <v>250.5</v>
      </c>
      <c r="O32" t="n">
        <v>178.7</v>
      </c>
      <c r="P32" t="n">
        <v>173.6</v>
      </c>
      <c r="Q32" t="n">
        <v>148.2</v>
      </c>
      <c r="R32" t="n">
        <v>100</v>
      </c>
      <c r="S32" t="inlineStr">
        <is>
          <t>-</t>
        </is>
      </c>
      <c r="T32" t="inlineStr">
        <is>
          <t>-</t>
        </is>
      </c>
      <c r="U32" t="inlineStr">
        <is>
          <t>-</t>
        </is>
      </c>
      <c r="V32" t="inlineStr">
        <is>
          <t>-</t>
        </is>
      </c>
    </row>
    <row r="33">
      <c r="A33" s="5" t="inlineStr">
        <is>
          <t>Summe langfristiges Fremdkapital</t>
        </is>
      </c>
      <c r="B33" s="5" t="inlineStr">
        <is>
          <t>Long-Term Debt</t>
        </is>
      </c>
      <c r="C33" t="n">
        <v>172.8</v>
      </c>
      <c r="D33" t="n">
        <v>98.59999999999999</v>
      </c>
      <c r="E33" t="n">
        <v>118.1</v>
      </c>
      <c r="F33" t="n">
        <v>159.5</v>
      </c>
      <c r="G33" t="n">
        <v>156.7</v>
      </c>
      <c r="H33" t="n">
        <v>122.7</v>
      </c>
      <c r="I33" t="n">
        <v>180.7</v>
      </c>
      <c r="J33" t="n">
        <v>179.7</v>
      </c>
      <c r="K33" t="n">
        <v>204.1</v>
      </c>
      <c r="L33" t="n">
        <v>222.5</v>
      </c>
      <c r="M33" t="n">
        <v>11.5</v>
      </c>
      <c r="N33" t="n">
        <v>29.2</v>
      </c>
      <c r="O33" t="n">
        <v>26.7</v>
      </c>
      <c r="P33" t="n">
        <v>5</v>
      </c>
      <c r="Q33" t="n">
        <v>3.2</v>
      </c>
      <c r="R33" t="n">
        <v>5.6</v>
      </c>
      <c r="S33" t="inlineStr">
        <is>
          <t>-</t>
        </is>
      </c>
      <c r="T33" t="inlineStr">
        <is>
          <t>-</t>
        </is>
      </c>
      <c r="U33" t="inlineStr">
        <is>
          <t>-</t>
        </is>
      </c>
      <c r="V33" t="inlineStr">
        <is>
          <t>-</t>
        </is>
      </c>
    </row>
    <row r="34">
      <c r="A34" s="5" t="inlineStr">
        <is>
          <t>Summe Fremdkapital</t>
        </is>
      </c>
      <c r="B34" s="5" t="inlineStr">
        <is>
          <t>Total Liabilities</t>
        </is>
      </c>
      <c r="C34" t="n">
        <v>1349</v>
      </c>
      <c r="D34" t="n">
        <v>1254</v>
      </c>
      <c r="E34" t="n">
        <v>1012</v>
      </c>
      <c r="F34" t="n">
        <v>812.1</v>
      </c>
      <c r="G34" t="n">
        <v>744.3</v>
      </c>
      <c r="H34" t="n">
        <v>800.5</v>
      </c>
      <c r="I34" t="n">
        <v>623.7</v>
      </c>
      <c r="J34" t="n">
        <v>595.6</v>
      </c>
      <c r="K34" t="n">
        <v>533.7</v>
      </c>
      <c r="L34" t="n">
        <v>498.4</v>
      </c>
      <c r="M34" t="n">
        <v>312.1</v>
      </c>
      <c r="N34" t="n">
        <v>279.7</v>
      </c>
      <c r="O34" t="n">
        <v>205.4</v>
      </c>
      <c r="P34" t="n">
        <v>178.6</v>
      </c>
      <c r="Q34" t="n">
        <v>151.4</v>
      </c>
      <c r="R34" t="n">
        <v>105.6</v>
      </c>
      <c r="S34" t="n">
        <v>92</v>
      </c>
      <c r="T34" t="n">
        <v>121.2</v>
      </c>
      <c r="U34" t="n">
        <v>63.5</v>
      </c>
      <c r="V34" t="n">
        <v>43.2</v>
      </c>
    </row>
    <row r="35">
      <c r="A35" s="5" t="inlineStr">
        <is>
          <t>Minderheitenanteil</t>
        </is>
      </c>
      <c r="B35" s="5" t="inlineStr">
        <is>
          <t>Minority Share</t>
        </is>
      </c>
      <c r="C35" t="n">
        <v>38.2</v>
      </c>
      <c r="D35" t="n">
        <v>32.8</v>
      </c>
      <c r="E35" t="n">
        <v>24</v>
      </c>
      <c r="F35" t="n">
        <v>29.5</v>
      </c>
      <c r="G35" t="n">
        <v>20.9</v>
      </c>
      <c r="H35" t="n">
        <v>18.9</v>
      </c>
      <c r="I35" t="n">
        <v>17.3</v>
      </c>
      <c r="J35" t="n">
        <v>14.5</v>
      </c>
      <c r="K35" t="n">
        <v>11.5</v>
      </c>
      <c r="L35" t="inlineStr">
        <is>
          <t>-</t>
        </is>
      </c>
      <c r="M35" t="inlineStr">
        <is>
          <t>-</t>
        </is>
      </c>
      <c r="N35" t="inlineStr">
        <is>
          <t>-</t>
        </is>
      </c>
      <c r="O35" t="inlineStr">
        <is>
          <t>-</t>
        </is>
      </c>
      <c r="P35" t="inlineStr">
        <is>
          <t>-</t>
        </is>
      </c>
      <c r="Q35" t="inlineStr">
        <is>
          <t>-</t>
        </is>
      </c>
      <c r="R35" t="inlineStr">
        <is>
          <t>-</t>
        </is>
      </c>
      <c r="S35" t="inlineStr">
        <is>
          <t>-</t>
        </is>
      </c>
      <c r="T35" t="inlineStr">
        <is>
          <t>-</t>
        </is>
      </c>
      <c r="U35" t="inlineStr">
        <is>
          <t>-</t>
        </is>
      </c>
      <c r="V35" t="inlineStr">
        <is>
          <t>-</t>
        </is>
      </c>
    </row>
    <row r="36">
      <c r="A36" s="5" t="inlineStr">
        <is>
          <t>Summe Eigenkapital</t>
        </is>
      </c>
      <c r="B36" s="5" t="inlineStr">
        <is>
          <t>Equity</t>
        </is>
      </c>
      <c r="C36" t="n">
        <v>511.8</v>
      </c>
      <c r="D36" t="n">
        <v>438.5</v>
      </c>
      <c r="E36" t="n">
        <v>369.8</v>
      </c>
      <c r="F36" t="n">
        <v>355.5</v>
      </c>
      <c r="G36" t="n">
        <v>333.3</v>
      </c>
      <c r="H36" t="n">
        <v>280.9</v>
      </c>
      <c r="I36" t="n">
        <v>235.9</v>
      </c>
      <c r="J36" t="n">
        <v>200.9</v>
      </c>
      <c r="K36" t="n">
        <v>168.4</v>
      </c>
      <c r="L36" t="inlineStr">
        <is>
          <t>-</t>
        </is>
      </c>
      <c r="M36" t="inlineStr">
        <is>
          <t>-</t>
        </is>
      </c>
      <c r="N36" t="inlineStr">
        <is>
          <t>-</t>
        </is>
      </c>
      <c r="O36" t="inlineStr">
        <is>
          <t>-</t>
        </is>
      </c>
      <c r="P36" t="inlineStr">
        <is>
          <t>-</t>
        </is>
      </c>
      <c r="Q36" t="inlineStr">
        <is>
          <t>-</t>
        </is>
      </c>
      <c r="R36" t="inlineStr">
        <is>
          <t>-</t>
        </is>
      </c>
      <c r="S36" t="inlineStr">
        <is>
          <t>-</t>
        </is>
      </c>
      <c r="T36" t="inlineStr">
        <is>
          <t>-</t>
        </is>
      </c>
      <c r="U36" t="inlineStr">
        <is>
          <t>-</t>
        </is>
      </c>
      <c r="V36" t="inlineStr">
        <is>
          <t>-</t>
        </is>
      </c>
    </row>
    <row r="37">
      <c r="A37" s="5" t="inlineStr">
        <is>
          <t>Summe Passiva</t>
        </is>
      </c>
      <c r="B37" s="5" t="inlineStr">
        <is>
          <t>Liabilities &amp; Shareholder Equity</t>
        </is>
      </c>
      <c r="C37" t="n">
        <v>1899</v>
      </c>
      <c r="D37" t="n">
        <v>1725</v>
      </c>
      <c r="E37" t="n">
        <v>1405</v>
      </c>
      <c r="F37" t="n">
        <v>1197</v>
      </c>
      <c r="G37" t="n">
        <v>1099</v>
      </c>
      <c r="H37" t="n">
        <v>1100</v>
      </c>
      <c r="I37" t="n">
        <v>876.9</v>
      </c>
      <c r="J37" t="n">
        <v>811.1</v>
      </c>
      <c r="K37" t="n">
        <v>713.5</v>
      </c>
      <c r="L37" t="n">
        <v>656.5</v>
      </c>
      <c r="M37" t="n">
        <v>461.9</v>
      </c>
      <c r="N37" t="n">
        <v>405.1</v>
      </c>
      <c r="O37" t="n">
        <v>315.3</v>
      </c>
      <c r="P37" t="n">
        <v>273.8</v>
      </c>
      <c r="Q37" t="n">
        <v>234.6</v>
      </c>
      <c r="R37" t="n">
        <v>171.9</v>
      </c>
      <c r="S37" t="n">
        <v>149.6</v>
      </c>
      <c r="T37" t="n">
        <v>171.8</v>
      </c>
      <c r="U37" t="n">
        <v>116.2</v>
      </c>
      <c r="V37" t="n">
        <v>94.90000000000001</v>
      </c>
    </row>
    <row r="38">
      <c r="A38" s="5" t="inlineStr">
        <is>
          <t>Mio.Aktien im Umlauf</t>
        </is>
      </c>
      <c r="B38" s="5" t="inlineStr">
        <is>
          <t>Million shares outstanding</t>
        </is>
      </c>
      <c r="C38" t="n">
        <v>96</v>
      </c>
      <c r="D38" t="n">
        <v>96</v>
      </c>
      <c r="E38" t="n">
        <v>96</v>
      </c>
      <c r="F38" t="n">
        <v>96</v>
      </c>
      <c r="G38" t="n">
        <v>96</v>
      </c>
      <c r="H38" t="n">
        <v>96</v>
      </c>
      <c r="I38" t="n">
        <v>96</v>
      </c>
      <c r="J38" t="n">
        <v>96</v>
      </c>
      <c r="K38" t="n">
        <v>96</v>
      </c>
      <c r="L38" t="n">
        <v>96</v>
      </c>
      <c r="M38" t="n">
        <v>96</v>
      </c>
      <c r="N38" t="n">
        <v>96</v>
      </c>
      <c r="O38" t="n">
        <v>96</v>
      </c>
      <c r="P38" t="n">
        <v>96</v>
      </c>
      <c r="Q38" t="n">
        <v>96</v>
      </c>
      <c r="R38" t="n">
        <v>48</v>
      </c>
      <c r="S38" t="n">
        <v>48</v>
      </c>
      <c r="T38" t="n">
        <v>48</v>
      </c>
      <c r="U38" t="n">
        <v>48</v>
      </c>
      <c r="V38" t="inlineStr">
        <is>
          <t>-</t>
        </is>
      </c>
    </row>
    <row r="39">
      <c r="A39" s="5" t="inlineStr">
        <is>
          <t>Gezeichnetes Kapital (in Mio.)</t>
        </is>
      </c>
      <c r="B39" s="5" t="inlineStr">
        <is>
          <t>Subscribed Capital in M</t>
        </is>
      </c>
      <c r="C39" t="n">
        <v>96</v>
      </c>
      <c r="D39" t="n">
        <v>96</v>
      </c>
      <c r="E39" t="n">
        <v>96</v>
      </c>
      <c r="F39" t="n">
        <v>96</v>
      </c>
      <c r="G39" t="n">
        <v>96</v>
      </c>
      <c r="H39" t="n">
        <v>96</v>
      </c>
      <c r="I39" t="n">
        <v>48</v>
      </c>
      <c r="J39" t="n">
        <v>48</v>
      </c>
      <c r="K39" t="n">
        <v>48</v>
      </c>
      <c r="L39" t="n">
        <v>48</v>
      </c>
      <c r="M39" t="n">
        <v>48</v>
      </c>
      <c r="N39" t="n">
        <v>48</v>
      </c>
      <c r="O39" t="n">
        <v>48</v>
      </c>
      <c r="P39" t="n">
        <v>48</v>
      </c>
      <c r="Q39" t="n">
        <v>48</v>
      </c>
      <c r="R39" t="n">
        <v>24</v>
      </c>
      <c r="S39" t="n">
        <v>24</v>
      </c>
      <c r="T39" t="n">
        <v>24</v>
      </c>
      <c r="U39" t="n">
        <v>24</v>
      </c>
      <c r="V39" t="inlineStr">
        <is>
          <t>-</t>
        </is>
      </c>
    </row>
    <row r="40">
      <c r="A40" s="5" t="inlineStr">
        <is>
          <t>Ergebnis je Aktie (brutto)</t>
        </is>
      </c>
      <c r="B40" s="5" t="inlineStr">
        <is>
          <t>Earnings per share</t>
        </is>
      </c>
      <c r="C40" t="n">
        <v>2.33</v>
      </c>
      <c r="D40" t="n">
        <v>2.01</v>
      </c>
      <c r="E40" t="n">
        <v>1.78</v>
      </c>
      <c r="F40" t="n">
        <v>1.62</v>
      </c>
      <c r="G40" t="n">
        <v>1.51</v>
      </c>
      <c r="H40" t="n">
        <v>1.26</v>
      </c>
      <c r="I40" t="n">
        <v>1.09</v>
      </c>
      <c r="J40" t="n">
        <v>0.92</v>
      </c>
      <c r="K40" t="n">
        <v>0.7</v>
      </c>
      <c r="L40" t="n">
        <v>0.72</v>
      </c>
      <c r="M40" t="n">
        <v>0.74</v>
      </c>
      <c r="N40" t="n">
        <v>0.5600000000000001</v>
      </c>
      <c r="O40" t="n">
        <v>0.52</v>
      </c>
      <c r="P40" t="n">
        <v>0.5</v>
      </c>
      <c r="Q40" t="n">
        <v>0.36</v>
      </c>
      <c r="R40" t="n">
        <v>0.46</v>
      </c>
      <c r="S40" t="n">
        <v>0.33</v>
      </c>
      <c r="T40" t="n">
        <v>0.07000000000000001</v>
      </c>
      <c r="U40" t="n">
        <v>0.06</v>
      </c>
      <c r="V40" t="inlineStr">
        <is>
          <t>-</t>
        </is>
      </c>
    </row>
    <row r="41">
      <c r="A41" s="5" t="inlineStr">
        <is>
          <t>Ergebnis je Aktie (unverwässert)</t>
        </is>
      </c>
      <c r="B41" s="5" t="inlineStr">
        <is>
          <t>Basic Earnings per share</t>
        </is>
      </c>
      <c r="C41" t="n">
        <v>1.38</v>
      </c>
      <c r="D41" t="n">
        <v>1.23</v>
      </c>
      <c r="E41" t="n">
        <v>1.18</v>
      </c>
      <c r="F41" t="n">
        <v>0.99</v>
      </c>
      <c r="G41" t="n">
        <v>0.93</v>
      </c>
      <c r="H41" t="n">
        <v>0.8</v>
      </c>
      <c r="I41" t="n">
        <v>0.64</v>
      </c>
      <c r="J41" t="n">
        <v>0.58</v>
      </c>
      <c r="K41" t="n">
        <v>0.44</v>
      </c>
      <c r="L41" t="n">
        <v>0.44</v>
      </c>
      <c r="M41" t="n">
        <v>0.42</v>
      </c>
      <c r="N41" t="n">
        <v>0.31</v>
      </c>
      <c r="O41" t="n">
        <v>0.25</v>
      </c>
      <c r="P41" t="n">
        <v>0.25</v>
      </c>
      <c r="Q41" t="n">
        <v>0.17</v>
      </c>
      <c r="R41" t="n">
        <v>0.19</v>
      </c>
      <c r="S41" t="n">
        <v>0.1</v>
      </c>
      <c r="T41" t="n">
        <v>0.01</v>
      </c>
      <c r="U41" t="n">
        <v>-0.03</v>
      </c>
      <c r="V41" t="n">
        <v>0.04</v>
      </c>
    </row>
    <row r="42">
      <c r="A42" s="5" t="inlineStr">
        <is>
          <t>Ergebnis je Aktie (verwässert)</t>
        </is>
      </c>
      <c r="B42" s="5" t="inlineStr">
        <is>
          <t>Diluted Earnings per share</t>
        </is>
      </c>
      <c r="C42" t="n">
        <v>1.38</v>
      </c>
      <c r="D42" t="n">
        <v>1.23</v>
      </c>
      <c r="E42" t="n">
        <v>1.18</v>
      </c>
      <c r="F42" t="n">
        <v>0.99</v>
      </c>
      <c r="G42" t="n">
        <v>0.93</v>
      </c>
      <c r="H42" t="n">
        <v>0.8</v>
      </c>
      <c r="I42" t="n">
        <v>0.64</v>
      </c>
      <c r="J42" t="n">
        <v>0.57</v>
      </c>
      <c r="K42" t="n">
        <v>0.44</v>
      </c>
      <c r="L42" t="n">
        <v>0.44</v>
      </c>
      <c r="M42" t="n">
        <v>0.42</v>
      </c>
      <c r="N42" t="n">
        <v>0.31</v>
      </c>
      <c r="O42" t="n">
        <v>0.25</v>
      </c>
      <c r="P42" t="n">
        <v>0.25</v>
      </c>
      <c r="Q42" t="n">
        <v>0.17</v>
      </c>
      <c r="R42" t="n">
        <v>0.19</v>
      </c>
      <c r="S42" t="n">
        <v>0.1</v>
      </c>
      <c r="T42" t="n">
        <v>0.01</v>
      </c>
      <c r="U42" t="n">
        <v>-0.03</v>
      </c>
      <c r="V42" t="n">
        <v>0.04</v>
      </c>
    </row>
    <row r="43">
      <c r="A43" s="5" t="inlineStr">
        <is>
          <t>Dividende je Aktie</t>
        </is>
      </c>
      <c r="B43" s="5" t="inlineStr">
        <is>
          <t>Dividend per share</t>
        </is>
      </c>
      <c r="C43" t="inlineStr">
        <is>
          <t>-</t>
        </is>
      </c>
      <c r="D43" t="n">
        <v>0.62</v>
      </c>
      <c r="E43" t="n">
        <v>0.59</v>
      </c>
      <c r="F43" t="n">
        <v>0.5</v>
      </c>
      <c r="G43" t="n">
        <v>0.46</v>
      </c>
      <c r="H43" t="n">
        <v>0.4</v>
      </c>
      <c r="I43" t="n">
        <v>0.32</v>
      </c>
      <c r="J43" t="n">
        <v>0.28</v>
      </c>
      <c r="K43" t="n">
        <v>0.22</v>
      </c>
      <c r="L43" t="n">
        <v>0.22</v>
      </c>
      <c r="M43" t="n">
        <v>0.21</v>
      </c>
      <c r="N43" t="n">
        <v>0.16</v>
      </c>
      <c r="O43" t="n">
        <v>0.13</v>
      </c>
      <c r="P43" t="n">
        <v>0.13</v>
      </c>
      <c r="Q43" t="n">
        <v>0.08500000000000001</v>
      </c>
      <c r="R43" t="inlineStr">
        <is>
          <t>-</t>
        </is>
      </c>
      <c r="S43" t="inlineStr">
        <is>
          <t>-</t>
        </is>
      </c>
      <c r="T43" t="inlineStr">
        <is>
          <t>-</t>
        </is>
      </c>
      <c r="U43" t="inlineStr">
        <is>
          <t>-</t>
        </is>
      </c>
      <c r="V43" t="inlineStr">
        <is>
          <t>-</t>
        </is>
      </c>
    </row>
    <row r="44">
      <c r="A44" s="5" t="inlineStr">
        <is>
          <t>Sonderdividende je Aktie</t>
        </is>
      </c>
      <c r="B44" s="5" t="inlineStr">
        <is>
          <t>Special Dividend per share</t>
        </is>
      </c>
      <c r="C44" t="inlineStr">
        <is>
          <t>-</t>
        </is>
      </c>
      <c r="D44" t="inlineStr">
        <is>
          <t>-</t>
        </is>
      </c>
      <c r="E44" t="inlineStr">
        <is>
          <t>-</t>
        </is>
      </c>
      <c r="F44" t="n">
        <v>0.48</v>
      </c>
      <c r="G44" t="inlineStr">
        <is>
          <t>-</t>
        </is>
      </c>
      <c r="H44" t="inlineStr">
        <is>
          <t>-</t>
        </is>
      </c>
      <c r="I44" t="inlineStr">
        <is>
          <t>-</t>
        </is>
      </c>
      <c r="J44" t="inlineStr">
        <is>
          <t>-</t>
        </is>
      </c>
      <c r="K44" t="inlineStr">
        <is>
          <t>-</t>
        </is>
      </c>
      <c r="L44" t="inlineStr">
        <is>
          <t>-</t>
        </is>
      </c>
      <c r="M44" t="inlineStr">
        <is>
          <t>-</t>
        </is>
      </c>
      <c r="N44" t="inlineStr">
        <is>
          <t>-</t>
        </is>
      </c>
      <c r="O44" t="inlineStr">
        <is>
          <t>-</t>
        </is>
      </c>
      <c r="P44" t="inlineStr">
        <is>
          <t>-</t>
        </is>
      </c>
      <c r="Q44" t="inlineStr">
        <is>
          <t>-</t>
        </is>
      </c>
      <c r="R44" t="inlineStr">
        <is>
          <t>-</t>
        </is>
      </c>
      <c r="S44" t="inlineStr">
        <is>
          <t>-</t>
        </is>
      </c>
      <c r="T44" t="inlineStr">
        <is>
          <t>-</t>
        </is>
      </c>
      <c r="U44" t="inlineStr">
        <is>
          <t>-</t>
        </is>
      </c>
      <c r="V44" t="inlineStr">
        <is>
          <t>-</t>
        </is>
      </c>
    </row>
    <row r="45">
      <c r="A45" s="5" t="inlineStr">
        <is>
          <t>Dividendenausschüttung in Mio</t>
        </is>
      </c>
      <c r="B45" s="5" t="inlineStr">
        <is>
          <t>Dividend Payment in M</t>
        </is>
      </c>
      <c r="C45" t="inlineStr">
        <is>
          <t>-</t>
        </is>
      </c>
      <c r="D45" t="n">
        <v>59.52</v>
      </c>
      <c r="E45" t="n">
        <v>56.64</v>
      </c>
      <c r="F45" t="n">
        <v>94.06999999999999</v>
      </c>
      <c r="G45" t="n">
        <v>44.16</v>
      </c>
      <c r="H45" t="n">
        <v>38.4</v>
      </c>
      <c r="I45" t="n">
        <v>30.72</v>
      </c>
      <c r="J45" t="n">
        <v>27.36</v>
      </c>
      <c r="K45" t="n">
        <v>21.1</v>
      </c>
      <c r="L45" t="n">
        <v>20.9</v>
      </c>
      <c r="M45" t="n">
        <v>19.9</v>
      </c>
      <c r="N45" t="n">
        <v>14.6</v>
      </c>
      <c r="O45" t="n">
        <v>11.8</v>
      </c>
      <c r="P45" t="n">
        <v>11.8</v>
      </c>
      <c r="Q45" t="n">
        <v>8.199999999999999</v>
      </c>
      <c r="R45" t="inlineStr">
        <is>
          <t>-</t>
        </is>
      </c>
      <c r="S45" t="inlineStr">
        <is>
          <t>-</t>
        </is>
      </c>
      <c r="T45" t="inlineStr">
        <is>
          <t>-</t>
        </is>
      </c>
      <c r="U45" t="inlineStr">
        <is>
          <t>-</t>
        </is>
      </c>
      <c r="V45" t="inlineStr">
        <is>
          <t>-</t>
        </is>
      </c>
    </row>
    <row r="46">
      <c r="A46" s="5" t="inlineStr">
        <is>
          <t>Umsatz je Aktie</t>
        </is>
      </c>
      <c r="B46" s="5" t="inlineStr">
        <is>
          <t>Revenue per share</t>
        </is>
      </c>
      <c r="C46" t="n">
        <v>15.03</v>
      </c>
      <c r="D46" t="n">
        <v>12.93</v>
      </c>
      <c r="E46" t="n">
        <v>10.77</v>
      </c>
      <c r="F46" t="n">
        <v>8.640000000000001</v>
      </c>
      <c r="G46" t="n">
        <v>8.69</v>
      </c>
      <c r="H46" t="n">
        <v>7.19</v>
      </c>
      <c r="I46" t="n">
        <v>6.54</v>
      </c>
      <c r="J46" t="n">
        <v>5.42</v>
      </c>
      <c r="K46" t="n">
        <v>5.24</v>
      </c>
      <c r="L46" t="n">
        <v>5.41</v>
      </c>
      <c r="M46" t="n">
        <v>4.86</v>
      </c>
      <c r="N46" t="n">
        <v>4.21</v>
      </c>
      <c r="O46" t="n">
        <v>4</v>
      </c>
      <c r="P46" t="n">
        <v>3.57</v>
      </c>
      <c r="Q46" t="n">
        <v>2.67</v>
      </c>
      <c r="R46" t="n">
        <v>4.64</v>
      </c>
      <c r="S46" t="n">
        <v>4.68</v>
      </c>
      <c r="T46" t="n">
        <v>3.31</v>
      </c>
      <c r="U46" t="n">
        <v>3.26</v>
      </c>
      <c r="V46" t="inlineStr">
        <is>
          <t>-</t>
        </is>
      </c>
    </row>
    <row r="47">
      <c r="A47" s="5" t="inlineStr">
        <is>
          <t>Buchwert je Aktie</t>
        </is>
      </c>
      <c r="B47" s="5" t="inlineStr">
        <is>
          <t>Book value per share</t>
        </is>
      </c>
      <c r="C47" t="n">
        <v>5.73</v>
      </c>
      <c r="D47" t="n">
        <v>4.91</v>
      </c>
      <c r="E47" t="n">
        <v>4.1</v>
      </c>
      <c r="F47" t="n">
        <v>4.01</v>
      </c>
      <c r="G47" t="n">
        <v>3.69</v>
      </c>
      <c r="H47" t="n">
        <v>2.93</v>
      </c>
      <c r="I47" t="n">
        <v>2.46</v>
      </c>
      <c r="J47" t="n">
        <v>2.09</v>
      </c>
      <c r="K47" t="n">
        <v>1.75</v>
      </c>
      <c r="L47" t="n">
        <v>1.53</v>
      </c>
      <c r="M47" t="n">
        <v>1.51</v>
      </c>
      <c r="N47" t="n">
        <v>1.25</v>
      </c>
      <c r="O47" t="n">
        <v>1.07</v>
      </c>
      <c r="P47" t="n">
        <v>0.95</v>
      </c>
      <c r="Q47" t="n">
        <v>0.79</v>
      </c>
      <c r="R47" t="n">
        <v>1.25</v>
      </c>
      <c r="S47" t="n">
        <v>1.06</v>
      </c>
      <c r="T47" t="n">
        <v>0.96</v>
      </c>
      <c r="U47" t="n">
        <v>0.95</v>
      </c>
      <c r="V47" t="inlineStr">
        <is>
          <t>-</t>
        </is>
      </c>
    </row>
    <row r="48">
      <c r="A48" s="5" t="inlineStr">
        <is>
          <t>Cashflow je Aktie</t>
        </is>
      </c>
      <c r="B48" s="5" t="inlineStr">
        <is>
          <t>Cashflow per share</t>
        </is>
      </c>
      <c r="C48" t="n">
        <v>1.47</v>
      </c>
      <c r="D48" t="n">
        <v>3.54</v>
      </c>
      <c r="E48" t="n">
        <v>2.3</v>
      </c>
      <c r="F48" t="n">
        <v>1.6</v>
      </c>
      <c r="G48" t="n">
        <v>0.96</v>
      </c>
      <c r="H48" t="n">
        <v>2.56</v>
      </c>
      <c r="I48" t="n">
        <v>1.49</v>
      </c>
      <c r="J48" t="n">
        <v>1.13</v>
      </c>
      <c r="K48" t="n">
        <v>1.17</v>
      </c>
      <c r="L48" t="n">
        <v>0.12</v>
      </c>
      <c r="M48" t="n">
        <v>0.57</v>
      </c>
      <c r="N48" t="n">
        <v>1.1</v>
      </c>
      <c r="O48" t="n">
        <v>0.25</v>
      </c>
      <c r="P48" t="n">
        <v>0.49</v>
      </c>
      <c r="Q48" t="n">
        <v>0.65</v>
      </c>
      <c r="R48" t="n">
        <v>0.59</v>
      </c>
      <c r="S48" t="n">
        <v>-0.05</v>
      </c>
      <c r="T48" t="n">
        <v>0.96</v>
      </c>
      <c r="U48" t="n">
        <v>0.34</v>
      </c>
      <c r="V48" t="inlineStr">
        <is>
          <t>-</t>
        </is>
      </c>
    </row>
    <row r="49">
      <c r="A49" s="5" t="inlineStr">
        <is>
          <t>Bilanzsumme je Aktie</t>
        </is>
      </c>
      <c r="B49" s="5" t="inlineStr">
        <is>
          <t>Total assets per share</t>
        </is>
      </c>
      <c r="C49" t="n">
        <v>19.78</v>
      </c>
      <c r="D49" t="n">
        <v>17.97</v>
      </c>
      <c r="E49" t="n">
        <v>14.64</v>
      </c>
      <c r="F49" t="n">
        <v>12.47</v>
      </c>
      <c r="G49" t="n">
        <v>11.44</v>
      </c>
      <c r="H49" t="n">
        <v>11.46</v>
      </c>
      <c r="I49" t="n">
        <v>9.130000000000001</v>
      </c>
      <c r="J49" t="n">
        <v>8.449999999999999</v>
      </c>
      <c r="K49" t="n">
        <v>7.43</v>
      </c>
      <c r="L49" t="n">
        <v>6.84</v>
      </c>
      <c r="M49" t="n">
        <v>4.81</v>
      </c>
      <c r="N49" t="n">
        <v>4.22</v>
      </c>
      <c r="O49" t="n">
        <v>3.28</v>
      </c>
      <c r="P49" t="n">
        <v>2.85</v>
      </c>
      <c r="Q49" t="n">
        <v>2.44</v>
      </c>
      <c r="R49" t="n">
        <v>3.58</v>
      </c>
      <c r="S49" t="n">
        <v>3.12</v>
      </c>
      <c r="T49" t="n">
        <v>3.58</v>
      </c>
      <c r="U49" t="n">
        <v>2.42</v>
      </c>
      <c r="V49" t="inlineStr">
        <is>
          <t>-</t>
        </is>
      </c>
    </row>
    <row r="50">
      <c r="A50" s="5" t="inlineStr">
        <is>
          <t>Personal am Ende des Jahres</t>
        </is>
      </c>
      <c r="B50" s="5" t="inlineStr">
        <is>
          <t>Staff at the end of year</t>
        </is>
      </c>
      <c r="C50" t="n">
        <v>3202</v>
      </c>
      <c r="D50" t="n">
        <v>3141</v>
      </c>
      <c r="E50" t="n">
        <v>3020</v>
      </c>
      <c r="F50" t="n">
        <v>2384</v>
      </c>
      <c r="G50" t="n">
        <v>2215</v>
      </c>
      <c r="H50" t="n">
        <v>2117</v>
      </c>
      <c r="I50" t="n">
        <v>1774</v>
      </c>
      <c r="J50" t="n">
        <v>1657</v>
      </c>
      <c r="K50" t="n">
        <v>1441</v>
      </c>
      <c r="L50" t="n">
        <v>1479</v>
      </c>
      <c r="M50" t="n">
        <v>1143</v>
      </c>
      <c r="N50" t="n">
        <v>1111</v>
      </c>
      <c r="O50" t="n">
        <v>1007</v>
      </c>
      <c r="P50" t="n">
        <v>720</v>
      </c>
      <c r="Q50" t="n">
        <v>624</v>
      </c>
      <c r="R50" t="n">
        <v>573</v>
      </c>
      <c r="S50" t="n">
        <v>392</v>
      </c>
      <c r="T50" t="n">
        <v>391</v>
      </c>
      <c r="U50" t="n">
        <v>372</v>
      </c>
      <c r="V50" t="n">
        <v>203</v>
      </c>
    </row>
    <row r="51">
      <c r="A51" s="5" t="inlineStr">
        <is>
          <t>Personalaufwand in Mio. EUR</t>
        </is>
      </c>
      <c r="B51" s="5" t="inlineStr">
        <is>
          <t>Personnel expenses in M</t>
        </is>
      </c>
      <c r="C51" t="n">
        <v>170.7</v>
      </c>
      <c r="D51" t="n">
        <v>154.3</v>
      </c>
      <c r="E51" t="n">
        <v>137</v>
      </c>
      <c r="F51" t="n">
        <v>113.5</v>
      </c>
      <c r="G51" t="n">
        <v>106.2</v>
      </c>
      <c r="H51" t="n">
        <v>92.59999999999999</v>
      </c>
      <c r="I51" t="n">
        <v>81.2</v>
      </c>
      <c r="J51" t="n">
        <v>70.90000000000001</v>
      </c>
      <c r="K51" t="n">
        <v>70.59999999999999</v>
      </c>
      <c r="L51" t="n">
        <v>64.40000000000001</v>
      </c>
      <c r="M51" t="n">
        <v>45</v>
      </c>
      <c r="N51" t="n">
        <v>39.5</v>
      </c>
      <c r="O51" t="n">
        <v>31.8</v>
      </c>
      <c r="P51" t="n">
        <v>27</v>
      </c>
      <c r="Q51" t="n">
        <v>21.9</v>
      </c>
      <c r="R51" t="n">
        <v>18.5</v>
      </c>
      <c r="S51" t="n">
        <v>17.7</v>
      </c>
      <c r="T51" t="n">
        <v>15.4</v>
      </c>
      <c r="U51" t="n">
        <v>13.3</v>
      </c>
      <c r="V51" t="n">
        <v>7.3</v>
      </c>
    </row>
    <row r="52">
      <c r="A52" s="5" t="inlineStr">
        <is>
          <t>Aufwand je Mitarbeiter in EUR</t>
        </is>
      </c>
      <c r="B52" s="5" t="inlineStr">
        <is>
          <t>Effort per employee</t>
        </is>
      </c>
      <c r="C52" t="n">
        <v>53310</v>
      </c>
      <c r="D52" t="n">
        <v>49124</v>
      </c>
      <c r="E52" t="n">
        <v>45364</v>
      </c>
      <c r="F52" t="n">
        <v>47609</v>
      </c>
      <c r="G52" t="n">
        <v>47946</v>
      </c>
      <c r="H52" t="n">
        <v>43741</v>
      </c>
      <c r="I52" t="n">
        <v>45772</v>
      </c>
      <c r="J52" t="n">
        <v>42788</v>
      </c>
      <c r="K52" t="n">
        <v>48994</v>
      </c>
      <c r="L52" t="n">
        <v>43543</v>
      </c>
      <c r="M52" t="n">
        <v>39370</v>
      </c>
      <c r="N52" t="n">
        <v>35554</v>
      </c>
      <c r="O52" t="n">
        <v>31579</v>
      </c>
      <c r="P52" t="n">
        <v>37500</v>
      </c>
      <c r="Q52" t="n">
        <v>35096</v>
      </c>
      <c r="R52" t="n">
        <v>32286</v>
      </c>
      <c r="S52" t="n">
        <v>45153</v>
      </c>
      <c r="T52" t="n">
        <v>39386</v>
      </c>
      <c r="U52" t="n">
        <v>35753</v>
      </c>
      <c r="V52" t="n">
        <v>35961</v>
      </c>
    </row>
    <row r="53">
      <c r="A53" s="5" t="inlineStr">
        <is>
          <t>Umsatz je Mitarbeiter in EUR</t>
        </is>
      </c>
      <c r="B53" s="5" t="inlineStr">
        <is>
          <t>Turnover per employee</t>
        </is>
      </c>
      <c r="C53" t="n">
        <v>450695</v>
      </c>
      <c r="D53" t="n">
        <v>395316</v>
      </c>
      <c r="E53" t="n">
        <v>342377</v>
      </c>
      <c r="F53" t="n">
        <v>348115</v>
      </c>
      <c r="G53" t="n">
        <v>376626</v>
      </c>
      <c r="H53" t="n">
        <v>326075</v>
      </c>
      <c r="I53" t="n">
        <v>354199</v>
      </c>
      <c r="J53" t="n">
        <v>314022</v>
      </c>
      <c r="K53" t="n">
        <v>348934</v>
      </c>
      <c r="L53" t="n">
        <v>351303</v>
      </c>
      <c r="M53" t="n">
        <v>408309</v>
      </c>
      <c r="N53" t="n">
        <v>363906</v>
      </c>
      <c r="O53" t="n">
        <v>381727</v>
      </c>
      <c r="P53" t="n">
        <v>476250</v>
      </c>
      <c r="Q53" t="n">
        <v>410576</v>
      </c>
      <c r="R53" t="n">
        <v>388656</v>
      </c>
      <c r="S53" t="n">
        <v>572448</v>
      </c>
      <c r="T53" t="n">
        <v>406138</v>
      </c>
      <c r="U53" t="n">
        <v>420698</v>
      </c>
      <c r="V53" t="n">
        <v>326600</v>
      </c>
    </row>
    <row r="54">
      <c r="A54" s="5" t="inlineStr">
        <is>
          <t>Bruttoergebnis je Mitarbeiter in EUR</t>
        </is>
      </c>
      <c r="B54" s="5" t="inlineStr">
        <is>
          <t>Gross Profit per employee</t>
        </is>
      </c>
      <c r="C54" t="n">
        <v>125484</v>
      </c>
      <c r="D54" t="n">
        <v>108437</v>
      </c>
      <c r="E54" t="n">
        <v>101060</v>
      </c>
      <c r="F54" t="n">
        <v>119128</v>
      </c>
      <c r="G54" t="n">
        <v>118465</v>
      </c>
      <c r="H54" t="n">
        <v>108550</v>
      </c>
      <c r="I54" t="n">
        <v>116685</v>
      </c>
      <c r="J54" t="n">
        <v>108208</v>
      </c>
      <c r="K54" t="n">
        <v>112700</v>
      </c>
      <c r="L54" t="n">
        <v>99324</v>
      </c>
      <c r="M54" t="n">
        <v>108836</v>
      </c>
      <c r="N54" t="n">
        <v>87669</v>
      </c>
      <c r="O54" t="n">
        <v>82622</v>
      </c>
      <c r="P54" t="n">
        <v>123611</v>
      </c>
      <c r="Q54" t="n">
        <v>101763</v>
      </c>
      <c r="R54" t="n">
        <v>76440</v>
      </c>
      <c r="S54" t="n">
        <v>93878</v>
      </c>
      <c r="T54" t="n">
        <v>57289</v>
      </c>
      <c r="U54" t="n">
        <v>58871</v>
      </c>
      <c r="V54" t="n">
        <v>57143</v>
      </c>
    </row>
    <row r="55">
      <c r="A55" s="5" t="inlineStr">
        <is>
          <t>Gewinn je Mitarbeiter in EUR</t>
        </is>
      </c>
      <c r="B55" s="5" t="inlineStr">
        <is>
          <t>Earnings per employee</t>
        </is>
      </c>
      <c r="C55" t="n">
        <v>41505</v>
      </c>
      <c r="D55" t="n">
        <v>37727</v>
      </c>
      <c r="E55" t="n">
        <v>37351</v>
      </c>
      <c r="F55" t="n">
        <v>39681</v>
      </c>
      <c r="G55" t="n">
        <v>40181</v>
      </c>
      <c r="H55" t="n">
        <v>36231</v>
      </c>
      <c r="I55" t="n">
        <v>34442</v>
      </c>
      <c r="J55" t="n">
        <v>33193</v>
      </c>
      <c r="K55" t="n">
        <v>29285</v>
      </c>
      <c r="L55" t="n">
        <v>28262</v>
      </c>
      <c r="M55" t="n">
        <v>34908</v>
      </c>
      <c r="N55" t="n">
        <v>26283</v>
      </c>
      <c r="O55" t="n">
        <v>23237</v>
      </c>
      <c r="P55" t="n">
        <v>32639</v>
      </c>
      <c r="Q55" t="n">
        <v>25641</v>
      </c>
      <c r="R55" t="n">
        <v>15881</v>
      </c>
      <c r="S55" t="n">
        <v>11990</v>
      </c>
      <c r="T55" t="n">
        <v>767.26</v>
      </c>
      <c r="U55" t="n">
        <v>-4032</v>
      </c>
      <c r="V55" t="n">
        <v>9852</v>
      </c>
    </row>
    <row r="56">
      <c r="A56" s="5" t="inlineStr">
        <is>
          <t>KGV (Kurs/Gewinn)</t>
        </is>
      </c>
      <c r="B56" s="5" t="inlineStr">
        <is>
          <t>PE (price/earnings)</t>
        </is>
      </c>
      <c r="C56" t="n">
        <v>40.6</v>
      </c>
      <c r="D56" t="n">
        <v>26.5</v>
      </c>
      <c r="E56" t="n">
        <v>32.9</v>
      </c>
      <c r="F56" t="n">
        <v>30.3</v>
      </c>
      <c r="G56" t="n">
        <v>39.5</v>
      </c>
      <c r="H56" t="n">
        <v>30.6</v>
      </c>
      <c r="I56" t="n">
        <v>28.8</v>
      </c>
      <c r="J56" t="n">
        <v>23</v>
      </c>
      <c r="K56" t="n">
        <v>26.4</v>
      </c>
      <c r="L56" t="n">
        <v>26.3</v>
      </c>
      <c r="M56" t="n">
        <v>20.3</v>
      </c>
      <c r="N56" t="n">
        <v>19.3</v>
      </c>
      <c r="O56" t="n">
        <v>26.5</v>
      </c>
      <c r="P56" t="n">
        <v>29.3</v>
      </c>
      <c r="Q56" t="n">
        <v>30.4</v>
      </c>
      <c r="R56" t="n">
        <v>23.4</v>
      </c>
      <c r="S56" t="n">
        <v>25.9</v>
      </c>
      <c r="T56" t="n">
        <v>64</v>
      </c>
      <c r="U56" t="inlineStr">
        <is>
          <t>-</t>
        </is>
      </c>
      <c r="V56" t="n">
        <v>47</v>
      </c>
    </row>
    <row r="57">
      <c r="A57" s="5" t="inlineStr">
        <is>
          <t>KUV (Kurs/Umsatz)</t>
        </is>
      </c>
      <c r="B57" s="5" t="inlineStr">
        <is>
          <t>PS (price/sales)</t>
        </is>
      </c>
      <c r="C57" t="n">
        <v>3.73</v>
      </c>
      <c r="D57" t="n">
        <v>2.52</v>
      </c>
      <c r="E57" t="n">
        <v>3.61</v>
      </c>
      <c r="F57" t="n">
        <v>3.46</v>
      </c>
      <c r="G57" t="n">
        <v>4.23</v>
      </c>
      <c r="H57" t="n">
        <v>3.41</v>
      </c>
      <c r="I57" t="n">
        <v>2.81</v>
      </c>
      <c r="J57" t="n">
        <v>2.46</v>
      </c>
      <c r="K57" t="n">
        <v>2.21</v>
      </c>
      <c r="L57" t="n">
        <v>2.14</v>
      </c>
      <c r="M57" t="n">
        <v>1.75</v>
      </c>
      <c r="N57" t="n">
        <v>1.42</v>
      </c>
      <c r="O57" t="n">
        <v>1.66</v>
      </c>
      <c r="P57" t="n">
        <v>2.05</v>
      </c>
      <c r="Q57" t="n">
        <v>1.93</v>
      </c>
      <c r="R57" t="n">
        <v>0.96</v>
      </c>
      <c r="S57" t="n">
        <v>0.55</v>
      </c>
      <c r="T57" t="n">
        <v>0.19</v>
      </c>
      <c r="U57" t="n">
        <v>0.39</v>
      </c>
      <c r="V57" t="inlineStr">
        <is>
          <t>-</t>
        </is>
      </c>
    </row>
    <row r="58">
      <c r="A58" s="5" t="inlineStr">
        <is>
          <t>KBV (Kurs/Buchwert)</t>
        </is>
      </c>
      <c r="B58" s="5" t="inlineStr">
        <is>
          <t>PB (price/book value)</t>
        </is>
      </c>
      <c r="C58" t="n">
        <v>10.51</v>
      </c>
      <c r="D58" t="n">
        <v>7.13</v>
      </c>
      <c r="E58" t="n">
        <v>10.08</v>
      </c>
      <c r="F58" t="n">
        <v>8.09</v>
      </c>
      <c r="G58" t="n">
        <v>10.58</v>
      </c>
      <c r="H58" t="n">
        <v>8.369999999999999</v>
      </c>
      <c r="I58" t="n">
        <v>7.49</v>
      </c>
      <c r="J58" t="n">
        <v>6.37</v>
      </c>
      <c r="K58" t="n">
        <v>6.61</v>
      </c>
      <c r="L58" t="n">
        <v>30.21</v>
      </c>
      <c r="M58" t="n">
        <v>22.61</v>
      </c>
      <c r="N58" t="n">
        <v>19.15</v>
      </c>
      <c r="O58" t="n">
        <v>24.77</v>
      </c>
      <c r="P58" t="n">
        <v>30.8</v>
      </c>
      <c r="Q58" t="n">
        <v>26.09</v>
      </c>
      <c r="R58" t="n">
        <v>14.24</v>
      </c>
      <c r="S58" t="n">
        <v>9.76</v>
      </c>
      <c r="T58" t="n">
        <v>2.81</v>
      </c>
      <c r="U58" t="n">
        <v>5.37</v>
      </c>
      <c r="V58" t="inlineStr">
        <is>
          <t>-</t>
        </is>
      </c>
    </row>
    <row r="59">
      <c r="A59" s="5" t="inlineStr">
        <is>
          <t>KCV (Kurs/Cashflow)</t>
        </is>
      </c>
      <c r="B59" s="5" t="inlineStr">
        <is>
          <t>PC (price/cashflow)</t>
        </is>
      </c>
      <c r="C59" t="n">
        <v>38.16</v>
      </c>
      <c r="D59" t="n">
        <v>9.199999999999999</v>
      </c>
      <c r="E59" t="n">
        <v>16.87</v>
      </c>
      <c r="F59" t="n">
        <v>18.68</v>
      </c>
      <c r="G59" t="n">
        <v>38.38</v>
      </c>
      <c r="H59" t="n">
        <v>9.58</v>
      </c>
      <c r="I59" t="n">
        <v>12.37</v>
      </c>
      <c r="J59" t="n">
        <v>11.84</v>
      </c>
      <c r="K59" t="n">
        <v>9.890000000000001</v>
      </c>
      <c r="L59" t="n">
        <v>96.5</v>
      </c>
      <c r="M59" t="n">
        <v>14.86</v>
      </c>
      <c r="N59" t="n">
        <v>5.44</v>
      </c>
      <c r="O59" t="n">
        <v>26.52</v>
      </c>
      <c r="P59" t="n">
        <v>14.79</v>
      </c>
      <c r="Q59" t="n">
        <v>7.89</v>
      </c>
      <c r="R59" t="n">
        <v>7.55</v>
      </c>
      <c r="S59" t="n">
        <v>-51.8</v>
      </c>
      <c r="T59" t="n">
        <v>0.66</v>
      </c>
      <c r="U59" t="n">
        <v>3.77</v>
      </c>
      <c r="V59" t="inlineStr">
        <is>
          <t>-</t>
        </is>
      </c>
    </row>
    <row r="60">
      <c r="A60" s="5" t="inlineStr">
        <is>
          <t>Dividendenrendite in %</t>
        </is>
      </c>
      <c r="B60" s="5" t="inlineStr">
        <is>
          <t>Dividend Yield in %</t>
        </is>
      </c>
      <c r="C60" t="inlineStr">
        <is>
          <t>-</t>
        </is>
      </c>
      <c r="D60" t="n">
        <v>1.9</v>
      </c>
      <c r="E60" t="n">
        <v>1.52</v>
      </c>
      <c r="F60" t="n">
        <v>1.67</v>
      </c>
      <c r="G60" t="n">
        <v>1.25</v>
      </c>
      <c r="H60" t="n">
        <v>1.63</v>
      </c>
      <c r="I60" t="n">
        <v>1.74</v>
      </c>
      <c r="J60" t="n">
        <v>2.14</v>
      </c>
      <c r="K60" t="n">
        <v>1.9</v>
      </c>
      <c r="L60" t="n">
        <v>1.9</v>
      </c>
      <c r="M60" t="n">
        <v>2.46</v>
      </c>
      <c r="N60" t="n">
        <v>2.59</v>
      </c>
      <c r="O60" t="n">
        <v>1.89</v>
      </c>
      <c r="P60" t="n">
        <v>1.71</v>
      </c>
      <c r="Q60" t="n">
        <v>1.65</v>
      </c>
      <c r="R60" t="inlineStr">
        <is>
          <t>-</t>
        </is>
      </c>
      <c r="S60" t="inlineStr">
        <is>
          <t>-</t>
        </is>
      </c>
      <c r="T60" t="inlineStr">
        <is>
          <t>-</t>
        </is>
      </c>
      <c r="U60" t="inlineStr">
        <is>
          <t>-</t>
        </is>
      </c>
      <c r="V60" t="inlineStr">
        <is>
          <t>-</t>
        </is>
      </c>
    </row>
    <row r="61">
      <c r="A61" s="5" t="inlineStr">
        <is>
          <t>Gewinnrendite in %</t>
        </is>
      </c>
      <c r="B61" s="5" t="inlineStr">
        <is>
          <t>Return on profit in %</t>
        </is>
      </c>
      <c r="C61" t="n">
        <v>2.5</v>
      </c>
      <c r="D61" t="n">
        <v>3.8</v>
      </c>
      <c r="E61" t="n">
        <v>3</v>
      </c>
      <c r="F61" t="n">
        <v>3.3</v>
      </c>
      <c r="G61" t="n">
        <v>2.5</v>
      </c>
      <c r="H61" t="n">
        <v>3.3</v>
      </c>
      <c r="I61" t="n">
        <v>3.5</v>
      </c>
      <c r="J61" t="n">
        <v>4.4</v>
      </c>
      <c r="K61" t="n">
        <v>3.8</v>
      </c>
      <c r="L61" t="n">
        <v>3.8</v>
      </c>
      <c r="M61" t="n">
        <v>4.9</v>
      </c>
      <c r="N61" t="n">
        <v>5.2</v>
      </c>
      <c r="O61" t="n">
        <v>3.8</v>
      </c>
      <c r="P61" t="n">
        <v>3.4</v>
      </c>
      <c r="Q61" t="n">
        <v>3.3</v>
      </c>
      <c r="R61" t="n">
        <v>4.3</v>
      </c>
      <c r="S61" t="n">
        <v>3.9</v>
      </c>
      <c r="T61" t="n">
        <v>1.6</v>
      </c>
      <c r="U61" t="n">
        <v>-2.3</v>
      </c>
      <c r="V61" t="n">
        <v>2.1</v>
      </c>
    </row>
    <row r="62">
      <c r="A62" s="5" t="inlineStr">
        <is>
          <t>Eigenkapitalrendite in %</t>
        </is>
      </c>
      <c r="B62" s="5" t="inlineStr">
        <is>
          <t>Return on Equity in %</t>
        </is>
      </c>
      <c r="C62" t="n">
        <v>24.16</v>
      </c>
      <c r="D62" t="n">
        <v>25.14</v>
      </c>
      <c r="E62" t="n">
        <v>28.64</v>
      </c>
      <c r="F62" t="n">
        <v>24.57</v>
      </c>
      <c r="G62" t="n">
        <v>25.13</v>
      </c>
      <c r="H62" t="n">
        <v>27.31</v>
      </c>
      <c r="I62" t="n">
        <v>25.9</v>
      </c>
      <c r="J62" t="n">
        <v>27.38</v>
      </c>
      <c r="K62" t="n">
        <v>25.06</v>
      </c>
      <c r="L62" t="n">
        <v>28.49</v>
      </c>
      <c r="M62" t="n">
        <v>27.52</v>
      </c>
      <c r="N62" t="n">
        <v>24.41</v>
      </c>
      <c r="O62" t="n">
        <v>22.78</v>
      </c>
      <c r="P62" t="n">
        <v>25.8</v>
      </c>
      <c r="Q62" t="n">
        <v>21.11</v>
      </c>
      <c r="R62" t="n">
        <v>15.19</v>
      </c>
      <c r="S62" t="n">
        <v>9.27</v>
      </c>
      <c r="T62" t="n">
        <v>0.65</v>
      </c>
      <c r="U62" t="n">
        <v>-3.28</v>
      </c>
      <c r="V62" t="n">
        <v>4.23</v>
      </c>
    </row>
    <row r="63">
      <c r="A63" s="5" t="inlineStr">
        <is>
          <t>Umsatzrendite in %</t>
        </is>
      </c>
      <c r="B63" s="5" t="inlineStr">
        <is>
          <t>Return on sales in %</t>
        </is>
      </c>
      <c r="C63" t="n">
        <v>9.210000000000001</v>
      </c>
      <c r="D63" t="n">
        <v>9.539999999999999</v>
      </c>
      <c r="E63" t="n">
        <v>10.91</v>
      </c>
      <c r="F63" t="n">
        <v>11.4</v>
      </c>
      <c r="G63" t="n">
        <v>10.67</v>
      </c>
      <c r="H63" t="n">
        <v>11.11</v>
      </c>
      <c r="I63" t="n">
        <v>9.720000000000001</v>
      </c>
      <c r="J63" t="n">
        <v>10.57</v>
      </c>
      <c r="K63" t="n">
        <v>8.390000000000001</v>
      </c>
      <c r="L63" t="n">
        <v>8.039999999999999</v>
      </c>
      <c r="M63" t="n">
        <v>8.550000000000001</v>
      </c>
      <c r="N63" t="n">
        <v>7.22</v>
      </c>
      <c r="O63" t="n">
        <v>6.09</v>
      </c>
      <c r="P63" t="n">
        <v>6.85</v>
      </c>
      <c r="Q63" t="n">
        <v>6.25</v>
      </c>
      <c r="R63" t="n">
        <v>4.09</v>
      </c>
      <c r="S63" t="n">
        <v>2.09</v>
      </c>
      <c r="T63" t="n">
        <v>0.19</v>
      </c>
      <c r="U63" t="n">
        <v>-0.96</v>
      </c>
      <c r="V63" t="n">
        <v>3.02</v>
      </c>
    </row>
    <row r="64">
      <c r="A64" s="5" t="inlineStr">
        <is>
          <t>Gesamtkapitalrendite in %</t>
        </is>
      </c>
      <c r="B64" s="5" t="inlineStr">
        <is>
          <t>Total Return on Investment in %</t>
        </is>
      </c>
      <c r="C64" t="n">
        <v>7.74</v>
      </c>
      <c r="D64" t="n">
        <v>7.23</v>
      </c>
      <c r="E64" t="n">
        <v>8.59</v>
      </c>
      <c r="F64" t="n">
        <v>8.76</v>
      </c>
      <c r="G64" t="n">
        <v>8.640000000000001</v>
      </c>
      <c r="H64" t="n">
        <v>7.56</v>
      </c>
      <c r="I64" t="n">
        <v>7.81</v>
      </c>
      <c r="J64" t="n">
        <v>7.79</v>
      </c>
      <c r="K64" t="n">
        <v>6.98</v>
      </c>
      <c r="L64" t="n">
        <v>6.37</v>
      </c>
      <c r="M64" t="n">
        <v>8.640000000000001</v>
      </c>
      <c r="N64" t="n">
        <v>7.21</v>
      </c>
      <c r="O64" t="n">
        <v>7.42</v>
      </c>
      <c r="P64" t="n">
        <v>8.58</v>
      </c>
      <c r="Q64" t="n">
        <v>6.82</v>
      </c>
      <c r="R64" t="n">
        <v>5.29</v>
      </c>
      <c r="S64" t="n">
        <v>3.14</v>
      </c>
      <c r="T64" t="n">
        <v>0.17</v>
      </c>
      <c r="U64" t="n">
        <v>-1.29</v>
      </c>
      <c r="V64" t="n">
        <v>2.11</v>
      </c>
    </row>
    <row r="65">
      <c r="A65" s="5" t="inlineStr">
        <is>
          <t>Return on Investment in %</t>
        </is>
      </c>
      <c r="B65" s="5" t="inlineStr">
        <is>
          <t>Return on Investment in %</t>
        </is>
      </c>
      <c r="C65" t="n">
        <v>7</v>
      </c>
      <c r="D65" t="n">
        <v>6.87</v>
      </c>
      <c r="E65" t="n">
        <v>8.029999999999999</v>
      </c>
      <c r="F65" t="n">
        <v>7.9</v>
      </c>
      <c r="G65" t="n">
        <v>8.1</v>
      </c>
      <c r="H65" t="n">
        <v>6.97</v>
      </c>
      <c r="I65" t="n">
        <v>6.97</v>
      </c>
      <c r="J65" t="n">
        <v>6.78</v>
      </c>
      <c r="K65" t="n">
        <v>5.91</v>
      </c>
      <c r="L65" t="n">
        <v>6.37</v>
      </c>
      <c r="M65" t="n">
        <v>8.640000000000001</v>
      </c>
      <c r="N65" t="n">
        <v>7.21</v>
      </c>
      <c r="O65" t="n">
        <v>7.42</v>
      </c>
      <c r="P65" t="n">
        <v>8.58</v>
      </c>
      <c r="Q65" t="n">
        <v>6.82</v>
      </c>
      <c r="R65" t="n">
        <v>5.29</v>
      </c>
      <c r="S65" t="n">
        <v>3.14</v>
      </c>
      <c r="T65" t="n">
        <v>0.17</v>
      </c>
      <c r="U65" t="n">
        <v>-1.29</v>
      </c>
      <c r="V65" t="n">
        <v>2.11</v>
      </c>
    </row>
    <row r="66">
      <c r="A66" s="5" t="inlineStr">
        <is>
          <t>Arbeitsintensität in %</t>
        </is>
      </c>
      <c r="B66" s="5" t="inlineStr">
        <is>
          <t>Work Intensity in %</t>
        </is>
      </c>
      <c r="C66" t="n">
        <v>60.11</v>
      </c>
      <c r="D66" t="n">
        <v>69.03</v>
      </c>
      <c r="E66" t="n">
        <v>65.11</v>
      </c>
      <c r="F66" t="n">
        <v>61.92</v>
      </c>
      <c r="G66" t="n">
        <v>59.29</v>
      </c>
      <c r="H66" t="n">
        <v>59.67</v>
      </c>
      <c r="I66" t="n">
        <v>54.54</v>
      </c>
      <c r="J66" t="n">
        <v>53.11</v>
      </c>
      <c r="K66" t="n">
        <v>48.11</v>
      </c>
      <c r="L66" t="n">
        <v>43.88</v>
      </c>
      <c r="M66" t="n">
        <v>70.43000000000001</v>
      </c>
      <c r="N66" t="n">
        <v>68.25</v>
      </c>
      <c r="O66" t="n">
        <v>64.34999999999999</v>
      </c>
      <c r="P66" t="n">
        <v>76.15000000000001</v>
      </c>
      <c r="Q66" t="n">
        <v>76.13</v>
      </c>
      <c r="R66" t="n">
        <v>65.91</v>
      </c>
      <c r="S66" t="n">
        <v>60.9</v>
      </c>
      <c r="T66" t="n">
        <v>65.13</v>
      </c>
      <c r="U66" t="n">
        <v>53.27</v>
      </c>
      <c r="V66" t="n">
        <v>52.58</v>
      </c>
    </row>
    <row r="67">
      <c r="A67" s="5" t="inlineStr">
        <is>
          <t>Eigenkapitalquote in %</t>
        </is>
      </c>
      <c r="B67" s="5" t="inlineStr">
        <is>
          <t>Equity Ratio in %</t>
        </is>
      </c>
      <c r="C67" t="n">
        <v>28.96</v>
      </c>
      <c r="D67" t="n">
        <v>27.32</v>
      </c>
      <c r="E67" t="n">
        <v>28.02</v>
      </c>
      <c r="F67" t="n">
        <v>32.16</v>
      </c>
      <c r="G67" t="n">
        <v>32.24</v>
      </c>
      <c r="H67" t="n">
        <v>25.53</v>
      </c>
      <c r="I67" t="n">
        <v>26.9</v>
      </c>
      <c r="J67" t="n">
        <v>24.77</v>
      </c>
      <c r="K67" t="n">
        <v>23.6</v>
      </c>
      <c r="L67" t="n">
        <v>22.35</v>
      </c>
      <c r="M67" t="n">
        <v>31.39</v>
      </c>
      <c r="N67" t="n">
        <v>29.52</v>
      </c>
      <c r="O67" t="n">
        <v>32.57</v>
      </c>
      <c r="P67" t="n">
        <v>33.27</v>
      </c>
      <c r="Q67" t="n">
        <v>32.31</v>
      </c>
      <c r="R67" t="n">
        <v>34.85</v>
      </c>
      <c r="S67" t="n">
        <v>33.89</v>
      </c>
      <c r="T67" t="n">
        <v>26.83</v>
      </c>
      <c r="U67" t="n">
        <v>39.33</v>
      </c>
      <c r="V67" t="n">
        <v>49.84</v>
      </c>
    </row>
    <row r="68">
      <c r="A68" s="5" t="inlineStr">
        <is>
          <t>Fremdkapitalquote in %</t>
        </is>
      </c>
      <c r="B68" s="5" t="inlineStr">
        <is>
          <t>Debt Ratio in %</t>
        </is>
      </c>
      <c r="C68" t="n">
        <v>71.04000000000001</v>
      </c>
      <c r="D68" t="n">
        <v>72.68000000000001</v>
      </c>
      <c r="E68" t="n">
        <v>71.98</v>
      </c>
      <c r="F68" t="n">
        <v>67.84</v>
      </c>
      <c r="G68" t="n">
        <v>67.76000000000001</v>
      </c>
      <c r="H68" t="n">
        <v>74.47</v>
      </c>
      <c r="I68" t="n">
        <v>73.09999999999999</v>
      </c>
      <c r="J68" t="n">
        <v>75.23</v>
      </c>
      <c r="K68" t="n">
        <v>76.40000000000001</v>
      </c>
      <c r="L68" t="n">
        <v>77.65000000000001</v>
      </c>
      <c r="M68" t="n">
        <v>68.61</v>
      </c>
      <c r="N68" t="n">
        <v>70.48</v>
      </c>
      <c r="O68" t="n">
        <v>67.43000000000001</v>
      </c>
      <c r="P68" t="n">
        <v>66.73</v>
      </c>
      <c r="Q68" t="n">
        <v>67.69</v>
      </c>
      <c r="R68" t="n">
        <v>65.15000000000001</v>
      </c>
      <c r="S68" t="n">
        <v>66.11</v>
      </c>
      <c r="T68" t="n">
        <v>73.17</v>
      </c>
      <c r="U68" t="n">
        <v>60.67</v>
      </c>
      <c r="V68" t="n">
        <v>50.16</v>
      </c>
    </row>
    <row r="69">
      <c r="A69" s="5" t="inlineStr">
        <is>
          <t>Verschuldungsgrad in %</t>
        </is>
      </c>
      <c r="B69" s="5" t="inlineStr">
        <is>
          <t>Finance Gearing in %</t>
        </is>
      </c>
      <c r="C69" t="n">
        <v>245.25</v>
      </c>
      <c r="D69" t="n">
        <v>266.03</v>
      </c>
      <c r="E69" t="n">
        <v>256.88</v>
      </c>
      <c r="F69" t="n">
        <v>210.94</v>
      </c>
      <c r="G69" t="n">
        <v>210.14</v>
      </c>
      <c r="H69" t="n">
        <v>291.71</v>
      </c>
      <c r="I69" t="n">
        <v>271.73</v>
      </c>
      <c r="J69" t="n">
        <v>303.73</v>
      </c>
      <c r="K69" t="n">
        <v>323.69</v>
      </c>
      <c r="L69" t="n">
        <v>347.51</v>
      </c>
      <c r="M69" t="n">
        <v>218.55</v>
      </c>
      <c r="N69" t="n">
        <v>238.71</v>
      </c>
      <c r="O69" t="n">
        <v>207.01</v>
      </c>
      <c r="P69" t="n">
        <v>200.55</v>
      </c>
      <c r="Q69" t="n">
        <v>209.5</v>
      </c>
      <c r="R69" t="n">
        <v>186.98</v>
      </c>
      <c r="S69" t="n">
        <v>195.07</v>
      </c>
      <c r="T69" t="n">
        <v>272.67</v>
      </c>
      <c r="U69" t="n">
        <v>154.27</v>
      </c>
      <c r="V69" t="n">
        <v>100.63</v>
      </c>
    </row>
    <row r="70">
      <c r="A70" s="5" t="inlineStr">
        <is>
          <t>Bruttoergebnis Marge in %</t>
        </is>
      </c>
      <c r="B70" s="5" t="inlineStr">
        <is>
          <t>Gross Profit Marge in %</t>
        </is>
      </c>
      <c r="C70" t="n">
        <v>27.84</v>
      </c>
      <c r="D70" t="n">
        <v>27.42</v>
      </c>
      <c r="E70" t="n">
        <v>29.52</v>
      </c>
      <c r="F70" t="n">
        <v>34.22</v>
      </c>
      <c r="G70" t="n">
        <v>31.46</v>
      </c>
      <c r="H70" t="n">
        <v>33.29</v>
      </c>
      <c r="I70" t="n">
        <v>32.95</v>
      </c>
      <c r="J70" t="n">
        <v>34.46</v>
      </c>
      <c r="K70" t="n">
        <v>32.3</v>
      </c>
      <c r="L70" t="n">
        <v>28.27</v>
      </c>
      <c r="M70" t="n">
        <v>26.66</v>
      </c>
      <c r="N70" t="n">
        <v>24.09</v>
      </c>
      <c r="O70" t="n">
        <v>21.64</v>
      </c>
      <c r="P70" t="n">
        <v>25.96</v>
      </c>
      <c r="Q70" t="n">
        <v>24.79</v>
      </c>
      <c r="R70" t="n">
        <v>19.67</v>
      </c>
      <c r="S70" t="n">
        <v>16.4</v>
      </c>
      <c r="T70" t="n">
        <v>14.11</v>
      </c>
      <c r="U70" t="n">
        <v>13.99</v>
      </c>
    </row>
    <row r="71">
      <c r="A71" s="5" t="inlineStr">
        <is>
          <t>Kurzfristige Vermögensquote in %</t>
        </is>
      </c>
      <c r="B71" s="5" t="inlineStr">
        <is>
          <t>Current Assets Ratio in %</t>
        </is>
      </c>
      <c r="C71" t="n">
        <v>60.08</v>
      </c>
      <c r="D71" t="n">
        <v>69.04000000000001</v>
      </c>
      <c r="E71" t="n">
        <v>65.13</v>
      </c>
      <c r="F71" t="n">
        <v>61.92</v>
      </c>
      <c r="G71" t="n">
        <v>59.26</v>
      </c>
      <c r="H71" t="n">
        <v>59.68</v>
      </c>
      <c r="I71" t="n">
        <v>54.54</v>
      </c>
      <c r="J71" t="n">
        <v>53.11</v>
      </c>
      <c r="K71" t="n">
        <v>48.11</v>
      </c>
      <c r="L71" t="n">
        <v>43.88</v>
      </c>
      <c r="M71" t="n">
        <v>70.43000000000001</v>
      </c>
      <c r="N71" t="n">
        <v>68.25</v>
      </c>
      <c r="O71" t="n">
        <v>64.34999999999999</v>
      </c>
      <c r="P71" t="n">
        <v>76.15000000000001</v>
      </c>
      <c r="Q71" t="n">
        <v>76.13</v>
      </c>
      <c r="R71" t="n">
        <v>65.91</v>
      </c>
      <c r="S71" t="n">
        <v>60.9</v>
      </c>
      <c r="T71" t="n">
        <v>65.13</v>
      </c>
      <c r="U71" t="n">
        <v>53.27</v>
      </c>
    </row>
    <row r="72">
      <c r="A72" s="5" t="inlineStr">
        <is>
          <t>Nettogewinn Marge in %</t>
        </is>
      </c>
      <c r="B72" s="5" t="inlineStr">
        <is>
          <t>Net Profit Marge in %</t>
        </is>
      </c>
      <c r="C72" t="n">
        <v>9.210000000000001</v>
      </c>
      <c r="D72" t="n">
        <v>9.539999999999999</v>
      </c>
      <c r="E72" t="n">
        <v>10.91</v>
      </c>
      <c r="F72" t="n">
        <v>11.4</v>
      </c>
      <c r="G72" t="n">
        <v>10.67</v>
      </c>
      <c r="H72" t="n">
        <v>11.11</v>
      </c>
      <c r="I72" t="n">
        <v>9.720000000000001</v>
      </c>
      <c r="J72" t="n">
        <v>10.57</v>
      </c>
      <c r="K72" t="n">
        <v>8.390000000000001</v>
      </c>
      <c r="L72" t="n">
        <v>8.039999999999999</v>
      </c>
      <c r="M72" t="n">
        <v>8.550000000000001</v>
      </c>
      <c r="N72" t="n">
        <v>7.22</v>
      </c>
      <c r="O72" t="n">
        <v>6.09</v>
      </c>
      <c r="P72" t="n">
        <v>6.85</v>
      </c>
      <c r="Q72" t="n">
        <v>6.25</v>
      </c>
      <c r="R72" t="n">
        <v>4.09</v>
      </c>
      <c r="S72" t="n">
        <v>2.09</v>
      </c>
      <c r="T72" t="n">
        <v>0.19</v>
      </c>
      <c r="U72" t="n">
        <v>-0.96</v>
      </c>
    </row>
    <row r="73">
      <c r="A73" s="5" t="inlineStr">
        <is>
          <t>Operative Ergebnis Marge in %</t>
        </is>
      </c>
      <c r="B73" s="5" t="inlineStr">
        <is>
          <t>EBIT Marge in %</t>
        </is>
      </c>
      <c r="C73" t="n">
        <v>15.95</v>
      </c>
      <c r="D73" t="n">
        <v>15.36</v>
      </c>
      <c r="E73" t="n">
        <v>16.03</v>
      </c>
      <c r="F73" t="n">
        <v>19.52</v>
      </c>
      <c r="G73" t="n">
        <v>18.01</v>
      </c>
      <c r="H73" t="n">
        <v>18.28</v>
      </c>
      <c r="I73" t="n">
        <v>17.65</v>
      </c>
      <c r="J73" t="n">
        <v>18.47</v>
      </c>
      <c r="K73" t="n">
        <v>14.34</v>
      </c>
      <c r="L73" t="n">
        <v>13.59</v>
      </c>
      <c r="M73" t="n">
        <v>15.28</v>
      </c>
      <c r="N73" t="n">
        <v>12.44</v>
      </c>
      <c r="O73" t="n">
        <v>12.17</v>
      </c>
      <c r="P73" t="n">
        <v>13.33</v>
      </c>
      <c r="Q73" t="n">
        <v>12.76</v>
      </c>
      <c r="R73" t="n">
        <v>9.609999999999999</v>
      </c>
      <c r="S73" t="n">
        <v>6.86</v>
      </c>
      <c r="T73" t="n">
        <v>2.02</v>
      </c>
      <c r="U73" t="n">
        <v>0.38</v>
      </c>
    </row>
    <row r="74">
      <c r="A74" s="5" t="inlineStr">
        <is>
          <t>Vermögensumsschlag in %</t>
        </is>
      </c>
      <c r="B74" s="5" t="inlineStr">
        <is>
          <t>Asset Turnover in %</t>
        </is>
      </c>
      <c r="C74" t="n">
        <v>75.98999999999999</v>
      </c>
      <c r="D74" t="n">
        <v>72</v>
      </c>
      <c r="E74" t="n">
        <v>73.59</v>
      </c>
      <c r="F74" t="n">
        <v>69.33</v>
      </c>
      <c r="G74" t="n">
        <v>75.91</v>
      </c>
      <c r="H74" t="n">
        <v>62.75</v>
      </c>
      <c r="I74" t="n">
        <v>71.65000000000001</v>
      </c>
      <c r="J74" t="n">
        <v>64.15000000000001</v>
      </c>
      <c r="K74" t="n">
        <v>70.47</v>
      </c>
      <c r="L74" t="n">
        <v>79.15000000000001</v>
      </c>
      <c r="M74" t="n">
        <v>101.04</v>
      </c>
      <c r="N74" t="n">
        <v>99.8</v>
      </c>
      <c r="O74" t="n">
        <v>121.92</v>
      </c>
      <c r="P74" t="n">
        <v>125.24</v>
      </c>
      <c r="Q74" t="n">
        <v>109.21</v>
      </c>
      <c r="R74" t="n">
        <v>129.55</v>
      </c>
      <c r="S74" t="n">
        <v>150</v>
      </c>
      <c r="T74" t="n">
        <v>92.43000000000001</v>
      </c>
      <c r="U74" t="n">
        <v>134.68</v>
      </c>
    </row>
    <row r="75">
      <c r="A75" s="5" t="inlineStr">
        <is>
          <t>Langfristige Vermögensquote in %</t>
        </is>
      </c>
      <c r="B75" s="5" t="inlineStr">
        <is>
          <t>Non-Current Assets Ratio in %</t>
        </is>
      </c>
      <c r="C75" t="n">
        <v>39.89</v>
      </c>
      <c r="D75" t="n">
        <v>30.97</v>
      </c>
      <c r="E75" t="n">
        <v>34.9</v>
      </c>
      <c r="F75" t="n">
        <v>38.09</v>
      </c>
      <c r="G75" t="n">
        <v>40.69</v>
      </c>
      <c r="H75" t="n">
        <v>40.35</v>
      </c>
      <c r="I75" t="n">
        <v>45.46</v>
      </c>
      <c r="J75" t="n">
        <v>46.89</v>
      </c>
      <c r="K75" t="n">
        <v>51.89</v>
      </c>
      <c r="L75" t="n">
        <v>56.12</v>
      </c>
      <c r="M75" t="n">
        <v>29.57</v>
      </c>
      <c r="N75" t="n">
        <v>31.75</v>
      </c>
      <c r="O75" t="n">
        <v>35.65</v>
      </c>
      <c r="P75" t="n">
        <v>23.85</v>
      </c>
      <c r="Q75" t="n">
        <v>23.87</v>
      </c>
      <c r="R75" t="n">
        <v>34.09</v>
      </c>
      <c r="S75" t="n">
        <v>38.84</v>
      </c>
      <c r="T75" t="n">
        <v>34.63</v>
      </c>
      <c r="U75" t="n">
        <v>46.56</v>
      </c>
    </row>
    <row r="76">
      <c r="A76" s="5" t="inlineStr">
        <is>
          <t>Gesamtkapitalrentabilität</t>
        </is>
      </c>
      <c r="B76" s="5" t="inlineStr">
        <is>
          <t>ROA Return on Assets in %</t>
        </is>
      </c>
      <c r="C76" t="n">
        <v>7</v>
      </c>
      <c r="D76" t="n">
        <v>6.87</v>
      </c>
      <c r="E76" t="n">
        <v>8.029999999999999</v>
      </c>
      <c r="F76" t="n">
        <v>7.9</v>
      </c>
      <c r="G76" t="n">
        <v>8.1</v>
      </c>
      <c r="H76" t="n">
        <v>6.97</v>
      </c>
      <c r="I76" t="n">
        <v>6.97</v>
      </c>
      <c r="J76" t="n">
        <v>6.78</v>
      </c>
      <c r="K76" t="n">
        <v>5.91</v>
      </c>
      <c r="L76" t="n">
        <v>6.37</v>
      </c>
      <c r="M76" t="n">
        <v>8.640000000000001</v>
      </c>
      <c r="N76" t="n">
        <v>7.21</v>
      </c>
      <c r="O76" t="n">
        <v>7.42</v>
      </c>
      <c r="P76" t="n">
        <v>8.58</v>
      </c>
      <c r="Q76" t="n">
        <v>6.82</v>
      </c>
      <c r="R76" t="n">
        <v>5.29</v>
      </c>
      <c r="S76" t="n">
        <v>3.14</v>
      </c>
      <c r="T76" t="n">
        <v>0.17</v>
      </c>
      <c r="U76" t="n">
        <v>-1.29</v>
      </c>
    </row>
    <row r="77">
      <c r="A77" s="5" t="inlineStr">
        <is>
          <t>Ertrag des eingesetzten Kapitals</t>
        </is>
      </c>
      <c r="B77" s="5" t="inlineStr">
        <is>
          <t>ROCE Return on Cap. Empl. in %</t>
        </is>
      </c>
      <c r="C77" t="n">
        <v>31.84</v>
      </c>
      <c r="D77" t="n">
        <v>33.47</v>
      </c>
      <c r="E77" t="n">
        <v>32.39</v>
      </c>
      <c r="F77" t="n">
        <v>29.76</v>
      </c>
      <c r="G77" t="n">
        <v>29.37</v>
      </c>
      <c r="H77" t="n">
        <v>29.89</v>
      </c>
      <c r="I77" t="n">
        <v>25.56</v>
      </c>
      <c r="J77" t="n">
        <v>24.32</v>
      </c>
      <c r="K77" t="n">
        <v>18.78</v>
      </c>
      <c r="L77" t="n">
        <v>18.55</v>
      </c>
      <c r="M77" t="n">
        <v>44.2</v>
      </c>
      <c r="N77" t="n">
        <v>32.54</v>
      </c>
      <c r="O77" t="n">
        <v>34.26</v>
      </c>
      <c r="P77" t="n">
        <v>45.61</v>
      </c>
      <c r="Q77" t="n">
        <v>37.85</v>
      </c>
      <c r="R77" t="n">
        <v>29.76</v>
      </c>
      <c r="S77" t="inlineStr">
        <is>
          <t>-</t>
        </is>
      </c>
      <c r="T77" t="inlineStr">
        <is>
          <t>-</t>
        </is>
      </c>
      <c r="U77" t="inlineStr">
        <is>
          <t>-</t>
        </is>
      </c>
    </row>
    <row r="78">
      <c r="A78" s="5" t="inlineStr">
        <is>
          <t>Eigenkapital zu Anlagevermögen</t>
        </is>
      </c>
      <c r="B78" s="5" t="inlineStr">
        <is>
          <t>Equity to Fixed Assets in %</t>
        </is>
      </c>
      <c r="C78" t="n">
        <v>67.56</v>
      </c>
      <c r="D78" t="n">
        <v>82.06999999999999</v>
      </c>
      <c r="E78" t="n">
        <v>75.42</v>
      </c>
      <c r="F78" t="n">
        <v>77.98</v>
      </c>
      <c r="G78" t="n">
        <v>74.53</v>
      </c>
      <c r="H78" t="n">
        <v>63.29</v>
      </c>
      <c r="I78" t="n">
        <v>59.18</v>
      </c>
      <c r="J78" t="n">
        <v>52.83</v>
      </c>
      <c r="K78" t="n">
        <v>45.49</v>
      </c>
      <c r="L78" t="inlineStr">
        <is>
          <t>-</t>
        </is>
      </c>
      <c r="M78" t="inlineStr">
        <is>
          <t>-</t>
        </is>
      </c>
      <c r="N78" t="inlineStr">
        <is>
          <t>-</t>
        </is>
      </c>
      <c r="O78" t="inlineStr">
        <is>
          <t>-</t>
        </is>
      </c>
      <c r="P78" t="inlineStr">
        <is>
          <t>-</t>
        </is>
      </c>
      <c r="Q78" t="inlineStr">
        <is>
          <t>-</t>
        </is>
      </c>
      <c r="R78" t="inlineStr">
        <is>
          <t>-</t>
        </is>
      </c>
      <c r="S78" t="inlineStr">
        <is>
          <t>-</t>
        </is>
      </c>
      <c r="T78" t="inlineStr">
        <is>
          <t>-</t>
        </is>
      </c>
      <c r="U78" t="inlineStr">
        <is>
          <t>-</t>
        </is>
      </c>
    </row>
    <row r="79">
      <c r="A79" s="5" t="inlineStr">
        <is>
          <t>Liquidität Dritten Grades</t>
        </is>
      </c>
      <c r="B79" s="5" t="inlineStr">
        <is>
          <t>Current Ratio in %</t>
        </is>
      </c>
      <c r="C79" t="n">
        <v>97.02</v>
      </c>
      <c r="D79" t="n">
        <v>103.12</v>
      </c>
      <c r="E79" t="n">
        <v>102.43</v>
      </c>
      <c r="F79" t="n">
        <v>113.58</v>
      </c>
      <c r="G79" t="n">
        <v>110.84</v>
      </c>
      <c r="H79" t="n">
        <v>96.86</v>
      </c>
      <c r="I79" t="n">
        <v>107.97</v>
      </c>
      <c r="J79" t="n">
        <v>103.58</v>
      </c>
      <c r="K79" t="n">
        <v>104.16</v>
      </c>
      <c r="L79" t="n">
        <v>104.42</v>
      </c>
      <c r="M79" t="n">
        <v>108.22</v>
      </c>
      <c r="N79" t="n">
        <v>110.38</v>
      </c>
      <c r="O79" t="n">
        <v>113.54</v>
      </c>
      <c r="P79" t="n">
        <v>120.1</v>
      </c>
      <c r="Q79" t="n">
        <v>120.51</v>
      </c>
      <c r="R79" t="n">
        <v>113.3</v>
      </c>
      <c r="S79" t="inlineStr">
        <is>
          <t>-</t>
        </is>
      </c>
      <c r="T79" t="inlineStr">
        <is>
          <t>-</t>
        </is>
      </c>
      <c r="U79" t="inlineStr">
        <is>
          <t>-</t>
        </is>
      </c>
    </row>
    <row r="80">
      <c r="A80" s="5" t="inlineStr">
        <is>
          <t>Operativer Cashflow</t>
        </is>
      </c>
      <c r="B80" s="5" t="inlineStr">
        <is>
          <t>Operating Cashflow in M</t>
        </is>
      </c>
      <c r="C80" t="n">
        <v>3663.36</v>
      </c>
      <c r="D80" t="n">
        <v>883.1999999999999</v>
      </c>
      <c r="E80" t="n">
        <v>1619.52</v>
      </c>
      <c r="F80" t="n">
        <v>1793.28</v>
      </c>
      <c r="G80" t="n">
        <v>3684.48</v>
      </c>
      <c r="H80" t="n">
        <v>919.6800000000001</v>
      </c>
      <c r="I80" t="n">
        <v>1187.52</v>
      </c>
      <c r="J80" t="n">
        <v>1136.64</v>
      </c>
      <c r="K80" t="n">
        <v>949.4400000000001</v>
      </c>
      <c r="L80" t="n">
        <v>9264</v>
      </c>
      <c r="M80" t="n">
        <v>1426.56</v>
      </c>
      <c r="N80" t="n">
        <v>522.24</v>
      </c>
      <c r="O80" t="n">
        <v>2545.92</v>
      </c>
      <c r="P80" t="n">
        <v>1419.84</v>
      </c>
      <c r="Q80" t="n">
        <v>757.4399999999999</v>
      </c>
      <c r="R80" t="n">
        <v>362.4</v>
      </c>
      <c r="S80" t="n">
        <v>-2486.4</v>
      </c>
      <c r="T80" t="n">
        <v>31.68</v>
      </c>
      <c r="U80" t="n">
        <v>180.96</v>
      </c>
    </row>
    <row r="81">
      <c r="A81" s="5" t="inlineStr">
        <is>
          <t>Aktienrückkauf</t>
        </is>
      </c>
      <c r="B81" s="5" t="inlineStr">
        <is>
          <t>Share Buyback in M</t>
        </is>
      </c>
      <c r="C81" t="n">
        <v>0</v>
      </c>
      <c r="D81" t="n">
        <v>0</v>
      </c>
      <c r="E81" t="n">
        <v>0</v>
      </c>
      <c r="F81" t="n">
        <v>0</v>
      </c>
      <c r="G81" t="n">
        <v>0</v>
      </c>
      <c r="H81" t="n">
        <v>0</v>
      </c>
      <c r="I81" t="n">
        <v>0</v>
      </c>
      <c r="J81" t="n">
        <v>0</v>
      </c>
      <c r="K81" t="n">
        <v>0</v>
      </c>
      <c r="L81" t="n">
        <v>0</v>
      </c>
      <c r="M81" t="n">
        <v>0</v>
      </c>
      <c r="N81" t="n">
        <v>0</v>
      </c>
      <c r="O81" t="n">
        <v>0</v>
      </c>
      <c r="P81" t="n">
        <v>0</v>
      </c>
      <c r="Q81" t="n">
        <v>-48</v>
      </c>
      <c r="R81" t="n">
        <v>0</v>
      </c>
      <c r="S81" t="n">
        <v>0</v>
      </c>
      <c r="T81" t="n">
        <v>0</v>
      </c>
      <c r="U81" t="inlineStr">
        <is>
          <t>-</t>
        </is>
      </c>
    </row>
    <row r="82">
      <c r="A82" s="5" t="inlineStr">
        <is>
          <t>Umsatzwachstum 1J in %</t>
        </is>
      </c>
      <c r="B82" s="5" t="inlineStr">
        <is>
          <t>Revenue Growth 1Y in %</t>
        </is>
      </c>
      <c r="C82" t="n">
        <v>16.18</v>
      </c>
      <c r="D82" t="n">
        <v>20.12</v>
      </c>
      <c r="E82" t="n">
        <v>24.59</v>
      </c>
      <c r="F82" t="n">
        <v>-0.52</v>
      </c>
      <c r="G82" t="n">
        <v>20.85</v>
      </c>
      <c r="H82" t="n">
        <v>9.869999999999999</v>
      </c>
      <c r="I82" t="n">
        <v>20.76</v>
      </c>
      <c r="J82" t="n">
        <v>3.48</v>
      </c>
      <c r="K82" t="n">
        <v>-3.23</v>
      </c>
      <c r="L82" t="n">
        <v>11.33</v>
      </c>
      <c r="M82" t="n">
        <v>15.43</v>
      </c>
      <c r="N82" t="n">
        <v>5.18</v>
      </c>
      <c r="O82" t="n">
        <v>12.1</v>
      </c>
      <c r="P82" t="n">
        <v>33.84</v>
      </c>
      <c r="Q82" t="n">
        <v>15.04</v>
      </c>
      <c r="R82" t="n">
        <v>-0.76</v>
      </c>
      <c r="S82" t="n">
        <v>41.31</v>
      </c>
      <c r="T82" t="n">
        <v>1.47</v>
      </c>
      <c r="U82" t="n">
        <v>136.05</v>
      </c>
    </row>
    <row r="83">
      <c r="A83" s="5" t="inlineStr">
        <is>
          <t>Umsatzwachstum 3J in %</t>
        </is>
      </c>
      <c r="B83" s="5" t="inlineStr">
        <is>
          <t>Revenue Growth 3Y in %</t>
        </is>
      </c>
      <c r="C83" t="n">
        <v>20.3</v>
      </c>
      <c r="D83" t="n">
        <v>14.73</v>
      </c>
      <c r="E83" t="n">
        <v>14.97</v>
      </c>
      <c r="F83" t="n">
        <v>10.07</v>
      </c>
      <c r="G83" t="n">
        <v>17.16</v>
      </c>
      <c r="H83" t="n">
        <v>11.37</v>
      </c>
      <c r="I83" t="n">
        <v>7</v>
      </c>
      <c r="J83" t="n">
        <v>3.86</v>
      </c>
      <c r="K83" t="n">
        <v>7.84</v>
      </c>
      <c r="L83" t="n">
        <v>10.65</v>
      </c>
      <c r="M83" t="n">
        <v>10.9</v>
      </c>
      <c r="N83" t="n">
        <v>17.04</v>
      </c>
      <c r="O83" t="n">
        <v>20.33</v>
      </c>
      <c r="P83" t="n">
        <v>16.04</v>
      </c>
      <c r="Q83" t="n">
        <v>18.53</v>
      </c>
      <c r="R83" t="n">
        <v>14.01</v>
      </c>
      <c r="S83" t="n">
        <v>59.61</v>
      </c>
      <c r="T83" t="inlineStr">
        <is>
          <t>-</t>
        </is>
      </c>
      <c r="U83" t="inlineStr">
        <is>
          <t>-</t>
        </is>
      </c>
    </row>
    <row r="84">
      <c r="A84" s="5" t="inlineStr">
        <is>
          <t>Umsatzwachstum 5J in %</t>
        </is>
      </c>
      <c r="B84" s="5" t="inlineStr">
        <is>
          <t>Revenue Growth 5Y in %</t>
        </is>
      </c>
      <c r="C84" t="n">
        <v>16.24</v>
      </c>
      <c r="D84" t="n">
        <v>14.98</v>
      </c>
      <c r="E84" t="n">
        <v>15.11</v>
      </c>
      <c r="F84" t="n">
        <v>10.89</v>
      </c>
      <c r="G84" t="n">
        <v>10.35</v>
      </c>
      <c r="H84" t="n">
        <v>8.44</v>
      </c>
      <c r="I84" t="n">
        <v>9.550000000000001</v>
      </c>
      <c r="J84" t="n">
        <v>6.44</v>
      </c>
      <c r="K84" t="n">
        <v>8.16</v>
      </c>
      <c r="L84" t="n">
        <v>15.58</v>
      </c>
      <c r="M84" t="n">
        <v>16.32</v>
      </c>
      <c r="N84" t="n">
        <v>13.08</v>
      </c>
      <c r="O84" t="n">
        <v>20.31</v>
      </c>
      <c r="P84" t="n">
        <v>18.18</v>
      </c>
      <c r="Q84" t="n">
        <v>38.62</v>
      </c>
      <c r="R84" t="inlineStr">
        <is>
          <t>-</t>
        </is>
      </c>
      <c r="S84" t="inlineStr">
        <is>
          <t>-</t>
        </is>
      </c>
      <c r="T84" t="inlineStr">
        <is>
          <t>-</t>
        </is>
      </c>
      <c r="U84" t="inlineStr">
        <is>
          <t>-</t>
        </is>
      </c>
    </row>
    <row r="85">
      <c r="A85" s="5" t="inlineStr">
        <is>
          <t>Umsatzwachstum 10J in %</t>
        </is>
      </c>
      <c r="B85" s="5" t="inlineStr">
        <is>
          <t>Revenue Growth 10Y in %</t>
        </is>
      </c>
      <c r="C85" t="n">
        <v>12.34</v>
      </c>
      <c r="D85" t="n">
        <v>12.27</v>
      </c>
      <c r="E85" t="n">
        <v>10.77</v>
      </c>
      <c r="F85" t="n">
        <v>9.529999999999999</v>
      </c>
      <c r="G85" t="n">
        <v>12.96</v>
      </c>
      <c r="H85" t="n">
        <v>12.38</v>
      </c>
      <c r="I85" t="n">
        <v>11.32</v>
      </c>
      <c r="J85" t="n">
        <v>13.37</v>
      </c>
      <c r="K85" t="n">
        <v>13.17</v>
      </c>
      <c r="L85" t="n">
        <v>27.1</v>
      </c>
      <c r="M85" t="inlineStr">
        <is>
          <t>-</t>
        </is>
      </c>
      <c r="N85" t="inlineStr">
        <is>
          <t>-</t>
        </is>
      </c>
      <c r="O85" t="inlineStr">
        <is>
          <t>-</t>
        </is>
      </c>
      <c r="P85" t="inlineStr">
        <is>
          <t>-</t>
        </is>
      </c>
      <c r="Q85" t="inlineStr">
        <is>
          <t>-</t>
        </is>
      </c>
      <c r="R85" t="inlineStr">
        <is>
          <t>-</t>
        </is>
      </c>
      <c r="S85" t="inlineStr">
        <is>
          <t>-</t>
        </is>
      </c>
      <c r="T85" t="inlineStr">
        <is>
          <t>-</t>
        </is>
      </c>
      <c r="U85" t="inlineStr">
        <is>
          <t>-</t>
        </is>
      </c>
    </row>
    <row r="86">
      <c r="A86" s="5" t="inlineStr">
        <is>
          <t>Gewinnwachstum 1J in %</t>
        </is>
      </c>
      <c r="B86" s="5" t="inlineStr">
        <is>
          <t>Earnings Growth 1Y in %</t>
        </is>
      </c>
      <c r="C86" t="n">
        <v>12.15</v>
      </c>
      <c r="D86" t="n">
        <v>5.05</v>
      </c>
      <c r="E86" t="n">
        <v>19.24</v>
      </c>
      <c r="F86" t="n">
        <v>6.29</v>
      </c>
      <c r="G86" t="n">
        <v>16.04</v>
      </c>
      <c r="H86" t="n">
        <v>25.53</v>
      </c>
      <c r="I86" t="n">
        <v>11.09</v>
      </c>
      <c r="J86" t="n">
        <v>30.33</v>
      </c>
      <c r="K86" t="n">
        <v>0.96</v>
      </c>
      <c r="L86" t="n">
        <v>4.76</v>
      </c>
      <c r="M86" t="n">
        <v>36.64</v>
      </c>
      <c r="N86" t="n">
        <v>24.79</v>
      </c>
      <c r="O86" t="n">
        <v>-0.43</v>
      </c>
      <c r="P86" t="n">
        <v>46.88</v>
      </c>
      <c r="Q86" t="n">
        <v>75.81999999999999</v>
      </c>
      <c r="R86" t="n">
        <v>93.62</v>
      </c>
      <c r="S86" t="n">
        <v>1466.67</v>
      </c>
      <c r="T86" t="n">
        <v>-120</v>
      </c>
      <c r="U86" t="n">
        <v>-175</v>
      </c>
    </row>
    <row r="87">
      <c r="A87" s="5" t="inlineStr">
        <is>
          <t>Gewinnwachstum 3J in %</t>
        </is>
      </c>
      <c r="B87" s="5" t="inlineStr">
        <is>
          <t>Earnings Growth 3Y in %</t>
        </is>
      </c>
      <c r="C87" t="n">
        <v>12.15</v>
      </c>
      <c r="D87" t="n">
        <v>10.19</v>
      </c>
      <c r="E87" t="n">
        <v>13.86</v>
      </c>
      <c r="F87" t="n">
        <v>15.95</v>
      </c>
      <c r="G87" t="n">
        <v>17.55</v>
      </c>
      <c r="H87" t="n">
        <v>22.32</v>
      </c>
      <c r="I87" t="n">
        <v>14.13</v>
      </c>
      <c r="J87" t="n">
        <v>12.02</v>
      </c>
      <c r="K87" t="n">
        <v>14.12</v>
      </c>
      <c r="L87" t="n">
        <v>22.06</v>
      </c>
      <c r="M87" t="n">
        <v>20.33</v>
      </c>
      <c r="N87" t="n">
        <v>23.75</v>
      </c>
      <c r="O87" t="n">
        <v>40.76</v>
      </c>
      <c r="P87" t="n">
        <v>72.11</v>
      </c>
      <c r="Q87" t="n">
        <v>545.37</v>
      </c>
      <c r="R87" t="n">
        <v>480.1</v>
      </c>
      <c r="S87" t="n">
        <v>390.56</v>
      </c>
      <c r="T87" t="inlineStr">
        <is>
          <t>-</t>
        </is>
      </c>
      <c r="U87" t="inlineStr">
        <is>
          <t>-</t>
        </is>
      </c>
    </row>
    <row r="88">
      <c r="A88" s="5" t="inlineStr">
        <is>
          <t>Gewinnwachstum 5J in %</t>
        </is>
      </c>
      <c r="B88" s="5" t="inlineStr">
        <is>
          <t>Earnings Growth 5Y in %</t>
        </is>
      </c>
      <c r="C88" t="n">
        <v>11.75</v>
      </c>
      <c r="D88" t="n">
        <v>14.43</v>
      </c>
      <c r="E88" t="n">
        <v>15.64</v>
      </c>
      <c r="F88" t="n">
        <v>17.86</v>
      </c>
      <c r="G88" t="n">
        <v>16.79</v>
      </c>
      <c r="H88" t="n">
        <v>14.53</v>
      </c>
      <c r="I88" t="n">
        <v>16.76</v>
      </c>
      <c r="J88" t="n">
        <v>19.5</v>
      </c>
      <c r="K88" t="n">
        <v>13.34</v>
      </c>
      <c r="L88" t="n">
        <v>22.53</v>
      </c>
      <c r="M88" t="n">
        <v>36.74</v>
      </c>
      <c r="N88" t="n">
        <v>48.14</v>
      </c>
      <c r="O88" t="n">
        <v>336.51</v>
      </c>
      <c r="P88" t="n">
        <v>312.6</v>
      </c>
      <c r="Q88" t="n">
        <v>268.22</v>
      </c>
      <c r="R88" t="inlineStr">
        <is>
          <t>-</t>
        </is>
      </c>
      <c r="S88" t="inlineStr">
        <is>
          <t>-</t>
        </is>
      </c>
      <c r="T88" t="inlineStr">
        <is>
          <t>-</t>
        </is>
      </c>
      <c r="U88" t="inlineStr">
        <is>
          <t>-</t>
        </is>
      </c>
    </row>
    <row r="89">
      <c r="A89" s="5" t="inlineStr">
        <is>
          <t>Gewinnwachstum 10J in %</t>
        </is>
      </c>
      <c r="B89" s="5" t="inlineStr">
        <is>
          <t>Earnings Growth 10Y in %</t>
        </is>
      </c>
      <c r="C89" t="n">
        <v>13.14</v>
      </c>
      <c r="D89" t="n">
        <v>15.59</v>
      </c>
      <c r="E89" t="n">
        <v>17.57</v>
      </c>
      <c r="F89" t="n">
        <v>15.6</v>
      </c>
      <c r="G89" t="n">
        <v>19.66</v>
      </c>
      <c r="H89" t="n">
        <v>25.64</v>
      </c>
      <c r="I89" t="n">
        <v>32.45</v>
      </c>
      <c r="J89" t="n">
        <v>178</v>
      </c>
      <c r="K89" t="n">
        <v>162.97</v>
      </c>
      <c r="L89" t="n">
        <v>145.38</v>
      </c>
      <c r="M89" t="inlineStr">
        <is>
          <t>-</t>
        </is>
      </c>
      <c r="N89" t="inlineStr">
        <is>
          <t>-</t>
        </is>
      </c>
      <c r="O89" t="inlineStr">
        <is>
          <t>-</t>
        </is>
      </c>
      <c r="P89" t="inlineStr">
        <is>
          <t>-</t>
        </is>
      </c>
      <c r="Q89" t="inlineStr">
        <is>
          <t>-</t>
        </is>
      </c>
      <c r="R89" t="inlineStr">
        <is>
          <t>-</t>
        </is>
      </c>
      <c r="S89" t="inlineStr">
        <is>
          <t>-</t>
        </is>
      </c>
      <c r="T89" t="inlineStr">
        <is>
          <t>-</t>
        </is>
      </c>
      <c r="U89" t="inlineStr">
        <is>
          <t>-</t>
        </is>
      </c>
    </row>
    <row r="90">
      <c r="A90" s="5" t="inlineStr">
        <is>
          <t>PEG Ratio</t>
        </is>
      </c>
      <c r="B90" s="5" t="inlineStr">
        <is>
          <t>KGW Kurs/Gewinn/Wachstum</t>
        </is>
      </c>
      <c r="C90" t="n">
        <v>3.46</v>
      </c>
      <c r="D90" t="n">
        <v>1.84</v>
      </c>
      <c r="E90" t="n">
        <v>2.1</v>
      </c>
      <c r="F90" t="n">
        <v>1.7</v>
      </c>
      <c r="G90" t="n">
        <v>2.35</v>
      </c>
      <c r="H90" t="n">
        <v>2.11</v>
      </c>
      <c r="I90" t="n">
        <v>1.72</v>
      </c>
      <c r="J90" t="n">
        <v>1.18</v>
      </c>
      <c r="K90" t="n">
        <v>1.98</v>
      </c>
      <c r="L90" t="n">
        <v>1.17</v>
      </c>
      <c r="M90" t="n">
        <v>0.55</v>
      </c>
      <c r="N90" t="n">
        <v>0.4</v>
      </c>
      <c r="O90" t="n">
        <v>0.08</v>
      </c>
      <c r="P90" t="n">
        <v>0.09</v>
      </c>
      <c r="Q90" t="n">
        <v>0.11</v>
      </c>
      <c r="R90" t="inlineStr">
        <is>
          <t>-</t>
        </is>
      </c>
      <c r="S90" t="inlineStr">
        <is>
          <t>-</t>
        </is>
      </c>
      <c r="T90" t="inlineStr">
        <is>
          <t>-</t>
        </is>
      </c>
      <c r="U90" t="inlineStr">
        <is>
          <t>-</t>
        </is>
      </c>
    </row>
    <row r="91">
      <c r="A91" s="5" t="inlineStr">
        <is>
          <t>EBIT-Wachstum 1J in %</t>
        </is>
      </c>
      <c r="B91" s="5" t="inlineStr">
        <is>
          <t>EBIT Growth 1Y in %</t>
        </is>
      </c>
      <c r="C91" t="n">
        <v>20.65</v>
      </c>
      <c r="D91" t="n">
        <v>15.15</v>
      </c>
      <c r="E91" t="n">
        <v>2.28</v>
      </c>
      <c r="F91" t="n">
        <v>7.86</v>
      </c>
      <c r="G91" t="n">
        <v>19.02</v>
      </c>
      <c r="H91" t="n">
        <v>13.8</v>
      </c>
      <c r="I91" t="n">
        <v>15.4</v>
      </c>
      <c r="J91" t="n">
        <v>33.29</v>
      </c>
      <c r="K91" t="n">
        <v>2.12</v>
      </c>
      <c r="L91" t="n">
        <v>-0.98</v>
      </c>
      <c r="M91" t="n">
        <v>41.75</v>
      </c>
      <c r="N91" t="n">
        <v>7.48</v>
      </c>
      <c r="O91" t="n">
        <v>2.41</v>
      </c>
      <c r="P91" t="n">
        <v>39.76</v>
      </c>
      <c r="Q91" t="n">
        <v>52.8</v>
      </c>
      <c r="R91" t="n">
        <v>38.96</v>
      </c>
      <c r="S91" t="n">
        <v>381.25</v>
      </c>
      <c r="T91" t="n">
        <v>433.33</v>
      </c>
      <c r="U91" t="n">
        <v>-123.08</v>
      </c>
    </row>
    <row r="92">
      <c r="A92" s="5" t="inlineStr">
        <is>
          <t>EBIT-Wachstum 3J in %</t>
        </is>
      </c>
      <c r="B92" s="5" t="inlineStr">
        <is>
          <t>EBIT Growth 3Y in %</t>
        </is>
      </c>
      <c r="C92" t="n">
        <v>12.69</v>
      </c>
      <c r="D92" t="n">
        <v>8.43</v>
      </c>
      <c r="E92" t="n">
        <v>9.720000000000001</v>
      </c>
      <c r="F92" t="n">
        <v>13.56</v>
      </c>
      <c r="G92" t="n">
        <v>16.07</v>
      </c>
      <c r="H92" t="n">
        <v>20.83</v>
      </c>
      <c r="I92" t="n">
        <v>16.94</v>
      </c>
      <c r="J92" t="n">
        <v>11.48</v>
      </c>
      <c r="K92" t="n">
        <v>14.3</v>
      </c>
      <c r="L92" t="n">
        <v>16.08</v>
      </c>
      <c r="M92" t="n">
        <v>17.21</v>
      </c>
      <c r="N92" t="n">
        <v>16.55</v>
      </c>
      <c r="O92" t="n">
        <v>31.66</v>
      </c>
      <c r="P92" t="n">
        <v>43.84</v>
      </c>
      <c r="Q92" t="n">
        <v>157.67</v>
      </c>
      <c r="R92" t="n">
        <v>284.51</v>
      </c>
      <c r="S92" t="n">
        <v>230.5</v>
      </c>
      <c r="T92" t="inlineStr">
        <is>
          <t>-</t>
        </is>
      </c>
      <c r="U92" t="inlineStr">
        <is>
          <t>-</t>
        </is>
      </c>
    </row>
    <row r="93">
      <c r="A93" s="5" t="inlineStr">
        <is>
          <t>EBIT-Wachstum 5J in %</t>
        </is>
      </c>
      <c r="B93" s="5" t="inlineStr">
        <is>
          <t>EBIT Growth 5Y in %</t>
        </is>
      </c>
      <c r="C93" t="n">
        <v>12.99</v>
      </c>
      <c r="D93" t="n">
        <v>11.62</v>
      </c>
      <c r="E93" t="n">
        <v>11.67</v>
      </c>
      <c r="F93" t="n">
        <v>17.87</v>
      </c>
      <c r="G93" t="n">
        <v>16.73</v>
      </c>
      <c r="H93" t="n">
        <v>12.73</v>
      </c>
      <c r="I93" t="n">
        <v>18.32</v>
      </c>
      <c r="J93" t="n">
        <v>16.73</v>
      </c>
      <c r="K93" t="n">
        <v>10.56</v>
      </c>
      <c r="L93" t="n">
        <v>18.08</v>
      </c>
      <c r="M93" t="n">
        <v>28.84</v>
      </c>
      <c r="N93" t="n">
        <v>28.28</v>
      </c>
      <c r="O93" t="n">
        <v>103.04</v>
      </c>
      <c r="P93" t="n">
        <v>189.22</v>
      </c>
      <c r="Q93" t="n">
        <v>156.65</v>
      </c>
      <c r="R93" t="inlineStr">
        <is>
          <t>-</t>
        </is>
      </c>
      <c r="S93" t="inlineStr">
        <is>
          <t>-</t>
        </is>
      </c>
      <c r="T93" t="inlineStr">
        <is>
          <t>-</t>
        </is>
      </c>
      <c r="U93" t="inlineStr">
        <is>
          <t>-</t>
        </is>
      </c>
    </row>
    <row r="94">
      <c r="A94" s="5" t="inlineStr">
        <is>
          <t>EBIT-Wachstum 10J in %</t>
        </is>
      </c>
      <c r="B94" s="5" t="inlineStr">
        <is>
          <t>EBIT Growth 10Y in %</t>
        </is>
      </c>
      <c r="C94" t="n">
        <v>12.86</v>
      </c>
      <c r="D94" t="n">
        <v>14.97</v>
      </c>
      <c r="E94" t="n">
        <v>14.2</v>
      </c>
      <c r="F94" t="n">
        <v>14.21</v>
      </c>
      <c r="G94" t="n">
        <v>17.4</v>
      </c>
      <c r="H94" t="n">
        <v>20.78</v>
      </c>
      <c r="I94" t="n">
        <v>23.3</v>
      </c>
      <c r="J94" t="n">
        <v>59.88</v>
      </c>
      <c r="K94" t="n">
        <v>99.89</v>
      </c>
      <c r="L94" t="n">
        <v>87.37</v>
      </c>
      <c r="M94" t="inlineStr">
        <is>
          <t>-</t>
        </is>
      </c>
      <c r="N94" t="inlineStr">
        <is>
          <t>-</t>
        </is>
      </c>
      <c r="O94" t="inlineStr">
        <is>
          <t>-</t>
        </is>
      </c>
      <c r="P94" t="inlineStr">
        <is>
          <t>-</t>
        </is>
      </c>
      <c r="Q94" t="inlineStr">
        <is>
          <t>-</t>
        </is>
      </c>
      <c r="R94" t="inlineStr">
        <is>
          <t>-</t>
        </is>
      </c>
      <c r="S94" t="inlineStr">
        <is>
          <t>-</t>
        </is>
      </c>
      <c r="T94" t="inlineStr">
        <is>
          <t>-</t>
        </is>
      </c>
      <c r="U94" t="inlineStr">
        <is>
          <t>-</t>
        </is>
      </c>
    </row>
    <row r="95">
      <c r="A95" s="5" t="inlineStr">
        <is>
          <t>Op.Cashflow Wachstum 1J in %</t>
        </is>
      </c>
      <c r="B95" s="5" t="inlineStr">
        <is>
          <t>Op.Cashflow Wachstum 1Y in %</t>
        </is>
      </c>
      <c r="C95" t="n">
        <v>314.78</v>
      </c>
      <c r="D95" t="n">
        <v>-45.47</v>
      </c>
      <c r="E95" t="n">
        <v>-9.69</v>
      </c>
      <c r="F95" t="n">
        <v>-51.33</v>
      </c>
      <c r="G95" t="n">
        <v>300.63</v>
      </c>
      <c r="H95" t="n">
        <v>-22.55</v>
      </c>
      <c r="I95" t="n">
        <v>4.48</v>
      </c>
      <c r="J95" t="n">
        <v>19.72</v>
      </c>
      <c r="K95" t="n">
        <v>-89.75</v>
      </c>
      <c r="L95" t="n">
        <v>549.39</v>
      </c>
      <c r="M95" t="n">
        <v>173.16</v>
      </c>
      <c r="N95" t="n">
        <v>-79.48999999999999</v>
      </c>
      <c r="O95" t="n">
        <v>79.31</v>
      </c>
      <c r="P95" t="n">
        <v>87.45</v>
      </c>
      <c r="Q95" t="n">
        <v>4.5</v>
      </c>
      <c r="R95" t="n">
        <v>-114.58</v>
      </c>
      <c r="S95" t="n">
        <v>-7948.48</v>
      </c>
      <c r="T95" t="n">
        <v>-82.48999999999999</v>
      </c>
      <c r="U95" t="inlineStr">
        <is>
          <t>-</t>
        </is>
      </c>
    </row>
    <row r="96">
      <c r="A96" s="5" t="inlineStr">
        <is>
          <t>Op.Cashflow Wachstum 3J in %</t>
        </is>
      </c>
      <c r="B96" s="5" t="inlineStr">
        <is>
          <t>Op.Cashflow Wachstum 3Y in %</t>
        </is>
      </c>
      <c r="C96" t="n">
        <v>86.54000000000001</v>
      </c>
      <c r="D96" t="n">
        <v>-35.5</v>
      </c>
      <c r="E96" t="n">
        <v>79.87</v>
      </c>
      <c r="F96" t="n">
        <v>75.58</v>
      </c>
      <c r="G96" t="n">
        <v>94.19</v>
      </c>
      <c r="H96" t="n">
        <v>0.55</v>
      </c>
      <c r="I96" t="n">
        <v>-21.85</v>
      </c>
      <c r="J96" t="n">
        <v>159.79</v>
      </c>
      <c r="K96" t="n">
        <v>210.93</v>
      </c>
      <c r="L96" t="n">
        <v>214.35</v>
      </c>
      <c r="M96" t="n">
        <v>57.66</v>
      </c>
      <c r="N96" t="n">
        <v>29.09</v>
      </c>
      <c r="O96" t="n">
        <v>57.09</v>
      </c>
      <c r="P96" t="n">
        <v>-7.54</v>
      </c>
      <c r="Q96" t="n">
        <v>-2686.19</v>
      </c>
      <c r="R96" t="n">
        <v>-2715.18</v>
      </c>
      <c r="S96" t="inlineStr">
        <is>
          <t>-</t>
        </is>
      </c>
      <c r="T96" t="inlineStr">
        <is>
          <t>-</t>
        </is>
      </c>
      <c r="U96" t="inlineStr">
        <is>
          <t>-</t>
        </is>
      </c>
    </row>
    <row r="97">
      <c r="A97" s="5" t="inlineStr">
        <is>
          <t>Op.Cashflow Wachstum 5J in %</t>
        </is>
      </c>
      <c r="B97" s="5" t="inlineStr">
        <is>
          <t>Op.Cashflow Wachstum 5Y in %</t>
        </is>
      </c>
      <c r="C97" t="n">
        <v>101.78</v>
      </c>
      <c r="D97" t="n">
        <v>34.32</v>
      </c>
      <c r="E97" t="n">
        <v>44.31</v>
      </c>
      <c r="F97" t="n">
        <v>50.19</v>
      </c>
      <c r="G97" t="n">
        <v>42.51</v>
      </c>
      <c r="H97" t="n">
        <v>92.26000000000001</v>
      </c>
      <c r="I97" t="n">
        <v>131.4</v>
      </c>
      <c r="J97" t="n">
        <v>114.61</v>
      </c>
      <c r="K97" t="n">
        <v>126.52</v>
      </c>
      <c r="L97" t="n">
        <v>161.96</v>
      </c>
      <c r="M97" t="n">
        <v>52.99</v>
      </c>
      <c r="N97" t="n">
        <v>-4.56</v>
      </c>
      <c r="O97" t="n">
        <v>-1578.36</v>
      </c>
      <c r="P97" t="n">
        <v>-1610.72</v>
      </c>
      <c r="Q97" t="inlineStr">
        <is>
          <t>-</t>
        </is>
      </c>
      <c r="R97" t="inlineStr">
        <is>
          <t>-</t>
        </is>
      </c>
      <c r="S97" t="inlineStr">
        <is>
          <t>-</t>
        </is>
      </c>
      <c r="T97" t="inlineStr">
        <is>
          <t>-</t>
        </is>
      </c>
      <c r="U97" t="inlineStr">
        <is>
          <t>-</t>
        </is>
      </c>
    </row>
    <row r="98">
      <c r="A98" s="5" t="inlineStr">
        <is>
          <t>Op.Cashflow Wachstum 10J in %</t>
        </is>
      </c>
      <c r="B98" s="5" t="inlineStr">
        <is>
          <t>Op.Cashflow Wachstum 10Y in %</t>
        </is>
      </c>
      <c r="C98" t="n">
        <v>97.02</v>
      </c>
      <c r="D98" t="n">
        <v>82.86</v>
      </c>
      <c r="E98" t="n">
        <v>79.45999999999999</v>
      </c>
      <c r="F98" t="n">
        <v>88.36</v>
      </c>
      <c r="G98" t="n">
        <v>102.23</v>
      </c>
      <c r="H98" t="n">
        <v>72.62</v>
      </c>
      <c r="I98" t="n">
        <v>63.42</v>
      </c>
      <c r="J98" t="n">
        <v>-731.88</v>
      </c>
      <c r="K98" t="n">
        <v>-742.1</v>
      </c>
      <c r="L98" t="inlineStr">
        <is>
          <t>-</t>
        </is>
      </c>
      <c r="M98" t="inlineStr">
        <is>
          <t>-</t>
        </is>
      </c>
      <c r="N98" t="inlineStr">
        <is>
          <t>-</t>
        </is>
      </c>
      <c r="O98" t="inlineStr">
        <is>
          <t>-</t>
        </is>
      </c>
      <c r="P98" t="inlineStr">
        <is>
          <t>-</t>
        </is>
      </c>
      <c r="Q98" t="inlineStr">
        <is>
          <t>-</t>
        </is>
      </c>
      <c r="R98" t="inlineStr">
        <is>
          <t>-</t>
        </is>
      </c>
      <c r="S98" t="inlineStr">
        <is>
          <t>-</t>
        </is>
      </c>
      <c r="T98" t="inlineStr">
        <is>
          <t>-</t>
        </is>
      </c>
      <c r="U98" t="inlineStr">
        <is>
          <t>-</t>
        </is>
      </c>
    </row>
    <row r="99">
      <c r="A99" s="5" t="inlineStr">
        <is>
          <t>Working Capital in Mio</t>
        </is>
      </c>
      <c r="B99" s="5" t="inlineStr">
        <is>
          <t>Working Capital in M</t>
        </is>
      </c>
      <c r="C99" t="n">
        <v>-34.7</v>
      </c>
      <c r="D99" t="n">
        <v>35.6</v>
      </c>
      <c r="E99" t="n">
        <v>21.7</v>
      </c>
      <c r="F99" t="n">
        <v>88.59999999999999</v>
      </c>
      <c r="G99" t="n">
        <v>63.7</v>
      </c>
      <c r="H99" t="n">
        <v>-21.3</v>
      </c>
      <c r="I99" t="n">
        <v>35.3</v>
      </c>
      <c r="J99" t="n">
        <v>14.9</v>
      </c>
      <c r="K99" t="n">
        <v>13.7</v>
      </c>
      <c r="L99" t="n">
        <v>12.2</v>
      </c>
      <c r="M99" t="n">
        <v>24.7</v>
      </c>
      <c r="N99" t="n">
        <v>26</v>
      </c>
      <c r="O99" t="n">
        <v>24.2</v>
      </c>
      <c r="P99" t="n">
        <v>34.9</v>
      </c>
      <c r="Q99" t="n">
        <v>30.4</v>
      </c>
      <c r="R99" t="n">
        <v>13.3</v>
      </c>
      <c r="S99" t="inlineStr">
        <is>
          <t>-</t>
        </is>
      </c>
      <c r="T99" t="inlineStr">
        <is>
          <t>-</t>
        </is>
      </c>
      <c r="U99" t="inlineStr">
        <is>
          <t>-</t>
        </is>
      </c>
      <c r="V99" t="inlineStr">
        <is>
          <t>-</t>
        </is>
      </c>
    </row>
  </sheetData>
  <pageMargins bottom="1" footer="0.5" header="0.5" left="0.75" right="0.75" top="1"/>
</worksheet>
</file>

<file path=xl/worksheets/sheet14.xml><?xml version="1.0" encoding="utf-8"?>
<worksheet xmlns="http://schemas.openxmlformats.org/spreadsheetml/2006/main">
  <sheetPr>
    <outlinePr summaryBelow="1" summaryRight="1"/>
    <pageSetUpPr/>
  </sheetPr>
  <dimension ref="A1:L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DELIVERY HERO </t>
        </is>
      </c>
      <c r="B1" s="2" t="inlineStr">
        <is>
          <t>WKN: A2E4K4  ISIN: DE000A2E4K43  Symbol:DHER  Typ: Aktie</t>
        </is>
      </c>
      <c r="C1" s="2" t="inlineStr"/>
      <c r="D1" s="2" t="inlineStr"/>
      <c r="E1" s="2" t="inlineStr"/>
      <c r="F1" s="2">
        <f>HYPERLINK("mdax_Stock_Data_EUR.xlsx#INDEX!A1",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+49-30-544-459-000</t>
        </is>
      </c>
      <c r="G4" t="inlineStr">
        <is>
          <t>11.02.2020</t>
        </is>
      </c>
      <c r="H4" t="inlineStr">
        <is>
          <t>Preliminary Results</t>
        </is>
      </c>
      <c r="J4" t="inlineStr">
        <is>
          <t>Amundi S.A.</t>
        </is>
      </c>
      <c r="L4" t="inlineStr">
        <is>
          <t>3,22%</t>
        </is>
      </c>
    </row>
    <row r="5">
      <c r="A5" s="5" t="inlineStr">
        <is>
          <t>Ticker</t>
        </is>
      </c>
      <c r="B5" t="inlineStr">
        <is>
          <t>DHER</t>
        </is>
      </c>
      <c r="C5" s="5" t="inlineStr">
        <is>
          <t>Fax</t>
        </is>
      </c>
      <c r="D5" s="5" t="inlineStr"/>
      <c r="E5" t="inlineStr">
        <is>
          <t>-</t>
        </is>
      </c>
      <c r="G5" t="inlineStr">
        <is>
          <t>28.04.2020</t>
        </is>
      </c>
      <c r="H5" t="inlineStr">
        <is>
          <t>Publication Of Annual Report</t>
        </is>
      </c>
      <c r="J5" t="inlineStr">
        <is>
          <t>Rocket Internet SE</t>
        </is>
      </c>
      <c r="L5" t="inlineStr">
        <is>
          <t>3,28%</t>
        </is>
      </c>
    </row>
    <row r="6">
      <c r="A6" s="5" t="inlineStr">
        <is>
          <t>Gelistet Seit / Listed Since</t>
        </is>
      </c>
      <c r="B6" t="inlineStr">
        <is>
          <t>30.06.2017</t>
        </is>
      </c>
      <c r="C6" s="5" t="inlineStr">
        <is>
          <t>Internet</t>
        </is>
      </c>
      <c r="D6" s="5" t="inlineStr"/>
      <c r="E6" t="inlineStr">
        <is>
          <t>https://www.deliveryhero.com/</t>
        </is>
      </c>
      <c r="G6" t="inlineStr">
        <is>
          <t>18.06.2020</t>
        </is>
      </c>
      <c r="H6" t="inlineStr">
        <is>
          <t>Annual General Meeting</t>
        </is>
      </c>
      <c r="J6" t="inlineStr">
        <is>
          <t>Naspers Limited</t>
        </is>
      </c>
      <c r="L6" t="inlineStr">
        <is>
          <t>22,17%</t>
        </is>
      </c>
    </row>
    <row r="7">
      <c r="A7" s="5" t="inlineStr">
        <is>
          <t>Nominalwert / Nominal Value</t>
        </is>
      </c>
      <c r="B7" t="inlineStr">
        <is>
          <t>1,00</t>
        </is>
      </c>
      <c r="C7" s="5" t="inlineStr">
        <is>
          <t>E-Mail</t>
        </is>
      </c>
      <c r="D7" s="5" t="inlineStr"/>
      <c r="E7" t="inlineStr">
        <is>
          <t>info@deliveryhero.com</t>
        </is>
      </c>
      <c r="G7" t="inlineStr">
        <is>
          <t>27.08.2020</t>
        </is>
      </c>
      <c r="H7" t="inlineStr">
        <is>
          <t>Score Half Year</t>
        </is>
      </c>
      <c r="J7" t="inlineStr">
        <is>
          <t>Lukasz Gadowski</t>
        </is>
      </c>
      <c r="L7" t="inlineStr">
        <is>
          <t>2,55%</t>
        </is>
      </c>
    </row>
    <row r="8">
      <c r="A8" s="5" t="inlineStr">
        <is>
          <t>Land / Country</t>
        </is>
      </c>
      <c r="B8" t="inlineStr">
        <is>
          <t>Deutschland</t>
        </is>
      </c>
      <c r="C8" s="5" t="inlineStr">
        <is>
          <t>Inv. Relations E-Mail</t>
        </is>
      </c>
      <c r="D8" s="5" t="inlineStr"/>
      <c r="E8" t="inlineStr">
        <is>
          <t>ir@deliveryhero.com</t>
        </is>
      </c>
      <c r="G8" t="inlineStr">
        <is>
          <t>28.10.2020</t>
        </is>
      </c>
      <c r="H8" t="inlineStr">
        <is>
          <t>Q3 Earnings</t>
        </is>
      </c>
      <c r="J8" t="inlineStr">
        <is>
          <t>Luxor Capital Group, LP</t>
        </is>
      </c>
      <c r="L8" t="inlineStr">
        <is>
          <t>5,00%</t>
        </is>
      </c>
    </row>
    <row r="9">
      <c r="A9" s="5" t="inlineStr">
        <is>
          <t>Währung / Currency</t>
        </is>
      </c>
      <c r="B9" t="inlineStr">
        <is>
          <t>EUR</t>
        </is>
      </c>
      <c r="C9" s="5" t="inlineStr">
        <is>
          <t>Kontaktperson / Contact Person</t>
        </is>
      </c>
      <c r="D9" s="5" t="inlineStr"/>
      <c r="E9" t="inlineStr">
        <is>
          <t>Duncan McIntyre</t>
        </is>
      </c>
      <c r="J9" t="inlineStr">
        <is>
          <t>DHH Main Insight S.à r.l.</t>
        </is>
      </c>
      <c r="L9" t="inlineStr">
        <is>
          <t>7,51%</t>
        </is>
      </c>
    </row>
    <row r="10">
      <c r="A10" s="5" t="inlineStr">
        <is>
          <t>Branche / Industry</t>
        </is>
      </c>
      <c r="B10" t="inlineStr">
        <is>
          <t>Internet Commerce</t>
        </is>
      </c>
      <c r="C10" s="5" t="inlineStr"/>
      <c r="D10" s="5" t="inlineStr"/>
      <c r="J10" t="inlineStr">
        <is>
          <t>The Goldman Sachs Group, Inc.</t>
        </is>
      </c>
      <c r="L10" t="inlineStr">
        <is>
          <t>5,51%</t>
        </is>
      </c>
    </row>
    <row r="11">
      <c r="A11" s="5" t="inlineStr">
        <is>
          <t>Sektor / Sector</t>
        </is>
      </c>
      <c r="B11" t="inlineStr">
        <is>
          <t>Information Technology</t>
        </is>
      </c>
      <c r="J11" t="inlineStr">
        <is>
          <t>Vanguard World Funds</t>
        </is>
      </c>
      <c r="L11" t="inlineStr">
        <is>
          <t>3,07%</t>
        </is>
      </c>
    </row>
    <row r="12">
      <c r="A12" s="5" t="inlineStr">
        <is>
          <t>Typ / Genre</t>
        </is>
      </c>
      <c r="B12" t="inlineStr">
        <is>
          <t>Namensaktie</t>
        </is>
      </c>
      <c r="J12" t="inlineStr">
        <is>
          <t>BlackRock, Inc.</t>
        </is>
      </c>
      <c r="L12" t="inlineStr">
        <is>
          <t>3,25%</t>
        </is>
      </c>
    </row>
    <row r="13">
      <c r="A13" s="5" t="inlineStr">
        <is>
          <t>Adresse / Address</t>
        </is>
      </c>
      <c r="B13" t="inlineStr">
        <is>
          <t>Delivery Hero SEOranienburger Straße 70  D-10117 Berlin</t>
        </is>
      </c>
    </row>
    <row r="14">
      <c r="A14" s="5" t="inlineStr">
        <is>
          <t>Management</t>
        </is>
      </c>
      <c r="B14" t="inlineStr">
        <is>
          <t>Niklas Östberg, Emmanuel Thomassin, Jeri Doris, Mats Diedrichsen, Pieter-Jan Vandepitte, Christian v. Hardenberg, Johannes Bruder</t>
        </is>
      </c>
    </row>
    <row r="15">
      <c r="A15" s="5" t="inlineStr">
        <is>
          <t>Aufsichtsrat / Board</t>
        </is>
      </c>
      <c r="B15" t="inlineStr">
        <is>
          <t>Dr. Martin Enderle, Hilary Gosher, Vera Stachowiak, Christian Graf von Hardenberg, Patrick Kolek, Björn Ljungberg</t>
        </is>
      </c>
    </row>
    <row r="16">
      <c r="A16" s="5" t="inlineStr">
        <is>
          <t>Beschreibung</t>
        </is>
      </c>
      <c r="B16" t="inlineStr">
        <is>
          <t>Die Delivery Hero SE ist ein weltweit führender Anbieter von online Essensbestelldiensten und betreibt eigene Lieferservices. Das Unternehmen ist mit seinen Diensten in über 40 Ländern auf sechs Kontinenten vertreten. Neben den online Bestellplattformen betreibt das Unternehmen seine eigenen Lieferservices in Großstädten rund um den Globus. Auf den Internetplattformen hat der Kunde die Möglichkeit aus einer Vielzahl von Lieferdiensten aus der Region zu wählen und über die Webseite oder per App zu bestellen. Die Bezahlung kann bar oder bargeldlos erfolgen. Für Gastronomiebetriebe bietet Delivery Hero ein Liefer- und Point of Sale-System an, um eingegangene Bestellungen sofort bearbeiten zu können. Darüber hinaus werden Essensverpackung und Werbe- und Druckdienstleistungen angeboten. Zu den bekannten Internetplattformen zählen foodora, Foodpanda und weitere Marken, über die auch die Auslieferung erfolgen kann. Zur Koordination der Liefer-Flotte entwickelte das Unternehmen eine eigene Dispatch Software. Derzeit plant das Unternehmen den Verkauf der deutschen Lieferdienste Lieferheld, Pizza.de und foodora an an den britischen Konkurrenten Takeaway.com. Copyright 2014 FINANCE BASE AG</t>
        </is>
      </c>
    </row>
    <row r="17">
      <c r="A17" s="5" t="inlineStr">
        <is>
          <t>Profile</t>
        </is>
      </c>
      <c r="B17" t="inlineStr">
        <is>
          <t>The Delivery Hero SE is a leading global provider of online food ordering services and operates its own delivery services. The company markets its services in over 40 countries on six continents. In addition to online ordering platforms, the company operates its own delivery service in major cities around the globe. On the internet platforms, the customer has the opportunity to choose from a variety of delivery services from the region and to order via the website or by app. Payment can be made in cash or cash. For gastronomy Delivery Hero offers a delivery and point of sale system to be able to received orders immediately edit. In addition, food packaging and advertising and printing services are offered. Among the well-known Internet platforms include foodora, Food Panda and other brands, can be done through the delivery. To coordinate the delivery fleet, the company developed its own dispatch software. The company plans to sell the German delivery Lieferheld, Pizza.de and foodora at the British competitor Takeaway.com.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2020</v>
      </c>
      <c r="D19" s="5" t="n">
        <v>2019</v>
      </c>
      <c r="E19" s="5" t="n">
        <v>2018</v>
      </c>
      <c r="F19" s="5" t="n">
        <v>2017</v>
      </c>
      <c r="G19" s="5" t="n">
        <v>2016</v>
      </c>
      <c r="H19" s="5" t="n">
        <v>2015</v>
      </c>
      <c r="I19" s="5" t="inlineStr"/>
      <c r="J19" s="5" t="inlineStr"/>
      <c r="K19" s="5" t="inlineStr"/>
      <c r="L19" s="5" t="inlineStr"/>
    </row>
    <row r="20">
      <c r="A20" s="5" t="inlineStr">
        <is>
          <t>Umsatz</t>
        </is>
      </c>
      <c r="B20" s="5" t="inlineStr">
        <is>
          <t>Revenue</t>
        </is>
      </c>
      <c r="C20" t="inlineStr">
        <is>
          <t>-</t>
        </is>
      </c>
      <c r="D20" t="n">
        <v>1238</v>
      </c>
      <c r="E20" t="n">
        <v>665.1</v>
      </c>
      <c r="F20" t="n">
        <v>543.7</v>
      </c>
      <c r="G20" t="n">
        <v>297</v>
      </c>
      <c r="H20" t="n">
        <v>166.2</v>
      </c>
    </row>
    <row r="21">
      <c r="A21" s="5" t="inlineStr">
        <is>
          <t>Bruttoergebnis vom Umsatz</t>
        </is>
      </c>
      <c r="B21" s="5" t="inlineStr">
        <is>
          <t>Gross Profit</t>
        </is>
      </c>
      <c r="C21" t="inlineStr">
        <is>
          <t>-</t>
        </is>
      </c>
      <c r="D21" t="n">
        <v>311.2</v>
      </c>
      <c r="E21" t="n">
        <v>347.2</v>
      </c>
      <c r="F21" t="n">
        <v>345.8</v>
      </c>
      <c r="G21" t="n">
        <v>212.7</v>
      </c>
      <c r="H21" t="n">
        <v>136.8</v>
      </c>
    </row>
    <row r="22">
      <c r="A22" s="5" t="inlineStr">
        <is>
          <t>Operatives Ergebnis (EBIT)</t>
        </is>
      </c>
      <c r="B22" s="5" t="inlineStr">
        <is>
          <t>EBIT Earning Before Interest &amp; Tax</t>
        </is>
      </c>
      <c r="C22" t="inlineStr">
        <is>
          <t>-</t>
        </is>
      </c>
      <c r="D22" t="n">
        <v>-648</v>
      </c>
      <c r="E22" t="n">
        <v>-241.7</v>
      </c>
      <c r="F22" t="n">
        <v>-245.1</v>
      </c>
      <c r="G22" t="n">
        <v>-159.8</v>
      </c>
      <c r="H22" t="n">
        <v>-198.8</v>
      </c>
    </row>
    <row r="23">
      <c r="A23" s="5" t="inlineStr">
        <is>
          <t>Finanzergebnis</t>
        </is>
      </c>
      <c r="B23" s="5" t="inlineStr">
        <is>
          <t>Financial Result</t>
        </is>
      </c>
      <c r="C23" t="inlineStr">
        <is>
          <t>-</t>
        </is>
      </c>
      <c r="D23" t="n">
        <v>-15.4</v>
      </c>
      <c r="E23" t="n">
        <v>21.6</v>
      </c>
      <c r="F23" t="n">
        <v>-91.3</v>
      </c>
      <c r="G23" t="n">
        <v>-42.5</v>
      </c>
      <c r="H23" t="n">
        <v>-47.8</v>
      </c>
    </row>
    <row r="24">
      <c r="A24" s="5" t="inlineStr">
        <is>
          <t>Ergebnis vor Steuer (EBT)</t>
        </is>
      </c>
      <c r="B24" s="5" t="inlineStr">
        <is>
          <t>EBT Earning Before Tax</t>
        </is>
      </c>
      <c r="C24" t="inlineStr">
        <is>
          <t>-</t>
        </is>
      </c>
      <c r="D24" t="n">
        <v>-663.4</v>
      </c>
      <c r="E24" t="n">
        <v>-220.1</v>
      </c>
      <c r="F24" t="n">
        <v>-336.4</v>
      </c>
      <c r="G24" t="n">
        <v>-202.3</v>
      </c>
      <c r="H24" t="n">
        <v>-246.6</v>
      </c>
    </row>
    <row r="25">
      <c r="A25" s="5" t="inlineStr">
        <is>
          <t>Steuern auf Einkommen und Ertrag</t>
        </is>
      </c>
      <c r="B25" s="5" t="inlineStr">
        <is>
          <t>Taxes on income and earnings</t>
        </is>
      </c>
      <c r="C25" t="inlineStr">
        <is>
          <t>-</t>
        </is>
      </c>
      <c r="D25" t="n">
        <v>26.5</v>
      </c>
      <c r="E25" t="n">
        <v>18.3</v>
      </c>
      <c r="F25" t="n">
        <v>1.7</v>
      </c>
      <c r="G25" t="n">
        <v>-11</v>
      </c>
      <c r="H25" t="n">
        <v>-2.2</v>
      </c>
    </row>
    <row r="26">
      <c r="A26" s="5" t="inlineStr">
        <is>
          <t>Ergebnis nach Steuer</t>
        </is>
      </c>
      <c r="B26" s="5" t="inlineStr">
        <is>
          <t>Earnings after tax</t>
        </is>
      </c>
      <c r="C26" t="inlineStr">
        <is>
          <t>-</t>
        </is>
      </c>
      <c r="D26" t="n">
        <v>-689.9</v>
      </c>
      <c r="E26" t="n">
        <v>-238.4</v>
      </c>
      <c r="F26" t="n">
        <v>-338.1</v>
      </c>
      <c r="G26" t="n">
        <v>-191.3</v>
      </c>
      <c r="H26" t="n">
        <v>-244.5</v>
      </c>
    </row>
    <row r="27">
      <c r="A27" s="5" t="inlineStr">
        <is>
          <t>Minderheitenanteil</t>
        </is>
      </c>
      <c r="B27" s="5" t="inlineStr">
        <is>
          <t>Minority Share</t>
        </is>
      </c>
      <c r="C27" t="inlineStr">
        <is>
          <t>-</t>
        </is>
      </c>
      <c r="D27" t="inlineStr">
        <is>
          <t>-</t>
        </is>
      </c>
      <c r="E27" t="n">
        <v>4</v>
      </c>
      <c r="F27" t="n">
        <v>2.9</v>
      </c>
      <c r="G27" t="n">
        <v>7.5</v>
      </c>
      <c r="H27" t="n">
        <v>8.300000000000001</v>
      </c>
    </row>
    <row r="28">
      <c r="A28" s="5" t="inlineStr">
        <is>
          <t>Jahresüberschuss/-fehlbetrag</t>
        </is>
      </c>
      <c r="B28" s="5" t="inlineStr">
        <is>
          <t>Net Profit</t>
        </is>
      </c>
      <c r="C28" t="inlineStr">
        <is>
          <t>-</t>
        </is>
      </c>
      <c r="D28" t="n">
        <v>230.2</v>
      </c>
      <c r="E28" t="n">
        <v>-38.2</v>
      </c>
      <c r="F28" t="n">
        <v>-345.1</v>
      </c>
      <c r="G28" t="n">
        <v>-187.4</v>
      </c>
      <c r="H28" t="n">
        <v>-244.6</v>
      </c>
    </row>
    <row r="29">
      <c r="A29" s="5" t="inlineStr">
        <is>
          <t>Summe Umlaufvermögen</t>
        </is>
      </c>
      <c r="B29" s="5" t="inlineStr">
        <is>
          <t>Current Assets</t>
        </is>
      </c>
      <c r="C29" t="inlineStr">
        <is>
          <t>-</t>
        </is>
      </c>
      <c r="D29" t="n">
        <v>949.6</v>
      </c>
      <c r="E29" t="n">
        <v>875.8</v>
      </c>
      <c r="F29" t="n">
        <v>764.6</v>
      </c>
      <c r="G29" t="n">
        <v>297.2</v>
      </c>
      <c r="H29" t="n">
        <v>193.4</v>
      </c>
    </row>
    <row r="30">
      <c r="A30" s="5" t="inlineStr">
        <is>
          <t>Summe Anlagevermögen</t>
        </is>
      </c>
      <c r="B30" s="5" t="inlineStr">
        <is>
          <t>Fixed Assets</t>
        </is>
      </c>
      <c r="C30" t="inlineStr">
        <is>
          <t>-</t>
        </is>
      </c>
      <c r="D30" t="n">
        <v>1723</v>
      </c>
      <c r="E30" t="n">
        <v>1129</v>
      </c>
      <c r="F30" t="n">
        <v>1284</v>
      </c>
      <c r="G30" t="n">
        <v>1335</v>
      </c>
      <c r="H30" t="n">
        <v>1196</v>
      </c>
    </row>
    <row r="31">
      <c r="A31" s="5" t="inlineStr">
        <is>
          <t>Summe Aktiva</t>
        </is>
      </c>
      <c r="B31" s="5" t="inlineStr">
        <is>
          <t>Total Assets</t>
        </is>
      </c>
      <c r="C31" t="inlineStr">
        <is>
          <t>-</t>
        </is>
      </c>
      <c r="D31" t="n">
        <v>2673</v>
      </c>
      <c r="E31" t="n">
        <v>2005</v>
      </c>
      <c r="F31" t="n">
        <v>2048</v>
      </c>
      <c r="G31" t="n">
        <v>1632</v>
      </c>
      <c r="H31" t="n">
        <v>1389</v>
      </c>
    </row>
    <row r="32">
      <c r="A32" s="5" t="inlineStr">
        <is>
          <t>Summe kurzfristiges Fremdkapital</t>
        </is>
      </c>
      <c r="B32" s="5" t="inlineStr">
        <is>
          <t>Short-Term Debt</t>
        </is>
      </c>
      <c r="C32" t="inlineStr">
        <is>
          <t>-</t>
        </is>
      </c>
      <c r="D32" t="n">
        <v>617.9</v>
      </c>
      <c r="E32" t="n">
        <v>327.4</v>
      </c>
      <c r="F32" t="n">
        <v>222.2</v>
      </c>
      <c r="G32" t="n">
        <v>237.3</v>
      </c>
      <c r="H32" t="n">
        <v>180.7</v>
      </c>
    </row>
    <row r="33">
      <c r="A33" s="5" t="inlineStr">
        <is>
          <t>Summe langfristiges Fremdkapital</t>
        </is>
      </c>
      <c r="B33" s="5" t="inlineStr">
        <is>
          <t>Long-Term Debt</t>
        </is>
      </c>
      <c r="C33" t="inlineStr">
        <is>
          <t>-</t>
        </is>
      </c>
      <c r="D33" t="n">
        <v>185.4</v>
      </c>
      <c r="E33" t="n">
        <v>62.5</v>
      </c>
      <c r="F33" t="n">
        <v>105.2</v>
      </c>
      <c r="G33" t="n">
        <v>502.6</v>
      </c>
      <c r="H33" t="n">
        <v>443.3</v>
      </c>
    </row>
    <row r="34">
      <c r="A34" s="5" t="inlineStr">
        <is>
          <t>Summe Fremdkapital</t>
        </is>
      </c>
      <c r="B34" s="5" t="inlineStr">
        <is>
          <t>Total Liabilities</t>
        </is>
      </c>
      <c r="C34" t="inlineStr">
        <is>
          <t>-</t>
        </is>
      </c>
      <c r="D34" t="n">
        <v>803.3</v>
      </c>
      <c r="E34" t="n">
        <v>389.9</v>
      </c>
      <c r="F34" t="n">
        <v>327.4</v>
      </c>
      <c r="G34" t="n">
        <v>739.9</v>
      </c>
      <c r="H34" t="n">
        <v>624</v>
      </c>
    </row>
    <row r="35">
      <c r="A35" s="5" t="inlineStr">
        <is>
          <t>Minderheitenanteil</t>
        </is>
      </c>
      <c r="B35" s="5" t="inlineStr">
        <is>
          <t>Minority Share</t>
        </is>
      </c>
      <c r="C35" t="inlineStr">
        <is>
          <t>-</t>
        </is>
      </c>
      <c r="D35" t="n">
        <v>-2</v>
      </c>
      <c r="E35" t="n">
        <v>-2.3</v>
      </c>
      <c r="F35" t="n">
        <v>1.5</v>
      </c>
      <c r="G35" t="n">
        <v>-9.6</v>
      </c>
      <c r="H35" t="n">
        <v>-6.5</v>
      </c>
    </row>
    <row r="36">
      <c r="A36" s="5" t="inlineStr">
        <is>
          <t>Summe Eigenkapital</t>
        </is>
      </c>
      <c r="B36" s="5" t="inlineStr">
        <is>
          <t>Equity</t>
        </is>
      </c>
      <c r="C36" t="inlineStr">
        <is>
          <t>-</t>
        </is>
      </c>
      <c r="D36" t="n">
        <v>1872</v>
      </c>
      <c r="E36" t="n">
        <v>1617</v>
      </c>
      <c r="F36" t="n">
        <v>1719</v>
      </c>
      <c r="G36" t="n">
        <v>901.8</v>
      </c>
      <c r="H36" t="n">
        <v>772</v>
      </c>
    </row>
    <row r="37">
      <c r="A37" s="5" t="inlineStr">
        <is>
          <t>Summe Passiva</t>
        </is>
      </c>
      <c r="B37" s="5" t="inlineStr">
        <is>
          <t>Liabilities &amp; Shareholder Equity</t>
        </is>
      </c>
      <c r="C37" t="inlineStr">
        <is>
          <t>-</t>
        </is>
      </c>
      <c r="D37" t="n">
        <v>2673</v>
      </c>
      <c r="E37" t="n">
        <v>2005</v>
      </c>
      <c r="F37" t="n">
        <v>2048</v>
      </c>
      <c r="G37" t="n">
        <v>1632</v>
      </c>
      <c r="H37" t="n">
        <v>1389</v>
      </c>
    </row>
    <row r="38">
      <c r="A38" s="5" t="inlineStr">
        <is>
          <t>Mio.Aktien im Umlauf</t>
        </is>
      </c>
      <c r="B38" s="5" t="inlineStr">
        <is>
          <t>Million shares outstanding</t>
        </is>
      </c>
      <c r="C38" t="n">
        <v>198.73</v>
      </c>
      <c r="D38" t="n">
        <v>188.78</v>
      </c>
      <c r="E38" t="n">
        <v>185.93</v>
      </c>
      <c r="F38" t="n">
        <v>182.5</v>
      </c>
      <c r="G38" t="inlineStr">
        <is>
          <t>-</t>
        </is>
      </c>
      <c r="H38" t="inlineStr">
        <is>
          <t>-</t>
        </is>
      </c>
    </row>
    <row r="39">
      <c r="A39" s="5" t="inlineStr">
        <is>
          <t>Gezeichnetes Kapital (in Mio.)</t>
        </is>
      </c>
      <c r="B39" s="5" t="inlineStr">
        <is>
          <t>Subscribed Capital in M</t>
        </is>
      </c>
      <c r="C39" t="n">
        <v>198.73</v>
      </c>
      <c r="D39" t="n">
        <v>188.78</v>
      </c>
      <c r="E39" t="n">
        <v>185.93</v>
      </c>
      <c r="F39" t="n">
        <v>182.5</v>
      </c>
      <c r="G39" t="inlineStr">
        <is>
          <t>-</t>
        </is>
      </c>
      <c r="H39" t="inlineStr">
        <is>
          <t>-</t>
        </is>
      </c>
    </row>
    <row r="40">
      <c r="A40" s="5" t="inlineStr">
        <is>
          <t>Ergebnis je Aktie (brutto)</t>
        </is>
      </c>
      <c r="B40" s="5" t="inlineStr">
        <is>
          <t>Earnings per share</t>
        </is>
      </c>
      <c r="C40" t="inlineStr">
        <is>
          <t>-</t>
        </is>
      </c>
      <c r="D40" t="n">
        <v>-3.51</v>
      </c>
      <c r="E40" t="n">
        <v>-1.18</v>
      </c>
      <c r="F40" t="n">
        <v>-1.84</v>
      </c>
      <c r="G40" t="inlineStr">
        <is>
          <t>-</t>
        </is>
      </c>
      <c r="H40" t="inlineStr">
        <is>
          <t>-</t>
        </is>
      </c>
    </row>
    <row r="41">
      <c r="A41" s="5" t="inlineStr">
        <is>
          <t>Ergebnis je Aktie (unverwässert)</t>
        </is>
      </c>
      <c r="B41" s="5" t="inlineStr">
        <is>
          <t>Basic Earnings per share</t>
        </is>
      </c>
      <c r="C41" t="inlineStr">
        <is>
          <t>-</t>
        </is>
      </c>
      <c r="D41" t="n">
        <v>1.22</v>
      </c>
      <c r="E41" t="n">
        <v>-0.21</v>
      </c>
      <c r="F41" t="n">
        <v>-2.19</v>
      </c>
      <c r="G41" t="inlineStr">
        <is>
          <t>-</t>
        </is>
      </c>
      <c r="H41" t="inlineStr">
        <is>
          <t>-</t>
        </is>
      </c>
    </row>
    <row r="42">
      <c r="A42" s="5" t="inlineStr">
        <is>
          <t>Ergebnis je Aktie (verwässert)</t>
        </is>
      </c>
      <c r="B42" s="5" t="inlineStr">
        <is>
          <t>Diluted Earnings per share</t>
        </is>
      </c>
      <c r="C42" t="inlineStr">
        <is>
          <t>-</t>
        </is>
      </c>
      <c r="D42" t="n">
        <v>1.22</v>
      </c>
      <c r="E42" t="n">
        <v>-0.21</v>
      </c>
      <c r="F42" t="n">
        <v>-2.19</v>
      </c>
      <c r="G42" t="inlineStr">
        <is>
          <t>-</t>
        </is>
      </c>
      <c r="H42" t="inlineStr">
        <is>
          <t>-</t>
        </is>
      </c>
    </row>
    <row r="43">
      <c r="A43" s="5" t="inlineStr">
        <is>
          <t>Dividende je Aktie</t>
        </is>
      </c>
      <c r="B43" s="5" t="inlineStr">
        <is>
          <t>Dividend per share</t>
        </is>
      </c>
      <c r="C43" t="inlineStr">
        <is>
          <t>-</t>
        </is>
      </c>
      <c r="D43" t="inlineStr">
        <is>
          <t>-</t>
        </is>
      </c>
      <c r="E43" t="inlineStr">
        <is>
          <t>-</t>
        </is>
      </c>
      <c r="F43" t="inlineStr">
        <is>
          <t>-</t>
        </is>
      </c>
      <c r="G43" t="inlineStr">
        <is>
          <t>-</t>
        </is>
      </c>
      <c r="H43" t="inlineStr">
        <is>
          <t>-</t>
        </is>
      </c>
    </row>
    <row r="44">
      <c r="A44" s="5" t="inlineStr">
        <is>
          <t>Dividendenausschüttung in Mio</t>
        </is>
      </c>
      <c r="B44" s="5" t="inlineStr">
        <is>
          <t>Dividend Payment in M</t>
        </is>
      </c>
      <c r="C44" t="inlineStr">
        <is>
          <t>-</t>
        </is>
      </c>
      <c r="D44" t="inlineStr">
        <is>
          <t>-</t>
        </is>
      </c>
      <c r="E44" t="inlineStr">
        <is>
          <t>-</t>
        </is>
      </c>
      <c r="F44" t="inlineStr">
        <is>
          <t>-</t>
        </is>
      </c>
      <c r="G44" t="inlineStr">
        <is>
          <t>-</t>
        </is>
      </c>
      <c r="H44" t="inlineStr">
        <is>
          <t>-</t>
        </is>
      </c>
    </row>
    <row r="45">
      <c r="A45" s="5" t="inlineStr">
        <is>
          <t>Umsatz je Aktie</t>
        </is>
      </c>
      <c r="B45" s="5" t="inlineStr">
        <is>
          <t>Revenue per share</t>
        </is>
      </c>
      <c r="C45" t="inlineStr">
        <is>
          <t>-</t>
        </is>
      </c>
      <c r="D45" t="n">
        <v>6.56</v>
      </c>
      <c r="E45" t="n">
        <v>3.58</v>
      </c>
      <c r="F45" t="n">
        <v>2.98</v>
      </c>
      <c r="G45" t="inlineStr">
        <is>
          <t>-</t>
        </is>
      </c>
      <c r="H45" t="inlineStr">
        <is>
          <t>-</t>
        </is>
      </c>
    </row>
    <row r="46">
      <c r="A46" s="5" t="inlineStr">
        <is>
          <t>Buchwert je Aktie</t>
        </is>
      </c>
      <c r="B46" s="5" t="inlineStr">
        <is>
          <t>Book value per share</t>
        </is>
      </c>
      <c r="C46" t="inlineStr">
        <is>
          <t>-</t>
        </is>
      </c>
      <c r="D46" t="n">
        <v>9.9</v>
      </c>
      <c r="E46" t="n">
        <v>8.69</v>
      </c>
      <c r="F46" t="n">
        <v>9.43</v>
      </c>
      <c r="G46" t="inlineStr">
        <is>
          <t>-</t>
        </is>
      </c>
      <c r="H46" t="inlineStr">
        <is>
          <t>-</t>
        </is>
      </c>
    </row>
    <row r="47">
      <c r="A47" s="5" t="inlineStr">
        <is>
          <t>Cashflow je Aktie</t>
        </is>
      </c>
      <c r="B47" s="5" t="inlineStr">
        <is>
          <t>Cashflow per share</t>
        </is>
      </c>
      <c r="C47" t="inlineStr">
        <is>
          <t>-</t>
        </is>
      </c>
      <c r="D47" t="n">
        <v>-1.93</v>
      </c>
      <c r="E47" t="n">
        <v>-0.89</v>
      </c>
      <c r="F47" t="n">
        <v>-1.15</v>
      </c>
      <c r="G47" t="inlineStr">
        <is>
          <t>-</t>
        </is>
      </c>
      <c r="H47" t="inlineStr">
        <is>
          <t>-</t>
        </is>
      </c>
    </row>
    <row r="48">
      <c r="A48" s="5" t="inlineStr">
        <is>
          <t>Bilanzsumme je Aktie</t>
        </is>
      </c>
      <c r="B48" s="5" t="inlineStr">
        <is>
          <t>Total assets per share</t>
        </is>
      </c>
      <c r="C48" t="inlineStr">
        <is>
          <t>-</t>
        </is>
      </c>
      <c r="D48" t="n">
        <v>14.16</v>
      </c>
      <c r="E48" t="n">
        <v>10.78</v>
      </c>
      <c r="F48" t="n">
        <v>11.22</v>
      </c>
      <c r="G48" t="inlineStr">
        <is>
          <t>-</t>
        </is>
      </c>
      <c r="H48" t="inlineStr">
        <is>
          <t>-</t>
        </is>
      </c>
    </row>
    <row r="49">
      <c r="A49" s="5" t="inlineStr">
        <is>
          <t>Personal am Ende des Jahres</t>
        </is>
      </c>
      <c r="B49" s="5" t="inlineStr">
        <is>
          <t>Staff at the end of year</t>
        </is>
      </c>
      <c r="C49" t="inlineStr">
        <is>
          <t>-</t>
        </is>
      </c>
      <c r="D49" t="n">
        <v>23436</v>
      </c>
      <c r="E49" t="n">
        <v>19834</v>
      </c>
      <c r="F49" t="n">
        <v>12882</v>
      </c>
      <c r="G49" t="inlineStr">
        <is>
          <t>-</t>
        </is>
      </c>
      <c r="H49" t="inlineStr">
        <is>
          <t>-</t>
        </is>
      </c>
    </row>
    <row r="50">
      <c r="A50" s="5" t="inlineStr">
        <is>
          <t>Personalaufwand in Mio. EUR</t>
        </is>
      </c>
      <c r="B50" s="5" t="inlineStr">
        <is>
          <t>Personnel expenses in M</t>
        </is>
      </c>
      <c r="C50" t="inlineStr">
        <is>
          <t>-</t>
        </is>
      </c>
      <c r="D50" t="n">
        <v>542.4</v>
      </c>
      <c r="E50" t="n">
        <v>340</v>
      </c>
      <c r="F50" t="n">
        <v>237.8</v>
      </c>
      <c r="G50" t="inlineStr">
        <is>
          <t>-</t>
        </is>
      </c>
      <c r="H50" t="inlineStr">
        <is>
          <t>-</t>
        </is>
      </c>
    </row>
    <row r="51">
      <c r="A51" s="5" t="inlineStr">
        <is>
          <t>Aufwand je Mitarbeiter in EUR</t>
        </is>
      </c>
      <c r="B51" s="5" t="inlineStr">
        <is>
          <t>Effort per employee</t>
        </is>
      </c>
      <c r="C51" t="inlineStr">
        <is>
          <t>-</t>
        </is>
      </c>
      <c r="D51" t="n">
        <v>23144</v>
      </c>
      <c r="E51" t="n">
        <v>17142</v>
      </c>
      <c r="F51" t="n">
        <v>18460</v>
      </c>
      <c r="G51" t="inlineStr">
        <is>
          <t>-</t>
        </is>
      </c>
      <c r="H51" t="inlineStr">
        <is>
          <t>-</t>
        </is>
      </c>
    </row>
    <row r="52">
      <c r="A52" s="5" t="inlineStr">
        <is>
          <t>Umsatz je Mitarbeiter in EUR</t>
        </is>
      </c>
      <c r="B52" s="5" t="inlineStr">
        <is>
          <t>Turnover per employee</t>
        </is>
      </c>
      <c r="C52" t="inlineStr">
        <is>
          <t>-</t>
        </is>
      </c>
      <c r="D52" t="n">
        <v>52808</v>
      </c>
      <c r="E52" t="n">
        <v>33533</v>
      </c>
      <c r="F52" t="n">
        <v>42206</v>
      </c>
      <c r="G52" t="inlineStr">
        <is>
          <t>-</t>
        </is>
      </c>
      <c r="H52" t="inlineStr">
        <is>
          <t>-</t>
        </is>
      </c>
    </row>
    <row r="53">
      <c r="A53" s="5" t="inlineStr">
        <is>
          <t>Bruttoergebnis je Mitarbeiter in EUR</t>
        </is>
      </c>
      <c r="B53" s="5" t="inlineStr">
        <is>
          <t>Gross Profit per employee</t>
        </is>
      </c>
      <c r="C53" t="inlineStr">
        <is>
          <t>-</t>
        </is>
      </c>
      <c r="D53" t="n">
        <v>13279</v>
      </c>
      <c r="E53" t="n">
        <v>17505</v>
      </c>
      <c r="F53" t="n">
        <v>26844</v>
      </c>
      <c r="G53" t="inlineStr">
        <is>
          <t>-</t>
        </is>
      </c>
      <c r="H53" t="inlineStr">
        <is>
          <t>-</t>
        </is>
      </c>
    </row>
    <row r="54">
      <c r="A54" s="5" t="inlineStr">
        <is>
          <t>Gewinn je Mitarbeiter in EUR</t>
        </is>
      </c>
      <c r="B54" s="5" t="inlineStr">
        <is>
          <t>Earnings per employee</t>
        </is>
      </c>
      <c r="C54" t="inlineStr">
        <is>
          <t>-</t>
        </is>
      </c>
      <c r="D54" t="n">
        <v>9823</v>
      </c>
      <c r="E54" t="n">
        <v>-1926</v>
      </c>
      <c r="F54" t="n">
        <v>-26789</v>
      </c>
      <c r="G54" t="inlineStr">
        <is>
          <t>-</t>
        </is>
      </c>
      <c r="H54" t="inlineStr">
        <is>
          <t>-</t>
        </is>
      </c>
    </row>
    <row r="55">
      <c r="A55" s="5" t="inlineStr">
        <is>
          <t>KGV (Kurs/Gewinn)</t>
        </is>
      </c>
      <c r="B55" s="5" t="inlineStr">
        <is>
          <t>PE (price/earnings)</t>
        </is>
      </c>
      <c r="C55" t="inlineStr">
        <is>
          <t>-</t>
        </is>
      </c>
      <c r="D55" t="n">
        <v>56.9</v>
      </c>
      <c r="E55" t="inlineStr">
        <is>
          <t>-</t>
        </is>
      </c>
      <c r="F55" t="inlineStr">
        <is>
          <t>-</t>
        </is>
      </c>
      <c r="G55" t="inlineStr">
        <is>
          <t>-</t>
        </is>
      </c>
      <c r="H55" t="inlineStr">
        <is>
          <t>-</t>
        </is>
      </c>
    </row>
    <row r="56">
      <c r="A56" s="5" t="inlineStr">
        <is>
          <t>KUV (Kurs/Umsatz)</t>
        </is>
      </c>
      <c r="B56" s="5" t="inlineStr">
        <is>
          <t>PS (price/sales)</t>
        </is>
      </c>
      <c r="C56" t="inlineStr">
        <is>
          <t>-</t>
        </is>
      </c>
      <c r="D56" t="n">
        <v>10.59</v>
      </c>
      <c r="E56" t="n">
        <v>9.09</v>
      </c>
      <c r="F56" t="n">
        <v>11.08</v>
      </c>
      <c r="G56" t="inlineStr">
        <is>
          <t>-</t>
        </is>
      </c>
      <c r="H56" t="inlineStr">
        <is>
          <t>-</t>
        </is>
      </c>
    </row>
    <row r="57">
      <c r="A57" s="5" t="inlineStr">
        <is>
          <t>KBV (Kurs/Buchwert)</t>
        </is>
      </c>
      <c r="B57" s="5" t="inlineStr">
        <is>
          <t>PB (price/book value)</t>
        </is>
      </c>
      <c r="C57" t="inlineStr">
        <is>
          <t>-</t>
        </is>
      </c>
      <c r="D57" t="n">
        <v>7</v>
      </c>
      <c r="E57" t="n">
        <v>3.74</v>
      </c>
      <c r="F57" t="n">
        <v>3.5</v>
      </c>
      <c r="G57" t="inlineStr">
        <is>
          <t>-</t>
        </is>
      </c>
      <c r="H57" t="inlineStr">
        <is>
          <t>-</t>
        </is>
      </c>
    </row>
    <row r="58">
      <c r="A58" s="5" t="inlineStr">
        <is>
          <t>KCV (Kurs/Cashflow)</t>
        </is>
      </c>
      <c r="B58" s="5" t="inlineStr">
        <is>
          <t>PC (price/cashflow)</t>
        </is>
      </c>
      <c r="C58" t="inlineStr">
        <is>
          <t>-</t>
        </is>
      </c>
      <c r="D58" t="n">
        <v>-35.92</v>
      </c>
      <c r="E58" t="n">
        <v>-36.71</v>
      </c>
      <c r="F58" t="n">
        <v>-28.6</v>
      </c>
      <c r="G58" t="inlineStr">
        <is>
          <t>-</t>
        </is>
      </c>
      <c r="H58" t="inlineStr">
        <is>
          <t>-</t>
        </is>
      </c>
    </row>
    <row r="59">
      <c r="A59" s="5" t="inlineStr">
        <is>
          <t>Dividendenrendite in %</t>
        </is>
      </c>
      <c r="B59" s="5" t="inlineStr">
        <is>
          <t>Dividend Yield in %</t>
        </is>
      </c>
      <c r="C59" t="inlineStr">
        <is>
          <t>-</t>
        </is>
      </c>
      <c r="D59" t="inlineStr">
        <is>
          <t>-</t>
        </is>
      </c>
      <c r="E59" t="inlineStr">
        <is>
          <t>-</t>
        </is>
      </c>
      <c r="F59" t="inlineStr">
        <is>
          <t>-</t>
        </is>
      </c>
      <c r="G59" t="inlineStr">
        <is>
          <t>-</t>
        </is>
      </c>
      <c r="H59" t="inlineStr">
        <is>
          <t>-</t>
        </is>
      </c>
    </row>
    <row r="60">
      <c r="A60" s="5" t="inlineStr">
        <is>
          <t>Gewinnrendite in %</t>
        </is>
      </c>
      <c r="B60" s="5" t="inlineStr">
        <is>
          <t>Return on profit in %</t>
        </is>
      </c>
      <c r="C60" t="inlineStr">
        <is>
          <t>-</t>
        </is>
      </c>
      <c r="D60" t="n">
        <v>1.8</v>
      </c>
      <c r="E60" t="n">
        <v>-0.6</v>
      </c>
      <c r="F60" t="n">
        <v>-6.6</v>
      </c>
      <c r="G60" t="inlineStr">
        <is>
          <t>-</t>
        </is>
      </c>
      <c r="H60" t="inlineStr">
        <is>
          <t>-</t>
        </is>
      </c>
    </row>
    <row r="61">
      <c r="A61" s="5" t="inlineStr">
        <is>
          <t>Eigenkapitalrendite in %</t>
        </is>
      </c>
      <c r="B61" s="5" t="inlineStr">
        <is>
          <t>Return on Equity in %</t>
        </is>
      </c>
      <c r="C61" t="inlineStr">
        <is>
          <t>-</t>
        </is>
      </c>
      <c r="D61" t="n">
        <v>12.31</v>
      </c>
      <c r="E61" t="n">
        <v>-2.37</v>
      </c>
      <c r="F61" t="n">
        <v>-20.05</v>
      </c>
      <c r="G61" t="n">
        <v>-21</v>
      </c>
      <c r="H61" t="n">
        <v>-31.95</v>
      </c>
    </row>
    <row r="62">
      <c r="A62" s="5" t="inlineStr">
        <is>
          <t>Umsatzrendite in %</t>
        </is>
      </c>
      <c r="B62" s="5" t="inlineStr">
        <is>
          <t>Return on sales in %</t>
        </is>
      </c>
      <c r="C62" t="inlineStr">
        <is>
          <t>-</t>
        </is>
      </c>
      <c r="D62" t="n">
        <v>18.6</v>
      </c>
      <c r="E62" t="n">
        <v>-5.74</v>
      </c>
      <c r="F62" t="n">
        <v>-63.47</v>
      </c>
      <c r="G62" t="n">
        <v>-63.1</v>
      </c>
      <c r="H62" t="n">
        <v>-147.17</v>
      </c>
    </row>
    <row r="63">
      <c r="A63" s="5" t="inlineStr">
        <is>
          <t>Gesamtkapitalrendite in %</t>
        </is>
      </c>
      <c r="B63" s="5" t="inlineStr">
        <is>
          <t>Total Return on Investment in %</t>
        </is>
      </c>
      <c r="C63" t="inlineStr">
        <is>
          <t>-</t>
        </is>
      </c>
      <c r="D63" t="n">
        <v>8.960000000000001</v>
      </c>
      <c r="E63" t="n">
        <v>-2.04</v>
      </c>
      <c r="F63" t="n">
        <v>-15.98</v>
      </c>
      <c r="G63" t="n">
        <v>-9.449999999999999</v>
      </c>
      <c r="H63" t="n">
        <v>-15.45</v>
      </c>
    </row>
    <row r="64">
      <c r="A64" s="5" t="inlineStr">
        <is>
          <t>Return on Investment in %</t>
        </is>
      </c>
      <c r="B64" s="5" t="inlineStr">
        <is>
          <t>Return on Investment in %</t>
        </is>
      </c>
      <c r="C64" t="inlineStr">
        <is>
          <t>-</t>
        </is>
      </c>
      <c r="D64" t="n">
        <v>8.609999999999999</v>
      </c>
      <c r="E64" t="n">
        <v>-1.91</v>
      </c>
      <c r="F64" t="n">
        <v>-16.85</v>
      </c>
      <c r="G64" t="n">
        <v>-11.48</v>
      </c>
      <c r="H64" t="n">
        <v>-17.6</v>
      </c>
    </row>
    <row r="65">
      <c r="A65" s="5" t="inlineStr">
        <is>
          <t>Arbeitsintensität in %</t>
        </is>
      </c>
      <c r="B65" s="5" t="inlineStr">
        <is>
          <t>Work Intensity in %</t>
        </is>
      </c>
      <c r="C65" t="inlineStr">
        <is>
          <t>-</t>
        </is>
      </c>
      <c r="D65" t="n">
        <v>35.53</v>
      </c>
      <c r="E65" t="n">
        <v>43.68</v>
      </c>
      <c r="F65" t="n">
        <v>37.33</v>
      </c>
      <c r="G65" t="n">
        <v>18.21</v>
      </c>
      <c r="H65" t="n">
        <v>13.92</v>
      </c>
    </row>
    <row r="66">
      <c r="A66" s="5" t="inlineStr">
        <is>
          <t>Eigenkapitalquote in %</t>
        </is>
      </c>
      <c r="B66" s="5" t="inlineStr">
        <is>
          <t>Equity Ratio in %</t>
        </is>
      </c>
      <c r="C66" t="inlineStr">
        <is>
          <t>-</t>
        </is>
      </c>
      <c r="D66" t="n">
        <v>69.95</v>
      </c>
      <c r="E66" t="n">
        <v>80.55</v>
      </c>
      <c r="F66" t="n">
        <v>84.02</v>
      </c>
      <c r="G66" t="n">
        <v>54.66</v>
      </c>
      <c r="H66" t="n">
        <v>55.1</v>
      </c>
    </row>
    <row r="67">
      <c r="A67" s="5" t="inlineStr">
        <is>
          <t>Fremdkapitalquote in %</t>
        </is>
      </c>
      <c r="B67" s="5" t="inlineStr">
        <is>
          <t>Debt Ratio in %</t>
        </is>
      </c>
      <c r="C67" t="inlineStr">
        <is>
          <t>-</t>
        </is>
      </c>
      <c r="D67" t="n">
        <v>30.05</v>
      </c>
      <c r="E67" t="n">
        <v>19.45</v>
      </c>
      <c r="F67" t="n">
        <v>15.98</v>
      </c>
      <c r="G67" t="n">
        <v>45.34</v>
      </c>
      <c r="H67" t="n">
        <v>44.9</v>
      </c>
    </row>
    <row r="68">
      <c r="A68" s="5" t="inlineStr">
        <is>
          <t>Verschuldungsgrad in %</t>
        </is>
      </c>
      <c r="B68" s="5" t="inlineStr">
        <is>
          <t>Finance Gearing in %</t>
        </is>
      </c>
      <c r="C68" t="inlineStr">
        <is>
          <t>-</t>
        </is>
      </c>
      <c r="D68" t="n">
        <v>42.96</v>
      </c>
      <c r="E68" t="n">
        <v>24.15</v>
      </c>
      <c r="F68" t="n">
        <v>19.03</v>
      </c>
      <c r="G68" t="n">
        <v>82.94</v>
      </c>
      <c r="H68" t="n">
        <v>81.5</v>
      </c>
    </row>
    <row r="69">
      <c r="A69" s="5" t="inlineStr">
        <is>
          <t>Bruttoergebnis Marge in %</t>
        </is>
      </c>
      <c r="B69" s="5" t="inlineStr">
        <is>
          <t>Gross Profit Marge in %</t>
        </is>
      </c>
      <c r="C69" t="inlineStr">
        <is>
          <t>-</t>
        </is>
      </c>
      <c r="D69" t="n">
        <v>25.14</v>
      </c>
      <c r="E69" t="n">
        <v>52.2</v>
      </c>
      <c r="F69" t="n">
        <v>63.6</v>
      </c>
      <c r="G69" t="n">
        <v>71.62</v>
      </c>
    </row>
    <row r="70">
      <c r="A70" s="5" t="inlineStr">
        <is>
          <t>Kurzfristige Vermögensquote in %</t>
        </is>
      </c>
      <c r="B70" s="5" t="inlineStr">
        <is>
          <t>Current Assets Ratio in %</t>
        </is>
      </c>
      <c r="C70" t="inlineStr">
        <is>
          <t>-</t>
        </is>
      </c>
      <c r="D70" t="n">
        <v>35.53</v>
      </c>
      <c r="E70" t="n">
        <v>43.68</v>
      </c>
      <c r="F70" t="n">
        <v>37.33</v>
      </c>
      <c r="G70" t="n">
        <v>18.21</v>
      </c>
    </row>
    <row r="71">
      <c r="A71" s="5" t="inlineStr">
        <is>
          <t>Nettogewinn Marge in %</t>
        </is>
      </c>
      <c r="B71" s="5" t="inlineStr">
        <is>
          <t>Net Profit Marge in %</t>
        </is>
      </c>
      <c r="C71" t="inlineStr">
        <is>
          <t>-</t>
        </is>
      </c>
      <c r="D71" t="n">
        <v>18.59</v>
      </c>
      <c r="E71" t="n">
        <v>-5.74</v>
      </c>
      <c r="F71" t="n">
        <v>-63.47</v>
      </c>
      <c r="G71" t="n">
        <v>-63.1</v>
      </c>
    </row>
    <row r="72">
      <c r="A72" s="5" t="inlineStr">
        <is>
          <t>Operative Ergebnis Marge in %</t>
        </is>
      </c>
      <c r="B72" s="5" t="inlineStr">
        <is>
          <t>EBIT Marge in %</t>
        </is>
      </c>
      <c r="C72" t="inlineStr">
        <is>
          <t>-</t>
        </is>
      </c>
      <c r="D72" t="n">
        <v>-52.34</v>
      </c>
      <c r="E72" t="n">
        <v>-36.34</v>
      </c>
      <c r="F72" t="n">
        <v>-45.08</v>
      </c>
      <c r="G72" t="n">
        <v>-53.8</v>
      </c>
    </row>
    <row r="73">
      <c r="A73" s="5" t="inlineStr">
        <is>
          <t>Vermögensumsschlag in %</t>
        </is>
      </c>
      <c r="B73" s="5" t="inlineStr">
        <is>
          <t>Asset Turnover in %</t>
        </is>
      </c>
      <c r="C73" t="inlineStr">
        <is>
          <t>-</t>
        </is>
      </c>
      <c r="D73" t="n">
        <v>46.32</v>
      </c>
      <c r="E73" t="n">
        <v>33.17</v>
      </c>
      <c r="F73" t="n">
        <v>26.55</v>
      </c>
      <c r="G73" t="n">
        <v>18.2</v>
      </c>
    </row>
    <row r="74">
      <c r="A74" s="5" t="inlineStr">
        <is>
          <t>Langfristige Vermögensquote in %</t>
        </is>
      </c>
      <c r="B74" s="5" t="inlineStr">
        <is>
          <t>Non-Current Assets Ratio in %</t>
        </is>
      </c>
      <c r="C74" t="inlineStr">
        <is>
          <t>-</t>
        </is>
      </c>
      <c r="D74" t="n">
        <v>64.45999999999999</v>
      </c>
      <c r="E74" t="n">
        <v>56.31</v>
      </c>
      <c r="F74" t="n">
        <v>62.7</v>
      </c>
      <c r="G74" t="n">
        <v>81.8</v>
      </c>
    </row>
    <row r="75">
      <c r="A75" s="5" t="inlineStr">
        <is>
          <t>Gesamtkapitalrentabilität</t>
        </is>
      </c>
      <c r="B75" s="5" t="inlineStr">
        <is>
          <t>ROA Return on Assets in %</t>
        </is>
      </c>
      <c r="C75" t="inlineStr">
        <is>
          <t>-</t>
        </is>
      </c>
      <c r="D75" t="n">
        <v>8.609999999999999</v>
      </c>
      <c r="E75" t="n">
        <v>-1.91</v>
      </c>
      <c r="F75" t="n">
        <v>-16.85</v>
      </c>
      <c r="G75" t="n">
        <v>-11.48</v>
      </c>
    </row>
    <row r="76">
      <c r="A76" s="5" t="inlineStr">
        <is>
          <t>Ertrag des eingesetzten Kapitals</t>
        </is>
      </c>
      <c r="B76" s="5" t="inlineStr">
        <is>
          <t>ROCE Return on Cap. Empl. in %</t>
        </is>
      </c>
      <c r="C76" t="inlineStr">
        <is>
          <t>-</t>
        </is>
      </c>
      <c r="D76" t="n">
        <v>-31.53</v>
      </c>
      <c r="E76" t="n">
        <v>-14.41</v>
      </c>
      <c r="F76" t="n">
        <v>-13.42</v>
      </c>
      <c r="G76" t="n">
        <v>-11.46</v>
      </c>
    </row>
    <row r="77">
      <c r="A77" s="5" t="inlineStr">
        <is>
          <t>Eigenkapital zu Anlagevermögen</t>
        </is>
      </c>
      <c r="B77" s="5" t="inlineStr">
        <is>
          <t>Equity to Fixed Assets in %</t>
        </is>
      </c>
      <c r="C77" t="inlineStr">
        <is>
          <t>-</t>
        </is>
      </c>
      <c r="D77" t="n">
        <v>108.65</v>
      </c>
      <c r="E77" t="n">
        <v>143.22</v>
      </c>
      <c r="F77" t="n">
        <v>133.88</v>
      </c>
      <c r="G77" t="n">
        <v>67.55</v>
      </c>
    </row>
    <row r="78">
      <c r="A78" s="5" t="inlineStr">
        <is>
          <t>Liquidität Dritten Grades</t>
        </is>
      </c>
      <c r="B78" s="5" t="inlineStr">
        <is>
          <t>Current Ratio in %</t>
        </is>
      </c>
      <c r="C78" t="inlineStr">
        <is>
          <t>-</t>
        </is>
      </c>
      <c r="D78" t="n">
        <v>153.68</v>
      </c>
      <c r="E78" t="n">
        <v>267.5</v>
      </c>
      <c r="F78" t="n">
        <v>344.1</v>
      </c>
      <c r="G78" t="n">
        <v>125.24</v>
      </c>
    </row>
    <row r="79">
      <c r="A79" s="5" t="inlineStr">
        <is>
          <t>Operativer Cashflow</t>
        </is>
      </c>
      <c r="B79" s="5" t="inlineStr">
        <is>
          <t>Operating Cashflow in M</t>
        </is>
      </c>
      <c r="C79" t="inlineStr">
        <is>
          <t>-</t>
        </is>
      </c>
      <c r="D79" t="n">
        <v>-6780.9776</v>
      </c>
      <c r="E79" t="n">
        <v>-6825.4903</v>
      </c>
      <c r="F79" t="n">
        <v>-5219.5</v>
      </c>
      <c r="G79" t="inlineStr">
        <is>
          <t>-</t>
        </is>
      </c>
    </row>
    <row r="80">
      <c r="A80" s="5" t="inlineStr">
        <is>
          <t>Aktienrückkauf</t>
        </is>
      </c>
      <c r="B80" s="5" t="inlineStr">
        <is>
          <t>Share Buyback in M</t>
        </is>
      </c>
      <c r="C80" t="n">
        <v>-9.949999999999989</v>
      </c>
      <c r="D80" t="n">
        <v>-2.849999999999994</v>
      </c>
      <c r="E80" t="n">
        <v>-3.430000000000007</v>
      </c>
      <c r="F80" t="inlineStr">
        <is>
          <t>-</t>
        </is>
      </c>
      <c r="G80" t="inlineStr">
        <is>
          <t>-</t>
        </is>
      </c>
    </row>
    <row r="81">
      <c r="A81" s="5" t="inlineStr">
        <is>
          <t>Umsatzwachstum 1J in %</t>
        </is>
      </c>
      <c r="B81" s="5" t="inlineStr">
        <is>
          <t>Revenue Growth 1Y in %</t>
        </is>
      </c>
      <c r="C81" t="inlineStr">
        <is>
          <t>-</t>
        </is>
      </c>
      <c r="D81" t="n">
        <v>86.14</v>
      </c>
      <c r="E81" t="n">
        <v>22.33</v>
      </c>
      <c r="F81" t="n">
        <v>83.06</v>
      </c>
      <c r="G81" t="n">
        <v>78.7</v>
      </c>
    </row>
    <row r="82">
      <c r="A82" s="5" t="inlineStr">
        <is>
          <t>Umsatzwachstum 3J in %</t>
        </is>
      </c>
      <c r="B82" s="5" t="inlineStr">
        <is>
          <t>Revenue Growth 3Y in %</t>
        </is>
      </c>
      <c r="C82" t="inlineStr">
        <is>
          <t>-</t>
        </is>
      </c>
      <c r="D82" t="n">
        <v>63.84</v>
      </c>
      <c r="E82" t="n">
        <v>61.36</v>
      </c>
      <c r="F82" t="inlineStr">
        <is>
          <t>-</t>
        </is>
      </c>
      <c r="G82" t="inlineStr">
        <is>
          <t>-</t>
        </is>
      </c>
    </row>
    <row r="83">
      <c r="A83" s="5" t="inlineStr">
        <is>
          <t>Umsatzwachstum 5J in %</t>
        </is>
      </c>
      <c r="B83" s="5" t="inlineStr">
        <is>
          <t>Revenue Growth 5Y in %</t>
        </is>
      </c>
      <c r="C83" t="inlineStr">
        <is>
          <t>-</t>
        </is>
      </c>
      <c r="D83" t="inlineStr">
        <is>
          <t>-</t>
        </is>
      </c>
      <c r="E83" t="inlineStr">
        <is>
          <t>-</t>
        </is>
      </c>
      <c r="F83" t="inlineStr">
        <is>
          <t>-</t>
        </is>
      </c>
      <c r="G83" t="inlineStr">
        <is>
          <t>-</t>
        </is>
      </c>
    </row>
    <row r="84">
      <c r="A84" s="5" t="inlineStr">
        <is>
          <t>Umsatzwachstum 10J in %</t>
        </is>
      </c>
      <c r="B84" s="5" t="inlineStr">
        <is>
          <t>Revenue Growth 10Y in %</t>
        </is>
      </c>
      <c r="C84" t="inlineStr">
        <is>
          <t>-</t>
        </is>
      </c>
      <c r="D84" t="inlineStr">
        <is>
          <t>-</t>
        </is>
      </c>
      <c r="E84" t="inlineStr">
        <is>
          <t>-</t>
        </is>
      </c>
      <c r="F84" t="inlineStr">
        <is>
          <t>-</t>
        </is>
      </c>
      <c r="G84" t="inlineStr">
        <is>
          <t>-</t>
        </is>
      </c>
    </row>
    <row r="85">
      <c r="A85" s="5" t="inlineStr">
        <is>
          <t>Gewinnwachstum 1J in %</t>
        </is>
      </c>
      <c r="B85" s="5" t="inlineStr">
        <is>
          <t>Earnings Growth 1Y in %</t>
        </is>
      </c>
      <c r="C85" t="inlineStr">
        <is>
          <t>-</t>
        </is>
      </c>
      <c r="D85" t="n">
        <v>-702.62</v>
      </c>
      <c r="E85" t="n">
        <v>-88.93000000000001</v>
      </c>
      <c r="F85" t="n">
        <v>84.15000000000001</v>
      </c>
      <c r="G85" t="n">
        <v>-23.39</v>
      </c>
    </row>
    <row r="86">
      <c r="A86" s="5" t="inlineStr">
        <is>
          <t>Gewinnwachstum 3J in %</t>
        </is>
      </c>
      <c r="B86" s="5" t="inlineStr">
        <is>
          <t>Earnings Growth 3Y in %</t>
        </is>
      </c>
      <c r="C86" t="inlineStr">
        <is>
          <t>-</t>
        </is>
      </c>
      <c r="D86" t="n">
        <v>-235.8</v>
      </c>
      <c r="E86" t="n">
        <v>-9.390000000000001</v>
      </c>
      <c r="F86" t="inlineStr">
        <is>
          <t>-</t>
        </is>
      </c>
      <c r="G86" t="inlineStr">
        <is>
          <t>-</t>
        </is>
      </c>
    </row>
    <row r="87">
      <c r="A87" s="5" t="inlineStr">
        <is>
          <t>Gewinnwachstum 5J in %</t>
        </is>
      </c>
      <c r="B87" s="5" t="inlineStr">
        <is>
          <t>Earnings Growth 5Y in %</t>
        </is>
      </c>
      <c r="C87" t="inlineStr">
        <is>
          <t>-</t>
        </is>
      </c>
      <c r="D87" t="inlineStr">
        <is>
          <t>-</t>
        </is>
      </c>
      <c r="E87" t="inlineStr">
        <is>
          <t>-</t>
        </is>
      </c>
      <c r="F87" t="inlineStr">
        <is>
          <t>-</t>
        </is>
      </c>
      <c r="G87" t="inlineStr">
        <is>
          <t>-</t>
        </is>
      </c>
    </row>
    <row r="88">
      <c r="A88" s="5" t="inlineStr">
        <is>
          <t>Gewinnwachstum 10J in %</t>
        </is>
      </c>
      <c r="B88" s="5" t="inlineStr">
        <is>
          <t>Earnings Growth 10Y in %</t>
        </is>
      </c>
      <c r="C88" t="inlineStr">
        <is>
          <t>-</t>
        </is>
      </c>
      <c r="D88" t="inlineStr">
        <is>
          <t>-</t>
        </is>
      </c>
      <c r="E88" t="inlineStr">
        <is>
          <t>-</t>
        </is>
      </c>
      <c r="F88" t="inlineStr">
        <is>
          <t>-</t>
        </is>
      </c>
      <c r="G88" t="inlineStr">
        <is>
          <t>-</t>
        </is>
      </c>
    </row>
    <row r="89">
      <c r="A89" s="5" t="inlineStr">
        <is>
          <t>PEG Ratio</t>
        </is>
      </c>
      <c r="B89" s="5" t="inlineStr">
        <is>
          <t>KGW Kurs/Gewinn/Wachstum</t>
        </is>
      </c>
      <c r="C89" t="inlineStr">
        <is>
          <t>-</t>
        </is>
      </c>
      <c r="D89" t="inlineStr">
        <is>
          <t>-</t>
        </is>
      </c>
      <c r="E89" t="inlineStr">
        <is>
          <t>-</t>
        </is>
      </c>
      <c r="F89" t="inlineStr">
        <is>
          <t>-</t>
        </is>
      </c>
      <c r="G89" t="inlineStr">
        <is>
          <t>-</t>
        </is>
      </c>
    </row>
    <row r="90">
      <c r="A90" s="5" t="inlineStr">
        <is>
          <t>EBIT-Wachstum 1J in %</t>
        </is>
      </c>
      <c r="B90" s="5" t="inlineStr">
        <is>
          <t>EBIT Growth 1Y in %</t>
        </is>
      </c>
      <c r="C90" t="inlineStr">
        <is>
          <t>-</t>
        </is>
      </c>
      <c r="D90" t="n">
        <v>168.1</v>
      </c>
      <c r="E90" t="n">
        <v>-1.39</v>
      </c>
      <c r="F90" t="n">
        <v>53.38</v>
      </c>
      <c r="G90" t="n">
        <v>-19.62</v>
      </c>
    </row>
    <row r="91">
      <c r="A91" s="5" t="inlineStr">
        <is>
          <t>EBIT-Wachstum 3J in %</t>
        </is>
      </c>
      <c r="B91" s="5" t="inlineStr">
        <is>
          <t>EBIT Growth 3Y in %</t>
        </is>
      </c>
      <c r="C91" t="inlineStr">
        <is>
          <t>-</t>
        </is>
      </c>
      <c r="D91" t="n">
        <v>73.36</v>
      </c>
      <c r="E91" t="n">
        <v>10.79</v>
      </c>
      <c r="F91" t="inlineStr">
        <is>
          <t>-</t>
        </is>
      </c>
      <c r="G91" t="inlineStr">
        <is>
          <t>-</t>
        </is>
      </c>
    </row>
    <row r="92">
      <c r="A92" s="5" t="inlineStr">
        <is>
          <t>EBIT-Wachstum 5J in %</t>
        </is>
      </c>
      <c r="B92" s="5" t="inlineStr">
        <is>
          <t>EBIT Growth 5Y in %</t>
        </is>
      </c>
      <c r="C92" t="inlineStr">
        <is>
          <t>-</t>
        </is>
      </c>
      <c r="D92" t="inlineStr">
        <is>
          <t>-</t>
        </is>
      </c>
      <c r="E92" t="inlineStr">
        <is>
          <t>-</t>
        </is>
      </c>
      <c r="F92" t="inlineStr">
        <is>
          <t>-</t>
        </is>
      </c>
      <c r="G92" t="inlineStr">
        <is>
          <t>-</t>
        </is>
      </c>
    </row>
    <row r="93">
      <c r="A93" s="5" t="inlineStr">
        <is>
          <t>EBIT-Wachstum 10J in %</t>
        </is>
      </c>
      <c r="B93" s="5" t="inlineStr">
        <is>
          <t>EBIT Growth 10Y in %</t>
        </is>
      </c>
      <c r="C93" t="inlineStr">
        <is>
          <t>-</t>
        </is>
      </c>
      <c r="D93" t="inlineStr">
        <is>
          <t>-</t>
        </is>
      </c>
      <c r="E93" t="inlineStr">
        <is>
          <t>-</t>
        </is>
      </c>
      <c r="F93" t="inlineStr">
        <is>
          <t>-</t>
        </is>
      </c>
      <c r="G93" t="inlineStr">
        <is>
          <t>-</t>
        </is>
      </c>
    </row>
    <row r="94">
      <c r="A94" s="5" t="inlineStr">
        <is>
          <t>Op.Cashflow Wachstum 1J in %</t>
        </is>
      </c>
      <c r="B94" s="5" t="inlineStr">
        <is>
          <t>Op.Cashflow Wachstum 1Y in %</t>
        </is>
      </c>
      <c r="C94" t="inlineStr">
        <is>
          <t>-</t>
        </is>
      </c>
      <c r="D94" t="n">
        <v>-2.15</v>
      </c>
      <c r="E94" t="n">
        <v>28.36</v>
      </c>
      <c r="F94" t="inlineStr">
        <is>
          <t>-</t>
        </is>
      </c>
      <c r="G94" t="inlineStr">
        <is>
          <t>-</t>
        </is>
      </c>
    </row>
    <row r="95">
      <c r="A95" s="5" t="inlineStr">
        <is>
          <t>Op.Cashflow Wachstum 3J in %</t>
        </is>
      </c>
      <c r="B95" s="5" t="inlineStr">
        <is>
          <t>Op.Cashflow Wachstum 3Y in %</t>
        </is>
      </c>
      <c r="C95" t="inlineStr">
        <is>
          <t>-</t>
        </is>
      </c>
      <c r="D95" t="inlineStr">
        <is>
          <t>-</t>
        </is>
      </c>
      <c r="E95" t="inlineStr">
        <is>
          <t>-</t>
        </is>
      </c>
      <c r="F95" t="inlineStr">
        <is>
          <t>-</t>
        </is>
      </c>
      <c r="G95" t="inlineStr">
        <is>
          <t>-</t>
        </is>
      </c>
    </row>
    <row r="96">
      <c r="A96" s="5" t="inlineStr">
        <is>
          <t>Op.Cashflow Wachstum 5J in %</t>
        </is>
      </c>
      <c r="B96" s="5" t="inlineStr">
        <is>
          <t>Op.Cashflow Wachstum 5Y in %</t>
        </is>
      </c>
      <c r="C96" t="inlineStr">
        <is>
          <t>-</t>
        </is>
      </c>
      <c r="D96" t="inlineStr">
        <is>
          <t>-</t>
        </is>
      </c>
      <c r="E96" t="inlineStr">
        <is>
          <t>-</t>
        </is>
      </c>
      <c r="F96" t="inlineStr">
        <is>
          <t>-</t>
        </is>
      </c>
      <c r="G96" t="inlineStr">
        <is>
          <t>-</t>
        </is>
      </c>
    </row>
    <row r="97">
      <c r="A97" s="5" t="inlineStr">
        <is>
          <t>Op.Cashflow Wachstum 10J in %</t>
        </is>
      </c>
      <c r="B97" s="5" t="inlineStr">
        <is>
          <t>Op.Cashflow Wachstum 10Y in %</t>
        </is>
      </c>
      <c r="C97" t="inlineStr">
        <is>
          <t>-</t>
        </is>
      </c>
      <c r="D97" t="inlineStr">
        <is>
          <t>-</t>
        </is>
      </c>
      <c r="E97" t="inlineStr">
        <is>
          <t>-</t>
        </is>
      </c>
      <c r="F97" t="inlineStr">
        <is>
          <t>-</t>
        </is>
      </c>
      <c r="G97" t="inlineStr">
        <is>
          <t>-</t>
        </is>
      </c>
    </row>
    <row r="98">
      <c r="A98" s="5" t="inlineStr">
        <is>
          <t>Working Capital in Mio</t>
        </is>
      </c>
      <c r="B98" s="5" t="inlineStr">
        <is>
          <t>Working Capital in M</t>
        </is>
      </c>
      <c r="C98" t="inlineStr">
        <is>
          <t>-</t>
        </is>
      </c>
      <c r="D98" t="n">
        <v>331.7</v>
      </c>
      <c r="E98" t="n">
        <v>548.4</v>
      </c>
      <c r="F98" t="n">
        <v>542.4</v>
      </c>
      <c r="G98" t="n">
        <v>59.9</v>
      </c>
      <c r="H98" t="n">
        <v>12.7</v>
      </c>
    </row>
  </sheetData>
  <pageMargins bottom="1" footer="0.5" header="0.5" left="0.75" right="0.75" top="1"/>
</worksheet>
</file>

<file path=xl/worksheets/sheet15.xml><?xml version="1.0" encoding="utf-8"?>
<worksheet xmlns="http://schemas.openxmlformats.org/spreadsheetml/2006/main">
  <sheetPr>
    <outlinePr summaryBelow="1" summaryRight="1"/>
    <pageSetUpPr/>
  </sheetPr>
  <dimension ref="A1:L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7"/>
  </cols>
  <sheetData>
    <row r="1">
      <c r="A1" s="1" t="inlineStr">
        <is>
          <t xml:space="preserve">DEUTSCHE PFANDBRIEFBANK </t>
        </is>
      </c>
      <c r="B1" s="2" t="inlineStr">
        <is>
          <t>WKN: 801900  ISIN: DE0008019001  Symbol:PBB  Typ: Aktie</t>
        </is>
      </c>
      <c r="C1" s="2" t="inlineStr"/>
      <c r="D1" s="2" t="inlineStr"/>
      <c r="E1" s="2" t="inlineStr"/>
      <c r="F1" s="2">
        <f>HYPERLINK("mdax_Stock_Data_EUR.xlsx#INDEX!A1",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+49-89-2880-0</t>
        </is>
      </c>
      <c r="G4" t="inlineStr">
        <is>
          <t>04.03.2020</t>
        </is>
      </c>
      <c r="H4" t="inlineStr">
        <is>
          <t>Preliminary Results</t>
        </is>
      </c>
      <c r="J4" t="inlineStr">
        <is>
          <t>Finanzmarktstabilisierungsfonds - FMS</t>
        </is>
      </c>
      <c r="L4" t="inlineStr">
        <is>
          <t>3,50%</t>
        </is>
      </c>
    </row>
    <row r="5">
      <c r="A5" s="5" t="inlineStr">
        <is>
          <t>Ticker</t>
        </is>
      </c>
      <c r="B5" t="inlineStr">
        <is>
          <t>PBB</t>
        </is>
      </c>
      <c r="C5" s="5" t="inlineStr">
        <is>
          <t>Fax</t>
        </is>
      </c>
      <c r="D5" s="5" t="inlineStr"/>
      <c r="E5" t="inlineStr">
        <is>
          <t>+49-89-2880-10319</t>
        </is>
      </c>
      <c r="G5" t="inlineStr">
        <is>
          <t>19.03.2020</t>
        </is>
      </c>
      <c r="H5" t="inlineStr">
        <is>
          <t>Publication Of Annual Report</t>
        </is>
      </c>
      <c r="J5" t="inlineStr">
        <is>
          <t>DWS Investment GmbH</t>
        </is>
      </c>
      <c r="L5" t="inlineStr">
        <is>
          <t>4,37%</t>
        </is>
      </c>
    </row>
    <row r="6">
      <c r="A6" s="5" t="inlineStr">
        <is>
          <t>Gelistet Seit / Listed Since</t>
        </is>
      </c>
      <c r="B6" t="inlineStr">
        <is>
          <t>16.07.2015</t>
        </is>
      </c>
      <c r="C6" s="5" t="inlineStr">
        <is>
          <t>Internet</t>
        </is>
      </c>
      <c r="D6" s="5" t="inlineStr"/>
      <c r="E6" t="inlineStr">
        <is>
          <t>https://www.pfandbriefbank.com</t>
        </is>
      </c>
      <c r="G6" t="inlineStr">
        <is>
          <t>13.05.2020</t>
        </is>
      </c>
      <c r="H6" t="inlineStr">
        <is>
          <t>Result Q1</t>
        </is>
      </c>
      <c r="J6" t="inlineStr">
        <is>
          <t>MainFirst SICAV</t>
        </is>
      </c>
      <c r="L6" t="inlineStr">
        <is>
          <t>4,95%</t>
        </is>
      </c>
    </row>
    <row r="7">
      <c r="A7" s="5" t="inlineStr">
        <is>
          <t>Nominalwert / Nominal Value</t>
        </is>
      </c>
      <c r="B7" t="inlineStr">
        <is>
          <t>2,83</t>
        </is>
      </c>
      <c r="C7" s="5" t="inlineStr">
        <is>
          <t>E-Mail</t>
        </is>
      </c>
      <c r="D7" s="5" t="inlineStr"/>
      <c r="E7" t="inlineStr">
        <is>
          <t>info@pfandbriefbank.com</t>
        </is>
      </c>
      <c r="G7" t="inlineStr">
        <is>
          <t>28.05.2020</t>
        </is>
      </c>
      <c r="H7" t="inlineStr">
        <is>
          <t>Annual General Meeting</t>
        </is>
      </c>
      <c r="J7" t="inlineStr">
        <is>
          <t>The Capital Group Companies, Inc.</t>
        </is>
      </c>
      <c r="L7" t="inlineStr">
        <is>
          <t>2,99%</t>
        </is>
      </c>
    </row>
    <row r="8">
      <c r="A8" s="5" t="inlineStr">
        <is>
          <t>Land / Country</t>
        </is>
      </c>
      <c r="B8" t="inlineStr">
        <is>
          <t>Deutschland</t>
        </is>
      </c>
      <c r="C8" s="5" t="inlineStr">
        <is>
          <t>Inv. Relations Telefon / Phone</t>
        </is>
      </c>
      <c r="D8" s="5" t="inlineStr"/>
      <c r="E8" t="inlineStr">
        <is>
          <t>+49-89-2880-28778</t>
        </is>
      </c>
      <c r="G8" t="inlineStr">
        <is>
          <t>12.08.2020</t>
        </is>
      </c>
      <c r="H8" t="inlineStr">
        <is>
          <t>Score Half Year</t>
        </is>
      </c>
      <c r="J8" t="inlineStr">
        <is>
          <t>Allan &amp; Gill Gray Foundation</t>
        </is>
      </c>
      <c r="L8" t="inlineStr">
        <is>
          <t>2,82%</t>
        </is>
      </c>
    </row>
    <row r="9">
      <c r="A9" s="5" t="inlineStr">
        <is>
          <t>Währung / Currency</t>
        </is>
      </c>
      <c r="B9" t="inlineStr">
        <is>
          <t>EUR</t>
        </is>
      </c>
      <c r="C9" s="5" t="inlineStr">
        <is>
          <t>Kontaktperson / Contact Person</t>
        </is>
      </c>
      <c r="D9" s="5" t="inlineStr"/>
      <c r="E9" t="inlineStr">
        <is>
          <t>Michael Heuber</t>
        </is>
      </c>
      <c r="G9" t="inlineStr">
        <is>
          <t>11.11.2020</t>
        </is>
      </c>
      <c r="H9" t="inlineStr">
        <is>
          <t>Q3 Earnings</t>
        </is>
      </c>
      <c r="J9" t="inlineStr">
        <is>
          <t>Norges Bank</t>
        </is>
      </c>
      <c r="L9" t="inlineStr">
        <is>
          <t>3,04%</t>
        </is>
      </c>
    </row>
    <row r="10">
      <c r="A10" s="5" t="inlineStr">
        <is>
          <t>Branche / Industry</t>
        </is>
      </c>
      <c r="B10" t="inlineStr">
        <is>
          <t>Financial Services</t>
        </is>
      </c>
      <c r="C10" s="5" t="inlineStr"/>
      <c r="D10" s="5" t="inlineStr"/>
      <c r="J10" t="inlineStr">
        <is>
          <t>Artemis Investment Management LLP</t>
        </is>
      </c>
      <c r="L10" t="inlineStr">
        <is>
          <t>2,92%</t>
        </is>
      </c>
    </row>
    <row r="11">
      <c r="A11" s="5" t="inlineStr">
        <is>
          <t>Sektor / Sector</t>
        </is>
      </c>
      <c r="B11" t="inlineStr">
        <is>
          <t>Financial Sector</t>
        </is>
      </c>
      <c r="J11" t="inlineStr">
        <is>
          <t>RAG-Stiftung</t>
        </is>
      </c>
      <c r="L11" t="inlineStr">
        <is>
          <t>4,50%</t>
        </is>
      </c>
    </row>
    <row r="12">
      <c r="A12" s="5" t="inlineStr">
        <is>
          <t>Typ / Genre</t>
        </is>
      </c>
      <c r="B12" t="inlineStr">
        <is>
          <t>Inhaberaktie</t>
        </is>
      </c>
      <c r="J12" t="inlineStr">
        <is>
          <t>Dimensional Holdings Inc.</t>
        </is>
      </c>
      <c r="L12" t="inlineStr">
        <is>
          <t>3,01%</t>
        </is>
      </c>
    </row>
    <row r="13">
      <c r="A13" s="5" t="inlineStr">
        <is>
          <t>Adresse / Address</t>
        </is>
      </c>
      <c r="B13" t="inlineStr">
        <is>
          <t>Deutsche Pfandbriefbank AGParkring 28  D-85748 Garching</t>
        </is>
      </c>
    </row>
    <row r="14">
      <c r="A14" s="5" t="inlineStr">
        <is>
          <t>Management</t>
        </is>
      </c>
      <c r="B14" t="inlineStr">
        <is>
          <t>Andreas Arndt, Thomas Köntgen, Andreas Schenk, Marcus Schulte</t>
        </is>
      </c>
    </row>
    <row r="15">
      <c r="A15" s="5" t="inlineStr">
        <is>
          <t>Aufsichtsrat / Board</t>
        </is>
      </c>
      <c r="B15" t="inlineStr">
        <is>
          <t>Dr. Günther Bräunig, Dagmar P. Kollmann, Dr. Jutta Dönges, Dr. Thomas Duhnkrack, Joachim Plesser, Oliver Puhl, Christian Gebauer-Rochholz, Georg Kordick, Heike Theißing</t>
        </is>
      </c>
    </row>
    <row r="16">
      <c r="A16" s="5" t="inlineStr">
        <is>
          <t>Beschreibung</t>
        </is>
      </c>
      <c r="B16" t="inlineStr">
        <is>
          <t>Die Deutsche Pfandbriefbank ist eine führende Spezialbank für die Finanzierung von Immobilien und öffentlichen Investitionen. Das Unternehmen unterstützt nationale und internationale Immobilienunternehmen, Institutionen und Immobilienfonds unter anderem bei der Finanzierung von Bürogebäuden sowie Einzelhandels- und Logistikimmobilien. Darüber hinaus offeriert die Deutsche Pfandbriefbank individuelle Finanzierungslösungen für öffentliche Einrichtungen, den kommunalen Wohnungsbau sowie die öffentliche Infrastruktur. Privatanleger können außerdem Fest- und Tagesgeld anlegen. Das Unternehmen entstand im Juni 2009 durch die Fusion der beiden Pfandbriefbanken Hypo Real Estate Bank AG und DEPA Deutsche Pfandbriefbank AG mit anschließender Umfirmierung. Heute gehört die Deutsche Pfandbriefbank zum HRE Konzern und damit zum Besitz der Bundesrepublik Deutschland. Die Spezialbank ist in Deutschland, Frankreich, Großbritannien, Nordeuropa sowie einzelnen mittel- und osteuropäischen Ländern tätig. Copyright 2014 FINANCE BASE AG</t>
        </is>
      </c>
    </row>
    <row r="17">
      <c r="A17" s="5" t="inlineStr">
        <is>
          <t>Profile</t>
        </is>
      </c>
      <c r="B17" t="inlineStr">
        <is>
          <t>The German Pfandbrief Bank is a leading specialist bank for real estate finance and public investment. The company supports national and international real estate companies, institutions and property funds in the financing of office buildings and retail and logistics properties. In addition, the German Pfandbrief bank offers individual financing solutions for public facilities, municipal housing and public infrastructure. Private investors can also invest time and call deposit. The company was formed in June 2009 by the merger of the two Pfandbrief banks Hypo Real Estate Bank AG and DEPA German Pfandbriefbank AG with subsequent change of name. Today, the German Pfandbrief bank is part of the HRE Group and thus the property of the Federal Republic of Germany. The specialist bank operates in Germany, France, Great Britain, Northern Europe and individual Central and Eastern European countries.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inlineStr"/>
      <c r="K19" s="5" t="inlineStr"/>
      <c r="L19" s="5" t="inlineStr"/>
    </row>
    <row r="20">
      <c r="A20" s="5" t="inlineStr">
        <is>
          <t>Gesamtertrag</t>
        </is>
      </c>
      <c r="B20" s="5" t="inlineStr">
        <is>
          <t>Total Income</t>
        </is>
      </c>
      <c r="C20" t="n">
        <v>506</v>
      </c>
      <c r="D20" t="n">
        <v>471</v>
      </c>
      <c r="E20" t="n">
        <v>424</v>
      </c>
      <c r="F20" t="n">
        <v>508</v>
      </c>
      <c r="G20" t="n">
        <v>400</v>
      </c>
      <c r="H20" t="n">
        <v>326</v>
      </c>
      <c r="I20" t="n">
        <v>482</v>
      </c>
    </row>
    <row r="21">
      <c r="A21" s="5" t="inlineStr">
        <is>
          <t>Operatives Ergebnis (EBIT)</t>
        </is>
      </c>
      <c r="B21" s="5" t="inlineStr">
        <is>
          <t>EBIT Earning Before Interest &amp; Tax</t>
        </is>
      </c>
      <c r="C21" t="n">
        <v>216</v>
      </c>
      <c r="D21" t="n">
        <v>215</v>
      </c>
      <c r="E21" t="n">
        <v>204</v>
      </c>
      <c r="F21" t="n">
        <v>301</v>
      </c>
      <c r="G21" t="n">
        <v>195</v>
      </c>
      <c r="H21" t="n">
        <v>54</v>
      </c>
      <c r="I21" t="n">
        <v>165</v>
      </c>
    </row>
    <row r="22">
      <c r="A22" s="5" t="inlineStr">
        <is>
          <t>Finanzergebnis</t>
        </is>
      </c>
      <c r="B22" s="5" t="inlineStr">
        <is>
          <t>Financial Result</t>
        </is>
      </c>
      <c r="C22" t="inlineStr">
        <is>
          <t>-</t>
        </is>
      </c>
      <c r="D22" t="inlineStr">
        <is>
          <t>-</t>
        </is>
      </c>
      <c r="E22" t="inlineStr">
        <is>
          <t>-</t>
        </is>
      </c>
      <c r="F22" t="inlineStr">
        <is>
          <t>-</t>
        </is>
      </c>
      <c r="G22" t="inlineStr">
        <is>
          <t>-</t>
        </is>
      </c>
      <c r="H22" t="inlineStr">
        <is>
          <t>-</t>
        </is>
      </c>
      <c r="I22" t="inlineStr">
        <is>
          <t>-</t>
        </is>
      </c>
    </row>
    <row r="23">
      <c r="A23" s="5" t="inlineStr">
        <is>
          <t>Ergebnis vor Steuer (EBT)</t>
        </is>
      </c>
      <c r="B23" s="5" t="inlineStr">
        <is>
          <t>EBT Earning Before Tax</t>
        </is>
      </c>
      <c r="C23" t="n">
        <v>216</v>
      </c>
      <c r="D23" t="n">
        <v>215</v>
      </c>
      <c r="E23" t="n">
        <v>204</v>
      </c>
      <c r="F23" t="n">
        <v>301</v>
      </c>
      <c r="G23" t="n">
        <v>195</v>
      </c>
      <c r="H23" t="n">
        <v>54</v>
      </c>
      <c r="I23" t="n">
        <v>165</v>
      </c>
    </row>
    <row r="24">
      <c r="A24" s="5" t="inlineStr">
        <is>
          <t>Steuern auf Einkommen und Ertrag</t>
        </is>
      </c>
      <c r="B24" s="5" t="inlineStr">
        <is>
          <t>Taxes on income and earnings</t>
        </is>
      </c>
      <c r="C24" t="n">
        <v>37</v>
      </c>
      <c r="D24" t="n">
        <v>36</v>
      </c>
      <c r="E24" t="n">
        <v>22</v>
      </c>
      <c r="F24" t="n">
        <v>104</v>
      </c>
      <c r="G24" t="n">
        <v>-35</v>
      </c>
      <c r="H24" t="n">
        <v>50</v>
      </c>
      <c r="I24" t="n">
        <v>5</v>
      </c>
    </row>
    <row r="25">
      <c r="A25" s="5" t="inlineStr">
        <is>
          <t>Ergebnis nach Steuer</t>
        </is>
      </c>
      <c r="B25" s="5" t="inlineStr">
        <is>
          <t>Earnings after tax</t>
        </is>
      </c>
      <c r="C25" t="n">
        <v>179</v>
      </c>
      <c r="D25" t="n">
        <v>179</v>
      </c>
      <c r="E25" t="n">
        <v>182</v>
      </c>
      <c r="F25" t="n">
        <v>197</v>
      </c>
      <c r="G25" t="n">
        <v>230</v>
      </c>
      <c r="H25" t="n">
        <v>4</v>
      </c>
      <c r="I25" t="n">
        <v>160</v>
      </c>
    </row>
    <row r="26">
      <c r="A26" s="5" t="inlineStr">
        <is>
          <t>Jahresüberschuss/-fehlbetrag</t>
        </is>
      </c>
      <c r="B26" s="5" t="inlineStr">
        <is>
          <t>Net Profit</t>
        </is>
      </c>
      <c r="C26" t="n">
        <v>179</v>
      </c>
      <c r="D26" t="n">
        <v>179</v>
      </c>
      <c r="E26" t="n">
        <v>182</v>
      </c>
      <c r="F26" t="n">
        <v>197</v>
      </c>
      <c r="G26" t="n">
        <v>230</v>
      </c>
      <c r="H26" t="n">
        <v>4</v>
      </c>
      <c r="I26" t="n">
        <v>160</v>
      </c>
    </row>
    <row r="27">
      <c r="A27" s="5" t="inlineStr">
        <is>
          <t>Summe Aktiva</t>
        </is>
      </c>
      <c r="B27" s="5" t="inlineStr">
        <is>
          <t>Total Assets</t>
        </is>
      </c>
      <c r="C27" t="n">
        <v>56822</v>
      </c>
      <c r="D27" t="n">
        <v>57769</v>
      </c>
      <c r="E27" t="n">
        <v>57994</v>
      </c>
      <c r="F27" t="n">
        <v>62629</v>
      </c>
      <c r="G27" t="n">
        <v>66761</v>
      </c>
      <c r="H27" t="n">
        <v>75518</v>
      </c>
      <c r="I27" t="n">
        <v>73924</v>
      </c>
    </row>
    <row r="28">
      <c r="A28" s="5" t="inlineStr">
        <is>
          <t>Summe Fremdkapital</t>
        </is>
      </c>
      <c r="B28" s="5" t="inlineStr">
        <is>
          <t>Total Liabilities</t>
        </is>
      </c>
      <c r="C28" t="n">
        <v>53586</v>
      </c>
      <c r="D28" t="n">
        <v>54512</v>
      </c>
      <c r="E28" t="n">
        <v>55136</v>
      </c>
      <c r="F28" t="n">
        <v>59830</v>
      </c>
      <c r="G28" t="n">
        <v>64015</v>
      </c>
      <c r="H28" t="n">
        <v>72012</v>
      </c>
      <c r="I28" t="n">
        <v>70444</v>
      </c>
    </row>
    <row r="29">
      <c r="A29" s="5" t="inlineStr">
        <is>
          <t>Minderheitenanteil</t>
        </is>
      </c>
      <c r="B29" s="5" t="inlineStr">
        <is>
          <t>Minority Share</t>
        </is>
      </c>
      <c r="C29" t="inlineStr">
        <is>
          <t>-</t>
        </is>
      </c>
      <c r="D29" t="inlineStr">
        <is>
          <t>-</t>
        </is>
      </c>
      <c r="E29" t="inlineStr">
        <is>
          <t>-</t>
        </is>
      </c>
      <c r="F29" t="inlineStr">
        <is>
          <t>-</t>
        </is>
      </c>
      <c r="G29" t="inlineStr">
        <is>
          <t>-</t>
        </is>
      </c>
      <c r="H29" t="inlineStr">
        <is>
          <t>-</t>
        </is>
      </c>
      <c r="I29" t="inlineStr">
        <is>
          <t>-</t>
        </is>
      </c>
    </row>
    <row r="30">
      <c r="A30" s="5" t="inlineStr">
        <is>
          <t>Summe Eigenkapital</t>
        </is>
      </c>
      <c r="B30" s="5" t="inlineStr">
        <is>
          <t>Equity</t>
        </is>
      </c>
      <c r="C30" t="n">
        <v>3236</v>
      </c>
      <c r="D30" t="n">
        <v>3257</v>
      </c>
      <c r="E30" t="n">
        <v>2858</v>
      </c>
      <c r="F30" t="n">
        <v>2799</v>
      </c>
      <c r="G30" t="n">
        <v>2746</v>
      </c>
      <c r="H30" t="n">
        <v>3506</v>
      </c>
      <c r="I30" t="n">
        <v>3480</v>
      </c>
    </row>
    <row r="31">
      <c r="A31" s="5" t="inlineStr">
        <is>
          <t>Summe Passiva</t>
        </is>
      </c>
      <c r="B31" s="5" t="inlineStr">
        <is>
          <t>Liabilities &amp; Shareholder Equity</t>
        </is>
      </c>
      <c r="C31" t="n">
        <v>56822</v>
      </c>
      <c r="D31" t="n">
        <v>57769</v>
      </c>
      <c r="E31" t="n">
        <v>57994</v>
      </c>
      <c r="F31" t="n">
        <v>62629</v>
      </c>
      <c r="G31" t="n">
        <v>66761</v>
      </c>
      <c r="H31" t="n">
        <v>75518</v>
      </c>
      <c r="I31" t="n">
        <v>73924</v>
      </c>
    </row>
    <row r="32">
      <c r="A32" s="5" t="inlineStr">
        <is>
          <t>Mio.Aktien im Umlauf</t>
        </is>
      </c>
      <c r="B32" s="5" t="inlineStr">
        <is>
          <t>Million shares outstanding</t>
        </is>
      </c>
      <c r="C32" t="n">
        <v>134.48</v>
      </c>
      <c r="D32" t="n">
        <v>134.48</v>
      </c>
      <c r="E32" t="n">
        <v>134.48</v>
      </c>
      <c r="F32" t="n">
        <v>134.48</v>
      </c>
      <c r="G32" t="n">
        <v>134.48</v>
      </c>
      <c r="H32" t="n">
        <v>134.48</v>
      </c>
      <c r="I32" t="n">
        <v>134.48</v>
      </c>
    </row>
    <row r="33">
      <c r="A33" s="5" t="inlineStr">
        <is>
          <t>Gezeichnetes Kapital (in Mio.)</t>
        </is>
      </c>
      <c r="B33" s="5" t="inlineStr">
        <is>
          <t>Subscribed Capital in M</t>
        </is>
      </c>
      <c r="C33" t="n">
        <v>380.38</v>
      </c>
      <c r="D33" t="n">
        <v>380.38</v>
      </c>
      <c r="E33" t="n">
        <v>380.38</v>
      </c>
      <c r="F33" t="n">
        <v>380.38</v>
      </c>
      <c r="G33" t="n">
        <v>380.38</v>
      </c>
      <c r="H33" t="n">
        <v>380.38</v>
      </c>
      <c r="I33" t="n">
        <v>380.38</v>
      </c>
    </row>
    <row r="34">
      <c r="A34" s="5" t="inlineStr">
        <is>
          <t>Ergebnis je Aktie (brutto)</t>
        </is>
      </c>
      <c r="B34" s="5" t="inlineStr">
        <is>
          <t>Earnings per share</t>
        </is>
      </c>
      <c r="C34" t="n">
        <v>1.61</v>
      </c>
      <c r="D34" t="n">
        <v>1.6</v>
      </c>
      <c r="E34" t="n">
        <v>1.52</v>
      </c>
      <c r="F34" t="n">
        <v>2.24</v>
      </c>
      <c r="G34" t="n">
        <v>1.45</v>
      </c>
      <c r="H34" t="n">
        <v>0.4</v>
      </c>
      <c r="I34" t="n">
        <v>1.23</v>
      </c>
    </row>
    <row r="35">
      <c r="A35" s="5" t="inlineStr">
        <is>
          <t>Ergebnis je Aktie (unverwässert)</t>
        </is>
      </c>
      <c r="B35" s="5" t="inlineStr">
        <is>
          <t>Basic Earnings per share</t>
        </is>
      </c>
      <c r="C35" t="n">
        <v>1.2</v>
      </c>
      <c r="D35" t="n">
        <v>1.24</v>
      </c>
      <c r="E35" t="n">
        <v>1.35</v>
      </c>
      <c r="F35" t="n">
        <v>1.46</v>
      </c>
      <c r="G35" t="n">
        <v>1.71</v>
      </c>
      <c r="H35" t="n">
        <v>0.03</v>
      </c>
      <c r="I35" t="n">
        <v>1.19</v>
      </c>
    </row>
    <row r="36">
      <c r="A36" s="5" t="inlineStr">
        <is>
          <t>Ergebnis je Aktie (verwässert)</t>
        </is>
      </c>
      <c r="B36" s="5" t="inlineStr">
        <is>
          <t>Diluted Earnings per share</t>
        </is>
      </c>
      <c r="C36" t="n">
        <v>1.2</v>
      </c>
      <c r="D36" t="n">
        <v>1.24</v>
      </c>
      <c r="E36" t="n">
        <v>1.35</v>
      </c>
      <c r="F36" t="n">
        <v>1.46</v>
      </c>
      <c r="G36" t="n">
        <v>1.71</v>
      </c>
      <c r="H36" t="inlineStr">
        <is>
          <t>-</t>
        </is>
      </c>
      <c r="I36" t="inlineStr">
        <is>
          <t>-</t>
        </is>
      </c>
    </row>
    <row r="37">
      <c r="A37" s="5" t="inlineStr">
        <is>
          <t>Dividende je Aktie</t>
        </is>
      </c>
      <c r="B37" s="5" t="inlineStr">
        <is>
          <t>Dividend per share</t>
        </is>
      </c>
      <c r="C37" t="inlineStr">
        <is>
          <t>-</t>
        </is>
      </c>
      <c r="D37" t="n">
        <v>1</v>
      </c>
      <c r="E37" t="n">
        <v>1.07</v>
      </c>
      <c r="F37" t="n">
        <v>1.05</v>
      </c>
      <c r="G37" t="n">
        <v>0.43</v>
      </c>
      <c r="H37" t="inlineStr">
        <is>
          <t>-</t>
        </is>
      </c>
      <c r="I37" t="inlineStr">
        <is>
          <t>-</t>
        </is>
      </c>
    </row>
    <row r="38">
      <c r="A38" s="5" t="inlineStr">
        <is>
          <t>Dividendenausschüttung in Mio</t>
        </is>
      </c>
      <c r="B38" s="5" t="inlineStr">
        <is>
          <t>Dividend Payment in M</t>
        </is>
      </c>
      <c r="C38" t="inlineStr">
        <is>
          <t>-</t>
        </is>
      </c>
      <c r="D38" t="n">
        <v>134</v>
      </c>
      <c r="E38" t="n">
        <v>144</v>
      </c>
      <c r="F38" t="n">
        <v>141</v>
      </c>
      <c r="G38" t="n">
        <v>58</v>
      </c>
      <c r="H38" t="inlineStr">
        <is>
          <t>-</t>
        </is>
      </c>
      <c r="I38" t="inlineStr">
        <is>
          <t>-</t>
        </is>
      </c>
    </row>
    <row r="39">
      <c r="A39" s="5" t="inlineStr">
        <is>
          <t>Ertrag</t>
        </is>
      </c>
      <c r="B39" s="5" t="inlineStr">
        <is>
          <t>Income</t>
        </is>
      </c>
      <c r="C39" t="n">
        <v>3.76</v>
      </c>
      <c r="D39" t="n">
        <v>3.5</v>
      </c>
      <c r="E39" t="n">
        <v>3.15</v>
      </c>
      <c r="F39" t="n">
        <v>3.78</v>
      </c>
      <c r="G39" t="n">
        <v>2.97</v>
      </c>
      <c r="H39" t="n">
        <v>2.42</v>
      </c>
      <c r="I39" t="n">
        <v>3.58</v>
      </c>
    </row>
    <row r="40">
      <c r="A40" s="5" t="inlineStr">
        <is>
          <t>Buchwert je Aktie</t>
        </is>
      </c>
      <c r="B40" s="5" t="inlineStr">
        <is>
          <t>Book value per share</t>
        </is>
      </c>
      <c r="C40" t="n">
        <v>24.06</v>
      </c>
      <c r="D40" t="n">
        <v>24.22</v>
      </c>
      <c r="E40" t="n">
        <v>21.25</v>
      </c>
      <c r="F40" t="n">
        <v>20.81</v>
      </c>
      <c r="G40" t="n">
        <v>20.42</v>
      </c>
      <c r="H40" t="n">
        <v>26.07</v>
      </c>
      <c r="I40" t="n">
        <v>25.88</v>
      </c>
    </row>
    <row r="41">
      <c r="A41" s="5" t="inlineStr">
        <is>
          <t>Cashflow je Aktie</t>
        </is>
      </c>
      <c r="B41" s="5" t="inlineStr">
        <is>
          <t>Cashflow per share</t>
        </is>
      </c>
      <c r="C41" t="n">
        <v>-6.55</v>
      </c>
      <c r="D41" t="n">
        <v>-1.82</v>
      </c>
      <c r="E41" t="n">
        <v>-13.9</v>
      </c>
      <c r="F41" t="n">
        <v>-14.98</v>
      </c>
      <c r="G41" t="n">
        <v>-23.12</v>
      </c>
      <c r="H41" t="n">
        <v>-32.12</v>
      </c>
      <c r="I41" t="n">
        <v>-13.68</v>
      </c>
    </row>
    <row r="42">
      <c r="A42" s="5" t="inlineStr">
        <is>
          <t>Bilanzsumme je Aktie</t>
        </is>
      </c>
      <c r="B42" s="5" t="inlineStr">
        <is>
          <t>Total assets per share</t>
        </is>
      </c>
      <c r="C42" t="n">
        <v>422.55</v>
      </c>
      <c r="D42" t="n">
        <v>429.59</v>
      </c>
      <c r="E42" t="n">
        <v>431.26</v>
      </c>
      <c r="F42" t="n">
        <v>465.73</v>
      </c>
      <c r="G42" t="n">
        <v>496.46</v>
      </c>
      <c r="H42" t="n">
        <v>561.58</v>
      </c>
      <c r="I42" t="n">
        <v>549.72</v>
      </c>
    </row>
    <row r="43">
      <c r="A43" s="5" t="inlineStr">
        <is>
          <t>Personal am Ende des Jahres</t>
        </is>
      </c>
      <c r="B43" s="5" t="inlineStr">
        <is>
          <t>Staff at the end of year</t>
        </is>
      </c>
      <c r="C43" t="n">
        <v>797</v>
      </c>
      <c r="D43" t="n">
        <v>793</v>
      </c>
      <c r="E43" t="n">
        <v>782</v>
      </c>
      <c r="F43" t="n">
        <v>791</v>
      </c>
      <c r="G43" t="n">
        <v>824</v>
      </c>
      <c r="H43" t="n">
        <v>844</v>
      </c>
      <c r="I43" t="n">
        <v>852</v>
      </c>
    </row>
    <row r="44">
      <c r="A44" s="5" t="inlineStr">
        <is>
          <t>Personalaufwand in Mio. EUR</t>
        </is>
      </c>
      <c r="B44" s="5" t="inlineStr">
        <is>
          <t>Personnel expenses in M</t>
        </is>
      </c>
      <c r="C44" t="n">
        <v>117</v>
      </c>
      <c r="D44" t="n">
        <v>114</v>
      </c>
      <c r="E44" t="n">
        <v>119</v>
      </c>
      <c r="F44" t="n">
        <v>103</v>
      </c>
      <c r="G44" t="n">
        <v>112</v>
      </c>
      <c r="H44" t="n">
        <v>110</v>
      </c>
      <c r="I44" t="n">
        <v>121</v>
      </c>
    </row>
    <row r="45">
      <c r="A45" s="5" t="inlineStr">
        <is>
          <t>Aufwand je Mitarbeiter in EUR</t>
        </is>
      </c>
      <c r="B45" s="5" t="inlineStr">
        <is>
          <t>Effort per employee</t>
        </is>
      </c>
      <c r="C45" t="n">
        <v>146801</v>
      </c>
      <c r="D45" t="n">
        <v>143758</v>
      </c>
      <c r="E45" t="n">
        <v>152174</v>
      </c>
      <c r="F45" t="n">
        <v>130215</v>
      </c>
      <c r="G45" t="n">
        <v>135922</v>
      </c>
      <c r="H45" t="n">
        <v>130332</v>
      </c>
      <c r="I45" t="n">
        <v>142019</v>
      </c>
    </row>
    <row r="46">
      <c r="A46" s="5" t="inlineStr">
        <is>
          <t>Ertrag je Mitarbeiter in EUR</t>
        </is>
      </c>
      <c r="B46" s="5" t="inlineStr">
        <is>
          <t>Income per employee</t>
        </is>
      </c>
      <c r="C46" t="n">
        <v>642409</v>
      </c>
      <c r="D46" t="n">
        <v>593947</v>
      </c>
      <c r="E46" t="n">
        <v>542199</v>
      </c>
      <c r="F46" t="n">
        <v>642225</v>
      </c>
      <c r="G46" t="n">
        <v>485437</v>
      </c>
      <c r="H46" t="n">
        <v>386256</v>
      </c>
      <c r="I46" t="n">
        <v>565728</v>
      </c>
    </row>
    <row r="47">
      <c r="A47" s="5" t="inlineStr">
        <is>
          <t>Bruttoergebnis je Mitarbeiter in EUR</t>
        </is>
      </c>
      <c r="B47" s="5" t="inlineStr">
        <is>
          <t>Gross Profit per employee</t>
        </is>
      </c>
      <c r="C47" t="inlineStr">
        <is>
          <t>-</t>
        </is>
      </c>
      <c r="D47" t="inlineStr">
        <is>
          <t>-</t>
        </is>
      </c>
      <c r="E47" t="inlineStr">
        <is>
          <t>-</t>
        </is>
      </c>
      <c r="F47" t="inlineStr">
        <is>
          <t>-</t>
        </is>
      </c>
      <c r="G47" t="inlineStr">
        <is>
          <t>-</t>
        </is>
      </c>
      <c r="H47" t="inlineStr">
        <is>
          <t>-</t>
        </is>
      </c>
      <c r="I47" t="inlineStr">
        <is>
          <t>-</t>
        </is>
      </c>
    </row>
    <row r="48">
      <c r="A48" s="5" t="inlineStr">
        <is>
          <t>Gewinn je Mitarbeiter in EUR</t>
        </is>
      </c>
      <c r="B48" s="5" t="inlineStr">
        <is>
          <t>Earnings per employee</t>
        </is>
      </c>
      <c r="C48" t="n">
        <v>224592</v>
      </c>
      <c r="D48" t="n">
        <v>225725</v>
      </c>
      <c r="E48" t="n">
        <v>232737</v>
      </c>
      <c r="F48" t="n">
        <v>249052</v>
      </c>
      <c r="G48" t="n">
        <v>279126</v>
      </c>
      <c r="H48" t="n">
        <v>4739</v>
      </c>
      <c r="I48" t="n">
        <v>187793</v>
      </c>
    </row>
    <row r="49">
      <c r="A49" s="5" t="inlineStr">
        <is>
          <t>KGV (Kurs/Gewinn)</t>
        </is>
      </c>
      <c r="B49" s="5" t="inlineStr">
        <is>
          <t>PE (price/earnings)</t>
        </is>
      </c>
      <c r="C49" t="n">
        <v>12.1</v>
      </c>
      <c r="D49" t="n">
        <v>7</v>
      </c>
      <c r="E49" t="n">
        <v>9.9</v>
      </c>
      <c r="F49" t="n">
        <v>6.2</v>
      </c>
      <c r="G49" t="n">
        <v>9.9</v>
      </c>
      <c r="H49" t="inlineStr">
        <is>
          <t>-</t>
        </is>
      </c>
      <c r="I49" t="inlineStr">
        <is>
          <t>-</t>
        </is>
      </c>
    </row>
    <row r="50">
      <c r="A50" s="5" t="inlineStr">
        <is>
          <t>KUV (Kurs/Umsatz)</t>
        </is>
      </c>
      <c r="B50" s="5" t="inlineStr">
        <is>
          <t>PS (price/sales)</t>
        </is>
      </c>
      <c r="C50" t="n">
        <v>3.87</v>
      </c>
      <c r="D50" t="n">
        <v>2.5</v>
      </c>
      <c r="E50" t="n">
        <v>4.24</v>
      </c>
      <c r="F50" t="n">
        <v>2.41</v>
      </c>
      <c r="G50" t="n">
        <v>5.71</v>
      </c>
      <c r="H50" t="inlineStr">
        <is>
          <t>-</t>
        </is>
      </c>
      <c r="I50" t="inlineStr">
        <is>
          <t>-</t>
        </is>
      </c>
    </row>
    <row r="51">
      <c r="A51" s="5" t="inlineStr">
        <is>
          <t>KBV (Kurs/Buchwert)</t>
        </is>
      </c>
      <c r="B51" s="5" t="inlineStr">
        <is>
          <t>PB (price/book value)</t>
        </is>
      </c>
      <c r="C51" t="n">
        <v>0.61</v>
      </c>
      <c r="D51" t="n">
        <v>0.36</v>
      </c>
      <c r="E51" t="n">
        <v>0.63</v>
      </c>
      <c r="F51" t="n">
        <v>0.44</v>
      </c>
      <c r="G51" t="n">
        <v>0.83</v>
      </c>
      <c r="H51" t="inlineStr">
        <is>
          <t>-</t>
        </is>
      </c>
      <c r="I51" t="inlineStr">
        <is>
          <t>-</t>
        </is>
      </c>
    </row>
    <row r="52">
      <c r="A52" s="5" t="inlineStr">
        <is>
          <t>KCV (Kurs/Cashflow)</t>
        </is>
      </c>
      <c r="B52" s="5" t="inlineStr">
        <is>
          <t>PC (price/cashflow)</t>
        </is>
      </c>
      <c r="C52" t="n">
        <v>-2.22</v>
      </c>
      <c r="D52" t="n">
        <v>-4.8</v>
      </c>
      <c r="E52" t="n">
        <v>-0.96</v>
      </c>
      <c r="F52" t="n">
        <v>-0.61</v>
      </c>
      <c r="G52" t="n">
        <v>-0.73</v>
      </c>
      <c r="H52" t="inlineStr">
        <is>
          <t>-</t>
        </is>
      </c>
      <c r="I52" t="inlineStr">
        <is>
          <t>-</t>
        </is>
      </c>
    </row>
    <row r="53">
      <c r="A53" s="5" t="inlineStr">
        <is>
          <t>Dividendenrendite in %</t>
        </is>
      </c>
      <c r="B53" s="5" t="inlineStr">
        <is>
          <t>Dividend Yield in %</t>
        </is>
      </c>
      <c r="C53" t="inlineStr">
        <is>
          <t>-</t>
        </is>
      </c>
      <c r="D53" t="n">
        <v>11.44</v>
      </c>
      <c r="E53" t="n">
        <v>8.01</v>
      </c>
      <c r="F53" t="n">
        <v>11.51</v>
      </c>
      <c r="G53" t="n">
        <v>2.53</v>
      </c>
      <c r="H53" t="inlineStr">
        <is>
          <t>-</t>
        </is>
      </c>
      <c r="I53" t="inlineStr">
        <is>
          <t>-</t>
        </is>
      </c>
    </row>
    <row r="54">
      <c r="A54" s="5" t="inlineStr">
        <is>
          <t>Gewinnrendite in %</t>
        </is>
      </c>
      <c r="B54" s="5" t="inlineStr">
        <is>
          <t>Return on profit in %</t>
        </is>
      </c>
      <c r="C54" t="n">
        <v>8.199999999999999</v>
      </c>
      <c r="D54" t="n">
        <v>14.2</v>
      </c>
      <c r="E54" t="n">
        <v>10.1</v>
      </c>
      <c r="F54" t="n">
        <v>16</v>
      </c>
      <c r="G54" t="n">
        <v>10.1</v>
      </c>
      <c r="H54" t="inlineStr">
        <is>
          <t>-</t>
        </is>
      </c>
      <c r="I54" t="inlineStr">
        <is>
          <t>-</t>
        </is>
      </c>
    </row>
    <row r="55">
      <c r="A55" s="5" t="inlineStr">
        <is>
          <t>Eigenkapitalrendite in %</t>
        </is>
      </c>
      <c r="B55" s="5" t="inlineStr">
        <is>
          <t>Return on Equity in %</t>
        </is>
      </c>
      <c r="C55" t="n">
        <v>5.53</v>
      </c>
      <c r="D55" t="n">
        <v>5.5</v>
      </c>
      <c r="E55" t="n">
        <v>6.37</v>
      </c>
      <c r="F55" t="n">
        <v>7.04</v>
      </c>
      <c r="G55" t="n">
        <v>8.380000000000001</v>
      </c>
      <c r="H55" t="n">
        <v>0.11</v>
      </c>
      <c r="I55" t="n">
        <v>4.6</v>
      </c>
    </row>
    <row r="56">
      <c r="A56" s="5" t="inlineStr">
        <is>
          <t>Gesamtkapitalrendite in %</t>
        </is>
      </c>
      <c r="B56" s="5" t="inlineStr">
        <is>
          <t>Total Return on Investment in %</t>
        </is>
      </c>
      <c r="C56" t="n">
        <v>0.32</v>
      </c>
      <c r="D56" t="n">
        <v>0.31</v>
      </c>
      <c r="E56" t="n">
        <v>0.31</v>
      </c>
      <c r="F56" t="n">
        <v>0.31</v>
      </c>
      <c r="G56" t="n">
        <v>0.34</v>
      </c>
      <c r="H56" t="n">
        <v>0.01</v>
      </c>
      <c r="I56" t="n">
        <v>0.22</v>
      </c>
    </row>
    <row r="57">
      <c r="A57" s="5" t="inlineStr">
        <is>
          <t>Eigenkapitalquote in %</t>
        </is>
      </c>
      <c r="B57" s="5" t="inlineStr">
        <is>
          <t>Equity Ratio in %</t>
        </is>
      </c>
      <c r="C57" t="n">
        <v>5.69</v>
      </c>
      <c r="D57" t="n">
        <v>5.64</v>
      </c>
      <c r="E57" t="n">
        <v>4.93</v>
      </c>
      <c r="F57" t="n">
        <v>4.47</v>
      </c>
      <c r="G57" t="n">
        <v>4.11</v>
      </c>
      <c r="H57" t="n">
        <v>4.64</v>
      </c>
      <c r="I57" t="n">
        <v>4.71</v>
      </c>
    </row>
    <row r="58">
      <c r="A58" s="5" t="inlineStr">
        <is>
          <t>Fremdkapitalquote in %</t>
        </is>
      </c>
      <c r="B58" s="5" t="inlineStr">
        <is>
          <t>Debt Ratio in %</t>
        </is>
      </c>
      <c r="C58" t="n">
        <v>94.31</v>
      </c>
      <c r="D58" t="n">
        <v>94.36</v>
      </c>
      <c r="E58" t="n">
        <v>95.06999999999999</v>
      </c>
      <c r="F58" t="n">
        <v>95.53</v>
      </c>
      <c r="G58" t="n">
        <v>95.89</v>
      </c>
      <c r="H58" t="n">
        <v>95.36</v>
      </c>
      <c r="I58" t="n">
        <v>95.29000000000001</v>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n">
        <v>0.32</v>
      </c>
      <c r="D65" t="n">
        <v>0.31</v>
      </c>
      <c r="E65" t="n">
        <v>0.31</v>
      </c>
      <c r="F65" t="n">
        <v>0.31</v>
      </c>
      <c r="G65" t="n">
        <v>0.34</v>
      </c>
      <c r="H65" t="n">
        <v>0.01</v>
      </c>
    </row>
    <row r="66">
      <c r="A66" s="5" t="inlineStr">
        <is>
          <t>Ertrag des eingesetzten Kapitals</t>
        </is>
      </c>
      <c r="B66" s="5" t="inlineStr">
        <is>
          <t>ROCE Return on Cap. Empl. in %</t>
        </is>
      </c>
      <c r="C66" t="n">
        <v>0.39</v>
      </c>
      <c r="D66" t="n">
        <v>0.39</v>
      </c>
      <c r="E66" t="n">
        <v>0.36</v>
      </c>
      <c r="F66" t="n">
        <v>0.5</v>
      </c>
      <c r="G66" t="n">
        <v>0.3</v>
      </c>
      <c r="H66" t="n">
        <v>0.07000000000000001</v>
      </c>
    </row>
    <row r="67">
      <c r="A67" s="5" t="inlineStr"/>
      <c r="B67" s="5" t="inlineStr"/>
    </row>
    <row r="68">
      <c r="A68" s="5" t="inlineStr"/>
      <c r="B68" s="5" t="inlineStr"/>
    </row>
    <row r="69">
      <c r="A69" s="5" t="inlineStr">
        <is>
          <t>Operativer Cashflow</t>
        </is>
      </c>
      <c r="B69" s="5" t="inlineStr">
        <is>
          <t>Operating Cashflow in M</t>
        </is>
      </c>
      <c r="C69" t="n">
        <v>-298.5456</v>
      </c>
      <c r="D69" t="n">
        <v>-645.5039999999999</v>
      </c>
      <c r="E69" t="n">
        <v>-129.1008</v>
      </c>
      <c r="F69" t="n">
        <v>-82.03279999999999</v>
      </c>
      <c r="G69" t="n">
        <v>-98.17039999999999</v>
      </c>
      <c r="H69" t="inlineStr">
        <is>
          <t>-</t>
        </is>
      </c>
    </row>
    <row r="70">
      <c r="A70" s="5" t="inlineStr">
        <is>
          <t>Aktienrückkauf</t>
        </is>
      </c>
      <c r="B70" s="5" t="inlineStr">
        <is>
          <t>Share Buyback in M</t>
        </is>
      </c>
      <c r="C70" t="n">
        <v>0</v>
      </c>
      <c r="D70" t="n">
        <v>0</v>
      </c>
      <c r="E70" t="n">
        <v>0</v>
      </c>
      <c r="F70" t="n">
        <v>0</v>
      </c>
      <c r="G70" t="n">
        <v>0</v>
      </c>
      <c r="H70" t="n">
        <v>0</v>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inlineStr">
        <is>
          <t>-</t>
        </is>
      </c>
      <c r="D75" t="n">
        <v>-1.65</v>
      </c>
      <c r="E75" t="n">
        <v>-7.61</v>
      </c>
      <c r="F75" t="n">
        <v>-14.35</v>
      </c>
      <c r="G75" t="n">
        <v>5650</v>
      </c>
      <c r="H75" t="n">
        <v>-97.5</v>
      </c>
    </row>
    <row r="76">
      <c r="A76" s="5" t="inlineStr">
        <is>
          <t>Gewinnwachstum 3J in %</t>
        </is>
      </c>
      <c r="B76" s="5" t="inlineStr">
        <is>
          <t>Earnings Growth 3Y in %</t>
        </is>
      </c>
      <c r="C76" t="n">
        <v>-3.09</v>
      </c>
      <c r="D76" t="n">
        <v>-7.87</v>
      </c>
      <c r="E76" t="n">
        <v>1876.01</v>
      </c>
      <c r="F76" t="n">
        <v>1846.05</v>
      </c>
      <c r="G76" t="inlineStr">
        <is>
          <t>-</t>
        </is>
      </c>
      <c r="H76" t="inlineStr">
        <is>
          <t>-</t>
        </is>
      </c>
    </row>
    <row r="77">
      <c r="A77" s="5" t="inlineStr">
        <is>
          <t>Gewinnwachstum 5J in %</t>
        </is>
      </c>
      <c r="B77" s="5" t="inlineStr">
        <is>
          <t>Earnings Growth 5Y in %</t>
        </is>
      </c>
      <c r="C77" t="n">
        <v>1125.28</v>
      </c>
      <c r="D77" t="n">
        <v>1105.78</v>
      </c>
      <c r="E77" t="inlineStr">
        <is>
          <t>-</t>
        </is>
      </c>
      <c r="F77" t="inlineStr">
        <is>
          <t>-</t>
        </is>
      </c>
      <c r="G77" t="inlineStr">
        <is>
          <t>-</t>
        </is>
      </c>
      <c r="H77" t="inlineStr">
        <is>
          <t>-</t>
        </is>
      </c>
    </row>
    <row r="78">
      <c r="A78" s="5" t="inlineStr">
        <is>
          <t>Gewinnwachstum 10J in %</t>
        </is>
      </c>
      <c r="B78" s="5" t="inlineStr">
        <is>
          <t>Earnings Growth 10Y in %</t>
        </is>
      </c>
      <c r="C78" t="inlineStr">
        <is>
          <t>-</t>
        </is>
      </c>
      <c r="D78" t="inlineStr">
        <is>
          <t>-</t>
        </is>
      </c>
      <c r="E78" t="inlineStr">
        <is>
          <t>-</t>
        </is>
      </c>
      <c r="F78" t="inlineStr">
        <is>
          <t>-</t>
        </is>
      </c>
      <c r="G78" t="inlineStr">
        <is>
          <t>-</t>
        </is>
      </c>
      <c r="H78" t="inlineStr">
        <is>
          <t>-</t>
        </is>
      </c>
    </row>
    <row r="79">
      <c r="A79" s="5" t="inlineStr">
        <is>
          <t>PEG Ratio</t>
        </is>
      </c>
      <c r="B79" s="5" t="inlineStr">
        <is>
          <t>KGW Kurs/Gewinn/Wachstum</t>
        </is>
      </c>
      <c r="C79" t="n">
        <v>0.01</v>
      </c>
      <c r="D79" t="n">
        <v>0.01</v>
      </c>
      <c r="E79" t="inlineStr">
        <is>
          <t>-</t>
        </is>
      </c>
      <c r="F79" t="inlineStr">
        <is>
          <t>-</t>
        </is>
      </c>
      <c r="G79" t="inlineStr">
        <is>
          <t>-</t>
        </is>
      </c>
      <c r="H79" t="inlineStr">
        <is>
          <t>-</t>
        </is>
      </c>
    </row>
    <row r="80">
      <c r="A80" s="5" t="inlineStr">
        <is>
          <t>EBIT-Wachstum 1J in %</t>
        </is>
      </c>
      <c r="B80" s="5" t="inlineStr">
        <is>
          <t>EBIT Growth 1Y in %</t>
        </is>
      </c>
      <c r="C80" t="n">
        <v>0.47</v>
      </c>
      <c r="D80" t="n">
        <v>5.39</v>
      </c>
      <c r="E80" t="n">
        <v>-32.23</v>
      </c>
      <c r="F80" t="n">
        <v>54.36</v>
      </c>
      <c r="G80" t="n">
        <v>261.11</v>
      </c>
      <c r="H80" t="n">
        <v>-67.27</v>
      </c>
    </row>
    <row r="81">
      <c r="A81" s="5" t="inlineStr">
        <is>
          <t>EBIT-Wachstum 3J in %</t>
        </is>
      </c>
      <c r="B81" s="5" t="inlineStr">
        <is>
          <t>EBIT Growth 3Y in %</t>
        </is>
      </c>
      <c r="C81" t="n">
        <v>-8.789999999999999</v>
      </c>
      <c r="D81" t="n">
        <v>9.17</v>
      </c>
      <c r="E81" t="n">
        <v>94.41</v>
      </c>
      <c r="F81" t="n">
        <v>82.73</v>
      </c>
      <c r="G81" t="inlineStr">
        <is>
          <t>-</t>
        </is>
      </c>
      <c r="H81" t="inlineStr">
        <is>
          <t>-</t>
        </is>
      </c>
    </row>
    <row r="82">
      <c r="A82" s="5" t="inlineStr">
        <is>
          <t>EBIT-Wachstum 5J in %</t>
        </is>
      </c>
      <c r="B82" s="5" t="inlineStr">
        <is>
          <t>EBIT Growth 5Y in %</t>
        </is>
      </c>
      <c r="C82" t="n">
        <v>57.82</v>
      </c>
      <c r="D82" t="n">
        <v>44.27</v>
      </c>
      <c r="E82" t="inlineStr">
        <is>
          <t>-</t>
        </is>
      </c>
      <c r="F82" t="inlineStr">
        <is>
          <t>-</t>
        </is>
      </c>
      <c r="G82" t="inlineStr">
        <is>
          <t>-</t>
        </is>
      </c>
      <c r="H82" t="inlineStr">
        <is>
          <t>-</t>
        </is>
      </c>
    </row>
    <row r="83">
      <c r="A83" s="5" t="inlineStr">
        <is>
          <t>EBIT-Wachstum 10J in %</t>
        </is>
      </c>
      <c r="B83" s="5" t="inlineStr">
        <is>
          <t>EBIT Growth 10Y in %</t>
        </is>
      </c>
      <c r="C83" t="inlineStr">
        <is>
          <t>-</t>
        </is>
      </c>
      <c r="D83" t="inlineStr">
        <is>
          <t>-</t>
        </is>
      </c>
      <c r="E83" t="inlineStr">
        <is>
          <t>-</t>
        </is>
      </c>
      <c r="F83" t="inlineStr">
        <is>
          <t>-</t>
        </is>
      </c>
      <c r="G83" t="inlineStr">
        <is>
          <t>-</t>
        </is>
      </c>
      <c r="H83" t="inlineStr">
        <is>
          <t>-</t>
        </is>
      </c>
    </row>
    <row r="84">
      <c r="A84" s="5" t="inlineStr">
        <is>
          <t>Op.Cashflow Wachstum 1J in %</t>
        </is>
      </c>
      <c r="B84" s="5" t="inlineStr">
        <is>
          <t>Op.Cashflow Wachstum 1Y in %</t>
        </is>
      </c>
      <c r="C84" t="n">
        <v>-53.75</v>
      </c>
      <c r="D84" t="n">
        <v>400</v>
      </c>
      <c r="E84" t="n">
        <v>57.38</v>
      </c>
      <c r="F84" t="n">
        <v>-16.44</v>
      </c>
      <c r="G84" t="inlineStr">
        <is>
          <t>-</t>
        </is>
      </c>
      <c r="H84" t="inlineStr">
        <is>
          <t>-</t>
        </is>
      </c>
    </row>
    <row r="85">
      <c r="A85" s="5" t="inlineStr">
        <is>
          <t>Op.Cashflow Wachstum 3J in %</t>
        </is>
      </c>
      <c r="B85" s="5" t="inlineStr">
        <is>
          <t>Op.Cashflow Wachstum 3Y in %</t>
        </is>
      </c>
      <c r="C85" t="n">
        <v>134.54</v>
      </c>
      <c r="D85" t="n">
        <v>146.98</v>
      </c>
      <c r="E85" t="inlineStr">
        <is>
          <t>-</t>
        </is>
      </c>
      <c r="F85" t="inlineStr">
        <is>
          <t>-</t>
        </is>
      </c>
      <c r="G85" t="inlineStr">
        <is>
          <t>-</t>
        </is>
      </c>
      <c r="H85" t="inlineStr">
        <is>
          <t>-</t>
        </is>
      </c>
    </row>
    <row r="86">
      <c r="A86" s="5" t="inlineStr">
        <is>
          <t>Op.Cashflow Wachstum 5J in %</t>
        </is>
      </c>
      <c r="B86" s="5" t="inlineStr">
        <is>
          <t>Op.Cashflow Wachstum 5Y in %</t>
        </is>
      </c>
      <c r="C86" t="inlineStr">
        <is>
          <t>-</t>
        </is>
      </c>
      <c r="D86" t="inlineStr">
        <is>
          <t>-</t>
        </is>
      </c>
      <c r="E86" t="inlineStr">
        <is>
          <t>-</t>
        </is>
      </c>
      <c r="F86" t="inlineStr">
        <is>
          <t>-</t>
        </is>
      </c>
      <c r="G86" t="inlineStr">
        <is>
          <t>-</t>
        </is>
      </c>
      <c r="H86" t="inlineStr">
        <is>
          <t>-</t>
        </is>
      </c>
    </row>
    <row r="87">
      <c r="A87" s="5" t="inlineStr">
        <is>
          <t>Op.Cashflow Wachstum 10J in %</t>
        </is>
      </c>
      <c r="B87" s="5" t="inlineStr">
        <is>
          <t>Op.Cashflow Wachstum 10Y in %</t>
        </is>
      </c>
      <c r="C87" t="inlineStr">
        <is>
          <t>-</t>
        </is>
      </c>
      <c r="D87" t="inlineStr">
        <is>
          <t>-</t>
        </is>
      </c>
      <c r="E87" t="inlineStr">
        <is>
          <t>-</t>
        </is>
      </c>
      <c r="F87" t="inlineStr">
        <is>
          <t>-</t>
        </is>
      </c>
      <c r="G87" t="inlineStr">
        <is>
          <t>-</t>
        </is>
      </c>
      <c r="H87" t="inlineStr">
        <is>
          <t>-</t>
        </is>
      </c>
    </row>
    <row r="88">
      <c r="A88" s="5" t="inlineStr">
        <is>
          <t>Verschuldungsgrad in %</t>
        </is>
      </c>
      <c r="B88" s="5" t="inlineStr">
        <is>
          <t>Finance Gearing in %</t>
        </is>
      </c>
      <c r="C88" t="n">
        <v>1656</v>
      </c>
      <c r="D88" t="n">
        <v>1674</v>
      </c>
      <c r="E88" t="n">
        <v>1929</v>
      </c>
      <c r="F88" t="n">
        <v>2138</v>
      </c>
      <c r="G88" t="n">
        <v>2331</v>
      </c>
      <c r="H88" t="n">
        <v>2054</v>
      </c>
      <c r="I88" t="n">
        <v>2024</v>
      </c>
    </row>
  </sheetData>
  <pageMargins bottom="1" footer="0.5" header="0.5" left="0.75" right="0.75" top="1"/>
</worksheet>
</file>

<file path=xl/worksheets/sheet16.xml><?xml version="1.0" encoding="utf-8"?>
<worksheet xmlns="http://schemas.openxmlformats.org/spreadsheetml/2006/main">
  <sheetPr>
    <outlinePr summaryBelow="1" summaryRight="1"/>
    <pageSetUpPr/>
  </sheetPr>
  <dimension ref="A1:Q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20"/>
    <col customWidth="1" max="15" min="15" width="11"/>
    <col customWidth="1" max="16" min="16" width="21"/>
    <col customWidth="1" max="17" min="17" width="10"/>
  </cols>
  <sheetData>
    <row r="1">
      <c r="A1" s="1" t="inlineStr">
        <is>
          <t xml:space="preserve">DEUTSCHE WOHNEN SE </t>
        </is>
      </c>
      <c r="B1" s="2" t="inlineStr">
        <is>
          <t>WKN: A0HN5C  ISIN: DE000A0HN5C6  Symbol:DWNI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1998</t>
        </is>
      </c>
      <c r="C4" s="5" t="inlineStr">
        <is>
          <t>Telefon / Phone</t>
        </is>
      </c>
      <c r="D4" s="5" t="inlineStr"/>
      <c r="E4" t="inlineStr">
        <is>
          <t>+49-30-89786-0</t>
        </is>
      </c>
      <c r="G4" t="inlineStr">
        <is>
          <t>25.03.2020</t>
        </is>
      </c>
      <c r="H4" t="inlineStr">
        <is>
          <t>Publication Of Annual Report</t>
        </is>
      </c>
      <c r="J4" t="inlineStr">
        <is>
          <t>BlackRock, Inc.</t>
        </is>
      </c>
      <c r="L4" t="inlineStr">
        <is>
          <t>10,31%</t>
        </is>
      </c>
    </row>
    <row r="5">
      <c r="A5" s="5" t="inlineStr">
        <is>
          <t>Ticker</t>
        </is>
      </c>
      <c r="B5" t="inlineStr">
        <is>
          <t>DWNI</t>
        </is>
      </c>
      <c r="C5" s="5" t="inlineStr">
        <is>
          <t>Fax</t>
        </is>
      </c>
      <c r="D5" s="5" t="inlineStr"/>
      <c r="E5" t="inlineStr">
        <is>
          <t>+49-30-89786-1000</t>
        </is>
      </c>
      <c r="G5" t="inlineStr">
        <is>
          <t>13.05.2020</t>
        </is>
      </c>
      <c r="H5" t="inlineStr">
        <is>
          <t>Result Q1</t>
        </is>
      </c>
      <c r="J5" t="inlineStr">
        <is>
          <t>Massachusetts Financial Services Company</t>
        </is>
      </c>
      <c r="L5" t="inlineStr">
        <is>
          <t>2,99%</t>
        </is>
      </c>
    </row>
    <row r="6">
      <c r="A6" s="5" t="inlineStr">
        <is>
          <t>Gelistet Seit / Listed Since</t>
        </is>
      </c>
      <c r="B6" t="inlineStr">
        <is>
          <t>02.11.1999</t>
        </is>
      </c>
      <c r="C6" s="5" t="inlineStr">
        <is>
          <t>Internet</t>
        </is>
      </c>
      <c r="D6" s="5" t="inlineStr"/>
      <c r="E6" t="inlineStr">
        <is>
          <t>http://www.deutsche-wohnen.de</t>
        </is>
      </c>
      <c r="G6" t="inlineStr">
        <is>
          <t>05.06.2020</t>
        </is>
      </c>
      <c r="H6" t="inlineStr">
        <is>
          <t>Annual General Meeting</t>
        </is>
      </c>
      <c r="J6" t="inlineStr">
        <is>
          <t>Norges Bank</t>
        </is>
      </c>
      <c r="L6" t="inlineStr">
        <is>
          <t>6,93%</t>
        </is>
      </c>
    </row>
    <row r="7">
      <c r="A7" s="5" t="inlineStr">
        <is>
          <t>Nominalwert / Nominal Value</t>
        </is>
      </c>
      <c r="B7" t="inlineStr">
        <is>
          <t>1,00</t>
        </is>
      </c>
      <c r="C7" s="5" t="inlineStr">
        <is>
          <t>Inv. Relations Telefon / Phone</t>
        </is>
      </c>
      <c r="D7" s="5" t="inlineStr"/>
      <c r="E7" t="inlineStr">
        <is>
          <t>+49-30-89786-5413</t>
        </is>
      </c>
      <c r="G7" t="inlineStr">
        <is>
          <t>13.08.2020</t>
        </is>
      </c>
      <c r="H7" t="inlineStr">
        <is>
          <t>Score Half Year</t>
        </is>
      </c>
      <c r="J7" t="inlineStr">
        <is>
          <t>State Street Corporation</t>
        </is>
      </c>
      <c r="L7" t="inlineStr">
        <is>
          <t>3,10%</t>
        </is>
      </c>
    </row>
    <row r="8">
      <c r="A8" s="5" t="inlineStr">
        <is>
          <t>Land / Country</t>
        </is>
      </c>
      <c r="B8" t="inlineStr">
        <is>
          <t>Deutschland</t>
        </is>
      </c>
      <c r="C8" s="5" t="inlineStr">
        <is>
          <t>Inv. Relations E-Mail</t>
        </is>
      </c>
      <c r="D8" s="5" t="inlineStr"/>
      <c r="E8" t="inlineStr">
        <is>
          <t>ir@deutsche-wohnen.com</t>
        </is>
      </c>
      <c r="G8" t="inlineStr">
        <is>
          <t>13.11.2020</t>
        </is>
      </c>
      <c r="H8" t="inlineStr">
        <is>
          <t>Q3 Earnings</t>
        </is>
      </c>
      <c r="J8" t="inlineStr">
        <is>
          <t>Credit Suisse Group AG</t>
        </is>
      </c>
      <c r="L8" t="inlineStr">
        <is>
          <t>3,00%</t>
        </is>
      </c>
    </row>
    <row r="9">
      <c r="A9" s="5" t="inlineStr">
        <is>
          <t>Währung / Currency</t>
        </is>
      </c>
      <c r="B9" t="inlineStr">
        <is>
          <t>EUR</t>
        </is>
      </c>
      <c r="C9" s="5" t="inlineStr">
        <is>
          <t>Kontaktperson / Contact Person</t>
        </is>
      </c>
      <c r="D9" s="5" t="inlineStr"/>
      <c r="E9" t="inlineStr">
        <is>
          <t>Sebastian Jacob</t>
        </is>
      </c>
      <c r="J9" t="inlineStr">
        <is>
          <t>The Capital Group Companies, Inc.</t>
        </is>
      </c>
      <c r="L9" t="inlineStr">
        <is>
          <t>2,96%</t>
        </is>
      </c>
    </row>
    <row r="10">
      <c r="A10" s="5" t="inlineStr">
        <is>
          <t>Branche / Industry</t>
        </is>
      </c>
      <c r="B10" t="inlineStr">
        <is>
          <t>Real Estate</t>
        </is>
      </c>
      <c r="C10" s="5" t="inlineStr"/>
      <c r="D10" s="5" t="inlineStr"/>
      <c r="J10" t="inlineStr">
        <is>
          <t>Stichting Pensioenfonds ABP</t>
        </is>
      </c>
      <c r="L10" t="inlineStr">
        <is>
          <t>2,83%</t>
        </is>
      </c>
    </row>
    <row r="11">
      <c r="A11" s="5" t="inlineStr">
        <is>
          <t>Sektor / Sector</t>
        </is>
      </c>
      <c r="B11" t="inlineStr">
        <is>
          <t>Various</t>
        </is>
      </c>
      <c r="J11" t="inlineStr">
        <is>
          <t>Internationale Kapitalanlagegesellschaft mbH</t>
        </is>
      </c>
      <c r="L11" t="inlineStr">
        <is>
          <t>2,64%</t>
        </is>
      </c>
    </row>
    <row r="12">
      <c r="A12" s="5" t="inlineStr">
        <is>
          <t>Typ / Genre</t>
        </is>
      </c>
      <c r="B12" t="inlineStr">
        <is>
          <t>Stammaktie</t>
        </is>
      </c>
      <c r="J12" t="inlineStr">
        <is>
          <t>Ärzteversorgung Westfalen-Lippe</t>
        </is>
      </c>
      <c r="L12" t="inlineStr">
        <is>
          <t>2,31%</t>
        </is>
      </c>
    </row>
    <row r="13">
      <c r="A13" s="5" t="inlineStr">
        <is>
          <t>Adresse / Address</t>
        </is>
      </c>
      <c r="B13" t="inlineStr">
        <is>
          <t>Deutsche Wohnen SEMecklenburgische Straße 57  D-14197 Berlin</t>
        </is>
      </c>
    </row>
    <row r="14">
      <c r="A14" s="5" t="inlineStr">
        <is>
          <t>Management</t>
        </is>
      </c>
      <c r="B14" t="inlineStr">
        <is>
          <t>Michael Zahn, Philip Grosse, Henrik Thomsen, Lars Urbansky</t>
        </is>
      </c>
    </row>
    <row r="15">
      <c r="A15" s="5" t="inlineStr">
        <is>
          <t>Aufsichtsrat / Board</t>
        </is>
      </c>
      <c r="B15" t="inlineStr">
        <is>
          <t>Matthias Hünlein, Dr. Andreas Kretschmer, Jürgen Fenk, Arwed Fischer, Tina Kleingarn, Dr. Florian Stetter</t>
        </is>
      </c>
    </row>
    <row r="16">
      <c r="A16" s="5" t="inlineStr">
        <is>
          <t>Beschreibung</t>
        </is>
      </c>
      <c r="B16" t="inlineStr">
        <is>
          <t>Die Deutsche Wohnen SE ist eine börsennotierte Immobilien-Aktiengesellschaft, die sich operativ auf die Wohnungsbewirtschaftung, das Portfoliomanagement und die Wohnungsprivatisierung konzentriert. Das Portfolio umfasst derzeit insgesamt fast 165.000 Einheiten, davon rund 163.000 Wohneinheiten und über 2.600 Gewerbeimmobilien. Die Deutsche Wohnen AG fungiert als Holding und nimmt zentrale Finanz- und Managementaufgaben wahr. Die operative Geschäftstätigkeit wickelt die Gesellschaft über die Deutsche Wohnen Management GmbH, Deutsche Wohnen Real Estate GmbH und die KATHARINENHOF Seniorenwohn- und Pflegeanlage Betriebs-GmbH ab. Copyright 2014 FINANCE BASE AG</t>
        </is>
      </c>
    </row>
    <row r="17">
      <c r="A17" s="5" t="inlineStr">
        <is>
          <t>Profile</t>
        </is>
      </c>
      <c r="B17" t="inlineStr">
        <is>
          <t>The German residential SE is a listed real estate company, the operational focus on the residential property management, portfolio management and housing privatization. The portfolio currently includes a total of nearly 165,000 units, of which approximately 163,000 units and over 2,600 commercial properties. The German Wohnen AG acts as a holding company and provides central financial and management tasks. The operating activities wrapped society from across the German Wohnen Management GmbH, German Residential Real Estate GmbH and the KATHARINENHOF Seniorenwohn- and care BetriebsGmbH.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row>
    <row r="19">
      <c r="A19" s="5" t="inlineStr">
        <is>
          <t>Bilanz in Mio.  EUR per  31.12</t>
        </is>
      </c>
      <c r="B19" s="5" t="inlineStr">
        <is>
          <t>Balance Sheet in M  EUR per  31.12</t>
        </is>
      </c>
      <c r="C19" s="5" t="n">
        <v>2020</v>
      </c>
      <c r="D19" s="5" t="n">
        <v>2019</v>
      </c>
      <c r="E19" s="5" t="n">
        <v>2018</v>
      </c>
      <c r="F19" s="5" t="n">
        <v>2017</v>
      </c>
      <c r="G19" s="5" t="n">
        <v>2016</v>
      </c>
      <c r="H19" s="5" t="n">
        <v>2015</v>
      </c>
      <c r="I19" s="5" t="n">
        <v>2014</v>
      </c>
      <c r="J19" s="5" t="n">
        <v>2013</v>
      </c>
      <c r="K19" s="5" t="n">
        <v>2012</v>
      </c>
      <c r="L19" s="5" t="n">
        <v>2011</v>
      </c>
      <c r="M19" s="5" t="n">
        <v>2010</v>
      </c>
      <c r="N19" s="5" t="n">
        <v>2009</v>
      </c>
      <c r="O19" s="5" t="n">
        <v>2008</v>
      </c>
      <c r="P19" s="5" t="n">
        <v>2007</v>
      </c>
      <c r="Q19" s="5" t="n">
        <v>2006</v>
      </c>
    </row>
    <row r="20">
      <c r="A20" s="5" t="inlineStr">
        <is>
          <t>Umsatz</t>
        </is>
      </c>
      <c r="B20" s="5" t="inlineStr">
        <is>
          <t>Revenue</t>
        </is>
      </c>
      <c r="C20" t="inlineStr">
        <is>
          <t>-</t>
        </is>
      </c>
      <c r="D20" t="n">
        <v>1004</v>
      </c>
      <c r="E20" t="n">
        <v>1101</v>
      </c>
      <c r="F20" t="n">
        <v>1174</v>
      </c>
      <c r="G20" t="n">
        <v>1129</v>
      </c>
      <c r="H20" t="n">
        <v>1375</v>
      </c>
      <c r="I20" t="n">
        <v>951.9</v>
      </c>
      <c r="J20" t="n">
        <v>602.5</v>
      </c>
      <c r="K20" t="n">
        <v>449.9</v>
      </c>
      <c r="L20" t="n">
        <v>387.1</v>
      </c>
      <c r="M20" t="n">
        <v>297.8</v>
      </c>
      <c r="N20" t="n">
        <v>306.3</v>
      </c>
      <c r="O20" t="n">
        <v>315.5</v>
      </c>
      <c r="P20" t="n">
        <v>204.4</v>
      </c>
      <c r="Q20" t="n">
        <v>66</v>
      </c>
    </row>
    <row r="21">
      <c r="A21" s="5" t="inlineStr">
        <is>
          <t>Operatives Ergebnis (EBIT)</t>
        </is>
      </c>
      <c r="B21" s="5" t="inlineStr">
        <is>
          <t>EBIT Earning Before Interest &amp; Tax</t>
        </is>
      </c>
      <c r="C21" t="inlineStr">
        <is>
          <t>-</t>
        </is>
      </c>
      <c r="D21" t="n">
        <v>2237</v>
      </c>
      <c r="E21" t="n">
        <v>2828</v>
      </c>
      <c r="F21" t="n">
        <v>2990</v>
      </c>
      <c r="G21" t="n">
        <v>2699</v>
      </c>
      <c r="H21" t="n">
        <v>2194</v>
      </c>
      <c r="I21" t="n">
        <v>1401</v>
      </c>
      <c r="J21" t="n">
        <v>348.7</v>
      </c>
      <c r="K21" t="n">
        <v>312.6</v>
      </c>
      <c r="L21" t="n">
        <v>179</v>
      </c>
      <c r="M21" t="n">
        <v>180.3</v>
      </c>
      <c r="N21" t="n">
        <v>122.9</v>
      </c>
      <c r="O21" t="n">
        <v>-171.9</v>
      </c>
      <c r="P21" t="n">
        <v>141.6</v>
      </c>
      <c r="Q21" t="n">
        <v>40.6</v>
      </c>
    </row>
    <row r="22">
      <c r="A22" s="5" t="inlineStr">
        <is>
          <t>Finanzergebnis</t>
        </is>
      </c>
      <c r="B22" s="5" t="inlineStr">
        <is>
          <t>Financial Result</t>
        </is>
      </c>
      <c r="C22" t="inlineStr">
        <is>
          <t>-</t>
        </is>
      </c>
      <c r="D22" t="n">
        <v>-132.3</v>
      </c>
      <c r="E22" t="n">
        <v>-201.3</v>
      </c>
      <c r="F22" t="n">
        <v>-392.2</v>
      </c>
      <c r="G22" t="n">
        <v>-209.8</v>
      </c>
      <c r="H22" t="n">
        <v>-406.3</v>
      </c>
      <c r="I22" t="n">
        <v>-379.6</v>
      </c>
      <c r="J22" t="n">
        <v>-130.8</v>
      </c>
      <c r="K22" t="n">
        <v>-107</v>
      </c>
      <c r="L22" t="n">
        <v>-93.2</v>
      </c>
      <c r="M22" t="n">
        <v>-123.2</v>
      </c>
      <c r="N22" t="n">
        <v>-119.5</v>
      </c>
      <c r="O22" t="n">
        <v>-156.9</v>
      </c>
      <c r="P22" t="n">
        <v>-75.90000000000001</v>
      </c>
      <c r="Q22" t="n">
        <v>-12</v>
      </c>
    </row>
    <row r="23">
      <c r="A23" s="5" t="inlineStr">
        <is>
          <t>Ergebnis vor Steuer (EBT)</t>
        </is>
      </c>
      <c r="B23" s="5" t="inlineStr">
        <is>
          <t>EBT Earning Before Tax</t>
        </is>
      </c>
      <c r="C23" t="inlineStr">
        <is>
          <t>-</t>
        </is>
      </c>
      <c r="D23" t="n">
        <v>2105</v>
      </c>
      <c r="E23" t="n">
        <v>2627</v>
      </c>
      <c r="F23" t="n">
        <v>2598</v>
      </c>
      <c r="G23" t="n">
        <v>2489</v>
      </c>
      <c r="H23" t="n">
        <v>1787</v>
      </c>
      <c r="I23" t="n">
        <v>1021</v>
      </c>
      <c r="J23" t="n">
        <v>217.9</v>
      </c>
      <c r="K23" t="n">
        <v>205.6</v>
      </c>
      <c r="L23" t="n">
        <v>85.8</v>
      </c>
      <c r="M23" t="n">
        <v>57.1</v>
      </c>
      <c r="N23" t="n">
        <v>3.4</v>
      </c>
      <c r="O23" t="n">
        <v>-328.8</v>
      </c>
      <c r="P23" t="n">
        <v>65.7</v>
      </c>
      <c r="Q23" t="n">
        <v>28.6</v>
      </c>
    </row>
    <row r="24">
      <c r="A24" s="5" t="inlineStr">
        <is>
          <t>Steuern auf Einkommen und Ertrag</t>
        </is>
      </c>
      <c r="B24" s="5" t="inlineStr">
        <is>
          <t>Taxes on income and earnings</t>
        </is>
      </c>
      <c r="C24" t="inlineStr">
        <is>
          <t>-</t>
        </is>
      </c>
      <c r="D24" t="n">
        <v>503.7</v>
      </c>
      <c r="E24" t="n">
        <v>764.2</v>
      </c>
      <c r="F24" t="n">
        <v>834.9</v>
      </c>
      <c r="G24" t="n">
        <v>866</v>
      </c>
      <c r="H24" t="n">
        <v>580.6</v>
      </c>
      <c r="I24" t="n">
        <v>132.2</v>
      </c>
      <c r="J24" t="n">
        <v>5.2</v>
      </c>
      <c r="K24" t="n">
        <v>60.1</v>
      </c>
      <c r="L24" t="n">
        <v>35.2</v>
      </c>
      <c r="M24" t="n">
        <v>33.3</v>
      </c>
      <c r="N24" t="n">
        <v>16.6</v>
      </c>
      <c r="O24" t="n">
        <v>-56.5</v>
      </c>
      <c r="P24" t="n">
        <v>36</v>
      </c>
      <c r="Q24" t="n">
        <v>-0.7</v>
      </c>
    </row>
    <row r="25">
      <c r="A25" s="5" t="inlineStr">
        <is>
          <t>Ergebnis nach Steuer</t>
        </is>
      </c>
      <c r="B25" s="5" t="inlineStr">
        <is>
          <t>Earnings after tax</t>
        </is>
      </c>
      <c r="C25" t="inlineStr">
        <is>
          <t>-</t>
        </is>
      </c>
      <c r="D25" t="n">
        <v>1601</v>
      </c>
      <c r="E25" t="n">
        <v>1863</v>
      </c>
      <c r="F25" t="n">
        <v>1763</v>
      </c>
      <c r="G25" t="n">
        <v>1623</v>
      </c>
      <c r="H25" t="n">
        <v>1207</v>
      </c>
      <c r="I25" t="n">
        <v>889.3</v>
      </c>
      <c r="J25" t="n">
        <v>212.7</v>
      </c>
      <c r="K25" t="n">
        <v>145.5</v>
      </c>
      <c r="L25" t="n">
        <v>50.6</v>
      </c>
      <c r="M25" t="n">
        <v>23.8</v>
      </c>
      <c r="N25" t="n">
        <v>-13.3</v>
      </c>
      <c r="O25" t="n">
        <v>-272.3</v>
      </c>
      <c r="P25" t="n">
        <v>29.8</v>
      </c>
      <c r="Q25" t="n">
        <v>29.3</v>
      </c>
    </row>
    <row r="26">
      <c r="A26" s="5" t="inlineStr">
        <is>
          <t>Minderheitenanteil</t>
        </is>
      </c>
      <c r="B26" s="5" t="inlineStr">
        <is>
          <t>Minority Share</t>
        </is>
      </c>
      <c r="C26" t="inlineStr">
        <is>
          <t>-</t>
        </is>
      </c>
      <c r="D26" t="n">
        <v>-71.40000000000001</v>
      </c>
      <c r="E26" t="n">
        <v>-29.6</v>
      </c>
      <c r="F26" t="n">
        <v>-45.4</v>
      </c>
      <c r="G26" t="n">
        <v>-39.3</v>
      </c>
      <c r="H26" t="n">
        <v>-45.2</v>
      </c>
      <c r="I26" t="n">
        <v>-33.3</v>
      </c>
      <c r="J26" t="n">
        <v>-0.3</v>
      </c>
      <c r="K26" t="inlineStr">
        <is>
          <t>-</t>
        </is>
      </c>
      <c r="L26" t="inlineStr">
        <is>
          <t>-</t>
        </is>
      </c>
      <c r="M26" t="inlineStr">
        <is>
          <t>-</t>
        </is>
      </c>
      <c r="N26" t="inlineStr">
        <is>
          <t>-</t>
        </is>
      </c>
      <c r="O26" t="inlineStr">
        <is>
          <t>-</t>
        </is>
      </c>
      <c r="P26" t="inlineStr">
        <is>
          <t>-</t>
        </is>
      </c>
      <c r="Q26" t="inlineStr">
        <is>
          <t>-</t>
        </is>
      </c>
    </row>
    <row r="27">
      <c r="A27" s="5" t="inlineStr">
        <is>
          <t>Jahresüberschuss/-fehlbetrag</t>
        </is>
      </c>
      <c r="B27" s="5" t="inlineStr">
        <is>
          <t>Net Profit</t>
        </is>
      </c>
      <c r="C27" t="inlineStr">
        <is>
          <t>-</t>
        </is>
      </c>
      <c r="D27" t="n">
        <v>1530</v>
      </c>
      <c r="E27" t="n">
        <v>1833</v>
      </c>
      <c r="F27" t="n">
        <v>1718</v>
      </c>
      <c r="G27" t="n">
        <v>1584</v>
      </c>
      <c r="H27" t="n">
        <v>1161</v>
      </c>
      <c r="I27" t="n">
        <v>855.9</v>
      </c>
      <c r="J27" t="n">
        <v>212.4</v>
      </c>
      <c r="K27" t="n">
        <v>145.5</v>
      </c>
      <c r="L27" t="n">
        <v>50.6</v>
      </c>
      <c r="M27" t="n">
        <v>23.8</v>
      </c>
      <c r="N27" t="n">
        <v>-13.3</v>
      </c>
      <c r="O27" t="n">
        <v>-255.9</v>
      </c>
      <c r="P27" t="n">
        <v>29.8</v>
      </c>
      <c r="Q27" t="n">
        <v>29.3</v>
      </c>
    </row>
    <row r="28">
      <c r="A28" s="5" t="inlineStr">
        <is>
          <t>Summe Umlaufvermögen</t>
        </is>
      </c>
      <c r="B28" s="5" t="inlineStr">
        <is>
          <t>Current Assets</t>
        </is>
      </c>
      <c r="C28" t="inlineStr">
        <is>
          <t>-</t>
        </is>
      </c>
      <c r="D28" t="n">
        <v>1404</v>
      </c>
      <c r="E28" t="n">
        <v>951</v>
      </c>
      <c r="F28" t="n">
        <v>744.2</v>
      </c>
      <c r="G28" t="n">
        <v>640</v>
      </c>
      <c r="H28" t="n">
        <v>901.2</v>
      </c>
      <c r="I28" t="n">
        <v>882.9</v>
      </c>
      <c r="J28" t="n">
        <v>400.6</v>
      </c>
      <c r="K28" t="n">
        <v>188.5</v>
      </c>
      <c r="L28" t="n">
        <v>288.7</v>
      </c>
      <c r="M28" t="n">
        <v>108.8</v>
      </c>
      <c r="N28" t="n">
        <v>123.1</v>
      </c>
      <c r="O28" t="n">
        <v>110.4</v>
      </c>
      <c r="P28" t="n">
        <v>133.7</v>
      </c>
      <c r="Q28" t="n">
        <v>136.1</v>
      </c>
    </row>
    <row r="29">
      <c r="A29" s="5" t="inlineStr">
        <is>
          <t>Summe Anlagevermögen</t>
        </is>
      </c>
      <c r="B29" s="5" t="inlineStr">
        <is>
          <t>Fixed Assets</t>
        </is>
      </c>
      <c r="C29" t="inlineStr">
        <is>
          <t>-</t>
        </is>
      </c>
      <c r="D29" t="n">
        <v>26448</v>
      </c>
      <c r="E29" t="n">
        <v>24107</v>
      </c>
      <c r="F29" t="n">
        <v>19795</v>
      </c>
      <c r="G29" t="n">
        <v>16144</v>
      </c>
      <c r="H29" t="n">
        <v>12799</v>
      </c>
      <c r="I29" t="n">
        <v>10563</v>
      </c>
      <c r="J29" t="n">
        <v>9773</v>
      </c>
      <c r="K29" t="n">
        <v>4719</v>
      </c>
      <c r="L29" t="n">
        <v>3014</v>
      </c>
      <c r="M29" t="n">
        <v>2929</v>
      </c>
      <c r="N29" t="n">
        <v>2956</v>
      </c>
      <c r="O29" t="n">
        <v>3016</v>
      </c>
      <c r="P29" t="n">
        <v>3387</v>
      </c>
      <c r="Q29" t="n">
        <v>1003</v>
      </c>
    </row>
    <row r="30">
      <c r="A30" s="5" t="inlineStr">
        <is>
          <t>Summe Aktiva</t>
        </is>
      </c>
      <c r="B30" s="5" t="inlineStr">
        <is>
          <t>Total Assets</t>
        </is>
      </c>
      <c r="C30" t="inlineStr">
        <is>
          <t>-</t>
        </is>
      </c>
      <c r="D30" t="n">
        <v>27852</v>
      </c>
      <c r="E30" t="n">
        <v>25058</v>
      </c>
      <c r="F30" t="n">
        <v>20539</v>
      </c>
      <c r="G30" t="n">
        <v>16784</v>
      </c>
      <c r="H30" t="n">
        <v>13700</v>
      </c>
      <c r="I30" t="n">
        <v>11446</v>
      </c>
      <c r="J30" t="n">
        <v>10173</v>
      </c>
      <c r="K30" t="n">
        <v>4908</v>
      </c>
      <c r="L30" t="n">
        <v>3302</v>
      </c>
      <c r="M30" t="n">
        <v>3038</v>
      </c>
      <c r="N30" t="n">
        <v>3079</v>
      </c>
      <c r="O30" t="n">
        <v>3127</v>
      </c>
      <c r="P30" t="n">
        <v>3520</v>
      </c>
      <c r="Q30" t="n">
        <v>1140</v>
      </c>
    </row>
    <row r="31">
      <c r="A31" s="5" t="inlineStr">
        <is>
          <t>Summe kurzfristiges Fremdkapital</t>
        </is>
      </c>
      <c r="B31" s="5" t="inlineStr">
        <is>
          <t>Short-Term Debt</t>
        </is>
      </c>
      <c r="C31" t="inlineStr">
        <is>
          <t>-</t>
        </is>
      </c>
      <c r="D31" t="n">
        <v>1183</v>
      </c>
      <c r="E31" t="n">
        <v>588.6</v>
      </c>
      <c r="F31" t="n">
        <v>349.4</v>
      </c>
      <c r="G31" t="n">
        <v>580.7</v>
      </c>
      <c r="H31" t="n">
        <v>367.8</v>
      </c>
      <c r="I31" t="n">
        <v>544.2</v>
      </c>
      <c r="J31" t="n">
        <v>510.1</v>
      </c>
      <c r="K31" t="n">
        <v>308.7</v>
      </c>
      <c r="L31" t="n">
        <v>230.5</v>
      </c>
      <c r="M31" t="n">
        <v>569.9</v>
      </c>
      <c r="N31" t="n">
        <v>228.8</v>
      </c>
      <c r="O31" t="n">
        <v>179.5</v>
      </c>
      <c r="P31" t="n">
        <v>222.3</v>
      </c>
      <c r="Q31" t="n">
        <v>84.8</v>
      </c>
    </row>
    <row r="32">
      <c r="A32" s="5" t="inlineStr">
        <is>
          <t>Summe langfristiges Fremdkapital</t>
        </is>
      </c>
      <c r="B32" s="5" t="inlineStr">
        <is>
          <t>Long-Term Debt</t>
        </is>
      </c>
      <c r="C32" t="inlineStr">
        <is>
          <t>-</t>
        </is>
      </c>
      <c r="D32" t="n">
        <v>13561</v>
      </c>
      <c r="E32" t="n">
        <v>12561</v>
      </c>
      <c r="F32" t="n">
        <v>9979</v>
      </c>
      <c r="G32" t="n">
        <v>7969</v>
      </c>
      <c r="H32" t="n">
        <v>6460</v>
      </c>
      <c r="I32" t="n">
        <v>6026</v>
      </c>
      <c r="J32" t="n">
        <v>5719</v>
      </c>
      <c r="K32" t="n">
        <v>2990</v>
      </c>
      <c r="L32" t="n">
        <v>1988</v>
      </c>
      <c r="M32" t="n">
        <v>1578</v>
      </c>
      <c r="N32" t="n">
        <v>1989</v>
      </c>
      <c r="O32" t="n">
        <v>2298</v>
      </c>
      <c r="P32" t="n">
        <v>2362</v>
      </c>
      <c r="Q32" t="n">
        <v>659.1</v>
      </c>
    </row>
    <row r="33">
      <c r="A33" s="5" t="inlineStr">
        <is>
          <t>Summe Fremdkapital</t>
        </is>
      </c>
      <c r="B33" s="5" t="inlineStr">
        <is>
          <t>Total Liabilities</t>
        </is>
      </c>
      <c r="C33" t="inlineStr">
        <is>
          <t>-</t>
        </is>
      </c>
      <c r="D33" t="n">
        <v>14744</v>
      </c>
      <c r="E33" t="n">
        <v>13150</v>
      </c>
      <c r="F33" t="n">
        <v>10328</v>
      </c>
      <c r="G33" t="n">
        <v>8550</v>
      </c>
      <c r="H33" t="n">
        <v>6828</v>
      </c>
      <c r="I33" t="n">
        <v>6570</v>
      </c>
      <c r="J33" t="n">
        <v>6229</v>
      </c>
      <c r="K33" t="n">
        <v>3298</v>
      </c>
      <c r="L33" t="n">
        <v>2219</v>
      </c>
      <c r="M33" t="n">
        <v>2148</v>
      </c>
      <c r="N33" t="n">
        <v>2217</v>
      </c>
      <c r="O33" t="n">
        <v>2478</v>
      </c>
      <c r="P33" t="n">
        <v>2584</v>
      </c>
      <c r="Q33" t="n">
        <v>743.9</v>
      </c>
    </row>
    <row r="34">
      <c r="A34" s="5" t="inlineStr">
        <is>
          <t>Minderheitenanteil</t>
        </is>
      </c>
      <c r="B34" s="5" t="inlineStr">
        <is>
          <t>Minority Share</t>
        </is>
      </c>
      <c r="C34" t="inlineStr">
        <is>
          <t>-</t>
        </is>
      </c>
      <c r="D34" t="n">
        <v>406.9</v>
      </c>
      <c r="E34" t="n">
        <v>349</v>
      </c>
      <c r="F34" t="n">
        <v>322.8</v>
      </c>
      <c r="G34" t="n">
        <v>268.4</v>
      </c>
      <c r="H34" t="n">
        <v>218.5</v>
      </c>
      <c r="I34" t="n">
        <v>183.2</v>
      </c>
      <c r="J34" t="n">
        <v>166.5</v>
      </c>
      <c r="K34" t="n">
        <v>0.3</v>
      </c>
      <c r="L34" t="n">
        <v>0.3</v>
      </c>
      <c r="M34" t="n">
        <v>0.3</v>
      </c>
      <c r="N34" t="n">
        <v>0.3</v>
      </c>
      <c r="O34" t="n">
        <v>0.3</v>
      </c>
      <c r="P34" t="n">
        <v>0.3</v>
      </c>
      <c r="Q34" t="inlineStr">
        <is>
          <t>-</t>
        </is>
      </c>
    </row>
    <row r="35">
      <c r="A35" s="5" t="inlineStr">
        <is>
          <t>Summe Eigenkapital</t>
        </is>
      </c>
      <c r="B35" s="5" t="inlineStr">
        <is>
          <t>Equity</t>
        </is>
      </c>
      <c r="C35" t="inlineStr">
        <is>
          <t>-</t>
        </is>
      </c>
      <c r="D35" t="n">
        <v>12700</v>
      </c>
      <c r="E35" t="n">
        <v>11559</v>
      </c>
      <c r="F35" t="n">
        <v>9888</v>
      </c>
      <c r="G35" t="n">
        <v>7966</v>
      </c>
      <c r="H35" t="n">
        <v>6654</v>
      </c>
      <c r="I35" t="n">
        <v>4693</v>
      </c>
      <c r="J35" t="n">
        <v>3778</v>
      </c>
      <c r="K35" t="n">
        <v>1609</v>
      </c>
      <c r="L35" t="n">
        <v>1083</v>
      </c>
      <c r="M35" t="n">
        <v>889.6</v>
      </c>
      <c r="N35" t="n">
        <v>861.7</v>
      </c>
      <c r="O35" t="n">
        <v>649</v>
      </c>
      <c r="P35" t="n">
        <v>935.8</v>
      </c>
      <c r="Q35" t="n">
        <v>395.6</v>
      </c>
    </row>
    <row r="36">
      <c r="A36" s="5" t="inlineStr">
        <is>
          <t>Summe Passiva</t>
        </is>
      </c>
      <c r="B36" s="5" t="inlineStr">
        <is>
          <t>Liabilities &amp; Shareholder Equity</t>
        </is>
      </c>
      <c r="C36" t="inlineStr">
        <is>
          <t>-</t>
        </is>
      </c>
      <c r="D36" t="n">
        <v>27852</v>
      </c>
      <c r="E36" t="n">
        <v>25058</v>
      </c>
      <c r="F36" t="n">
        <v>20539</v>
      </c>
      <c r="G36" t="n">
        <v>16784</v>
      </c>
      <c r="H36" t="n">
        <v>13700</v>
      </c>
      <c r="I36" t="n">
        <v>11446</v>
      </c>
      <c r="J36" t="n">
        <v>10173</v>
      </c>
      <c r="K36" t="n">
        <v>4908</v>
      </c>
      <c r="L36" t="n">
        <v>3302</v>
      </c>
      <c r="M36" t="n">
        <v>3038</v>
      </c>
      <c r="N36" t="n">
        <v>3079</v>
      </c>
      <c r="O36" t="n">
        <v>3127</v>
      </c>
      <c r="P36" t="n">
        <v>3520</v>
      </c>
      <c r="Q36" t="n">
        <v>1140</v>
      </c>
    </row>
    <row r="37">
      <c r="A37" s="5" t="inlineStr">
        <is>
          <t>Mio.Aktien im Umlauf</t>
        </is>
      </c>
      <c r="B37" s="5" t="inlineStr">
        <is>
          <t>Million shares outstanding</t>
        </is>
      </c>
      <c r="C37" t="n">
        <v>359.77</v>
      </c>
      <c r="D37" t="n">
        <v>359.72</v>
      </c>
      <c r="E37" t="n">
        <v>357.01</v>
      </c>
      <c r="F37" t="n">
        <v>354.67</v>
      </c>
      <c r="G37" t="n">
        <v>337.48</v>
      </c>
      <c r="H37" t="n">
        <v>337.41</v>
      </c>
      <c r="I37" t="n">
        <v>294.26</v>
      </c>
      <c r="J37" t="n">
        <v>286.22</v>
      </c>
      <c r="K37" t="n">
        <v>146.14</v>
      </c>
      <c r="L37" t="n">
        <v>102.3</v>
      </c>
      <c r="M37" t="n">
        <v>81.8</v>
      </c>
      <c r="N37" t="n">
        <v>81.8</v>
      </c>
      <c r="O37" t="n">
        <v>26.4</v>
      </c>
      <c r="P37" t="n">
        <v>26.4</v>
      </c>
      <c r="Q37" t="n">
        <v>20</v>
      </c>
    </row>
    <row r="38">
      <c r="A38" s="5" t="inlineStr">
        <is>
          <t>Gezeichnetes Kapital (in Mio.)</t>
        </is>
      </c>
      <c r="B38" s="5" t="inlineStr">
        <is>
          <t>Subscribed Capital in M</t>
        </is>
      </c>
      <c r="C38" t="n">
        <v>359.77</v>
      </c>
      <c r="D38" t="n">
        <v>359.72</v>
      </c>
      <c r="E38" t="n">
        <v>357.01</v>
      </c>
      <c r="F38" t="n">
        <v>354.67</v>
      </c>
      <c r="G38" t="n">
        <v>337.48</v>
      </c>
      <c r="H38" t="n">
        <v>337.41</v>
      </c>
      <c r="I38" t="n">
        <v>294.26</v>
      </c>
      <c r="J38" t="n">
        <v>286.22</v>
      </c>
      <c r="K38" t="n">
        <v>146.14</v>
      </c>
      <c r="L38" t="n">
        <v>102.3</v>
      </c>
      <c r="M38" t="n">
        <v>81.8</v>
      </c>
      <c r="N38" t="n">
        <v>81.8</v>
      </c>
      <c r="O38" t="n">
        <v>26.4</v>
      </c>
      <c r="P38" t="n">
        <v>26.4</v>
      </c>
      <c r="Q38" t="n">
        <v>20</v>
      </c>
    </row>
    <row r="39">
      <c r="A39" s="5" t="inlineStr">
        <is>
          <t>Ergebnis je Aktie (brutto)</t>
        </is>
      </c>
      <c r="B39" s="5" t="inlineStr">
        <is>
          <t>Earnings per share</t>
        </is>
      </c>
      <c r="C39" t="inlineStr">
        <is>
          <t>-</t>
        </is>
      </c>
      <c r="D39" t="n">
        <v>5.85</v>
      </c>
      <c r="E39" t="n">
        <v>7.36</v>
      </c>
      <c r="F39" t="n">
        <v>7.33</v>
      </c>
      <c r="G39" t="n">
        <v>7.38</v>
      </c>
      <c r="H39" t="n">
        <v>5.3</v>
      </c>
      <c r="I39" t="n">
        <v>3.47</v>
      </c>
      <c r="J39" t="n">
        <v>0.76</v>
      </c>
      <c r="K39" t="n">
        <v>1.41</v>
      </c>
      <c r="L39" t="n">
        <v>0.84</v>
      </c>
      <c r="M39" t="n">
        <v>0.7</v>
      </c>
      <c r="N39" t="n">
        <v>0.04</v>
      </c>
      <c r="O39" t="n">
        <v>-12.45</v>
      </c>
      <c r="P39" t="n">
        <v>2.49</v>
      </c>
      <c r="Q39" t="n">
        <v>1.43</v>
      </c>
    </row>
    <row r="40">
      <c r="A40" s="5" t="inlineStr">
        <is>
          <t>Ergebnis je Aktie (unverwässert)</t>
        </is>
      </c>
      <c r="B40" s="5" t="inlineStr">
        <is>
          <t>Basic Earnings per share</t>
        </is>
      </c>
      <c r="C40" t="inlineStr">
        <is>
          <t>-</t>
        </is>
      </c>
      <c r="D40" t="n">
        <v>4.27</v>
      </c>
      <c r="E40" t="n">
        <v>5.15</v>
      </c>
      <c r="F40" t="n">
        <v>4.88</v>
      </c>
      <c r="G40" t="n">
        <v>4.69</v>
      </c>
      <c r="H40" t="n">
        <v>3.62</v>
      </c>
      <c r="I40" t="n">
        <v>2.97</v>
      </c>
      <c r="J40" t="n">
        <v>1.21</v>
      </c>
      <c r="K40" t="n">
        <v>1.15</v>
      </c>
      <c r="L40" t="n">
        <v>0.61</v>
      </c>
      <c r="M40" t="n">
        <v>0.29</v>
      </c>
      <c r="N40" t="n">
        <v>-0.34</v>
      </c>
      <c r="O40" t="n">
        <v>-9.69</v>
      </c>
      <c r="P40" t="n">
        <v>1.32</v>
      </c>
      <c r="Q40" t="n">
        <v>1.47</v>
      </c>
    </row>
    <row r="41">
      <c r="A41" s="5" t="inlineStr">
        <is>
          <t>Ergebnis je Aktie (verwässert)</t>
        </is>
      </c>
      <c r="B41" s="5" t="inlineStr">
        <is>
          <t>Diluted Earnings per share</t>
        </is>
      </c>
      <c r="C41" t="inlineStr">
        <is>
          <t>-</t>
        </is>
      </c>
      <c r="D41" t="n">
        <v>3.82</v>
      </c>
      <c r="E41" t="n">
        <v>4.86</v>
      </c>
      <c r="F41" t="n">
        <v>4.74</v>
      </c>
      <c r="G41" t="n">
        <v>4.43</v>
      </c>
      <c r="H41" t="n">
        <v>3.62</v>
      </c>
      <c r="I41" t="n">
        <v>2.97</v>
      </c>
      <c r="J41" t="n">
        <v>1.21</v>
      </c>
      <c r="K41" t="n">
        <v>1.15</v>
      </c>
      <c r="L41" t="n">
        <v>0.61</v>
      </c>
      <c r="M41" t="n">
        <v>0.29</v>
      </c>
      <c r="N41" t="n">
        <v>-0.34</v>
      </c>
      <c r="O41" t="n">
        <v>-9.449999999999999</v>
      </c>
      <c r="P41" t="n">
        <v>1.32</v>
      </c>
      <c r="Q41" t="n">
        <v>1.47</v>
      </c>
    </row>
    <row r="42">
      <c r="A42" s="5" t="inlineStr">
        <is>
          <t>Dividende je Aktie</t>
        </is>
      </c>
      <c r="B42" s="5" t="inlineStr">
        <is>
          <t>Dividend per share</t>
        </is>
      </c>
      <c r="C42" t="inlineStr">
        <is>
          <t>-</t>
        </is>
      </c>
      <c r="D42" t="n">
        <v>1</v>
      </c>
      <c r="E42" t="n">
        <v>0.87</v>
      </c>
      <c r="F42" t="n">
        <v>0.8</v>
      </c>
      <c r="G42" t="n">
        <v>0.74</v>
      </c>
      <c r="H42" t="n">
        <v>0.54</v>
      </c>
      <c r="I42" t="n">
        <v>0.44</v>
      </c>
      <c r="J42" t="n">
        <v>0.34</v>
      </c>
      <c r="K42" t="n">
        <v>0.21</v>
      </c>
      <c r="L42" t="n">
        <v>0.23</v>
      </c>
      <c r="M42" t="n">
        <v>0.2</v>
      </c>
      <c r="N42" t="inlineStr">
        <is>
          <t>-</t>
        </is>
      </c>
      <c r="O42" t="inlineStr">
        <is>
          <t>-</t>
        </is>
      </c>
      <c r="P42" t="inlineStr">
        <is>
          <t>-</t>
        </is>
      </c>
      <c r="Q42" t="n">
        <v>1.76</v>
      </c>
    </row>
    <row r="43">
      <c r="A43" s="5" t="inlineStr">
        <is>
          <t>Dividendenausschüttung in Mio</t>
        </is>
      </c>
      <c r="B43" s="5" t="inlineStr">
        <is>
          <t>Dividend Payment in M</t>
        </is>
      </c>
      <c r="C43" t="inlineStr">
        <is>
          <t>-</t>
        </is>
      </c>
      <c r="D43" t="n">
        <v>391</v>
      </c>
      <c r="E43" t="n">
        <v>310.6</v>
      </c>
      <c r="F43" t="n">
        <v>283.7</v>
      </c>
      <c r="G43" t="n">
        <v>262.4</v>
      </c>
      <c r="H43" t="n">
        <v>182.2</v>
      </c>
      <c r="I43" t="n">
        <v>129.9</v>
      </c>
      <c r="J43" t="n">
        <v>57.4</v>
      </c>
      <c r="K43" t="n">
        <v>33.8</v>
      </c>
      <c r="L43" t="n">
        <v>23.5</v>
      </c>
      <c r="M43" t="n">
        <v>16.4</v>
      </c>
      <c r="N43" t="inlineStr">
        <is>
          <t>-</t>
        </is>
      </c>
      <c r="O43" t="inlineStr">
        <is>
          <t>-</t>
        </is>
      </c>
      <c r="P43" t="inlineStr">
        <is>
          <t>-</t>
        </is>
      </c>
      <c r="Q43" t="n">
        <v>35.2</v>
      </c>
    </row>
    <row r="44">
      <c r="A44" s="5" t="inlineStr">
        <is>
          <t>Umsatz</t>
        </is>
      </c>
      <c r="B44" s="5" t="inlineStr">
        <is>
          <t>Revenue</t>
        </is>
      </c>
      <c r="C44" t="inlineStr">
        <is>
          <t>-</t>
        </is>
      </c>
      <c r="D44" t="n">
        <v>2.79</v>
      </c>
      <c r="E44" t="n">
        <v>3.08</v>
      </c>
      <c r="F44" t="n">
        <v>3.31</v>
      </c>
      <c r="G44" t="n">
        <v>3.35</v>
      </c>
      <c r="H44" t="n">
        <v>4.08</v>
      </c>
      <c r="I44" t="n">
        <v>3.23</v>
      </c>
      <c r="J44" t="n">
        <v>2.11</v>
      </c>
      <c r="K44" t="n">
        <v>3.08</v>
      </c>
      <c r="L44" t="n">
        <v>3.78</v>
      </c>
      <c r="M44" t="n">
        <v>3.64</v>
      </c>
      <c r="N44" t="n">
        <v>3.74</v>
      </c>
      <c r="O44" t="n">
        <v>11.95</v>
      </c>
      <c r="P44" t="n">
        <v>7.74</v>
      </c>
      <c r="Q44" t="n">
        <v>3.3</v>
      </c>
    </row>
    <row r="45">
      <c r="A45" s="5" t="inlineStr">
        <is>
          <t>Buchwert je Aktie</t>
        </is>
      </c>
      <c r="B45" s="5" t="inlineStr">
        <is>
          <t>Book value per share</t>
        </is>
      </c>
      <c r="C45" t="inlineStr">
        <is>
          <t>-</t>
        </is>
      </c>
      <c r="D45" t="n">
        <v>35.31</v>
      </c>
      <c r="E45" t="n">
        <v>32.38</v>
      </c>
      <c r="F45" t="n">
        <v>27.88</v>
      </c>
      <c r="G45" t="n">
        <v>23.6</v>
      </c>
      <c r="H45" t="n">
        <v>19.72</v>
      </c>
      <c r="I45" t="n">
        <v>15.95</v>
      </c>
      <c r="J45" t="n">
        <v>13.2</v>
      </c>
      <c r="K45" t="n">
        <v>11.01</v>
      </c>
      <c r="L45" t="n">
        <v>10.59</v>
      </c>
      <c r="M45" t="n">
        <v>10.88</v>
      </c>
      <c r="N45" t="n">
        <v>10.53</v>
      </c>
      <c r="O45" t="n">
        <v>24.58</v>
      </c>
      <c r="P45" t="n">
        <v>35.45</v>
      </c>
      <c r="Q45" t="n">
        <v>19.78</v>
      </c>
    </row>
    <row r="46">
      <c r="A46" s="5" t="inlineStr">
        <is>
          <t>Cashflow je Aktie</t>
        </is>
      </c>
      <c r="B46" s="5" t="inlineStr">
        <is>
          <t>Cashflow per share</t>
        </is>
      </c>
      <c r="C46" t="inlineStr">
        <is>
          <t>-</t>
        </is>
      </c>
      <c r="D46" t="n">
        <v>1.26</v>
      </c>
      <c r="E46" t="n">
        <v>1.31</v>
      </c>
      <c r="F46" t="n">
        <v>1.46</v>
      </c>
      <c r="G46" t="n">
        <v>0.07000000000000001</v>
      </c>
      <c r="H46" t="n">
        <v>0.65</v>
      </c>
      <c r="I46" t="n">
        <v>0.64</v>
      </c>
      <c r="J46" t="n">
        <v>0.21</v>
      </c>
      <c r="K46" t="n">
        <v>0.41</v>
      </c>
      <c r="L46" t="n">
        <v>0.43</v>
      </c>
      <c r="M46" t="n">
        <v>0.12</v>
      </c>
      <c r="N46" t="n">
        <v>0.04</v>
      </c>
      <c r="O46" t="n">
        <v>-0.39</v>
      </c>
      <c r="P46" t="n">
        <v>-0.4</v>
      </c>
      <c r="Q46" t="n">
        <v>-0.58</v>
      </c>
    </row>
    <row r="47">
      <c r="A47" s="5" t="inlineStr">
        <is>
          <t>Bilanzsumme je Aktie</t>
        </is>
      </c>
      <c r="B47" s="5" t="inlineStr">
        <is>
          <t>Total assets per share</t>
        </is>
      </c>
      <c r="C47" t="inlineStr">
        <is>
          <t>-</t>
        </is>
      </c>
      <c r="D47" t="n">
        <v>77.43000000000001</v>
      </c>
      <c r="E47" t="n">
        <v>70.19</v>
      </c>
      <c r="F47" t="n">
        <v>57.91</v>
      </c>
      <c r="G47" t="n">
        <v>49.73</v>
      </c>
      <c r="H47" t="n">
        <v>40.6</v>
      </c>
      <c r="I47" t="n">
        <v>38.9</v>
      </c>
      <c r="J47" t="n">
        <v>35.54</v>
      </c>
      <c r="K47" t="n">
        <v>33.58</v>
      </c>
      <c r="L47" t="n">
        <v>32.28</v>
      </c>
      <c r="M47" t="n">
        <v>37.14</v>
      </c>
      <c r="N47" t="n">
        <v>37.64</v>
      </c>
      <c r="O47" t="n">
        <v>118.44</v>
      </c>
      <c r="P47" t="n">
        <v>133.35</v>
      </c>
      <c r="Q47" t="n">
        <v>56.98</v>
      </c>
    </row>
    <row r="48">
      <c r="A48" s="5" t="inlineStr">
        <is>
          <t>Personal am Ende des Jahres</t>
        </is>
      </c>
      <c r="B48" s="5" t="inlineStr">
        <is>
          <t>Staff at the end of year</t>
        </is>
      </c>
      <c r="C48" t="inlineStr">
        <is>
          <t>-</t>
        </is>
      </c>
      <c r="D48" t="n">
        <v>3549</v>
      </c>
      <c r="E48" t="n">
        <v>1280</v>
      </c>
      <c r="F48" t="n">
        <v>1111</v>
      </c>
      <c r="G48" t="n">
        <v>2320</v>
      </c>
      <c r="H48" t="n">
        <v>2156</v>
      </c>
      <c r="I48" t="n">
        <v>2339</v>
      </c>
      <c r="J48" t="n">
        <v>1840</v>
      </c>
      <c r="K48" t="n">
        <v>1268</v>
      </c>
      <c r="L48" t="n">
        <v>1201</v>
      </c>
      <c r="M48" t="n">
        <v>1238</v>
      </c>
      <c r="N48" t="n">
        <v>1222</v>
      </c>
      <c r="O48" t="n">
        <v>1396</v>
      </c>
      <c r="P48" t="n">
        <v>1361</v>
      </c>
      <c r="Q48" t="n">
        <v>271</v>
      </c>
    </row>
    <row r="49">
      <c r="A49" s="5" t="inlineStr">
        <is>
          <t>Personalaufwand in Mio. EUR</t>
        </is>
      </c>
      <c r="B49" s="5" t="inlineStr">
        <is>
          <t>Personnel expenses in M</t>
        </is>
      </c>
      <c r="C49" t="inlineStr">
        <is>
          <t>-</t>
        </is>
      </c>
      <c r="D49" t="n">
        <v>138.2</v>
      </c>
      <c r="E49" t="n">
        <v>54.2</v>
      </c>
      <c r="F49" t="n">
        <v>49.9</v>
      </c>
      <c r="G49" t="n">
        <v>47.9</v>
      </c>
      <c r="H49" t="n">
        <v>45.9</v>
      </c>
      <c r="I49" t="n">
        <v>56.9</v>
      </c>
      <c r="J49" t="n">
        <v>49.5</v>
      </c>
      <c r="K49" t="n">
        <v>36.3</v>
      </c>
      <c r="L49" t="n">
        <v>39.7</v>
      </c>
      <c r="M49" t="n">
        <v>39.2</v>
      </c>
      <c r="N49" t="n">
        <v>40.2</v>
      </c>
      <c r="O49" t="n">
        <v>43.5</v>
      </c>
      <c r="P49" t="n">
        <v>31.7</v>
      </c>
      <c r="Q49" t="n">
        <v>8.4</v>
      </c>
    </row>
    <row r="50">
      <c r="A50" s="5" t="inlineStr">
        <is>
          <t>Aufwand je Mitarbeiter in EUR</t>
        </is>
      </c>
      <c r="B50" s="5" t="inlineStr">
        <is>
          <t>Effort per employee</t>
        </is>
      </c>
      <c r="C50" t="inlineStr">
        <is>
          <t>-</t>
        </is>
      </c>
      <c r="D50" t="n">
        <v>38941</v>
      </c>
      <c r="E50" t="n">
        <v>42344</v>
      </c>
      <c r="F50" t="n">
        <v>44914</v>
      </c>
      <c r="G50" t="n">
        <v>20647</v>
      </c>
      <c r="H50" t="n">
        <v>21289</v>
      </c>
      <c r="I50" t="n">
        <v>24327</v>
      </c>
      <c r="J50" t="n">
        <v>26902</v>
      </c>
      <c r="K50" t="n">
        <v>28628</v>
      </c>
      <c r="L50" t="n">
        <v>33056</v>
      </c>
      <c r="M50" t="n">
        <v>31664</v>
      </c>
      <c r="N50" t="n">
        <v>32897</v>
      </c>
      <c r="O50" t="n">
        <v>31160</v>
      </c>
      <c r="P50" t="n">
        <v>23292</v>
      </c>
      <c r="Q50" t="n">
        <v>30996</v>
      </c>
    </row>
    <row r="51">
      <c r="A51" s="5" t="inlineStr">
        <is>
          <t>Umsatz je Aktie</t>
        </is>
      </c>
      <c r="B51" s="5" t="inlineStr">
        <is>
          <t>Revenue per share</t>
        </is>
      </c>
      <c r="C51" t="inlineStr">
        <is>
          <t>-</t>
        </is>
      </c>
      <c r="D51" t="n">
        <v>282953</v>
      </c>
      <c r="E51" t="n">
        <v>860234</v>
      </c>
      <c r="F51" t="n">
        <v>1060000</v>
      </c>
      <c r="G51" t="n">
        <v>486595</v>
      </c>
      <c r="H51" t="n">
        <v>637816</v>
      </c>
      <c r="I51" t="n">
        <v>406969</v>
      </c>
      <c r="J51" t="n">
        <v>327446</v>
      </c>
      <c r="K51" t="n">
        <v>354811</v>
      </c>
      <c r="L51" t="n">
        <v>322315</v>
      </c>
      <c r="M51" t="n">
        <v>240558</v>
      </c>
      <c r="N51" t="n">
        <v>237835</v>
      </c>
      <c r="O51" t="n">
        <v>226002</v>
      </c>
      <c r="P51" t="n">
        <v>150183</v>
      </c>
      <c r="Q51" t="n">
        <v>243542</v>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row>
    <row r="53">
      <c r="A53" s="5" t="inlineStr">
        <is>
          <t>Gewinn je Mitarbeiter in EUR</t>
        </is>
      </c>
      <c r="B53" s="5" t="inlineStr">
        <is>
          <t>Earnings per employee</t>
        </is>
      </c>
      <c r="C53" t="inlineStr">
        <is>
          <t>-</t>
        </is>
      </c>
      <c r="D53" t="n">
        <v>430966</v>
      </c>
      <c r="E53" t="n">
        <v>1430000</v>
      </c>
      <c r="F53" t="n">
        <v>1550000</v>
      </c>
      <c r="G53" t="n">
        <v>682716</v>
      </c>
      <c r="H53" t="n">
        <v>538683</v>
      </c>
      <c r="I53" t="n">
        <v>365926</v>
      </c>
      <c r="J53" t="n">
        <v>115435</v>
      </c>
      <c r="K53" t="n">
        <v>114748</v>
      </c>
      <c r="L53" t="n">
        <v>42132</v>
      </c>
      <c r="M53" t="n">
        <v>19225</v>
      </c>
      <c r="N53" t="n">
        <v>-10884</v>
      </c>
      <c r="O53" t="n">
        <v>-183309</v>
      </c>
      <c r="P53" t="n">
        <v>21896</v>
      </c>
      <c r="Q53" t="n">
        <v>108118</v>
      </c>
    </row>
    <row r="54">
      <c r="A54" s="5" t="inlineStr">
        <is>
          <t>KGV (Kurs/Gewinn)</t>
        </is>
      </c>
      <c r="B54" s="5" t="inlineStr">
        <is>
          <t>PE (price/earnings)</t>
        </is>
      </c>
      <c r="C54" t="inlineStr">
        <is>
          <t>-</t>
        </is>
      </c>
      <c r="D54" t="n">
        <v>8.5</v>
      </c>
      <c r="E54" t="n">
        <v>7.8</v>
      </c>
      <c r="F54" t="n">
        <v>7.5</v>
      </c>
      <c r="G54" t="n">
        <v>6.4</v>
      </c>
      <c r="H54" t="n">
        <v>7.1</v>
      </c>
      <c r="I54" t="n">
        <v>6.6</v>
      </c>
      <c r="J54" t="n">
        <v>11.6</v>
      </c>
      <c r="K54" t="n">
        <v>12.2</v>
      </c>
      <c r="L54" t="n">
        <v>16.8</v>
      </c>
      <c r="M54" t="n">
        <v>36.2</v>
      </c>
      <c r="N54" t="inlineStr">
        <is>
          <t>-</t>
        </is>
      </c>
      <c r="O54" t="inlineStr">
        <is>
          <t>-</t>
        </is>
      </c>
      <c r="P54" t="n">
        <v>16</v>
      </c>
      <c r="Q54" t="n">
        <v>33</v>
      </c>
    </row>
    <row r="55">
      <c r="A55" s="5" t="inlineStr">
        <is>
          <t>KUV (Kurs/Umsatz)</t>
        </is>
      </c>
      <c r="B55" s="5" t="inlineStr">
        <is>
          <t>PS (price/sales)</t>
        </is>
      </c>
      <c r="C55" t="inlineStr">
        <is>
          <t>-</t>
        </is>
      </c>
      <c r="D55" t="n">
        <v>13.05</v>
      </c>
      <c r="E55" t="n">
        <v>12.97</v>
      </c>
      <c r="F55" t="n">
        <v>11.02</v>
      </c>
      <c r="G55" t="n">
        <v>8.92</v>
      </c>
      <c r="H55" t="n">
        <v>6.29</v>
      </c>
      <c r="I55" t="n">
        <v>6.05</v>
      </c>
      <c r="J55" t="n">
        <v>6.66</v>
      </c>
      <c r="K55" t="n">
        <v>4.55</v>
      </c>
      <c r="L55" t="n">
        <v>2.71</v>
      </c>
      <c r="M55" t="n">
        <v>2.88</v>
      </c>
      <c r="N55" t="n">
        <v>1.79</v>
      </c>
      <c r="O55" t="n">
        <v>0.79</v>
      </c>
      <c r="P55" t="n">
        <v>2.73</v>
      </c>
      <c r="Q55" t="n">
        <v>14.69</v>
      </c>
    </row>
    <row r="56">
      <c r="A56" s="5" t="inlineStr">
        <is>
          <t>KBV (Kurs/Buchwert)</t>
        </is>
      </c>
      <c r="B56" s="5" t="inlineStr">
        <is>
          <t>PB (price/book value)</t>
        </is>
      </c>
      <c r="C56" t="inlineStr">
        <is>
          <t>-</t>
        </is>
      </c>
      <c r="D56" t="n">
        <v>1.03</v>
      </c>
      <c r="E56" t="n">
        <v>1.24</v>
      </c>
      <c r="F56" t="n">
        <v>1.31</v>
      </c>
      <c r="G56" t="n">
        <v>1.26</v>
      </c>
      <c r="H56" t="n">
        <v>1.3</v>
      </c>
      <c r="I56" t="n">
        <v>1.23</v>
      </c>
      <c r="J56" t="n">
        <v>1.06</v>
      </c>
      <c r="K56" t="n">
        <v>1.27</v>
      </c>
      <c r="L56" t="n">
        <v>0.97</v>
      </c>
      <c r="M56" t="n">
        <v>0.97</v>
      </c>
      <c r="N56" t="n">
        <v>0.64</v>
      </c>
      <c r="O56" t="n">
        <v>0.39</v>
      </c>
      <c r="P56" t="n">
        <v>0.6</v>
      </c>
      <c r="Q56" t="n">
        <v>2.45</v>
      </c>
    </row>
    <row r="57">
      <c r="A57" s="5" t="inlineStr">
        <is>
          <t>KCV (Kurs/Cashflow)</t>
        </is>
      </c>
      <c r="B57" s="5" t="inlineStr">
        <is>
          <t>PC (price/cashflow)</t>
        </is>
      </c>
      <c r="C57" t="inlineStr">
        <is>
          <t>-</t>
        </is>
      </c>
      <c r="D57" t="n">
        <v>28.82</v>
      </c>
      <c r="E57" t="n">
        <v>30.42</v>
      </c>
      <c r="F57" t="n">
        <v>24.95</v>
      </c>
      <c r="G57" t="n">
        <v>449.57</v>
      </c>
      <c r="H57" t="n">
        <v>39.29</v>
      </c>
      <c r="I57" t="n">
        <v>30.42</v>
      </c>
      <c r="J57" t="n">
        <v>65.72</v>
      </c>
      <c r="K57" t="n">
        <v>34.56</v>
      </c>
      <c r="L57" t="n">
        <v>24.15</v>
      </c>
      <c r="M57" t="n">
        <v>86.76000000000001</v>
      </c>
      <c r="N57" t="n">
        <v>166.08</v>
      </c>
      <c r="O57" t="n">
        <v>-24.32</v>
      </c>
      <c r="P57" t="n">
        <v>-53.05</v>
      </c>
      <c r="Q57" t="n">
        <v>-83.59</v>
      </c>
    </row>
    <row r="58">
      <c r="A58" s="5" t="inlineStr">
        <is>
          <t>Dividendenrendite in %</t>
        </is>
      </c>
      <c r="B58" s="5" t="inlineStr">
        <is>
          <t>Dividend Yield in %</t>
        </is>
      </c>
      <c r="C58" t="inlineStr">
        <is>
          <t>-</t>
        </is>
      </c>
      <c r="D58" t="n">
        <v>2.75</v>
      </c>
      <c r="E58" t="n">
        <v>2.18</v>
      </c>
      <c r="F58" t="n">
        <v>2.19</v>
      </c>
      <c r="G58" t="n">
        <v>2.48</v>
      </c>
      <c r="H58" t="n">
        <v>2.11</v>
      </c>
      <c r="I58" t="n">
        <v>2.25</v>
      </c>
      <c r="J58" t="n">
        <v>2.42</v>
      </c>
      <c r="K58" t="n">
        <v>1.5</v>
      </c>
      <c r="L58" t="n">
        <v>2.24</v>
      </c>
      <c r="M58" t="n">
        <v>1.9</v>
      </c>
      <c r="N58" t="inlineStr">
        <is>
          <t>-</t>
        </is>
      </c>
      <c r="O58" t="inlineStr">
        <is>
          <t>-</t>
        </is>
      </c>
      <c r="P58" t="inlineStr">
        <is>
          <t>-</t>
        </is>
      </c>
      <c r="Q58" t="n">
        <v>3.63</v>
      </c>
    </row>
    <row r="59">
      <c r="A59" s="5" t="inlineStr">
        <is>
          <t>Gewinnrendite in %</t>
        </is>
      </c>
      <c r="B59" s="5" t="inlineStr">
        <is>
          <t>Return on profit in %</t>
        </is>
      </c>
      <c r="C59" t="inlineStr">
        <is>
          <t>-</t>
        </is>
      </c>
      <c r="D59" t="n">
        <v>11.7</v>
      </c>
      <c r="E59" t="n">
        <v>12.9</v>
      </c>
      <c r="F59" t="n">
        <v>13.4</v>
      </c>
      <c r="G59" t="n">
        <v>15.7</v>
      </c>
      <c r="H59" t="n">
        <v>14.1</v>
      </c>
      <c r="I59" t="n">
        <v>15.2</v>
      </c>
      <c r="J59" t="n">
        <v>8.6</v>
      </c>
      <c r="K59" t="n">
        <v>8.199999999999999</v>
      </c>
      <c r="L59" t="n">
        <v>5.9</v>
      </c>
      <c r="M59" t="n">
        <v>2.8</v>
      </c>
      <c r="N59" t="n">
        <v>-5.1</v>
      </c>
      <c r="O59" t="n">
        <v>-102.1</v>
      </c>
      <c r="P59" t="n">
        <v>6.3</v>
      </c>
      <c r="Q59" t="n">
        <v>3</v>
      </c>
    </row>
    <row r="60">
      <c r="A60" s="5" t="inlineStr">
        <is>
          <t>Eigenkapitalrendite in %</t>
        </is>
      </c>
      <c r="B60" s="5" t="inlineStr">
        <is>
          <t>Return on Equity in %</t>
        </is>
      </c>
      <c r="C60" t="inlineStr">
        <is>
          <t>-</t>
        </is>
      </c>
      <c r="D60" t="n">
        <v>12.04</v>
      </c>
      <c r="E60" t="n">
        <v>15.86</v>
      </c>
      <c r="F60" t="n">
        <v>17.37</v>
      </c>
      <c r="G60" t="n">
        <v>19.88</v>
      </c>
      <c r="H60" t="n">
        <v>17.46</v>
      </c>
      <c r="I60" t="n">
        <v>18.24</v>
      </c>
      <c r="J60" t="n">
        <v>5.62</v>
      </c>
      <c r="K60" t="n">
        <v>9.039999999999999</v>
      </c>
      <c r="L60" t="n">
        <v>4.67</v>
      </c>
      <c r="M60" t="n">
        <v>2.68</v>
      </c>
      <c r="N60" t="n">
        <v>-1.54</v>
      </c>
      <c r="O60" t="n">
        <v>-39.43</v>
      </c>
      <c r="P60" t="n">
        <v>3.18</v>
      </c>
      <c r="Q60" t="n">
        <v>7.41</v>
      </c>
    </row>
    <row r="61">
      <c r="A61" s="5" t="inlineStr">
        <is>
          <t>Umsatzrendite in %</t>
        </is>
      </c>
      <c r="B61" s="5" t="inlineStr">
        <is>
          <t>Return on sales in %</t>
        </is>
      </c>
      <c r="C61" t="inlineStr">
        <is>
          <t>-</t>
        </is>
      </c>
      <c r="D61" t="n">
        <v>152.31</v>
      </c>
      <c r="E61" t="n">
        <v>166.47</v>
      </c>
      <c r="F61" t="n">
        <v>146.39</v>
      </c>
      <c r="G61" t="n">
        <v>140.3</v>
      </c>
      <c r="H61" t="n">
        <v>84.45999999999999</v>
      </c>
      <c r="I61" t="n">
        <v>89.91</v>
      </c>
      <c r="J61" t="n">
        <v>35.25</v>
      </c>
      <c r="K61" t="n">
        <v>32.34</v>
      </c>
      <c r="L61" t="n">
        <v>13.07</v>
      </c>
      <c r="M61" t="n">
        <v>7.99</v>
      </c>
      <c r="N61" t="n">
        <v>-4.34</v>
      </c>
      <c r="O61" t="n">
        <v>-81.11</v>
      </c>
      <c r="P61" t="n">
        <v>14.58</v>
      </c>
      <c r="Q61" t="n">
        <v>44.39</v>
      </c>
    </row>
    <row r="62">
      <c r="A62" s="5" t="inlineStr">
        <is>
          <t>Gesamtkapitalrendite in %</t>
        </is>
      </c>
      <c r="B62" s="5" t="inlineStr">
        <is>
          <t>Total Return on Investment in %</t>
        </is>
      </c>
      <c r="C62" t="inlineStr">
        <is>
          <t>-</t>
        </is>
      </c>
      <c r="D62" t="n">
        <v>6.12</v>
      </c>
      <c r="E62" t="n">
        <v>7.84</v>
      </c>
      <c r="F62" t="n">
        <v>9.19</v>
      </c>
      <c r="G62" t="n">
        <v>10.22</v>
      </c>
      <c r="H62" t="n">
        <v>9.9</v>
      </c>
      <c r="I62" t="n">
        <v>9.82</v>
      </c>
      <c r="J62" t="n">
        <v>3.49</v>
      </c>
      <c r="K62" t="n">
        <v>5.18</v>
      </c>
      <c r="L62" t="n">
        <v>4.37</v>
      </c>
      <c r="M62" t="n">
        <v>0.78</v>
      </c>
      <c r="N62" t="n">
        <v>-0.43</v>
      </c>
      <c r="O62" t="n">
        <v>-8.18</v>
      </c>
      <c r="P62" t="n">
        <v>0.85</v>
      </c>
      <c r="Q62" t="n">
        <v>2.57</v>
      </c>
    </row>
    <row r="63">
      <c r="A63" s="5" t="inlineStr">
        <is>
          <t>Return on Investment in %</t>
        </is>
      </c>
      <c r="B63" s="5" t="inlineStr">
        <is>
          <t>Return on Investment in %</t>
        </is>
      </c>
      <c r="C63" t="inlineStr">
        <is>
          <t>-</t>
        </is>
      </c>
      <c r="D63" t="n">
        <v>5.49</v>
      </c>
      <c r="E63" t="n">
        <v>7.32</v>
      </c>
      <c r="F63" t="n">
        <v>8.359999999999999</v>
      </c>
      <c r="G63" t="n">
        <v>9.44</v>
      </c>
      <c r="H63" t="n">
        <v>8.48</v>
      </c>
      <c r="I63" t="n">
        <v>7.48</v>
      </c>
      <c r="J63" t="n">
        <v>2.09</v>
      </c>
      <c r="K63" t="n">
        <v>2.96</v>
      </c>
      <c r="L63" t="n">
        <v>1.53</v>
      </c>
      <c r="M63" t="n">
        <v>0.78</v>
      </c>
      <c r="N63" t="n">
        <v>-0.43</v>
      </c>
      <c r="O63" t="n">
        <v>-8.18</v>
      </c>
      <c r="P63" t="n">
        <v>0.85</v>
      </c>
      <c r="Q63" t="n">
        <v>2.57</v>
      </c>
    </row>
    <row r="64">
      <c r="A64" s="5" t="inlineStr">
        <is>
          <t>Arbeitsintensität in %</t>
        </is>
      </c>
      <c r="B64" s="5" t="inlineStr">
        <is>
          <t>Work Intensity in %</t>
        </is>
      </c>
      <c r="C64" t="inlineStr">
        <is>
          <t>-</t>
        </is>
      </c>
      <c r="D64" t="n">
        <v>5.04</v>
      </c>
      <c r="E64" t="n">
        <v>3.8</v>
      </c>
      <c r="F64" t="n">
        <v>3.62</v>
      </c>
      <c r="G64" t="n">
        <v>3.81</v>
      </c>
      <c r="H64" t="n">
        <v>6.58</v>
      </c>
      <c r="I64" t="n">
        <v>7.71</v>
      </c>
      <c r="J64" t="n">
        <v>3.94</v>
      </c>
      <c r="K64" t="n">
        <v>3.84</v>
      </c>
      <c r="L64" t="n">
        <v>8.74</v>
      </c>
      <c r="M64" t="n">
        <v>3.58</v>
      </c>
      <c r="N64" t="n">
        <v>4</v>
      </c>
      <c r="O64" t="n">
        <v>3.53</v>
      </c>
      <c r="P64" t="n">
        <v>3.8</v>
      </c>
      <c r="Q64" t="n">
        <v>11.94</v>
      </c>
    </row>
    <row r="65">
      <c r="A65" s="5" t="inlineStr">
        <is>
          <t>Eigenkapitalquote in %</t>
        </is>
      </c>
      <c r="B65" s="5" t="inlineStr">
        <is>
          <t>Equity Ratio in %</t>
        </is>
      </c>
      <c r="C65" t="inlineStr">
        <is>
          <t>-</t>
        </is>
      </c>
      <c r="D65" t="n">
        <v>45.6</v>
      </c>
      <c r="E65" t="n">
        <v>46.13</v>
      </c>
      <c r="F65" t="n">
        <v>48.14</v>
      </c>
      <c r="G65" t="n">
        <v>47.46</v>
      </c>
      <c r="H65" t="n">
        <v>48.57</v>
      </c>
      <c r="I65" t="n">
        <v>41</v>
      </c>
      <c r="J65" t="n">
        <v>37.14</v>
      </c>
      <c r="K65" t="n">
        <v>32.79</v>
      </c>
      <c r="L65" t="n">
        <v>32.8</v>
      </c>
      <c r="M65" t="n">
        <v>29.28</v>
      </c>
      <c r="N65" t="n">
        <v>27.98</v>
      </c>
      <c r="O65" t="n">
        <v>20.76</v>
      </c>
      <c r="P65" t="n">
        <v>26.58</v>
      </c>
      <c r="Q65" t="n">
        <v>34.72</v>
      </c>
    </row>
    <row r="66">
      <c r="A66" s="5" t="inlineStr">
        <is>
          <t>Fremdkapitalquote in %</t>
        </is>
      </c>
      <c r="B66" s="5" t="inlineStr">
        <is>
          <t>Debt Ratio in %</t>
        </is>
      </c>
      <c r="C66" t="inlineStr">
        <is>
          <t>-</t>
        </is>
      </c>
      <c r="D66" t="n">
        <v>54.4</v>
      </c>
      <c r="E66" t="n">
        <v>53.87</v>
      </c>
      <c r="F66" t="n">
        <v>51.86</v>
      </c>
      <c r="G66" t="n">
        <v>52.54</v>
      </c>
      <c r="H66" t="n">
        <v>51.43</v>
      </c>
      <c r="I66" t="n">
        <v>59</v>
      </c>
      <c r="J66" t="n">
        <v>62.86</v>
      </c>
      <c r="K66" t="n">
        <v>67.20999999999999</v>
      </c>
      <c r="L66" t="n">
        <v>67.2</v>
      </c>
      <c r="M66" t="n">
        <v>70.72</v>
      </c>
      <c r="N66" t="n">
        <v>72.02</v>
      </c>
      <c r="O66" t="n">
        <v>79.23999999999999</v>
      </c>
      <c r="P66" t="n">
        <v>73.42</v>
      </c>
      <c r="Q66" t="n">
        <v>65.28</v>
      </c>
    </row>
    <row r="67">
      <c r="A67" s="5" t="inlineStr">
        <is>
          <t>Verschuldungsgrad in %</t>
        </is>
      </c>
      <c r="B67" s="5" t="inlineStr">
        <is>
          <t>Finance Gearing in %</t>
        </is>
      </c>
      <c r="C67" t="inlineStr">
        <is>
          <t>-</t>
        </is>
      </c>
      <c r="D67" t="n">
        <v>119.3</v>
      </c>
      <c r="E67" t="n">
        <v>116.78</v>
      </c>
      <c r="F67" t="n">
        <v>107.72</v>
      </c>
      <c r="G67" t="n">
        <v>110.7</v>
      </c>
      <c r="H67" t="n">
        <v>105.91</v>
      </c>
      <c r="I67" t="n">
        <v>143.9</v>
      </c>
      <c r="J67" t="n">
        <v>169.29</v>
      </c>
      <c r="K67" t="n">
        <v>204.96</v>
      </c>
      <c r="L67" t="n">
        <v>204.89</v>
      </c>
      <c r="M67" t="n">
        <v>241.52</v>
      </c>
      <c r="N67" t="n">
        <v>257.35</v>
      </c>
      <c r="O67" t="n">
        <v>381.77</v>
      </c>
      <c r="P67" t="n">
        <v>276.19</v>
      </c>
      <c r="Q67" t="n">
        <v>188.04</v>
      </c>
    </row>
    <row r="68">
      <c r="A68" s="5" t="inlineStr"/>
      <c r="B68" s="5" t="inlineStr"/>
    </row>
    <row r="69">
      <c r="A69" s="5" t="inlineStr">
        <is>
          <t>Kurzfristige Vermögensquote in %</t>
        </is>
      </c>
      <c r="B69" s="5" t="inlineStr">
        <is>
          <t>Current Assets Ratio in %</t>
        </is>
      </c>
      <c r="C69" t="inlineStr">
        <is>
          <t>-</t>
        </is>
      </c>
      <c r="D69" t="n">
        <v>5.04</v>
      </c>
      <c r="E69" t="n">
        <v>3.8</v>
      </c>
      <c r="F69" t="n">
        <v>3.62</v>
      </c>
      <c r="G69" t="n">
        <v>3.81</v>
      </c>
      <c r="H69" t="n">
        <v>6.58</v>
      </c>
      <c r="I69" t="n">
        <v>7.71</v>
      </c>
      <c r="J69" t="n">
        <v>3.94</v>
      </c>
      <c r="K69" t="n">
        <v>3.84</v>
      </c>
      <c r="L69" t="n">
        <v>8.74</v>
      </c>
      <c r="M69" t="n">
        <v>3.58</v>
      </c>
      <c r="N69" t="n">
        <v>4</v>
      </c>
      <c r="O69" t="n">
        <v>3.53</v>
      </c>
      <c r="P69" t="n">
        <v>3.8</v>
      </c>
    </row>
    <row r="70">
      <c r="A70" s="5" t="inlineStr">
        <is>
          <t>Nettogewinn Marge in %</t>
        </is>
      </c>
      <c r="B70" s="5" t="inlineStr">
        <is>
          <t>Net Profit Marge in %</t>
        </is>
      </c>
      <c r="C70" t="inlineStr">
        <is>
          <t>-</t>
        </is>
      </c>
      <c r="D70" t="n">
        <v>54838.71</v>
      </c>
      <c r="E70" t="n">
        <v>59512.99</v>
      </c>
      <c r="F70" t="n">
        <v>51903.32</v>
      </c>
      <c r="G70" t="n">
        <v>47283.58</v>
      </c>
      <c r="H70" t="n">
        <v>28455.88</v>
      </c>
      <c r="I70" t="n">
        <v>26498.45</v>
      </c>
      <c r="J70" t="n">
        <v>10066.35</v>
      </c>
      <c r="K70" t="n">
        <v>4724.03</v>
      </c>
      <c r="L70" t="n">
        <v>1338.62</v>
      </c>
      <c r="M70" t="n">
        <v>653.85</v>
      </c>
      <c r="N70" t="n">
        <v>-355.61</v>
      </c>
      <c r="O70" t="n">
        <v>-2141.42</v>
      </c>
      <c r="P70" t="n">
        <v>385.01</v>
      </c>
    </row>
    <row r="71">
      <c r="A71" s="5" t="inlineStr">
        <is>
          <t>Operative Ergebnis Marge in %</t>
        </is>
      </c>
      <c r="B71" s="5" t="inlineStr">
        <is>
          <t>EBIT Marge in %</t>
        </is>
      </c>
      <c r="C71" t="inlineStr">
        <is>
          <t>-</t>
        </is>
      </c>
      <c r="D71" t="n">
        <v>80179.21000000001</v>
      </c>
      <c r="E71" t="n">
        <v>91818.17999999999</v>
      </c>
      <c r="F71" t="n">
        <v>90332.33</v>
      </c>
      <c r="G71" t="n">
        <v>80567.16</v>
      </c>
      <c r="H71" t="n">
        <v>53774.51</v>
      </c>
      <c r="I71" t="n">
        <v>43374.61</v>
      </c>
      <c r="J71" t="n">
        <v>16526.07</v>
      </c>
      <c r="K71" t="n">
        <v>10149.35</v>
      </c>
      <c r="L71" t="n">
        <v>4735.45</v>
      </c>
      <c r="M71" t="n">
        <v>4953.3</v>
      </c>
      <c r="N71" t="n">
        <v>3286.1</v>
      </c>
      <c r="O71" t="n">
        <v>-1438.49</v>
      </c>
      <c r="P71" t="n">
        <v>1829.46</v>
      </c>
    </row>
    <row r="72">
      <c r="A72" s="5" t="inlineStr">
        <is>
          <t>Vermögensumsschlag in %</t>
        </is>
      </c>
      <c r="B72" s="5" t="inlineStr">
        <is>
          <t>Asset Turnover in %</t>
        </is>
      </c>
      <c r="C72" t="inlineStr">
        <is>
          <t>-</t>
        </is>
      </c>
      <c r="D72" t="n">
        <v>0.01</v>
      </c>
      <c r="E72" t="n">
        <v>0.01</v>
      </c>
      <c r="F72" t="n">
        <v>0.02</v>
      </c>
      <c r="G72" t="n">
        <v>0.02</v>
      </c>
      <c r="H72" t="n">
        <v>0.03</v>
      </c>
      <c r="I72" t="n">
        <v>0.03</v>
      </c>
      <c r="J72" t="n">
        <v>0.02</v>
      </c>
      <c r="K72" t="n">
        <v>0.06</v>
      </c>
      <c r="L72" t="n">
        <v>0.11</v>
      </c>
      <c r="M72" t="n">
        <v>0.12</v>
      </c>
      <c r="N72" t="n">
        <v>0.12</v>
      </c>
      <c r="O72" t="n">
        <v>0.38</v>
      </c>
      <c r="P72" t="n">
        <v>0.22</v>
      </c>
    </row>
    <row r="73">
      <c r="A73" s="5" t="inlineStr">
        <is>
          <t>Langfristige Vermögensquote in %</t>
        </is>
      </c>
      <c r="B73" s="5" t="inlineStr">
        <is>
          <t>Non-Current Assets Ratio in %</t>
        </is>
      </c>
      <c r="C73" t="inlineStr">
        <is>
          <t>-</t>
        </is>
      </c>
      <c r="D73" t="n">
        <v>94.95999999999999</v>
      </c>
      <c r="E73" t="n">
        <v>96.2</v>
      </c>
      <c r="F73" t="n">
        <v>96.38</v>
      </c>
      <c r="G73" t="n">
        <v>96.19</v>
      </c>
      <c r="H73" t="n">
        <v>93.42</v>
      </c>
      <c r="I73" t="n">
        <v>92.29000000000001</v>
      </c>
      <c r="J73" t="n">
        <v>96.06999999999999</v>
      </c>
      <c r="K73" t="n">
        <v>96.15000000000001</v>
      </c>
      <c r="L73" t="n">
        <v>91.28</v>
      </c>
      <c r="M73" t="n">
        <v>96.41</v>
      </c>
      <c r="N73" t="n">
        <v>96.01000000000001</v>
      </c>
      <c r="O73" t="n">
        <v>96.45</v>
      </c>
      <c r="P73" t="n">
        <v>96.22</v>
      </c>
    </row>
    <row r="74">
      <c r="A74" s="5" t="inlineStr">
        <is>
          <t>Gesamtkapitalrentabilität</t>
        </is>
      </c>
      <c r="B74" s="5" t="inlineStr">
        <is>
          <t>ROA Return on Assets in %</t>
        </is>
      </c>
      <c r="C74" t="inlineStr">
        <is>
          <t>-</t>
        </is>
      </c>
      <c r="D74" t="n">
        <v>5.49</v>
      </c>
      <c r="E74" t="n">
        <v>7.32</v>
      </c>
      <c r="F74" t="n">
        <v>8.359999999999999</v>
      </c>
      <c r="G74" t="n">
        <v>9.44</v>
      </c>
      <c r="H74" t="n">
        <v>8.470000000000001</v>
      </c>
      <c r="I74" t="n">
        <v>7.48</v>
      </c>
      <c r="J74" t="n">
        <v>2.09</v>
      </c>
      <c r="K74" t="n">
        <v>2.96</v>
      </c>
      <c r="L74" t="n">
        <v>1.53</v>
      </c>
      <c r="M74" t="n">
        <v>0.78</v>
      </c>
      <c r="N74" t="n">
        <v>-0.43</v>
      </c>
      <c r="O74" t="n">
        <v>-8.18</v>
      </c>
      <c r="P74" t="n">
        <v>0.85</v>
      </c>
    </row>
    <row r="75">
      <c r="A75" s="5" t="inlineStr">
        <is>
          <t>Ertrag des eingesetzten Kapitals</t>
        </is>
      </c>
      <c r="B75" s="5" t="inlineStr">
        <is>
          <t>ROCE Return on Cap. Empl. in %</t>
        </is>
      </c>
      <c r="C75" t="inlineStr">
        <is>
          <t>-</t>
        </is>
      </c>
      <c r="D75" t="n">
        <v>8.390000000000001</v>
      </c>
      <c r="E75" t="n">
        <v>11.56</v>
      </c>
      <c r="F75" t="n">
        <v>14.81</v>
      </c>
      <c r="G75" t="n">
        <v>16.66</v>
      </c>
      <c r="H75" t="n">
        <v>16.46</v>
      </c>
      <c r="I75" t="n">
        <v>12.85</v>
      </c>
      <c r="J75" t="n">
        <v>3.61</v>
      </c>
      <c r="K75" t="n">
        <v>6.8</v>
      </c>
      <c r="L75" t="n">
        <v>5.83</v>
      </c>
      <c r="M75" t="n">
        <v>7.31</v>
      </c>
      <c r="N75" t="n">
        <v>4.31</v>
      </c>
      <c r="O75" t="n">
        <v>-5.83</v>
      </c>
      <c r="P75" t="n">
        <v>4.29</v>
      </c>
    </row>
    <row r="76">
      <c r="A76" s="5" t="inlineStr">
        <is>
          <t>Eigenkapital zu Anlagevermögen</t>
        </is>
      </c>
      <c r="B76" s="5" t="inlineStr">
        <is>
          <t>Equity to Fixed Assets in %</t>
        </is>
      </c>
      <c r="C76" t="inlineStr">
        <is>
          <t>-</t>
        </is>
      </c>
      <c r="D76" t="n">
        <v>48.02</v>
      </c>
      <c r="E76" t="n">
        <v>47.95</v>
      </c>
      <c r="F76" t="n">
        <v>49.95</v>
      </c>
      <c r="G76" t="n">
        <v>49.34</v>
      </c>
      <c r="H76" t="n">
        <v>51.99</v>
      </c>
      <c r="I76" t="n">
        <v>44.43</v>
      </c>
      <c r="J76" t="n">
        <v>38.66</v>
      </c>
      <c r="K76" t="n">
        <v>34.1</v>
      </c>
      <c r="L76" t="n">
        <v>35.93</v>
      </c>
      <c r="M76" t="n">
        <v>30.37</v>
      </c>
      <c r="N76" t="n">
        <v>29.15</v>
      </c>
      <c r="O76" t="n">
        <v>21.52</v>
      </c>
      <c r="P76" t="n">
        <v>27.63</v>
      </c>
    </row>
    <row r="77">
      <c r="A77" s="5" t="inlineStr">
        <is>
          <t>Liquidität Dritten Grades</t>
        </is>
      </c>
      <c r="B77" s="5" t="inlineStr">
        <is>
          <t>Current Ratio in %</t>
        </is>
      </c>
      <c r="C77" t="inlineStr">
        <is>
          <t>-</t>
        </is>
      </c>
      <c r="D77" t="n">
        <v>118.68</v>
      </c>
      <c r="E77" t="n">
        <v>161.57</v>
      </c>
      <c r="F77" t="n">
        <v>212.99</v>
      </c>
      <c r="G77" t="n">
        <v>110.21</v>
      </c>
      <c r="H77" t="n">
        <v>245.02</v>
      </c>
      <c r="I77" t="n">
        <v>162.24</v>
      </c>
      <c r="J77" t="n">
        <v>78.53</v>
      </c>
      <c r="K77" t="n">
        <v>61.06</v>
      </c>
      <c r="L77" t="n">
        <v>125.25</v>
      </c>
      <c r="M77" t="n">
        <v>19.09</v>
      </c>
      <c r="N77" t="n">
        <v>53.8</v>
      </c>
      <c r="O77" t="n">
        <v>61.5</v>
      </c>
      <c r="P77" t="n">
        <v>60.14</v>
      </c>
    </row>
    <row r="78">
      <c r="A78" s="5" t="inlineStr">
        <is>
          <t>Operativer Cashflow</t>
        </is>
      </c>
      <c r="B78" s="5" t="inlineStr">
        <is>
          <t>Operating Cashflow in M</t>
        </is>
      </c>
      <c r="C78" t="inlineStr">
        <is>
          <t>-</t>
        </is>
      </c>
      <c r="D78" t="n">
        <v>10367.1304</v>
      </c>
      <c r="E78" t="n">
        <v>10860.2442</v>
      </c>
      <c r="F78" t="n">
        <v>8849.0165</v>
      </c>
      <c r="G78" t="n">
        <v>151720.8836</v>
      </c>
      <c r="H78" t="n">
        <v>13256.8389</v>
      </c>
      <c r="I78" t="n">
        <v>8951.3892</v>
      </c>
      <c r="J78" t="n">
        <v>18810.3784</v>
      </c>
      <c r="K78" t="n">
        <v>5050.5984</v>
      </c>
      <c r="L78" t="n">
        <v>2470.545</v>
      </c>
      <c r="M78" t="n">
        <v>7096.968</v>
      </c>
      <c r="N78" t="n">
        <v>13585.344</v>
      </c>
      <c r="O78" t="n">
        <v>-642.048</v>
      </c>
      <c r="P78" t="n">
        <v>-1400.52</v>
      </c>
    </row>
    <row r="79">
      <c r="A79" s="5" t="inlineStr">
        <is>
          <t>Aktienrückkauf</t>
        </is>
      </c>
      <c r="B79" s="5" t="inlineStr">
        <is>
          <t>Share Buyback in M</t>
        </is>
      </c>
      <c r="C79" t="n">
        <v>-0.04999999999995453</v>
      </c>
      <c r="D79" t="n">
        <v>-2.710000000000036</v>
      </c>
      <c r="E79" t="n">
        <v>-2.339999999999975</v>
      </c>
      <c r="F79" t="n">
        <v>-17.19</v>
      </c>
      <c r="G79" t="n">
        <v>-0.06999999999999318</v>
      </c>
      <c r="H79" t="n">
        <v>-43.15000000000003</v>
      </c>
      <c r="I79" t="n">
        <v>-8.039999999999964</v>
      </c>
      <c r="J79" t="n">
        <v>-140.08</v>
      </c>
      <c r="K79" t="n">
        <v>-43.83999999999999</v>
      </c>
      <c r="L79" t="n">
        <v>-20.5</v>
      </c>
      <c r="M79" t="n">
        <v>0</v>
      </c>
      <c r="N79" t="n">
        <v>-55.4</v>
      </c>
      <c r="O79" t="n">
        <v>0</v>
      </c>
      <c r="P79" t="n">
        <v>-6.399999999999999</v>
      </c>
    </row>
    <row r="80">
      <c r="A80" s="5" t="inlineStr">
        <is>
          <t>Umsatzwachstum 1J in %</t>
        </is>
      </c>
      <c r="B80" s="5" t="inlineStr">
        <is>
          <t>Revenue Growth 1Y in %</t>
        </is>
      </c>
      <c r="C80" t="inlineStr">
        <is>
          <t>-</t>
        </is>
      </c>
      <c r="D80" t="n">
        <v>-9.42</v>
      </c>
      <c r="E80" t="n">
        <v>-6.95</v>
      </c>
      <c r="F80" t="n">
        <v>-1.19</v>
      </c>
      <c r="G80" t="n">
        <v>-17.89</v>
      </c>
      <c r="H80" t="n">
        <v>26.32</v>
      </c>
      <c r="I80" t="n">
        <v>53.08</v>
      </c>
      <c r="J80" t="n">
        <v>-31.49</v>
      </c>
      <c r="K80" t="n">
        <v>-18.52</v>
      </c>
      <c r="L80" t="n">
        <v>3.85</v>
      </c>
      <c r="M80" t="n">
        <v>-2.67</v>
      </c>
      <c r="N80" t="n">
        <v>-68.7</v>
      </c>
      <c r="O80" t="n">
        <v>54.39</v>
      </c>
      <c r="P80" t="n">
        <v>134.55</v>
      </c>
    </row>
    <row r="81">
      <c r="A81" s="5" t="inlineStr">
        <is>
          <t>Umsatzwachstum 3J in %</t>
        </is>
      </c>
      <c r="B81" s="5" t="inlineStr">
        <is>
          <t>Revenue Growth 3Y in %</t>
        </is>
      </c>
      <c r="C81" t="inlineStr">
        <is>
          <t>-</t>
        </is>
      </c>
      <c r="D81" t="n">
        <v>-5.85</v>
      </c>
      <c r="E81" t="n">
        <v>-8.68</v>
      </c>
      <c r="F81" t="n">
        <v>2.41</v>
      </c>
      <c r="G81" t="n">
        <v>20.5</v>
      </c>
      <c r="H81" t="n">
        <v>15.97</v>
      </c>
      <c r="I81" t="n">
        <v>1.02</v>
      </c>
      <c r="J81" t="n">
        <v>-15.39</v>
      </c>
      <c r="K81" t="n">
        <v>-5.78</v>
      </c>
      <c r="L81" t="n">
        <v>-22.51</v>
      </c>
      <c r="M81" t="n">
        <v>-5.66</v>
      </c>
      <c r="N81" t="n">
        <v>40.08</v>
      </c>
      <c r="O81" t="inlineStr">
        <is>
          <t>-</t>
        </is>
      </c>
      <c r="P81" t="inlineStr">
        <is>
          <t>-</t>
        </is>
      </c>
    </row>
    <row r="82">
      <c r="A82" s="5" t="inlineStr">
        <is>
          <t>Umsatzwachstum 5J in %</t>
        </is>
      </c>
      <c r="B82" s="5" t="inlineStr">
        <is>
          <t>Revenue Growth 5Y in %</t>
        </is>
      </c>
      <c r="C82" t="inlineStr">
        <is>
          <t>-</t>
        </is>
      </c>
      <c r="D82" t="n">
        <v>-1.83</v>
      </c>
      <c r="E82" t="n">
        <v>10.67</v>
      </c>
      <c r="F82" t="n">
        <v>5.77</v>
      </c>
      <c r="G82" t="n">
        <v>2.3</v>
      </c>
      <c r="H82" t="n">
        <v>6.65</v>
      </c>
      <c r="I82" t="n">
        <v>0.85</v>
      </c>
      <c r="J82" t="n">
        <v>-23.51</v>
      </c>
      <c r="K82" t="n">
        <v>-6.33</v>
      </c>
      <c r="L82" t="n">
        <v>24.28</v>
      </c>
      <c r="M82" t="inlineStr">
        <is>
          <t>-</t>
        </is>
      </c>
      <c r="N82" t="inlineStr">
        <is>
          <t>-</t>
        </is>
      </c>
      <c r="O82" t="inlineStr">
        <is>
          <t>-</t>
        </is>
      </c>
      <c r="P82" t="inlineStr">
        <is>
          <t>-</t>
        </is>
      </c>
    </row>
    <row r="83">
      <c r="A83" s="5" t="inlineStr">
        <is>
          <t>Umsatzwachstum 10J in %</t>
        </is>
      </c>
      <c r="B83" s="5" t="inlineStr">
        <is>
          <t>Revenue Growth 10Y in %</t>
        </is>
      </c>
      <c r="C83" t="inlineStr">
        <is>
          <t>-</t>
        </is>
      </c>
      <c r="D83" t="n">
        <v>-0.49</v>
      </c>
      <c r="E83" t="n">
        <v>-6.42</v>
      </c>
      <c r="F83" t="n">
        <v>-0.28</v>
      </c>
      <c r="G83" t="n">
        <v>13.29</v>
      </c>
      <c r="H83" t="inlineStr">
        <is>
          <t>-</t>
        </is>
      </c>
      <c r="I83" t="inlineStr">
        <is>
          <t>-</t>
        </is>
      </c>
      <c r="J83" t="inlineStr">
        <is>
          <t>-</t>
        </is>
      </c>
      <c r="K83" t="inlineStr">
        <is>
          <t>-</t>
        </is>
      </c>
      <c r="L83" t="inlineStr">
        <is>
          <t>-</t>
        </is>
      </c>
      <c r="M83" t="inlineStr">
        <is>
          <t>-</t>
        </is>
      </c>
      <c r="N83" t="inlineStr">
        <is>
          <t>-</t>
        </is>
      </c>
      <c r="O83" t="inlineStr">
        <is>
          <t>-</t>
        </is>
      </c>
      <c r="P83" t="inlineStr">
        <is>
          <t>-</t>
        </is>
      </c>
    </row>
    <row r="84">
      <c r="A84" s="5" t="inlineStr">
        <is>
          <t>Gewinnwachstum 1J in %</t>
        </is>
      </c>
      <c r="B84" s="5" t="inlineStr">
        <is>
          <t>Earnings Growth 1Y in %</t>
        </is>
      </c>
      <c r="C84" t="inlineStr">
        <is>
          <t>-</t>
        </is>
      </c>
      <c r="D84" t="n">
        <v>-16.53</v>
      </c>
      <c r="E84" t="n">
        <v>6.69</v>
      </c>
      <c r="F84" t="n">
        <v>8.460000000000001</v>
      </c>
      <c r="G84" t="n">
        <v>36.43</v>
      </c>
      <c r="H84" t="n">
        <v>35.65</v>
      </c>
      <c r="I84" t="n">
        <v>302.97</v>
      </c>
      <c r="J84" t="n">
        <v>45.98</v>
      </c>
      <c r="K84" t="n">
        <v>187.55</v>
      </c>
      <c r="L84" t="n">
        <v>112.61</v>
      </c>
      <c r="M84" t="n">
        <v>-278.95</v>
      </c>
      <c r="N84" t="n">
        <v>-94.8</v>
      </c>
      <c r="O84" t="n">
        <v>-958.72</v>
      </c>
      <c r="P84" t="n">
        <v>1.71</v>
      </c>
    </row>
    <row r="85">
      <c r="A85" s="5" t="inlineStr">
        <is>
          <t>Gewinnwachstum 3J in %</t>
        </is>
      </c>
      <c r="B85" s="5" t="inlineStr">
        <is>
          <t>Earnings Growth 3Y in %</t>
        </is>
      </c>
      <c r="C85" t="inlineStr">
        <is>
          <t>-</t>
        </is>
      </c>
      <c r="D85" t="n">
        <v>-0.46</v>
      </c>
      <c r="E85" t="n">
        <v>17.19</v>
      </c>
      <c r="F85" t="n">
        <v>26.85</v>
      </c>
      <c r="G85" t="n">
        <v>125.02</v>
      </c>
      <c r="H85" t="n">
        <v>128.2</v>
      </c>
      <c r="I85" t="n">
        <v>178.83</v>
      </c>
      <c r="J85" t="n">
        <v>115.38</v>
      </c>
      <c r="K85" t="n">
        <v>7.07</v>
      </c>
      <c r="L85" t="n">
        <v>-87.05</v>
      </c>
      <c r="M85" t="n">
        <v>-444.16</v>
      </c>
      <c r="N85" t="n">
        <v>-350.6</v>
      </c>
      <c r="O85" t="inlineStr">
        <is>
          <t>-</t>
        </is>
      </c>
      <c r="P85" t="inlineStr">
        <is>
          <t>-</t>
        </is>
      </c>
    </row>
    <row r="86">
      <c r="A86" s="5" t="inlineStr">
        <is>
          <t>Gewinnwachstum 5J in %</t>
        </is>
      </c>
      <c r="B86" s="5" t="inlineStr">
        <is>
          <t>Earnings Growth 5Y in %</t>
        </is>
      </c>
      <c r="C86" t="inlineStr">
        <is>
          <t>-</t>
        </is>
      </c>
      <c r="D86" t="n">
        <v>14.14</v>
      </c>
      <c r="E86" t="n">
        <v>78.04000000000001</v>
      </c>
      <c r="F86" t="n">
        <v>85.90000000000001</v>
      </c>
      <c r="G86" t="n">
        <v>121.72</v>
      </c>
      <c r="H86" t="n">
        <v>136.95</v>
      </c>
      <c r="I86" t="n">
        <v>74.03</v>
      </c>
      <c r="J86" t="n">
        <v>-5.52</v>
      </c>
      <c r="K86" t="n">
        <v>-206.46</v>
      </c>
      <c r="L86" t="n">
        <v>-243.63</v>
      </c>
      <c r="M86" t="inlineStr">
        <is>
          <t>-</t>
        </is>
      </c>
      <c r="N86" t="inlineStr">
        <is>
          <t>-</t>
        </is>
      </c>
      <c r="O86" t="inlineStr">
        <is>
          <t>-</t>
        </is>
      </c>
      <c r="P86" t="inlineStr">
        <is>
          <t>-</t>
        </is>
      </c>
    </row>
    <row r="87">
      <c r="A87" s="5" t="inlineStr">
        <is>
          <t>Gewinnwachstum 10J in %</t>
        </is>
      </c>
      <c r="B87" s="5" t="inlineStr">
        <is>
          <t>Earnings Growth 10Y in %</t>
        </is>
      </c>
      <c r="C87" t="inlineStr">
        <is>
          <t>-</t>
        </is>
      </c>
      <c r="D87" t="n">
        <v>44.09</v>
      </c>
      <c r="E87" t="n">
        <v>36.26</v>
      </c>
      <c r="F87" t="n">
        <v>-60.28</v>
      </c>
      <c r="G87" t="n">
        <v>-60.96</v>
      </c>
      <c r="H87" t="inlineStr">
        <is>
          <t>-</t>
        </is>
      </c>
      <c r="I87" t="inlineStr">
        <is>
          <t>-</t>
        </is>
      </c>
      <c r="J87" t="inlineStr">
        <is>
          <t>-</t>
        </is>
      </c>
      <c r="K87" t="inlineStr">
        <is>
          <t>-</t>
        </is>
      </c>
      <c r="L87" t="inlineStr">
        <is>
          <t>-</t>
        </is>
      </c>
      <c r="M87" t="inlineStr">
        <is>
          <t>-</t>
        </is>
      </c>
      <c r="N87" t="inlineStr">
        <is>
          <t>-</t>
        </is>
      </c>
      <c r="O87" t="inlineStr">
        <is>
          <t>-</t>
        </is>
      </c>
      <c r="P87" t="inlineStr">
        <is>
          <t>-</t>
        </is>
      </c>
    </row>
    <row r="88">
      <c r="A88" s="5" t="inlineStr">
        <is>
          <t>PEG Ratio</t>
        </is>
      </c>
      <c r="B88" s="5" t="inlineStr">
        <is>
          <t>KGW Kurs/Gewinn/Wachstum</t>
        </is>
      </c>
      <c r="C88" t="inlineStr">
        <is>
          <t>-</t>
        </is>
      </c>
      <c r="D88" t="n">
        <v>0.6</v>
      </c>
      <c r="E88" t="n">
        <v>0.1</v>
      </c>
      <c r="F88" t="n">
        <v>0.09</v>
      </c>
      <c r="G88" t="n">
        <v>0.05</v>
      </c>
      <c r="H88" t="n">
        <v>0.05</v>
      </c>
      <c r="I88" t="n">
        <v>0.09</v>
      </c>
      <c r="J88" t="n">
        <v>-2.1</v>
      </c>
      <c r="K88" t="n">
        <v>-0.06</v>
      </c>
      <c r="L88" t="n">
        <v>-0.07000000000000001</v>
      </c>
      <c r="M88" t="inlineStr">
        <is>
          <t>-</t>
        </is>
      </c>
      <c r="N88" t="inlineStr">
        <is>
          <t>-</t>
        </is>
      </c>
      <c r="O88" t="inlineStr">
        <is>
          <t>-</t>
        </is>
      </c>
      <c r="P88" t="inlineStr">
        <is>
          <t>-</t>
        </is>
      </c>
    </row>
    <row r="89">
      <c r="A89" s="5" t="inlineStr">
        <is>
          <t>EBIT-Wachstum 1J in %</t>
        </is>
      </c>
      <c r="B89" s="5" t="inlineStr">
        <is>
          <t>EBIT Growth 1Y in %</t>
        </is>
      </c>
      <c r="C89" t="inlineStr">
        <is>
          <t>-</t>
        </is>
      </c>
      <c r="D89" t="n">
        <v>-20.9</v>
      </c>
      <c r="E89" t="n">
        <v>-5.42</v>
      </c>
      <c r="F89" t="n">
        <v>10.78</v>
      </c>
      <c r="G89" t="n">
        <v>23.02</v>
      </c>
      <c r="H89" t="n">
        <v>56.6</v>
      </c>
      <c r="I89" t="n">
        <v>301.78</v>
      </c>
      <c r="J89" t="n">
        <v>11.55</v>
      </c>
      <c r="K89" t="n">
        <v>74.64</v>
      </c>
      <c r="L89" t="n">
        <v>-0.72</v>
      </c>
      <c r="M89" t="n">
        <v>46.7</v>
      </c>
      <c r="N89" t="n">
        <v>-171.5</v>
      </c>
      <c r="O89" t="n">
        <v>-221.4</v>
      </c>
      <c r="P89" t="n">
        <v>248.77</v>
      </c>
    </row>
    <row r="90">
      <c r="A90" s="5" t="inlineStr">
        <is>
          <t>EBIT-Wachstum 3J in %</t>
        </is>
      </c>
      <c r="B90" s="5" t="inlineStr">
        <is>
          <t>EBIT Growth 3Y in %</t>
        </is>
      </c>
      <c r="C90" t="inlineStr">
        <is>
          <t>-</t>
        </is>
      </c>
      <c r="D90" t="n">
        <v>-5.18</v>
      </c>
      <c r="E90" t="n">
        <v>9.460000000000001</v>
      </c>
      <c r="F90" t="n">
        <v>30.13</v>
      </c>
      <c r="G90" t="n">
        <v>127.13</v>
      </c>
      <c r="H90" t="n">
        <v>123.31</v>
      </c>
      <c r="I90" t="n">
        <v>129.32</v>
      </c>
      <c r="J90" t="n">
        <v>28.49</v>
      </c>
      <c r="K90" t="n">
        <v>40.21</v>
      </c>
      <c r="L90" t="n">
        <v>-41.84</v>
      </c>
      <c r="M90" t="n">
        <v>-115.4</v>
      </c>
      <c r="N90" t="n">
        <v>-48.04</v>
      </c>
      <c r="O90" t="inlineStr">
        <is>
          <t>-</t>
        </is>
      </c>
      <c r="P90" t="inlineStr">
        <is>
          <t>-</t>
        </is>
      </c>
    </row>
    <row r="91">
      <c r="A91" s="5" t="inlineStr">
        <is>
          <t>EBIT-Wachstum 5J in %</t>
        </is>
      </c>
      <c r="B91" s="5" t="inlineStr">
        <is>
          <t>EBIT Growth 5Y in %</t>
        </is>
      </c>
      <c r="C91" t="inlineStr">
        <is>
          <t>-</t>
        </is>
      </c>
      <c r="D91" t="n">
        <v>12.82</v>
      </c>
      <c r="E91" t="n">
        <v>77.34999999999999</v>
      </c>
      <c r="F91" t="n">
        <v>80.75</v>
      </c>
      <c r="G91" t="n">
        <v>93.52</v>
      </c>
      <c r="H91" t="n">
        <v>88.77</v>
      </c>
      <c r="I91" t="n">
        <v>86.79000000000001</v>
      </c>
      <c r="J91" t="n">
        <v>-7.87</v>
      </c>
      <c r="K91" t="n">
        <v>-54.46</v>
      </c>
      <c r="L91" t="n">
        <v>-19.63</v>
      </c>
      <c r="M91" t="inlineStr">
        <is>
          <t>-</t>
        </is>
      </c>
      <c r="N91" t="inlineStr">
        <is>
          <t>-</t>
        </is>
      </c>
      <c r="O91" t="inlineStr">
        <is>
          <t>-</t>
        </is>
      </c>
      <c r="P91" t="inlineStr">
        <is>
          <t>-</t>
        </is>
      </c>
    </row>
    <row r="92">
      <c r="A92" s="5" t="inlineStr">
        <is>
          <t>EBIT-Wachstum 10J in %</t>
        </is>
      </c>
      <c r="B92" s="5" t="inlineStr">
        <is>
          <t>EBIT Growth 10Y in %</t>
        </is>
      </c>
      <c r="C92" t="inlineStr">
        <is>
          <t>-</t>
        </is>
      </c>
      <c r="D92" t="n">
        <v>49.8</v>
      </c>
      <c r="E92" t="n">
        <v>34.74</v>
      </c>
      <c r="F92" t="n">
        <v>13.14</v>
      </c>
      <c r="G92" t="n">
        <v>36.94</v>
      </c>
      <c r="H92" t="inlineStr">
        <is>
          <t>-</t>
        </is>
      </c>
      <c r="I92" t="inlineStr">
        <is>
          <t>-</t>
        </is>
      </c>
      <c r="J92" t="inlineStr">
        <is>
          <t>-</t>
        </is>
      </c>
      <c r="K92" t="inlineStr">
        <is>
          <t>-</t>
        </is>
      </c>
      <c r="L92" t="inlineStr">
        <is>
          <t>-</t>
        </is>
      </c>
      <c r="M92" t="inlineStr">
        <is>
          <t>-</t>
        </is>
      </c>
      <c r="N92" t="inlineStr">
        <is>
          <t>-</t>
        </is>
      </c>
      <c r="O92" t="inlineStr">
        <is>
          <t>-</t>
        </is>
      </c>
      <c r="P92" t="inlineStr">
        <is>
          <t>-</t>
        </is>
      </c>
    </row>
    <row r="93">
      <c r="A93" s="5" t="inlineStr">
        <is>
          <t>Op.Cashflow Wachstum 1J in %</t>
        </is>
      </c>
      <c r="B93" s="5" t="inlineStr">
        <is>
          <t>Op.Cashflow Wachstum 1Y in %</t>
        </is>
      </c>
      <c r="C93" t="inlineStr">
        <is>
          <t>-</t>
        </is>
      </c>
      <c r="D93" t="n">
        <v>-5.26</v>
      </c>
      <c r="E93" t="n">
        <v>21.92</v>
      </c>
      <c r="F93" t="n">
        <v>-94.45</v>
      </c>
      <c r="G93" t="n">
        <v>1044.24</v>
      </c>
      <c r="H93" t="n">
        <v>29.16</v>
      </c>
      <c r="I93" t="n">
        <v>-53.71</v>
      </c>
      <c r="J93" t="n">
        <v>90.16</v>
      </c>
      <c r="K93" t="n">
        <v>43.11</v>
      </c>
      <c r="L93" t="n">
        <v>-72.16</v>
      </c>
      <c r="M93" t="n">
        <v>-47.76</v>
      </c>
      <c r="N93" t="n">
        <v>-782.89</v>
      </c>
      <c r="O93" t="n">
        <v>-54.16</v>
      </c>
      <c r="P93" t="n">
        <v>-36.54</v>
      </c>
    </row>
    <row r="94">
      <c r="A94" s="5" t="inlineStr">
        <is>
          <t>Op.Cashflow Wachstum 3J in %</t>
        </is>
      </c>
      <c r="B94" s="5" t="inlineStr">
        <is>
          <t>Op.Cashflow Wachstum 3Y in %</t>
        </is>
      </c>
      <c r="C94" t="inlineStr">
        <is>
          <t>-</t>
        </is>
      </c>
      <c r="D94" t="n">
        <v>-25.93</v>
      </c>
      <c r="E94" t="n">
        <v>323.9</v>
      </c>
      <c r="F94" t="n">
        <v>326.32</v>
      </c>
      <c r="G94" t="n">
        <v>339.9</v>
      </c>
      <c r="H94" t="n">
        <v>21.87</v>
      </c>
      <c r="I94" t="n">
        <v>26.52</v>
      </c>
      <c r="J94" t="n">
        <v>20.37</v>
      </c>
      <c r="K94" t="n">
        <v>-25.6</v>
      </c>
      <c r="L94" t="n">
        <v>-300.94</v>
      </c>
      <c r="M94" t="n">
        <v>-294.94</v>
      </c>
      <c r="N94" t="n">
        <v>-291.2</v>
      </c>
      <c r="O94" t="inlineStr">
        <is>
          <t>-</t>
        </is>
      </c>
      <c r="P94" t="inlineStr">
        <is>
          <t>-</t>
        </is>
      </c>
    </row>
    <row r="95">
      <c r="A95" s="5" t="inlineStr">
        <is>
          <t>Op.Cashflow Wachstum 5J in %</t>
        </is>
      </c>
      <c r="B95" s="5" t="inlineStr">
        <is>
          <t>Op.Cashflow Wachstum 5Y in %</t>
        </is>
      </c>
      <c r="C95" t="inlineStr">
        <is>
          <t>-</t>
        </is>
      </c>
      <c r="D95" t="n">
        <v>199.12</v>
      </c>
      <c r="E95" t="n">
        <v>189.43</v>
      </c>
      <c r="F95" t="n">
        <v>203.08</v>
      </c>
      <c r="G95" t="n">
        <v>230.59</v>
      </c>
      <c r="H95" t="n">
        <v>7.31</v>
      </c>
      <c r="I95" t="n">
        <v>-8.07</v>
      </c>
      <c r="J95" t="n">
        <v>-153.91</v>
      </c>
      <c r="K95" t="n">
        <v>-182.77</v>
      </c>
      <c r="L95" t="n">
        <v>-198.7</v>
      </c>
      <c r="M95" t="inlineStr">
        <is>
          <t>-</t>
        </is>
      </c>
      <c r="N95" t="inlineStr">
        <is>
          <t>-</t>
        </is>
      </c>
      <c r="O95" t="inlineStr">
        <is>
          <t>-</t>
        </is>
      </c>
      <c r="P95" t="inlineStr">
        <is>
          <t>-</t>
        </is>
      </c>
    </row>
    <row r="96">
      <c r="A96" s="5" t="inlineStr">
        <is>
          <t>Op.Cashflow Wachstum 10J in %</t>
        </is>
      </c>
      <c r="B96" s="5" t="inlineStr">
        <is>
          <t>Op.Cashflow Wachstum 10Y in %</t>
        </is>
      </c>
      <c r="C96" t="inlineStr">
        <is>
          <t>-</t>
        </is>
      </c>
      <c r="D96" t="n">
        <v>95.52</v>
      </c>
      <c r="E96" t="n">
        <v>17.76</v>
      </c>
      <c r="F96" t="n">
        <v>10.15</v>
      </c>
      <c r="G96" t="n">
        <v>15.94</v>
      </c>
      <c r="H96" t="inlineStr">
        <is>
          <t>-</t>
        </is>
      </c>
      <c r="I96" t="inlineStr">
        <is>
          <t>-</t>
        </is>
      </c>
      <c r="J96" t="inlineStr">
        <is>
          <t>-</t>
        </is>
      </c>
      <c r="K96" t="inlineStr">
        <is>
          <t>-</t>
        </is>
      </c>
      <c r="L96" t="inlineStr">
        <is>
          <t>-</t>
        </is>
      </c>
      <c r="M96" t="inlineStr">
        <is>
          <t>-</t>
        </is>
      </c>
      <c r="N96" t="inlineStr">
        <is>
          <t>-</t>
        </is>
      </c>
      <c r="O96" t="inlineStr">
        <is>
          <t>-</t>
        </is>
      </c>
      <c r="P96" t="inlineStr">
        <is>
          <t>-</t>
        </is>
      </c>
    </row>
    <row r="97">
      <c r="A97" s="5" t="inlineStr">
        <is>
          <t>Working Capital in Mio</t>
        </is>
      </c>
      <c r="B97" s="5" t="inlineStr">
        <is>
          <t>Working Capital in M</t>
        </is>
      </c>
      <c r="C97" t="inlineStr">
        <is>
          <t>-</t>
        </is>
      </c>
      <c r="D97" t="n">
        <v>220.8</v>
      </c>
      <c r="E97" t="n">
        <v>362.4</v>
      </c>
      <c r="F97" t="n">
        <v>394.8</v>
      </c>
      <c r="G97" t="n">
        <v>59.3</v>
      </c>
      <c r="H97" t="n">
        <v>533.4</v>
      </c>
      <c r="I97" t="n">
        <v>338.7</v>
      </c>
      <c r="J97" t="n">
        <v>-109.5</v>
      </c>
      <c r="K97" t="n">
        <v>-120.2</v>
      </c>
      <c r="L97" t="n">
        <v>58.2</v>
      </c>
      <c r="M97" t="n">
        <v>-461.1</v>
      </c>
      <c r="N97" t="n">
        <v>-105.7</v>
      </c>
      <c r="O97" t="n">
        <v>-69.09999999999999</v>
      </c>
      <c r="P97" t="n">
        <v>-88.59999999999999</v>
      </c>
      <c r="Q97" t="n">
        <v>51.3</v>
      </c>
    </row>
  </sheetData>
  <pageMargins bottom="1" footer="0.5" header="0.5" left="0.75" right="0.75" top="1"/>
</worksheet>
</file>

<file path=xl/worksheets/sheet17.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0"/>
    <col customWidth="1" max="14" min="14" width="20"/>
    <col customWidth="1" max="15" min="15" width="10"/>
    <col customWidth="1" max="16" min="16" width="20"/>
    <col customWidth="1" max="17" min="17" width="21"/>
    <col customWidth="1" max="18" min="18" width="10"/>
    <col customWidth="1" max="19" min="19" width="20"/>
    <col customWidth="1" max="20" min="20" width="10"/>
    <col customWidth="1" max="21" min="21" width="10"/>
    <col customWidth="1" max="22" min="22" width="21"/>
    <col customWidth="1" max="23" min="23" width="8"/>
  </cols>
  <sheetData>
    <row r="1">
      <c r="A1" s="1" t="inlineStr">
        <is>
          <t xml:space="preserve">D%C3%BCRR </t>
        </is>
      </c>
      <c r="B1" s="2" t="inlineStr">
        <is>
          <t>WKN: 556520  ISIN: DE0005565204  Symbol:DUE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1895</t>
        </is>
      </c>
      <c r="C4" s="5" t="inlineStr">
        <is>
          <t>Telefon / Phone</t>
        </is>
      </c>
      <c r="D4" s="5" t="inlineStr"/>
      <c r="E4" t="inlineStr">
        <is>
          <t>+49-7142-78-0</t>
        </is>
      </c>
      <c r="G4" t="inlineStr">
        <is>
          <t>27.02.2020</t>
        </is>
      </c>
      <c r="H4" t="inlineStr">
        <is>
          <t>Preliminary Results</t>
        </is>
      </c>
      <c r="J4" t="inlineStr">
        <is>
          <t>Heinz Dürr GmbH</t>
        </is>
      </c>
      <c r="L4" t="inlineStr">
        <is>
          <t>25,60%</t>
        </is>
      </c>
    </row>
    <row r="5">
      <c r="A5" s="5" t="inlineStr">
        <is>
          <t>Ticker</t>
        </is>
      </c>
      <c r="B5" t="inlineStr">
        <is>
          <t>DUE</t>
        </is>
      </c>
      <c r="C5" s="5" t="inlineStr">
        <is>
          <t>Fax</t>
        </is>
      </c>
      <c r="D5" s="5" t="inlineStr"/>
      <c r="E5" t="inlineStr">
        <is>
          <t>+49-7142-78-1716</t>
        </is>
      </c>
      <c r="G5" t="inlineStr">
        <is>
          <t>20.03.2020</t>
        </is>
      </c>
      <c r="H5" t="inlineStr">
        <is>
          <t>Publication Of Annual Report</t>
        </is>
      </c>
      <c r="J5" t="inlineStr">
        <is>
          <t>Heinz und Heide Dürr Stiftung GmbH</t>
        </is>
      </c>
      <c r="L5" t="inlineStr">
        <is>
          <t>3,50%</t>
        </is>
      </c>
    </row>
    <row r="6">
      <c r="A6" s="5" t="inlineStr">
        <is>
          <t>Gelistet Seit / Listed Since</t>
        </is>
      </c>
      <c r="B6" t="inlineStr">
        <is>
          <t>04.01.1990</t>
        </is>
      </c>
      <c r="C6" s="5" t="inlineStr">
        <is>
          <t>Internet</t>
        </is>
      </c>
      <c r="D6" s="5" t="inlineStr"/>
      <c r="E6" t="inlineStr">
        <is>
          <t>http://www.durr.com</t>
        </is>
      </c>
      <c r="G6" t="inlineStr">
        <is>
          <t>14.05.2020</t>
        </is>
      </c>
      <c r="H6" t="inlineStr">
        <is>
          <t>Result Q1</t>
        </is>
      </c>
      <c r="J6" t="inlineStr">
        <is>
          <t>AXA S.A.</t>
        </is>
      </c>
      <c r="L6" t="inlineStr">
        <is>
          <t>2,96%</t>
        </is>
      </c>
    </row>
    <row r="7">
      <c r="A7" s="5" t="inlineStr">
        <is>
          <t>Nominalwert / Nominal Value</t>
        </is>
      </c>
      <c r="B7" t="inlineStr">
        <is>
          <t>2,56</t>
        </is>
      </c>
      <c r="C7" s="5" t="inlineStr">
        <is>
          <t>E-Mail</t>
        </is>
      </c>
      <c r="D7" s="5" t="inlineStr"/>
      <c r="E7" t="inlineStr">
        <is>
          <t>corpcom@durr.com</t>
        </is>
      </c>
      <c r="G7" t="inlineStr">
        <is>
          <t>28.05.2020</t>
        </is>
      </c>
      <c r="H7" t="inlineStr">
        <is>
          <t>Annual General Meeting</t>
        </is>
      </c>
      <c r="J7" t="inlineStr">
        <is>
          <t>MainFirst SICAV</t>
        </is>
      </c>
      <c r="L7" t="inlineStr">
        <is>
          <t>4,70%</t>
        </is>
      </c>
    </row>
    <row r="8">
      <c r="A8" s="5" t="inlineStr">
        <is>
          <t>Land / Country</t>
        </is>
      </c>
      <c r="B8" t="inlineStr">
        <is>
          <t>Deutschland</t>
        </is>
      </c>
      <c r="C8" s="5" t="inlineStr">
        <is>
          <t>Inv. Relations Telefon / Phone</t>
        </is>
      </c>
      <c r="D8" s="5" t="inlineStr"/>
      <c r="E8" t="inlineStr">
        <is>
          <t>+49-7142-78-1785</t>
        </is>
      </c>
      <c r="G8" t="inlineStr">
        <is>
          <t>06.08.2020</t>
        </is>
      </c>
      <c r="H8" t="inlineStr">
        <is>
          <t>Score Half Year</t>
        </is>
      </c>
      <c r="J8" t="inlineStr">
        <is>
          <t>Alecta Pensionsförsäkring</t>
        </is>
      </c>
      <c r="L8" t="inlineStr">
        <is>
          <t>3,20%</t>
        </is>
      </c>
    </row>
    <row r="9">
      <c r="A9" s="5" t="inlineStr">
        <is>
          <t>Währung / Currency</t>
        </is>
      </c>
      <c r="B9" t="inlineStr">
        <is>
          <t>EUR</t>
        </is>
      </c>
      <c r="C9" s="5" t="inlineStr">
        <is>
          <t>Inv. Relations E-Mail</t>
        </is>
      </c>
      <c r="D9" s="5" t="inlineStr"/>
      <c r="E9" t="inlineStr">
        <is>
          <t>investor.relations@durr.com</t>
        </is>
      </c>
      <c r="G9" t="inlineStr">
        <is>
          <t>05.11.2020</t>
        </is>
      </c>
      <c r="H9" t="inlineStr">
        <is>
          <t>Q3 Earnings</t>
        </is>
      </c>
      <c r="J9" t="inlineStr">
        <is>
          <t>Credit Suisse Fund Management S.A.</t>
        </is>
      </c>
      <c r="L9" t="inlineStr">
        <is>
          <t>3,03%</t>
        </is>
      </c>
    </row>
    <row r="10">
      <c r="A10" s="5" t="inlineStr">
        <is>
          <t>Branche / Industry</t>
        </is>
      </c>
      <c r="B10" t="inlineStr">
        <is>
          <t>Spezialmaschinenbau</t>
        </is>
      </c>
      <c r="C10" s="5" t="inlineStr">
        <is>
          <t>Kontaktperson / Contact Person</t>
        </is>
      </c>
      <c r="D10" s="5" t="inlineStr"/>
      <c r="E10" t="inlineStr">
        <is>
          <t>Günter Dielmann</t>
        </is>
      </c>
      <c r="J10" t="inlineStr">
        <is>
          <t>Harris Associates L.P.</t>
        </is>
      </c>
      <c r="L10" t="inlineStr">
        <is>
          <t>3,08%</t>
        </is>
      </c>
    </row>
    <row r="11">
      <c r="A11" s="5" t="inlineStr">
        <is>
          <t>Sektor / Sector</t>
        </is>
      </c>
      <c r="B11" t="inlineStr">
        <is>
          <t>Industry</t>
        </is>
      </c>
      <c r="J11" t="inlineStr">
        <is>
          <t>New York Life Insurance Company</t>
        </is>
      </c>
      <c r="L11" t="inlineStr">
        <is>
          <t>3,06%</t>
        </is>
      </c>
    </row>
    <row r="12">
      <c r="A12" s="5" t="inlineStr">
        <is>
          <t>Typ / Genre</t>
        </is>
      </c>
      <c r="B12" t="inlineStr">
        <is>
          <t>Inhaber-Stammaktie</t>
        </is>
      </c>
      <c r="J12" t="inlineStr">
        <is>
          <t>Freefloat</t>
        </is>
      </c>
      <c r="L12" t="inlineStr">
        <is>
          <t>50,87%</t>
        </is>
      </c>
    </row>
    <row r="13">
      <c r="A13" s="5" t="inlineStr">
        <is>
          <t>Adresse / Address</t>
        </is>
      </c>
      <c r="B13" t="inlineStr">
        <is>
          <t>Dürr AGCarl-Benz-Straße 34  D-74321 Bietigheim-Bissingen</t>
        </is>
      </c>
    </row>
    <row r="14">
      <c r="A14" s="5" t="inlineStr">
        <is>
          <t>Management</t>
        </is>
      </c>
      <c r="B14" t="inlineStr">
        <is>
          <t>Ralf W. Dieter, Dr. Jochen Weyrauch, Pekka Paasivaara, Dietmar Heinrich (ab 1.08.2020)</t>
        </is>
      </c>
    </row>
    <row r="15">
      <c r="A15" s="5" t="inlineStr">
        <is>
          <t>Aufsichtsrat / Board</t>
        </is>
      </c>
      <c r="B15" t="inlineStr">
        <is>
          <t>Karl-Heinz Streibich, Hayo Raich, Richard Bauer, Mirko Becker, Dr. Rolf Breidenbach, Prof. Dr. Alexandra Dürr, Gerhard Federer, Carmen Hettich-Günther, Thomas Hohmann, Dr. Anja Schuler, Dr. Martin Schwarz-Kocher, Dr. Astrid Ziegler, Dr. Heinz Dürr</t>
        </is>
      </c>
    </row>
    <row r="16">
      <c r="A16" s="5" t="inlineStr">
        <is>
          <t>Beschreibung</t>
        </is>
      </c>
      <c r="B16" t="inlineStr">
        <is>
          <t>Die Dürr AG ist einer der weltweit führenden Anlagen- und Maschinenbaukonzerne. Produkte, Systeme und Services von Dürr ermöglichen hocheffiziente Fertigungsprozesse in unterschiedlichen Industrien. Der Großteil des Umsatzes entfällt auf das Geschäft mit Automobilherstellern und -zulieferern. Weitere Abnehmerbranchen sind zum Beispiel der Maschinenbau, die Chemie- und Pharmaindustrie und – seit der Übernahme der HOMAG Group AG im Oktober 2014 – die holzbearbeitende Industrie. Dürr verfügt über 92 Standorte in 28 Ländern. Der Konzern agiert mit fünf Divisions am Markt: Paint and Final Assembly Systems (Lackierereien und Endmontagewerke für die Automobilindustrie), Application Technology (Robotertechnologien für den automatischen Auftrag von Lack sowie Dicht- und Klebstoffen), Measuring and Process Systems (Auswucht- und Reinigungsanlagen sowie Montage-, Prüf- und Befülltechnik), Clean Technology Systems (Abluftreinigungsanlagen und Energieeffizienztechnik) sowie Woodworking Machinery and Systems (Maschinen und Anlagen für die holzbearbeitende Industrie). Copyright 2014 FINANCE BASE AG</t>
        </is>
      </c>
    </row>
    <row r="17">
      <c r="A17" s="5" t="inlineStr">
        <is>
          <t>Profile</t>
        </is>
      </c>
      <c r="B17" t="inlineStr">
        <is>
          <t>Dürr AG is one of the world's leading mechanical and plant engineering companies. Products, systems and services from Dürr enable highly efficient production processes in various industries. Most of the turnover comes from business with automobile manufacturers and their suppliers. Other customer industries include mechanical engineering, the chemical and pharmaceutical industry, and - since the takeover of the HOMAG Group AG in October 2014 - the woodworking industry. Dürr has 92 locations in 28 countries. The Group operates with five divisions on the market: Paint and Final Assembly Systems (paint shops and final assembly facilities for the automotive industry), Application Technology (robot technologies for the automatic application of paint and sealants and adhesives), Measuring and Process Systems (balancing and cleaning equipment as well as assembly, testing and filling), clean technology Systems (air purification systems and energy efficiency technology) and Woodworking machinery and Systems (machinery and equipment for the woodworking industry).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3922</v>
      </c>
      <c r="D20" t="n">
        <v>3870</v>
      </c>
      <c r="E20" t="n">
        <v>3715</v>
      </c>
      <c r="F20" t="n">
        <v>3574</v>
      </c>
      <c r="G20" t="n">
        <v>3767</v>
      </c>
      <c r="H20" t="n">
        <v>2575</v>
      </c>
      <c r="I20" t="n">
        <v>2407</v>
      </c>
      <c r="J20" t="n">
        <v>2400</v>
      </c>
      <c r="K20" t="n">
        <v>1922</v>
      </c>
      <c r="L20" t="n">
        <v>1261</v>
      </c>
      <c r="M20" t="n">
        <v>1078</v>
      </c>
      <c r="N20" t="n">
        <v>1603</v>
      </c>
      <c r="O20" t="n">
        <v>1477</v>
      </c>
      <c r="P20" t="n">
        <v>1361</v>
      </c>
      <c r="Q20" t="n">
        <v>1401</v>
      </c>
      <c r="R20" t="n">
        <v>2136</v>
      </c>
      <c r="S20" t="n">
        <v>2265</v>
      </c>
      <c r="T20" t="n">
        <v>2082</v>
      </c>
      <c r="U20" t="n">
        <v>2201</v>
      </c>
      <c r="V20" t="n">
        <v>2042</v>
      </c>
      <c r="W20" t="n">
        <v>1224</v>
      </c>
    </row>
    <row r="21">
      <c r="A21" s="5" t="inlineStr">
        <is>
          <t>Bruttoergebnis vom Umsatz</t>
        </is>
      </c>
      <c r="B21" s="5" t="inlineStr">
        <is>
          <t>Gross Profit</t>
        </is>
      </c>
      <c r="C21" t="n">
        <v>838.2</v>
      </c>
      <c r="D21" t="n">
        <v>855.5</v>
      </c>
      <c r="E21" t="n">
        <v>858.3</v>
      </c>
      <c r="F21" t="n">
        <v>858.3</v>
      </c>
      <c r="G21" t="n">
        <v>828</v>
      </c>
      <c r="H21" t="n">
        <v>591.1</v>
      </c>
      <c r="I21" t="n">
        <v>487.3</v>
      </c>
      <c r="J21" t="n">
        <v>437.8</v>
      </c>
      <c r="K21" t="n">
        <v>331.4</v>
      </c>
      <c r="L21" t="n">
        <v>237.2</v>
      </c>
      <c r="M21" t="n">
        <v>221.1</v>
      </c>
      <c r="N21" t="n">
        <v>285.2</v>
      </c>
      <c r="O21" t="n">
        <v>240</v>
      </c>
      <c r="P21" t="n">
        <v>220.2</v>
      </c>
      <c r="Q21" t="n">
        <v>220.2</v>
      </c>
      <c r="R21" t="n">
        <v>352.1</v>
      </c>
      <c r="S21" t="n">
        <v>365.4</v>
      </c>
      <c r="T21" t="n">
        <v>381.2</v>
      </c>
      <c r="U21" t="n">
        <v>434</v>
      </c>
      <c r="V21" t="n">
        <v>348.3</v>
      </c>
      <c r="W21" t="n">
        <v>174.5</v>
      </c>
    </row>
    <row r="22">
      <c r="A22" s="5" t="inlineStr">
        <is>
          <t>Operatives Ergebnis (EBIT)</t>
        </is>
      </c>
      <c r="B22" s="5" t="inlineStr">
        <is>
          <t>EBIT Earning Before Interest &amp; Tax</t>
        </is>
      </c>
      <c r="C22" t="n">
        <v>195.9</v>
      </c>
      <c r="D22" t="n">
        <v>233.5</v>
      </c>
      <c r="E22" t="n">
        <v>289.6</v>
      </c>
      <c r="F22" t="n">
        <v>271.4</v>
      </c>
      <c r="G22" t="n">
        <v>267.8</v>
      </c>
      <c r="H22" t="n">
        <v>220.9</v>
      </c>
      <c r="I22" t="n">
        <v>203</v>
      </c>
      <c r="J22" t="n">
        <v>176.9</v>
      </c>
      <c r="K22" t="n">
        <v>106.5</v>
      </c>
      <c r="L22" t="n">
        <v>33.7</v>
      </c>
      <c r="M22" t="n">
        <v>5.7</v>
      </c>
      <c r="N22" t="n">
        <v>72.7</v>
      </c>
      <c r="O22" t="n">
        <v>55.7</v>
      </c>
      <c r="P22" t="n">
        <v>33.1</v>
      </c>
      <c r="Q22" t="n">
        <v>-70.3</v>
      </c>
      <c r="R22" t="n">
        <v>35.6</v>
      </c>
      <c r="S22" t="n">
        <v>13.6</v>
      </c>
      <c r="T22" t="n">
        <v>47.8</v>
      </c>
      <c r="U22" t="n">
        <v>83</v>
      </c>
      <c r="V22" t="n">
        <v>64.3</v>
      </c>
      <c r="W22" t="n">
        <v>34.7</v>
      </c>
    </row>
    <row r="23">
      <c r="A23" s="5" t="inlineStr">
        <is>
          <t>Finanzergebnis</t>
        </is>
      </c>
      <c r="B23" s="5" t="inlineStr">
        <is>
          <t>Financial Result</t>
        </is>
      </c>
      <c r="C23" t="n">
        <v>-21.2</v>
      </c>
      <c r="D23" t="n">
        <v>-13.8</v>
      </c>
      <c r="E23" t="n">
        <v>-19.7</v>
      </c>
      <c r="F23" t="n">
        <v>-13.3</v>
      </c>
      <c r="G23" t="n">
        <v>-23.3</v>
      </c>
      <c r="H23" t="n">
        <v>-16.2</v>
      </c>
      <c r="I23" t="n">
        <v>-17.4</v>
      </c>
      <c r="J23" t="n">
        <v>-29.2</v>
      </c>
      <c r="K23" t="n">
        <v>-20.7</v>
      </c>
      <c r="L23" t="n">
        <v>-21.2</v>
      </c>
      <c r="M23" t="n">
        <v>-17.9</v>
      </c>
      <c r="N23" t="n">
        <v>-26.3</v>
      </c>
      <c r="O23" t="n">
        <v>-20.9</v>
      </c>
      <c r="P23" t="n">
        <v>-18.3</v>
      </c>
      <c r="Q23" t="n">
        <v>-36.3</v>
      </c>
      <c r="R23" t="n">
        <v>-23.8</v>
      </c>
      <c r="S23" t="n">
        <v>-20.5</v>
      </c>
      <c r="T23" t="n">
        <v>-25.2</v>
      </c>
      <c r="U23" t="n">
        <v>-35.7</v>
      </c>
      <c r="V23" t="n">
        <v>-18</v>
      </c>
      <c r="W23" t="n">
        <v>0.9</v>
      </c>
    </row>
    <row r="24">
      <c r="A24" s="5" t="inlineStr">
        <is>
          <t>Ergebnis vor Steuer (EBT)</t>
        </is>
      </c>
      <c r="B24" s="5" t="inlineStr">
        <is>
          <t>EBT Earning Before Tax</t>
        </is>
      </c>
      <c r="C24" t="n">
        <v>174.7</v>
      </c>
      <c r="D24" t="n">
        <v>219.7</v>
      </c>
      <c r="E24" t="n">
        <v>269.9</v>
      </c>
      <c r="F24" t="n">
        <v>258.1</v>
      </c>
      <c r="G24" t="n">
        <v>244.5</v>
      </c>
      <c r="H24" t="n">
        <v>204.7</v>
      </c>
      <c r="I24" t="n">
        <v>185.6</v>
      </c>
      <c r="J24" t="n">
        <v>147.7</v>
      </c>
      <c r="K24" t="n">
        <v>85.8</v>
      </c>
      <c r="L24" t="n">
        <v>12.5</v>
      </c>
      <c r="M24" t="n">
        <v>-12.2</v>
      </c>
      <c r="N24" t="n">
        <v>46.4</v>
      </c>
      <c r="O24" t="n">
        <v>34.8</v>
      </c>
      <c r="P24" t="n">
        <v>14.8</v>
      </c>
      <c r="Q24" t="n">
        <v>-106.6</v>
      </c>
      <c r="R24" t="n">
        <v>11.8</v>
      </c>
      <c r="S24" t="n">
        <v>-6.9</v>
      </c>
      <c r="T24" t="n">
        <v>22.6</v>
      </c>
      <c r="U24" t="n">
        <v>47.3</v>
      </c>
      <c r="V24" t="n">
        <v>46.3</v>
      </c>
      <c r="W24" t="n">
        <v>35.6</v>
      </c>
    </row>
    <row r="25">
      <c r="A25" s="5" t="inlineStr">
        <is>
          <t>Steuern auf Einkommen und Ertrag</t>
        </is>
      </c>
      <c r="B25" s="5" t="inlineStr">
        <is>
          <t>Taxes on income and earnings</t>
        </is>
      </c>
      <c r="C25" t="n">
        <v>44.9</v>
      </c>
      <c r="D25" t="n">
        <v>56.2</v>
      </c>
      <c r="E25" t="n">
        <v>68.40000000000001</v>
      </c>
      <c r="F25" t="n">
        <v>70.3</v>
      </c>
      <c r="G25" t="n">
        <v>78</v>
      </c>
      <c r="H25" t="n">
        <v>54.4</v>
      </c>
      <c r="I25" t="n">
        <v>43.7</v>
      </c>
      <c r="J25" t="n">
        <v>36.3</v>
      </c>
      <c r="K25" t="n">
        <v>21.6</v>
      </c>
      <c r="L25" t="n">
        <v>5.4</v>
      </c>
      <c r="M25" t="n">
        <v>13.5</v>
      </c>
      <c r="N25" t="n">
        <v>12.7</v>
      </c>
      <c r="O25" t="n">
        <v>13.6</v>
      </c>
      <c r="P25" t="n">
        <v>6.6</v>
      </c>
      <c r="Q25" t="n">
        <v>-2.1</v>
      </c>
      <c r="R25" t="n">
        <v>7.1</v>
      </c>
      <c r="S25" t="n">
        <v>24.1</v>
      </c>
      <c r="T25" t="n">
        <v>9.4</v>
      </c>
      <c r="U25" t="n">
        <v>22.2</v>
      </c>
      <c r="V25" t="n">
        <v>21.8</v>
      </c>
      <c r="W25" t="n">
        <v>19.9</v>
      </c>
    </row>
    <row r="26">
      <c r="A26" s="5" t="inlineStr">
        <is>
          <t>Ergebnis nach Steuer</t>
        </is>
      </c>
      <c r="B26" s="5" t="inlineStr">
        <is>
          <t>Earnings after tax</t>
        </is>
      </c>
      <c r="C26" t="n">
        <v>129.8</v>
      </c>
      <c r="D26" t="n">
        <v>163.5</v>
      </c>
      <c r="E26" t="n">
        <v>201.5</v>
      </c>
      <c r="F26" t="n">
        <v>187.8</v>
      </c>
      <c r="G26" t="n">
        <v>166.6</v>
      </c>
      <c r="H26" t="n">
        <v>150.3</v>
      </c>
      <c r="I26" t="n">
        <v>140.9</v>
      </c>
      <c r="J26" t="n">
        <v>111.4</v>
      </c>
      <c r="K26" t="n">
        <v>64.3</v>
      </c>
      <c r="L26" t="n">
        <v>7.1</v>
      </c>
      <c r="M26" t="n">
        <v>-25.7</v>
      </c>
      <c r="N26" t="n">
        <v>33.7</v>
      </c>
      <c r="O26" t="n">
        <v>21.2</v>
      </c>
      <c r="P26" t="n">
        <v>8.199999999999999</v>
      </c>
      <c r="Q26" t="n">
        <v>-104.5</v>
      </c>
      <c r="R26" t="n">
        <v>4.7</v>
      </c>
      <c r="S26" t="n">
        <v>-31.1</v>
      </c>
      <c r="T26" t="n">
        <v>13.3</v>
      </c>
      <c r="U26" t="n">
        <v>25</v>
      </c>
      <c r="V26" t="n">
        <v>24.5</v>
      </c>
      <c r="W26" t="n">
        <v>15.7</v>
      </c>
    </row>
    <row r="27">
      <c r="A27" s="5" t="inlineStr">
        <is>
          <t>Minderheitenanteil</t>
        </is>
      </c>
      <c r="B27" s="5" t="inlineStr">
        <is>
          <t>Minority Share</t>
        </is>
      </c>
      <c r="C27" t="n">
        <v>-5.8</v>
      </c>
      <c r="D27" t="n">
        <v>-6.5</v>
      </c>
      <c r="E27" t="n">
        <v>-7.1</v>
      </c>
      <c r="F27" t="n">
        <v>-5.9</v>
      </c>
      <c r="G27" t="n">
        <v>-5</v>
      </c>
      <c r="H27" t="n">
        <v>-0.5</v>
      </c>
      <c r="I27" t="n">
        <v>-0.8</v>
      </c>
      <c r="J27" t="n">
        <v>-4.2</v>
      </c>
      <c r="K27" t="n">
        <v>-2.4</v>
      </c>
      <c r="L27" t="n">
        <v>-0.8</v>
      </c>
      <c r="M27" t="n">
        <v>-1.1</v>
      </c>
      <c r="N27" t="n">
        <v>-3.9</v>
      </c>
      <c r="O27" t="inlineStr">
        <is>
          <t>-</t>
        </is>
      </c>
      <c r="P27" t="inlineStr">
        <is>
          <t>-</t>
        </is>
      </c>
      <c r="Q27" t="inlineStr">
        <is>
          <t>-</t>
        </is>
      </c>
      <c r="R27" t="n">
        <v>1</v>
      </c>
      <c r="S27" t="n">
        <v>-0.2</v>
      </c>
      <c r="T27" t="n">
        <v>-1.3</v>
      </c>
      <c r="U27" t="n">
        <v>-0.3</v>
      </c>
      <c r="V27" t="n">
        <v>-1.5</v>
      </c>
      <c r="W27" t="n">
        <v>0.8</v>
      </c>
    </row>
    <row r="28">
      <c r="A28" s="5" t="inlineStr">
        <is>
          <t>Jahresüberschuss/-fehlbetrag</t>
        </is>
      </c>
      <c r="B28" s="5" t="inlineStr">
        <is>
          <t>Net Profit</t>
        </is>
      </c>
      <c r="C28" t="n">
        <v>124.1</v>
      </c>
      <c r="D28" t="n">
        <v>157.1</v>
      </c>
      <c r="E28" t="n">
        <v>194.4</v>
      </c>
      <c r="F28" t="n">
        <v>181.9</v>
      </c>
      <c r="G28" t="n">
        <v>161.6</v>
      </c>
      <c r="H28" t="n">
        <v>149.8</v>
      </c>
      <c r="I28" t="n">
        <v>140.1</v>
      </c>
      <c r="J28" t="n">
        <v>107.2</v>
      </c>
      <c r="K28" t="n">
        <v>61.9</v>
      </c>
      <c r="L28" t="n">
        <v>6.3</v>
      </c>
      <c r="M28" t="n">
        <v>-26.9</v>
      </c>
      <c r="N28" t="n">
        <v>42.4</v>
      </c>
      <c r="O28" t="n">
        <v>22.2</v>
      </c>
      <c r="P28" t="n">
        <v>7.5</v>
      </c>
      <c r="Q28" t="n">
        <v>4.3</v>
      </c>
      <c r="R28" t="n">
        <v>5.7</v>
      </c>
      <c r="S28" t="n">
        <v>-31.3</v>
      </c>
      <c r="T28" t="n">
        <v>12</v>
      </c>
      <c r="U28" t="n">
        <v>24.7</v>
      </c>
      <c r="V28" t="n">
        <v>23</v>
      </c>
      <c r="W28" t="n">
        <v>16.6</v>
      </c>
    </row>
    <row r="29">
      <c r="A29" s="5" t="inlineStr">
        <is>
          <t>Summe Umlaufvermögen</t>
        </is>
      </c>
      <c r="B29" s="5" t="inlineStr">
        <is>
          <t>Current Assets</t>
        </is>
      </c>
      <c r="C29" t="n">
        <v>2560</v>
      </c>
      <c r="D29" t="n">
        <v>2370</v>
      </c>
      <c r="E29" t="n">
        <v>2303</v>
      </c>
      <c r="F29" t="n">
        <v>2223</v>
      </c>
      <c r="G29" t="n">
        <v>1805</v>
      </c>
      <c r="H29" t="n">
        <v>1852</v>
      </c>
      <c r="I29" t="n">
        <v>1401</v>
      </c>
      <c r="J29" t="n">
        <v>1256</v>
      </c>
      <c r="K29" t="n">
        <v>1132</v>
      </c>
      <c r="L29" t="n">
        <v>754.1</v>
      </c>
      <c r="M29" t="n">
        <v>515.5</v>
      </c>
      <c r="N29" t="n">
        <v>644.5</v>
      </c>
      <c r="O29" t="n">
        <v>650.6</v>
      </c>
      <c r="P29" t="n">
        <v>592.9</v>
      </c>
      <c r="Q29" t="n">
        <v>700.4</v>
      </c>
      <c r="R29" t="n">
        <v>810.8</v>
      </c>
      <c r="S29" t="n">
        <v>1037</v>
      </c>
      <c r="T29" t="n">
        <v>1109</v>
      </c>
      <c r="U29" t="n">
        <v>1133</v>
      </c>
      <c r="V29" t="n">
        <v>957.8</v>
      </c>
      <c r="W29" t="n">
        <v>524.1</v>
      </c>
    </row>
    <row r="30">
      <c r="A30" s="5" t="inlineStr">
        <is>
          <t>Summe Anlagevermögen</t>
        </is>
      </c>
      <c r="B30" s="5" t="inlineStr">
        <is>
          <t>Fixed Assets</t>
        </is>
      </c>
      <c r="C30" t="n">
        <v>1322</v>
      </c>
      <c r="D30" t="n">
        <v>1244</v>
      </c>
      <c r="E30" t="n">
        <v>1073</v>
      </c>
      <c r="F30" t="n">
        <v>1093</v>
      </c>
      <c r="G30" t="n">
        <v>1144</v>
      </c>
      <c r="H30" t="n">
        <v>1081</v>
      </c>
      <c r="I30" t="n">
        <v>564.9</v>
      </c>
      <c r="J30" t="n">
        <v>533</v>
      </c>
      <c r="K30" t="n">
        <v>517.6</v>
      </c>
      <c r="L30" t="n">
        <v>447.4</v>
      </c>
      <c r="M30" t="n">
        <v>439.7</v>
      </c>
      <c r="N30" t="n">
        <v>434.4</v>
      </c>
      <c r="O30" t="n">
        <v>420.1</v>
      </c>
      <c r="P30" t="n">
        <v>427.4</v>
      </c>
      <c r="Q30" t="n">
        <v>444.5</v>
      </c>
      <c r="R30" t="n">
        <v>575</v>
      </c>
      <c r="S30" t="n">
        <v>569.1</v>
      </c>
      <c r="T30" t="n">
        <v>611.1</v>
      </c>
      <c r="U30" t="n">
        <v>646.1</v>
      </c>
      <c r="V30" t="n">
        <v>511.2</v>
      </c>
      <c r="W30" t="n">
        <v>276.4</v>
      </c>
    </row>
    <row r="31">
      <c r="A31" s="5" t="inlineStr">
        <is>
          <t>Summe Aktiva</t>
        </is>
      </c>
      <c r="B31" s="5" t="inlineStr">
        <is>
          <t>Total Assets</t>
        </is>
      </c>
      <c r="C31" t="n">
        <v>3882</v>
      </c>
      <c r="D31" t="n">
        <v>3614</v>
      </c>
      <c r="E31" t="n">
        <v>3412</v>
      </c>
      <c r="F31" t="n">
        <v>3349</v>
      </c>
      <c r="G31" t="n">
        <v>2987</v>
      </c>
      <c r="H31" t="n">
        <v>2976</v>
      </c>
      <c r="I31" t="n">
        <v>1992</v>
      </c>
      <c r="J31" t="n">
        <v>1808</v>
      </c>
      <c r="K31" t="n">
        <v>1661</v>
      </c>
      <c r="L31" t="n">
        <v>1217</v>
      </c>
      <c r="M31" t="n">
        <v>968.1</v>
      </c>
      <c r="N31" t="n">
        <v>1088</v>
      </c>
      <c r="O31" t="n">
        <v>1075</v>
      </c>
      <c r="P31" t="n">
        <v>1040</v>
      </c>
      <c r="Q31" t="n">
        <v>1189</v>
      </c>
      <c r="R31" t="n">
        <v>1435</v>
      </c>
      <c r="S31" t="n">
        <v>1666</v>
      </c>
      <c r="T31" t="n">
        <v>1790</v>
      </c>
      <c r="U31" t="n">
        <v>1838</v>
      </c>
      <c r="V31" t="n">
        <v>1505</v>
      </c>
      <c r="W31" t="n">
        <v>833.3</v>
      </c>
    </row>
    <row r="32">
      <c r="A32" s="5" t="inlineStr">
        <is>
          <t>Summe kurzfristiges Fremdkapital</t>
        </is>
      </c>
      <c r="B32" s="5" t="inlineStr">
        <is>
          <t>Short-Term Debt</t>
        </is>
      </c>
      <c r="C32" t="n">
        <v>1783</v>
      </c>
      <c r="D32" t="n">
        <v>1836</v>
      </c>
      <c r="E32" t="n">
        <v>1721</v>
      </c>
      <c r="F32" t="n">
        <v>1674</v>
      </c>
      <c r="G32" t="n">
        <v>1687</v>
      </c>
      <c r="H32" t="n">
        <v>1607</v>
      </c>
      <c r="I32" t="n">
        <v>1086</v>
      </c>
      <c r="J32" t="n">
        <v>973</v>
      </c>
      <c r="K32" t="n">
        <v>894.8</v>
      </c>
      <c r="L32" t="n">
        <v>568.8</v>
      </c>
      <c r="M32" t="n">
        <v>465.6</v>
      </c>
      <c r="N32" t="n">
        <v>545.4</v>
      </c>
      <c r="O32" t="n">
        <v>512.7</v>
      </c>
      <c r="P32" t="n">
        <v>472.7</v>
      </c>
      <c r="Q32" t="n">
        <v>614.7</v>
      </c>
      <c r="R32" t="n">
        <v>860.9</v>
      </c>
      <c r="S32" t="inlineStr">
        <is>
          <t>-</t>
        </is>
      </c>
      <c r="T32" t="inlineStr">
        <is>
          <t>-</t>
        </is>
      </c>
      <c r="U32" t="inlineStr">
        <is>
          <t>-</t>
        </is>
      </c>
      <c r="V32" t="inlineStr">
        <is>
          <t>-</t>
        </is>
      </c>
      <c r="W32" t="inlineStr">
        <is>
          <t>-</t>
        </is>
      </c>
    </row>
    <row r="33">
      <c r="A33" s="5" t="inlineStr">
        <is>
          <t>Summe langfristiges Fremdkapital</t>
        </is>
      </c>
      <c r="B33" s="5" t="inlineStr">
        <is>
          <t>Long-Term Debt</t>
        </is>
      </c>
      <c r="C33" t="n">
        <v>1056</v>
      </c>
      <c r="D33" t="n">
        <v>786.1</v>
      </c>
      <c r="E33" t="n">
        <v>787.5</v>
      </c>
      <c r="F33" t="n">
        <v>843.3</v>
      </c>
      <c r="G33" t="n">
        <v>585</v>
      </c>
      <c r="H33" t="n">
        <v>643.1</v>
      </c>
      <c r="I33" t="n">
        <v>394.8</v>
      </c>
      <c r="J33" t="n">
        <v>402.6</v>
      </c>
      <c r="K33" t="n">
        <v>401.9</v>
      </c>
      <c r="L33" t="n">
        <v>328.2</v>
      </c>
      <c r="M33" t="n">
        <v>201.3</v>
      </c>
      <c r="N33" t="n">
        <v>201.3</v>
      </c>
      <c r="O33" t="n">
        <v>305</v>
      </c>
      <c r="P33" t="n">
        <v>321.7</v>
      </c>
      <c r="Q33" t="n">
        <v>324.6</v>
      </c>
      <c r="R33" t="n">
        <v>349.8</v>
      </c>
      <c r="S33" t="inlineStr">
        <is>
          <t>-</t>
        </is>
      </c>
      <c r="T33" t="inlineStr">
        <is>
          <t>-</t>
        </is>
      </c>
      <c r="U33" t="inlineStr">
        <is>
          <t>-</t>
        </is>
      </c>
      <c r="V33" t="inlineStr">
        <is>
          <t>-</t>
        </is>
      </c>
      <c r="W33" t="inlineStr">
        <is>
          <t>-</t>
        </is>
      </c>
    </row>
    <row r="34">
      <c r="A34" s="5" t="inlineStr">
        <is>
          <t>Summe Fremdkapital</t>
        </is>
      </c>
      <c r="B34" s="5" t="inlineStr">
        <is>
          <t>Total Liabilities</t>
        </is>
      </c>
      <c r="C34" t="n">
        <v>2839</v>
      </c>
      <c r="D34" t="n">
        <v>2622</v>
      </c>
      <c r="E34" t="n">
        <v>2508</v>
      </c>
      <c r="F34" t="n">
        <v>2518</v>
      </c>
      <c r="G34" t="n">
        <v>2272</v>
      </c>
      <c r="H34" t="n">
        <v>2250</v>
      </c>
      <c r="I34" t="n">
        <v>1480</v>
      </c>
      <c r="J34" t="n">
        <v>1376</v>
      </c>
      <c r="K34" t="n">
        <v>1297</v>
      </c>
      <c r="L34" t="n">
        <v>897.1</v>
      </c>
      <c r="M34" t="n">
        <v>666.7</v>
      </c>
      <c r="N34" t="n">
        <v>746.6</v>
      </c>
      <c r="O34" t="n">
        <v>817.7</v>
      </c>
      <c r="P34" t="n">
        <v>794.4</v>
      </c>
      <c r="Q34" t="n">
        <v>941</v>
      </c>
      <c r="R34" t="n">
        <v>1211</v>
      </c>
      <c r="S34" t="n">
        <v>1445</v>
      </c>
      <c r="T34" t="n">
        <v>1520</v>
      </c>
      <c r="U34" t="n">
        <v>1531</v>
      </c>
      <c r="V34" t="n">
        <v>1191</v>
      </c>
      <c r="W34" t="n">
        <v>586.1</v>
      </c>
    </row>
    <row r="35">
      <c r="A35" s="5" t="inlineStr">
        <is>
          <t>Minderheitenanteil</t>
        </is>
      </c>
      <c r="B35" s="5" t="inlineStr">
        <is>
          <t>Minority Share</t>
        </is>
      </c>
      <c r="C35" t="n">
        <v>12.7</v>
      </c>
      <c r="D35" t="n">
        <v>14.9</v>
      </c>
      <c r="E35" t="n">
        <v>14.6</v>
      </c>
      <c r="F35" t="n">
        <v>21.4</v>
      </c>
      <c r="G35" t="n">
        <v>17.3</v>
      </c>
      <c r="H35" t="n">
        <v>110.4</v>
      </c>
      <c r="I35" t="n">
        <v>6.9</v>
      </c>
      <c r="J35" t="n">
        <v>8.300000000000001</v>
      </c>
      <c r="K35" t="n">
        <v>5.4</v>
      </c>
      <c r="L35" t="n">
        <v>6.2</v>
      </c>
      <c r="M35" t="n">
        <v>6.5</v>
      </c>
      <c r="N35" t="n">
        <v>7.1</v>
      </c>
      <c r="O35" t="n">
        <v>1.6</v>
      </c>
      <c r="P35" t="n">
        <v>1.7</v>
      </c>
      <c r="Q35" t="n">
        <v>1.5</v>
      </c>
      <c r="R35" t="n">
        <v>1.9</v>
      </c>
      <c r="S35" t="n">
        <v>5.2</v>
      </c>
      <c r="T35" t="n">
        <v>8.199999999999999</v>
      </c>
      <c r="U35" t="n">
        <v>8.699999999999999</v>
      </c>
      <c r="V35" t="n">
        <v>11.6</v>
      </c>
      <c r="W35" t="inlineStr">
        <is>
          <t>-</t>
        </is>
      </c>
    </row>
    <row r="36">
      <c r="A36" s="5" t="inlineStr">
        <is>
          <t>Summe Eigenkapital</t>
        </is>
      </c>
      <c r="B36" s="5" t="inlineStr">
        <is>
          <t>Equity</t>
        </is>
      </c>
      <c r="C36" t="n">
        <v>1031</v>
      </c>
      <c r="D36" t="n">
        <v>977.3</v>
      </c>
      <c r="E36" t="n">
        <v>889.1</v>
      </c>
      <c r="F36" t="n">
        <v>809.5</v>
      </c>
      <c r="G36" t="n">
        <v>697.1</v>
      </c>
      <c r="H36" t="n">
        <v>615.3</v>
      </c>
      <c r="I36" t="n">
        <v>504.5</v>
      </c>
      <c r="J36" t="n">
        <v>423.8</v>
      </c>
      <c r="K36" t="n">
        <v>358.9</v>
      </c>
      <c r="L36" t="n">
        <v>313.2</v>
      </c>
      <c r="M36" t="n">
        <v>294.9</v>
      </c>
      <c r="N36" t="n">
        <v>334.3</v>
      </c>
      <c r="O36" t="n">
        <v>255.5</v>
      </c>
      <c r="P36" t="n">
        <v>244</v>
      </c>
      <c r="Q36" t="n">
        <v>246.6</v>
      </c>
      <c r="R36" t="n">
        <v>222.4</v>
      </c>
      <c r="S36" t="n">
        <v>215.2</v>
      </c>
      <c r="T36" t="n">
        <v>262.3</v>
      </c>
      <c r="U36" t="n">
        <v>297.8</v>
      </c>
      <c r="V36" t="n">
        <v>302.6</v>
      </c>
      <c r="W36" t="n">
        <v>247.2</v>
      </c>
    </row>
    <row r="37">
      <c r="A37" s="5" t="inlineStr">
        <is>
          <t>Summe Passiva</t>
        </is>
      </c>
      <c r="B37" s="5" t="inlineStr">
        <is>
          <t>Liabilities &amp; Shareholder Equity</t>
        </is>
      </c>
      <c r="C37" t="n">
        <v>3882</v>
      </c>
      <c r="D37" t="n">
        <v>3614</v>
      </c>
      <c r="E37" t="n">
        <v>3412</v>
      </c>
      <c r="F37" t="n">
        <v>3349</v>
      </c>
      <c r="G37" t="n">
        <v>2987</v>
      </c>
      <c r="H37" t="n">
        <v>2976</v>
      </c>
      <c r="I37" t="n">
        <v>1992</v>
      </c>
      <c r="J37" t="n">
        <v>1808</v>
      </c>
      <c r="K37" t="n">
        <v>1661</v>
      </c>
      <c r="L37" t="n">
        <v>1217</v>
      </c>
      <c r="M37" t="n">
        <v>968.1</v>
      </c>
      <c r="N37" t="n">
        <v>1088</v>
      </c>
      <c r="O37" t="n">
        <v>1075</v>
      </c>
      <c r="P37" t="n">
        <v>1040</v>
      </c>
      <c r="Q37" t="n">
        <v>1189</v>
      </c>
      <c r="R37" t="n">
        <v>1435</v>
      </c>
      <c r="S37" t="n">
        <v>1666</v>
      </c>
      <c r="T37" t="n">
        <v>1790</v>
      </c>
      <c r="U37" t="n">
        <v>1838</v>
      </c>
      <c r="V37" t="n">
        <v>1505</v>
      </c>
      <c r="W37" t="n">
        <v>833.3</v>
      </c>
    </row>
    <row r="38">
      <c r="A38" s="5" t="inlineStr">
        <is>
          <t>Mio.Aktien im Umlauf</t>
        </is>
      </c>
      <c r="B38" s="5" t="inlineStr">
        <is>
          <t>Million shares outstanding</t>
        </is>
      </c>
      <c r="C38" t="n">
        <v>69.2</v>
      </c>
      <c r="D38" t="n">
        <v>69.2</v>
      </c>
      <c r="E38" t="n">
        <v>69.2</v>
      </c>
      <c r="F38" t="n">
        <v>69.2</v>
      </c>
      <c r="G38" t="n">
        <v>69.2</v>
      </c>
      <c r="H38" t="n">
        <v>69.2</v>
      </c>
      <c r="I38" t="n">
        <v>69.2</v>
      </c>
      <c r="J38" t="n">
        <v>69.2</v>
      </c>
      <c r="K38" t="n">
        <v>69.2</v>
      </c>
      <c r="L38" t="n">
        <v>69.2</v>
      </c>
      <c r="M38" t="n">
        <v>69.2</v>
      </c>
      <c r="N38" t="n">
        <v>66</v>
      </c>
      <c r="O38" t="n">
        <v>62.8</v>
      </c>
      <c r="P38" t="n">
        <v>62.8</v>
      </c>
      <c r="Q38" t="n">
        <v>57.6</v>
      </c>
      <c r="R38" t="n">
        <v>57.2</v>
      </c>
      <c r="S38" t="n">
        <v>57.2</v>
      </c>
      <c r="T38" t="n">
        <v>57.2</v>
      </c>
      <c r="U38" t="n">
        <v>57.2</v>
      </c>
      <c r="V38" t="n">
        <v>57.2</v>
      </c>
      <c r="W38" t="inlineStr">
        <is>
          <t>-</t>
        </is>
      </c>
    </row>
    <row r="39">
      <c r="A39" s="5" t="inlineStr">
        <is>
          <t>Gezeichnetes Kapital (in Mio.)</t>
        </is>
      </c>
      <c r="B39" s="5" t="inlineStr">
        <is>
          <t>Subscribed Capital in M</t>
        </is>
      </c>
      <c r="C39" t="n">
        <v>177.16</v>
      </c>
      <c r="D39" t="n">
        <v>177.16</v>
      </c>
      <c r="E39" t="n">
        <v>177.16</v>
      </c>
      <c r="F39" t="n">
        <v>177.16</v>
      </c>
      <c r="G39" t="n">
        <v>177.16</v>
      </c>
      <c r="H39" t="n">
        <v>177.16</v>
      </c>
      <c r="I39" t="n">
        <v>177.16</v>
      </c>
      <c r="J39" t="n">
        <v>177.2</v>
      </c>
      <c r="K39" t="n">
        <v>177.2</v>
      </c>
      <c r="L39" t="n">
        <v>177.2</v>
      </c>
      <c r="M39" t="n">
        <v>177.2</v>
      </c>
      <c r="N39" t="n">
        <v>177.2</v>
      </c>
      <c r="O39" t="n">
        <v>161.2</v>
      </c>
      <c r="P39" t="n">
        <v>161.2</v>
      </c>
      <c r="Q39" t="n">
        <v>161.2</v>
      </c>
      <c r="R39" t="n">
        <v>146.4</v>
      </c>
      <c r="S39" t="n">
        <v>146.4</v>
      </c>
      <c r="T39" t="n">
        <v>146.4</v>
      </c>
      <c r="U39" t="n">
        <v>146.4</v>
      </c>
      <c r="V39" t="n">
        <v>146.4</v>
      </c>
      <c r="W39" t="n">
        <v>133.2</v>
      </c>
    </row>
    <row r="40">
      <c r="A40" s="5" t="inlineStr">
        <is>
          <t>Ergebnis je Aktie (brutto)</t>
        </is>
      </c>
      <c r="B40" s="5" t="inlineStr">
        <is>
          <t>Earnings per share</t>
        </is>
      </c>
      <c r="C40" t="n">
        <v>2.52</v>
      </c>
      <c r="D40" t="n">
        <v>3.17</v>
      </c>
      <c r="E40" t="n">
        <v>3.9</v>
      </c>
      <c r="F40" t="n">
        <v>3.73</v>
      </c>
      <c r="G40" t="n">
        <v>3.53</v>
      </c>
      <c r="H40" t="n">
        <v>2.96</v>
      </c>
      <c r="I40" t="n">
        <v>2.68</v>
      </c>
      <c r="J40" t="n">
        <v>2.13</v>
      </c>
      <c r="K40" t="n">
        <v>1.24</v>
      </c>
      <c r="L40" t="n">
        <v>0.18</v>
      </c>
      <c r="M40" t="n">
        <v>-0.18</v>
      </c>
      <c r="N40" t="n">
        <v>0.7</v>
      </c>
      <c r="O40" t="n">
        <v>0.55</v>
      </c>
      <c r="P40" t="n">
        <v>0.24</v>
      </c>
      <c r="Q40" t="n">
        <v>-1.85</v>
      </c>
      <c r="R40" t="n">
        <v>0.21</v>
      </c>
      <c r="S40" t="n">
        <v>-0.12</v>
      </c>
      <c r="T40" t="n">
        <v>0.4</v>
      </c>
      <c r="U40" t="n">
        <v>0.83</v>
      </c>
      <c r="V40" t="n">
        <v>0.8100000000000001</v>
      </c>
      <c r="W40" t="inlineStr">
        <is>
          <t>-</t>
        </is>
      </c>
    </row>
    <row r="41">
      <c r="A41" s="5" t="inlineStr">
        <is>
          <t>Ergebnis je Aktie (unverwässert)</t>
        </is>
      </c>
      <c r="B41" s="5" t="inlineStr">
        <is>
          <t>Basic Earnings per share</t>
        </is>
      </c>
      <c r="C41" t="n">
        <v>1.79</v>
      </c>
      <c r="D41" t="n">
        <v>2.27</v>
      </c>
      <c r="E41" t="n">
        <v>2.81</v>
      </c>
      <c r="F41" t="n">
        <v>2.63</v>
      </c>
      <c r="G41" t="n">
        <v>2.34</v>
      </c>
      <c r="H41" t="n">
        <v>2.17</v>
      </c>
      <c r="I41" t="n">
        <v>2.03</v>
      </c>
      <c r="J41" t="n">
        <v>1.55</v>
      </c>
      <c r="K41" t="n">
        <v>0.9</v>
      </c>
      <c r="L41" t="n">
        <v>0.095</v>
      </c>
      <c r="M41" t="n">
        <v>-0.39</v>
      </c>
      <c r="N41" t="n">
        <v>0.65</v>
      </c>
      <c r="O41" t="n">
        <v>0.35</v>
      </c>
      <c r="P41" t="n">
        <v>0.12</v>
      </c>
      <c r="Q41" t="n">
        <v>0.075</v>
      </c>
      <c r="R41" t="n">
        <v>0.1</v>
      </c>
      <c r="S41" t="n">
        <v>-0.55</v>
      </c>
      <c r="T41" t="n">
        <v>0.21</v>
      </c>
      <c r="U41" t="n">
        <v>0.44</v>
      </c>
      <c r="V41" t="n">
        <v>0.43</v>
      </c>
      <c r="W41" t="n">
        <v>0.32</v>
      </c>
    </row>
    <row r="42">
      <c r="A42" s="5" t="inlineStr">
        <is>
          <t>Ergebnis je Aktie (verwässert)</t>
        </is>
      </c>
      <c r="B42" s="5" t="inlineStr">
        <is>
          <t>Diluted Earnings per share</t>
        </is>
      </c>
      <c r="C42" t="n">
        <v>1.79</v>
      </c>
      <c r="D42" t="n">
        <v>2.27</v>
      </c>
      <c r="E42" t="n">
        <v>2.81</v>
      </c>
      <c r="F42" t="n">
        <v>2.63</v>
      </c>
      <c r="G42" t="n">
        <v>2.34</v>
      </c>
      <c r="H42" t="n">
        <v>2.17</v>
      </c>
      <c r="I42" t="n">
        <v>2.03</v>
      </c>
      <c r="J42" t="n">
        <v>1.55</v>
      </c>
      <c r="K42" t="n">
        <v>0.9</v>
      </c>
      <c r="L42" t="n">
        <v>0.093</v>
      </c>
      <c r="M42" t="n">
        <v>-0.39</v>
      </c>
      <c r="N42" t="n">
        <v>0.64</v>
      </c>
      <c r="O42" t="n">
        <v>0.35</v>
      </c>
      <c r="P42" t="n">
        <v>0.11</v>
      </c>
      <c r="Q42" t="n">
        <v>0.075</v>
      </c>
      <c r="R42" t="n">
        <v>0.1</v>
      </c>
      <c r="S42" t="n">
        <v>-0.55</v>
      </c>
      <c r="T42" t="n">
        <v>0.21</v>
      </c>
      <c r="U42" t="n">
        <v>0.43</v>
      </c>
      <c r="V42" t="n">
        <v>0.42</v>
      </c>
      <c r="W42" t="n">
        <v>0.32</v>
      </c>
    </row>
    <row r="43">
      <c r="A43" s="5" t="inlineStr">
        <is>
          <t>Dividende je Aktie</t>
        </is>
      </c>
      <c r="B43" s="5" t="inlineStr">
        <is>
          <t>Dividend per share</t>
        </is>
      </c>
      <c r="C43" t="n">
        <v>0.8</v>
      </c>
      <c r="D43" t="n">
        <v>1</v>
      </c>
      <c r="E43" t="n">
        <v>1.1</v>
      </c>
      <c r="F43" t="n">
        <v>1.05</v>
      </c>
      <c r="G43" t="n">
        <v>0.93</v>
      </c>
      <c r="H43" t="n">
        <v>0.83</v>
      </c>
      <c r="I43" t="n">
        <v>0.73</v>
      </c>
      <c r="J43" t="n">
        <v>0.5600000000000001</v>
      </c>
      <c r="K43" t="n">
        <v>0.3</v>
      </c>
      <c r="L43" t="n">
        <v>0.075</v>
      </c>
      <c r="M43" t="inlineStr">
        <is>
          <t>-</t>
        </is>
      </c>
      <c r="N43" t="n">
        <v>0.18</v>
      </c>
      <c r="O43" t="n">
        <v>0.1</v>
      </c>
      <c r="P43" t="inlineStr">
        <is>
          <t>-</t>
        </is>
      </c>
      <c r="Q43" t="inlineStr">
        <is>
          <t>-</t>
        </is>
      </c>
      <c r="R43" t="inlineStr">
        <is>
          <t>-</t>
        </is>
      </c>
      <c r="S43" t="inlineStr">
        <is>
          <t>-</t>
        </is>
      </c>
      <c r="T43" t="n">
        <v>0.2</v>
      </c>
      <c r="U43" t="n">
        <v>0.28</v>
      </c>
      <c r="V43" t="n">
        <v>0.28</v>
      </c>
      <c r="W43" t="inlineStr">
        <is>
          <t>-</t>
        </is>
      </c>
    </row>
    <row r="44">
      <c r="A44" s="5" t="inlineStr">
        <is>
          <t>Dividendenausschüttung in Mio</t>
        </is>
      </c>
      <c r="B44" s="5" t="inlineStr">
        <is>
          <t>Dividend Payment in M</t>
        </is>
      </c>
      <c r="C44" t="n">
        <v>55.4</v>
      </c>
      <c r="D44" t="n">
        <v>69.2</v>
      </c>
      <c r="E44" t="n">
        <v>76.12</v>
      </c>
      <c r="F44" t="n">
        <v>72.66</v>
      </c>
      <c r="G44" t="n">
        <v>64.01000000000001</v>
      </c>
      <c r="H44" t="n">
        <v>57.09</v>
      </c>
      <c r="I44" t="n">
        <v>50.2</v>
      </c>
      <c r="J44" t="n">
        <v>38.93</v>
      </c>
      <c r="K44" t="n">
        <v>20.76</v>
      </c>
      <c r="L44" t="n">
        <v>5.19</v>
      </c>
      <c r="M44" t="inlineStr">
        <is>
          <t>-</t>
        </is>
      </c>
      <c r="N44" t="n">
        <v>12.11</v>
      </c>
      <c r="O44" t="n">
        <v>6.29</v>
      </c>
      <c r="P44" t="inlineStr">
        <is>
          <t>-</t>
        </is>
      </c>
      <c r="Q44" t="inlineStr">
        <is>
          <t>-</t>
        </is>
      </c>
      <c r="R44" t="inlineStr">
        <is>
          <t>-</t>
        </is>
      </c>
      <c r="S44" t="inlineStr">
        <is>
          <t>-</t>
        </is>
      </c>
      <c r="T44" t="n">
        <v>11.44</v>
      </c>
      <c r="U44" t="n">
        <v>15.73</v>
      </c>
      <c r="V44" t="n">
        <v>13</v>
      </c>
      <c r="W44" t="inlineStr">
        <is>
          <t>-</t>
        </is>
      </c>
    </row>
    <row r="45">
      <c r="A45" s="5" t="inlineStr">
        <is>
          <t>Umsatz je Aktie</t>
        </is>
      </c>
      <c r="B45" s="5" t="inlineStr">
        <is>
          <t>Revenue per share</t>
        </is>
      </c>
      <c r="C45" t="n">
        <v>56.67</v>
      </c>
      <c r="D45" t="n">
        <v>55.92</v>
      </c>
      <c r="E45" t="n">
        <v>53.69</v>
      </c>
      <c r="F45" t="n">
        <v>51.64</v>
      </c>
      <c r="G45" t="n">
        <v>54.44</v>
      </c>
      <c r="H45" t="n">
        <v>37.21</v>
      </c>
      <c r="I45" t="n">
        <v>34.78</v>
      </c>
      <c r="J45" t="n">
        <v>34.68</v>
      </c>
      <c r="K45" t="n">
        <v>27.77</v>
      </c>
      <c r="L45" t="n">
        <v>18.23</v>
      </c>
      <c r="M45" t="n">
        <v>15.57</v>
      </c>
      <c r="N45" t="n">
        <v>24.28</v>
      </c>
      <c r="O45" t="n">
        <v>23.51</v>
      </c>
      <c r="P45" t="n">
        <v>21.68</v>
      </c>
      <c r="Q45" t="n">
        <v>24.32</v>
      </c>
      <c r="R45" t="n">
        <v>37.35</v>
      </c>
      <c r="S45" t="n">
        <v>39.59</v>
      </c>
      <c r="T45" t="n">
        <v>36.4</v>
      </c>
      <c r="U45" t="n">
        <v>38.48</v>
      </c>
      <c r="V45" t="n">
        <v>35.7</v>
      </c>
      <c r="W45" t="inlineStr">
        <is>
          <t>-</t>
        </is>
      </c>
    </row>
    <row r="46">
      <c r="A46" s="5" t="inlineStr">
        <is>
          <t>Buchwert je Aktie</t>
        </is>
      </c>
      <c r="B46" s="5" t="inlineStr">
        <is>
          <t>Book value per share</t>
        </is>
      </c>
      <c r="C46" t="n">
        <v>15.08</v>
      </c>
      <c r="D46" t="n">
        <v>14.34</v>
      </c>
      <c r="E46" t="n">
        <v>12.85</v>
      </c>
      <c r="F46" t="n">
        <v>11.7</v>
      </c>
      <c r="G46" t="n">
        <v>10.07</v>
      </c>
      <c r="H46" t="n">
        <v>8.890000000000001</v>
      </c>
      <c r="I46" t="n">
        <v>7.29</v>
      </c>
      <c r="J46" t="n">
        <v>6.12</v>
      </c>
      <c r="K46" t="n">
        <v>5.19</v>
      </c>
      <c r="L46" t="n">
        <v>4.53</v>
      </c>
      <c r="M46" t="n">
        <v>4.26</v>
      </c>
      <c r="N46" t="n">
        <v>5.07</v>
      </c>
      <c r="O46" t="n">
        <v>4.07</v>
      </c>
      <c r="P46" t="n">
        <v>3.89</v>
      </c>
      <c r="Q46" t="n">
        <v>4.28</v>
      </c>
      <c r="R46" t="n">
        <v>3.89</v>
      </c>
      <c r="S46" t="n">
        <v>3.76</v>
      </c>
      <c r="T46" t="n">
        <v>4.59</v>
      </c>
      <c r="U46" t="n">
        <v>5.21</v>
      </c>
      <c r="V46" t="n">
        <v>5.29</v>
      </c>
      <c r="W46" t="inlineStr">
        <is>
          <t>-</t>
        </is>
      </c>
    </row>
    <row r="47">
      <c r="A47" s="5" t="inlineStr">
        <is>
          <t>Cashflow je Aktie</t>
        </is>
      </c>
      <c r="B47" s="5" t="inlineStr">
        <is>
          <t>Cashflow per share</t>
        </is>
      </c>
      <c r="C47" t="n">
        <v>2.48</v>
      </c>
      <c r="D47" t="n">
        <v>2.35</v>
      </c>
      <c r="E47" t="n">
        <v>1.73</v>
      </c>
      <c r="F47" t="n">
        <v>3.29</v>
      </c>
      <c r="G47" t="n">
        <v>2.5</v>
      </c>
      <c r="H47" t="n">
        <v>4.21</v>
      </c>
      <c r="I47" t="n">
        <v>4.76</v>
      </c>
      <c r="J47" t="n">
        <v>1.7</v>
      </c>
      <c r="K47" t="n">
        <v>1.85</v>
      </c>
      <c r="L47" t="n">
        <v>0.8</v>
      </c>
      <c r="M47" t="n">
        <v>1.38</v>
      </c>
      <c r="N47" t="n">
        <v>0.47</v>
      </c>
      <c r="O47" t="n">
        <v>1.37</v>
      </c>
      <c r="P47" t="n">
        <v>-0.16</v>
      </c>
      <c r="Q47" t="n">
        <v>-2.56</v>
      </c>
      <c r="R47" t="n">
        <v>-1.81</v>
      </c>
      <c r="S47" t="n">
        <v>0.99</v>
      </c>
      <c r="T47" t="n">
        <v>3.47</v>
      </c>
      <c r="U47" t="n">
        <v>3.29</v>
      </c>
      <c r="V47" t="n">
        <v>-1.39</v>
      </c>
      <c r="W47" t="inlineStr">
        <is>
          <t>-</t>
        </is>
      </c>
    </row>
    <row r="48">
      <c r="A48" s="5" t="inlineStr">
        <is>
          <t>Bilanzsumme je Aktie</t>
        </is>
      </c>
      <c r="B48" s="5" t="inlineStr">
        <is>
          <t>Total assets per share</t>
        </is>
      </c>
      <c r="C48" t="n">
        <v>56.1</v>
      </c>
      <c r="D48" t="n">
        <v>52.23</v>
      </c>
      <c r="E48" t="n">
        <v>49.3</v>
      </c>
      <c r="F48" t="n">
        <v>48.39</v>
      </c>
      <c r="G48" t="n">
        <v>43.16</v>
      </c>
      <c r="H48" t="n">
        <v>43.01</v>
      </c>
      <c r="I48" t="n">
        <v>28.78</v>
      </c>
      <c r="J48" t="n">
        <v>26.12</v>
      </c>
      <c r="K48" t="n">
        <v>24</v>
      </c>
      <c r="L48" t="n">
        <v>17.58</v>
      </c>
      <c r="M48" t="n">
        <v>13.99</v>
      </c>
      <c r="N48" t="n">
        <v>16.48</v>
      </c>
      <c r="O48" t="n">
        <v>17.11</v>
      </c>
      <c r="P48" t="n">
        <v>16.56</v>
      </c>
      <c r="Q48" t="n">
        <v>20.64</v>
      </c>
      <c r="R48" t="n">
        <v>25.09</v>
      </c>
      <c r="S48" t="n">
        <v>29.12</v>
      </c>
      <c r="T48" t="n">
        <v>31.3</v>
      </c>
      <c r="U48" t="n">
        <v>32.13</v>
      </c>
      <c r="V48" t="n">
        <v>26.32</v>
      </c>
      <c r="W48" t="inlineStr">
        <is>
          <t>-</t>
        </is>
      </c>
    </row>
    <row r="49">
      <c r="A49" s="5" t="inlineStr">
        <is>
          <t>Personal am Ende des Jahres</t>
        </is>
      </c>
      <c r="B49" s="5" t="inlineStr">
        <is>
          <t>Staff at the end of year</t>
        </is>
      </c>
      <c r="C49" t="n">
        <v>16493</v>
      </c>
      <c r="D49" t="n">
        <v>16312</v>
      </c>
      <c r="E49" t="n">
        <v>14974</v>
      </c>
      <c r="F49" t="n">
        <v>15235</v>
      </c>
      <c r="G49" t="n">
        <v>14850</v>
      </c>
      <c r="H49" t="n">
        <v>14151</v>
      </c>
      <c r="I49" t="n">
        <v>8142</v>
      </c>
      <c r="J49" t="n">
        <v>7652</v>
      </c>
      <c r="K49" t="n">
        <v>6823</v>
      </c>
      <c r="L49" t="n">
        <v>5915</v>
      </c>
      <c r="M49" t="n">
        <v>5712</v>
      </c>
      <c r="N49" t="n">
        <v>6143</v>
      </c>
      <c r="O49" t="n">
        <v>5936</v>
      </c>
      <c r="P49" t="n">
        <v>5650</v>
      </c>
      <c r="Q49" t="n">
        <v>5992</v>
      </c>
      <c r="R49" t="n">
        <v>13079</v>
      </c>
      <c r="S49" t="n">
        <v>12957</v>
      </c>
      <c r="T49" t="n">
        <v>12620</v>
      </c>
      <c r="U49" t="n">
        <v>12561</v>
      </c>
      <c r="V49" t="n">
        <v>11558</v>
      </c>
      <c r="W49" t="inlineStr">
        <is>
          <t>-</t>
        </is>
      </c>
    </row>
    <row r="50">
      <c r="A50" s="5" t="inlineStr">
        <is>
          <t>Personalaufwand in Mio. EUR</t>
        </is>
      </c>
      <c r="B50" s="5" t="inlineStr">
        <is>
          <t>Personnel expenses in M</t>
        </is>
      </c>
      <c r="C50" t="n">
        <v>1137</v>
      </c>
      <c r="D50" t="n">
        <v>1048</v>
      </c>
      <c r="E50" t="n">
        <v>1018</v>
      </c>
      <c r="F50" t="n">
        <v>1012</v>
      </c>
      <c r="G50" t="n">
        <v>970.2</v>
      </c>
      <c r="H50" t="n">
        <v>634.9</v>
      </c>
      <c r="I50" t="n">
        <v>519.9</v>
      </c>
      <c r="J50" t="n">
        <v>476.4</v>
      </c>
      <c r="K50" t="n">
        <v>402.6</v>
      </c>
      <c r="L50" t="n">
        <v>342.7</v>
      </c>
      <c r="M50" t="n">
        <v>336.4</v>
      </c>
      <c r="N50" t="n">
        <v>377.1</v>
      </c>
      <c r="O50" t="n">
        <v>368.8</v>
      </c>
      <c r="P50" t="n">
        <v>349.8</v>
      </c>
      <c r="Q50" t="n">
        <v>381.3</v>
      </c>
      <c r="R50" t="n">
        <v>570.9</v>
      </c>
      <c r="S50" t="n">
        <v>608.3</v>
      </c>
      <c r="T50" t="n">
        <v>647.1</v>
      </c>
      <c r="U50" t="n">
        <v>647.4</v>
      </c>
      <c r="V50" t="n">
        <v>508.5</v>
      </c>
      <c r="W50" t="inlineStr">
        <is>
          <t>-</t>
        </is>
      </c>
    </row>
    <row r="51">
      <c r="A51" s="5" t="inlineStr">
        <is>
          <t>Aufwand je Mitarbeiter in EUR</t>
        </is>
      </c>
      <c r="B51" s="5" t="inlineStr">
        <is>
          <t>Effort per employee</t>
        </is>
      </c>
      <c r="C51" t="n">
        <v>68932</v>
      </c>
      <c r="D51" t="n">
        <v>64229</v>
      </c>
      <c r="E51" t="n">
        <v>67958</v>
      </c>
      <c r="F51" t="n">
        <v>66413</v>
      </c>
      <c r="G51" t="n">
        <v>65333</v>
      </c>
      <c r="H51" t="n">
        <v>44866</v>
      </c>
      <c r="I51" t="n">
        <v>63854</v>
      </c>
      <c r="J51" t="n">
        <v>62258</v>
      </c>
      <c r="K51" t="n">
        <v>59006</v>
      </c>
      <c r="L51" t="n">
        <v>57937</v>
      </c>
      <c r="M51" t="n">
        <v>58894</v>
      </c>
      <c r="N51" t="n">
        <v>61387</v>
      </c>
      <c r="O51" t="n">
        <v>62129</v>
      </c>
      <c r="P51" t="n">
        <v>61912</v>
      </c>
      <c r="Q51" t="n">
        <v>63635</v>
      </c>
      <c r="R51" t="n">
        <v>43650</v>
      </c>
      <c r="S51" t="n">
        <v>46948</v>
      </c>
      <c r="T51" t="n">
        <v>51276</v>
      </c>
      <c r="U51" t="n">
        <v>51540</v>
      </c>
      <c r="V51" t="n">
        <v>43996</v>
      </c>
      <c r="W51" t="inlineStr">
        <is>
          <t>-</t>
        </is>
      </c>
    </row>
    <row r="52">
      <c r="A52" s="5" t="inlineStr">
        <is>
          <t>Umsatz je Mitarbeiter in EUR</t>
        </is>
      </c>
      <c r="B52" s="5" t="inlineStr">
        <is>
          <t>Turnover per employee</t>
        </is>
      </c>
      <c r="C52" t="n">
        <v>237768</v>
      </c>
      <c r="D52" t="n">
        <v>237237</v>
      </c>
      <c r="E52" t="n">
        <v>248125</v>
      </c>
      <c r="F52" t="n">
        <v>234560</v>
      </c>
      <c r="G52" t="n">
        <v>253676</v>
      </c>
      <c r="H52" t="n">
        <v>181959</v>
      </c>
      <c r="I52" t="n">
        <v>295612</v>
      </c>
      <c r="J52" t="n">
        <v>313617</v>
      </c>
      <c r="K52" t="n">
        <v>281692</v>
      </c>
      <c r="L52" t="n">
        <v>213251</v>
      </c>
      <c r="M52" t="n">
        <v>188655</v>
      </c>
      <c r="N52" t="n">
        <v>260914</v>
      </c>
      <c r="O52" t="n">
        <v>248753</v>
      </c>
      <c r="P52" t="n">
        <v>240920</v>
      </c>
      <c r="Q52" t="n">
        <v>233744</v>
      </c>
      <c r="R52" t="n">
        <v>163345</v>
      </c>
      <c r="S52" t="n">
        <v>174770</v>
      </c>
      <c r="T52" t="n">
        <v>164984</v>
      </c>
      <c r="U52" t="n">
        <v>175224</v>
      </c>
      <c r="V52" t="n">
        <v>176700</v>
      </c>
      <c r="W52" t="inlineStr">
        <is>
          <t>-</t>
        </is>
      </c>
    </row>
    <row r="53">
      <c r="A53" s="5" t="inlineStr">
        <is>
          <t>Bruttoergebnis je Mitarbeiter in EUR</t>
        </is>
      </c>
      <c r="B53" s="5" t="inlineStr">
        <is>
          <t>Gross Profit per employee</t>
        </is>
      </c>
      <c r="C53" t="n">
        <v>50822</v>
      </c>
      <c r="D53" t="n">
        <v>52446</v>
      </c>
      <c r="E53" t="n">
        <v>57319</v>
      </c>
      <c r="F53" t="n">
        <v>56337</v>
      </c>
      <c r="G53" t="n">
        <v>55758</v>
      </c>
      <c r="H53" t="n">
        <v>41771</v>
      </c>
      <c r="I53" t="n">
        <v>59850</v>
      </c>
      <c r="J53" t="n">
        <v>57214</v>
      </c>
      <c r="K53" t="n">
        <v>48571</v>
      </c>
      <c r="L53" t="n">
        <v>40101</v>
      </c>
      <c r="M53" t="n">
        <v>38708</v>
      </c>
      <c r="N53" t="n">
        <v>46427</v>
      </c>
      <c r="O53" t="n">
        <v>40431</v>
      </c>
      <c r="P53" t="n">
        <v>38973</v>
      </c>
      <c r="Q53" t="n">
        <v>36749</v>
      </c>
      <c r="R53" t="n">
        <v>26921</v>
      </c>
      <c r="S53" t="n">
        <v>28201</v>
      </c>
      <c r="T53" t="n">
        <v>30206</v>
      </c>
      <c r="U53" t="n">
        <v>34551</v>
      </c>
      <c r="V53" t="n">
        <v>30135</v>
      </c>
      <c r="W53" t="inlineStr">
        <is>
          <t>-</t>
        </is>
      </c>
    </row>
    <row r="54">
      <c r="A54" s="5" t="inlineStr">
        <is>
          <t>Gewinn je Mitarbeiter in EUR</t>
        </is>
      </c>
      <c r="B54" s="5" t="inlineStr">
        <is>
          <t>Earnings per employee</t>
        </is>
      </c>
      <c r="C54" t="n">
        <v>7524</v>
      </c>
      <c r="D54" t="n">
        <v>9631</v>
      </c>
      <c r="E54" t="n">
        <v>12983</v>
      </c>
      <c r="F54" t="n">
        <v>11940</v>
      </c>
      <c r="G54" t="n">
        <v>10882</v>
      </c>
      <c r="H54" t="n">
        <v>10586</v>
      </c>
      <c r="I54" t="n">
        <v>17207</v>
      </c>
      <c r="J54" t="n">
        <v>14009</v>
      </c>
      <c r="K54" t="n">
        <v>9072</v>
      </c>
      <c r="L54" t="n">
        <v>1065</v>
      </c>
      <c r="M54" t="n">
        <v>-4709</v>
      </c>
      <c r="N54" t="n">
        <v>6902</v>
      </c>
      <c r="O54" t="n">
        <v>3740</v>
      </c>
      <c r="P54" t="n">
        <v>1327</v>
      </c>
      <c r="Q54" t="n">
        <v>717.62</v>
      </c>
      <c r="R54" t="n">
        <v>435.81</v>
      </c>
      <c r="S54" t="n">
        <v>-2416</v>
      </c>
      <c r="T54" t="n">
        <v>950.87</v>
      </c>
      <c r="U54" t="n">
        <v>1966</v>
      </c>
      <c r="V54" t="n">
        <v>1990</v>
      </c>
      <c r="W54" t="inlineStr">
        <is>
          <t>-</t>
        </is>
      </c>
    </row>
    <row r="55">
      <c r="A55" s="5" t="inlineStr">
        <is>
          <t>KGV (Kurs/Gewinn)</t>
        </is>
      </c>
      <c r="B55" s="5" t="inlineStr">
        <is>
          <t>PE (price/earnings)</t>
        </is>
      </c>
      <c r="C55" t="n">
        <v>17</v>
      </c>
      <c r="D55" t="n">
        <v>13.4</v>
      </c>
      <c r="E55" t="n">
        <v>19</v>
      </c>
      <c r="F55" t="n">
        <v>14.9</v>
      </c>
      <c r="G55" t="n">
        <v>15.8</v>
      </c>
      <c r="H55" t="n">
        <v>16.9</v>
      </c>
      <c r="I55" t="n">
        <v>16</v>
      </c>
      <c r="J55" t="n">
        <v>10.9</v>
      </c>
      <c r="K55" t="n">
        <v>9.5</v>
      </c>
      <c r="L55" t="n">
        <v>62.8</v>
      </c>
      <c r="M55" t="inlineStr">
        <is>
          <t>-</t>
        </is>
      </c>
      <c r="N55" t="n">
        <v>4.8</v>
      </c>
      <c r="O55" t="n">
        <v>19</v>
      </c>
      <c r="P55" t="n">
        <v>45.7</v>
      </c>
      <c r="Q55" t="n">
        <v>67.7</v>
      </c>
      <c r="R55" t="n">
        <v>37.8</v>
      </c>
      <c r="S55" t="inlineStr">
        <is>
          <t>-</t>
        </is>
      </c>
      <c r="T55" t="n">
        <v>19</v>
      </c>
      <c r="U55" t="n">
        <v>13.9</v>
      </c>
      <c r="V55" t="n">
        <v>14.2</v>
      </c>
      <c r="W55" t="n">
        <v>18.4</v>
      </c>
    </row>
    <row r="56">
      <c r="A56" s="5" t="inlineStr">
        <is>
          <t>KUV (Kurs/Umsatz)</t>
        </is>
      </c>
      <c r="B56" s="5" t="inlineStr">
        <is>
          <t>PS (price/sales)</t>
        </is>
      </c>
      <c r="C56" t="n">
        <v>0.54</v>
      </c>
      <c r="D56" t="n">
        <v>0.55</v>
      </c>
      <c r="E56" t="n">
        <v>0.99</v>
      </c>
      <c r="F56" t="n">
        <v>0.76</v>
      </c>
      <c r="G56" t="n">
        <v>0.68</v>
      </c>
      <c r="H56" t="n">
        <v>0.98</v>
      </c>
      <c r="I56" t="n">
        <v>0.93</v>
      </c>
      <c r="J56" t="n">
        <v>0.49</v>
      </c>
      <c r="K56" t="n">
        <v>0.31</v>
      </c>
      <c r="L56" t="n">
        <v>0.33</v>
      </c>
      <c r="M56" t="n">
        <v>0.27</v>
      </c>
      <c r="N56" t="n">
        <v>0.13</v>
      </c>
      <c r="O56" t="n">
        <v>0.28</v>
      </c>
      <c r="P56" t="n">
        <v>0.24</v>
      </c>
      <c r="Q56" t="n">
        <v>0.21</v>
      </c>
      <c r="R56" t="n">
        <v>0.1</v>
      </c>
      <c r="S56" t="n">
        <v>0.12</v>
      </c>
      <c r="T56" t="n">
        <v>0.11</v>
      </c>
      <c r="U56" t="n">
        <v>0.16</v>
      </c>
      <c r="V56" t="n">
        <v>0.17</v>
      </c>
      <c r="W56" t="inlineStr">
        <is>
          <t>-</t>
        </is>
      </c>
    </row>
    <row r="57">
      <c r="A57" s="5" t="inlineStr">
        <is>
          <t>KBV (Kurs/Buchwert)</t>
        </is>
      </c>
      <c r="B57" s="5" t="inlineStr">
        <is>
          <t>PB (price/book value)</t>
        </is>
      </c>
      <c r="C57" t="n">
        <v>2.04</v>
      </c>
      <c r="D57" t="n">
        <v>2.16</v>
      </c>
      <c r="E57" t="n">
        <v>4.15</v>
      </c>
      <c r="F57" t="n">
        <v>3.36</v>
      </c>
      <c r="G57" t="n">
        <v>3.65</v>
      </c>
      <c r="H57" t="n">
        <v>4.12</v>
      </c>
      <c r="I57" t="n">
        <v>4.44</v>
      </c>
      <c r="J57" t="n">
        <v>2.76</v>
      </c>
      <c r="K57" t="n">
        <v>1.64</v>
      </c>
      <c r="L57" t="n">
        <v>1.32</v>
      </c>
      <c r="M57" t="n">
        <v>1</v>
      </c>
      <c r="N57" t="n">
        <v>0.61</v>
      </c>
      <c r="O57" t="n">
        <v>1.63</v>
      </c>
      <c r="P57" t="n">
        <v>1.35</v>
      </c>
      <c r="Q57" t="n">
        <v>1.19</v>
      </c>
      <c r="R57" t="n">
        <v>0.97</v>
      </c>
      <c r="S57" t="n">
        <v>1.28</v>
      </c>
      <c r="T57" t="n">
        <v>0.87</v>
      </c>
      <c r="U57" t="n">
        <v>1.16</v>
      </c>
      <c r="V57" t="n">
        <v>1.14</v>
      </c>
      <c r="W57" t="inlineStr">
        <is>
          <t>-</t>
        </is>
      </c>
    </row>
    <row r="58">
      <c r="A58" s="5" t="inlineStr">
        <is>
          <t>KCV (Kurs/Cashflow)</t>
        </is>
      </c>
      <c r="B58" s="5" t="inlineStr">
        <is>
          <t>PC (price/cashflow)</t>
        </is>
      </c>
      <c r="C58" t="n">
        <v>12.23</v>
      </c>
      <c r="D58" t="n">
        <v>13.02</v>
      </c>
      <c r="E58" t="n">
        <v>30.77</v>
      </c>
      <c r="F58" t="n">
        <v>11.96</v>
      </c>
      <c r="G58" t="n">
        <v>14.72</v>
      </c>
      <c r="H58" t="n">
        <v>8.699999999999999</v>
      </c>
      <c r="I58" t="n">
        <v>6.81</v>
      </c>
      <c r="J58" t="n">
        <v>9.93</v>
      </c>
      <c r="K58" t="n">
        <v>4.6</v>
      </c>
      <c r="L58" t="n">
        <v>7.46</v>
      </c>
      <c r="M58" t="n">
        <v>3.08</v>
      </c>
      <c r="N58" t="n">
        <v>6.55</v>
      </c>
      <c r="O58" t="n">
        <v>4.86</v>
      </c>
      <c r="P58" t="n">
        <v>-33.64</v>
      </c>
      <c r="Q58" t="n">
        <v>-1.98</v>
      </c>
      <c r="R58" t="n">
        <v>-2.09</v>
      </c>
      <c r="S58" t="n">
        <v>4.89</v>
      </c>
      <c r="T58" t="n">
        <v>1.15</v>
      </c>
      <c r="U58" t="n">
        <v>1.84</v>
      </c>
      <c r="V58" t="n">
        <v>-4.36</v>
      </c>
      <c r="W58" t="inlineStr">
        <is>
          <t>-</t>
        </is>
      </c>
    </row>
    <row r="59">
      <c r="A59" s="5" t="inlineStr">
        <is>
          <t>Dividendenrendite in %</t>
        </is>
      </c>
      <c r="B59" s="5" t="inlineStr">
        <is>
          <t>Dividend Yield in %</t>
        </is>
      </c>
      <c r="C59" t="n">
        <v>2.63</v>
      </c>
      <c r="D59" t="n">
        <v>3.28</v>
      </c>
      <c r="E59" t="n">
        <v>2.06</v>
      </c>
      <c r="F59" t="n">
        <v>2.67</v>
      </c>
      <c r="G59" t="n">
        <v>2.51</v>
      </c>
      <c r="H59" t="n">
        <v>2.25</v>
      </c>
      <c r="I59" t="n">
        <v>2.24</v>
      </c>
      <c r="J59" t="n">
        <v>3.34</v>
      </c>
      <c r="K59" t="n">
        <v>3.53</v>
      </c>
      <c r="L59" t="n">
        <v>1.26</v>
      </c>
      <c r="M59" t="inlineStr">
        <is>
          <t>-</t>
        </is>
      </c>
      <c r="N59" t="n">
        <v>5.71</v>
      </c>
      <c r="O59" t="n">
        <v>1.5</v>
      </c>
      <c r="P59" t="inlineStr">
        <is>
          <t>-</t>
        </is>
      </c>
      <c r="Q59" t="inlineStr">
        <is>
          <t>-</t>
        </is>
      </c>
      <c r="R59" t="inlineStr">
        <is>
          <t>-</t>
        </is>
      </c>
      <c r="S59" t="inlineStr">
        <is>
          <t>-</t>
        </is>
      </c>
      <c r="T59" t="n">
        <v>5</v>
      </c>
      <c r="U59" t="n">
        <v>4.55</v>
      </c>
      <c r="V59" t="n">
        <v>4.55</v>
      </c>
      <c r="W59" t="inlineStr">
        <is>
          <t>-</t>
        </is>
      </c>
    </row>
    <row r="60">
      <c r="A60" s="5" t="inlineStr">
        <is>
          <t>Gewinnrendite in %</t>
        </is>
      </c>
      <c r="B60" s="5" t="inlineStr">
        <is>
          <t>Return on profit in %</t>
        </is>
      </c>
      <c r="C60" t="n">
        <v>5.9</v>
      </c>
      <c r="D60" t="n">
        <v>7.4</v>
      </c>
      <c r="E60" t="n">
        <v>5.3</v>
      </c>
      <c r="F60" t="n">
        <v>6.7</v>
      </c>
      <c r="G60" t="n">
        <v>6.3</v>
      </c>
      <c r="H60" t="n">
        <v>5.9</v>
      </c>
      <c r="I60" t="n">
        <v>6.2</v>
      </c>
      <c r="J60" t="n">
        <v>9.199999999999999</v>
      </c>
      <c r="K60" t="n">
        <v>10.5</v>
      </c>
      <c r="L60" t="n">
        <v>1.6</v>
      </c>
      <c r="M60" t="n">
        <v>-9.199999999999999</v>
      </c>
      <c r="N60" t="n">
        <v>21</v>
      </c>
      <c r="O60" t="n">
        <v>5.3</v>
      </c>
      <c r="P60" t="n">
        <v>2.2</v>
      </c>
      <c r="Q60" t="n">
        <v>1.5</v>
      </c>
      <c r="R60" t="n">
        <v>2.6</v>
      </c>
      <c r="S60" t="n">
        <v>-11.4</v>
      </c>
      <c r="T60" t="n">
        <v>5.3</v>
      </c>
      <c r="U60" t="n">
        <v>7.2</v>
      </c>
      <c r="V60" t="n">
        <v>7</v>
      </c>
      <c r="W60" t="n">
        <v>5.4</v>
      </c>
    </row>
    <row r="61">
      <c r="A61" s="5" t="inlineStr">
        <is>
          <t>Eigenkapitalrendite in %</t>
        </is>
      </c>
      <c r="B61" s="5" t="inlineStr">
        <is>
          <t>Return on Equity in %</t>
        </is>
      </c>
      <c r="C61" t="n">
        <v>11.89</v>
      </c>
      <c r="D61" t="n">
        <v>15.83</v>
      </c>
      <c r="E61" t="n">
        <v>21.86</v>
      </c>
      <c r="F61" t="n">
        <v>22.47</v>
      </c>
      <c r="G61" t="n">
        <v>23.18</v>
      </c>
      <c r="H61" t="n">
        <v>24.35</v>
      </c>
      <c r="I61" t="n">
        <v>27.77</v>
      </c>
      <c r="J61" t="n">
        <v>25.29</v>
      </c>
      <c r="K61" t="n">
        <v>17.25</v>
      </c>
      <c r="L61" t="n">
        <v>2.01</v>
      </c>
      <c r="M61" t="n">
        <v>-9.119999999999999</v>
      </c>
      <c r="N61" t="n">
        <v>12.68</v>
      </c>
      <c r="O61" t="n">
        <v>8.69</v>
      </c>
      <c r="P61" t="n">
        <v>3.07</v>
      </c>
      <c r="Q61" t="n">
        <v>1.74</v>
      </c>
      <c r="R61" t="n">
        <v>2.56</v>
      </c>
      <c r="S61" t="n">
        <v>-14.54</v>
      </c>
      <c r="T61" t="n">
        <v>4.57</v>
      </c>
      <c r="U61" t="n">
        <v>8.289999999999999</v>
      </c>
      <c r="V61" t="n">
        <v>7.6</v>
      </c>
      <c r="W61" t="n">
        <v>6.72</v>
      </c>
    </row>
    <row r="62">
      <c r="A62" s="5" t="inlineStr">
        <is>
          <t>Umsatzrendite in %</t>
        </is>
      </c>
      <c r="B62" s="5" t="inlineStr">
        <is>
          <t>Return on sales in %</t>
        </is>
      </c>
      <c r="C62" t="n">
        <v>3.16</v>
      </c>
      <c r="D62" t="n">
        <v>4.06</v>
      </c>
      <c r="E62" t="n">
        <v>5.23</v>
      </c>
      <c r="F62" t="n">
        <v>5.09</v>
      </c>
      <c r="G62" t="n">
        <v>4.29</v>
      </c>
      <c r="H62" t="n">
        <v>5.82</v>
      </c>
      <c r="I62" t="n">
        <v>5.82</v>
      </c>
      <c r="J62" t="n">
        <v>4.47</v>
      </c>
      <c r="K62" t="n">
        <v>3.22</v>
      </c>
      <c r="L62" t="n">
        <v>0.5</v>
      </c>
      <c r="M62" t="n">
        <v>-2.5</v>
      </c>
      <c r="N62" t="n">
        <v>2.65</v>
      </c>
      <c r="O62" t="n">
        <v>1.5</v>
      </c>
      <c r="P62" t="n">
        <v>0.55</v>
      </c>
      <c r="Q62" t="n">
        <v>0.31</v>
      </c>
      <c r="R62" t="n">
        <v>0.27</v>
      </c>
      <c r="S62" t="n">
        <v>-1.38</v>
      </c>
      <c r="T62" t="n">
        <v>0.58</v>
      </c>
      <c r="U62" t="n">
        <v>1.12</v>
      </c>
      <c r="V62" t="n">
        <v>1.13</v>
      </c>
      <c r="W62" t="n">
        <v>1.36</v>
      </c>
    </row>
    <row r="63">
      <c r="A63" s="5" t="inlineStr">
        <is>
          <t>Gesamtkapitalrendite in %</t>
        </is>
      </c>
      <c r="B63" s="5" t="inlineStr">
        <is>
          <t>Total Return on Investment in %</t>
        </is>
      </c>
      <c r="C63" t="n">
        <v>4.06</v>
      </c>
      <c r="D63" t="n">
        <v>5.11</v>
      </c>
      <c r="E63" t="n">
        <v>6.51</v>
      </c>
      <c r="F63" t="n">
        <v>6.22</v>
      </c>
      <c r="G63" t="n">
        <v>6.53</v>
      </c>
      <c r="H63" t="n">
        <v>5.92</v>
      </c>
      <c r="I63" t="n">
        <v>8.18</v>
      </c>
      <c r="J63" t="n">
        <v>7.81</v>
      </c>
      <c r="K63" t="n">
        <v>5.34</v>
      </c>
      <c r="L63" t="n">
        <v>0.52</v>
      </c>
      <c r="M63" t="n">
        <v>-2.78</v>
      </c>
      <c r="N63" t="n">
        <v>3.9</v>
      </c>
      <c r="O63" t="n">
        <v>2.07</v>
      </c>
      <c r="P63" t="n">
        <v>0.72</v>
      </c>
      <c r="Q63" t="n">
        <v>0.36</v>
      </c>
      <c r="R63" t="n">
        <v>0.4</v>
      </c>
      <c r="S63" t="n">
        <v>-1.88</v>
      </c>
      <c r="T63" t="n">
        <v>0.67</v>
      </c>
      <c r="U63" t="n">
        <v>1.34</v>
      </c>
      <c r="V63" t="n">
        <v>1.53</v>
      </c>
      <c r="W63" t="n">
        <v>1.99</v>
      </c>
    </row>
    <row r="64">
      <c r="A64" s="5" t="inlineStr">
        <is>
          <t>Return on Investment in %</t>
        </is>
      </c>
      <c r="B64" s="5" t="inlineStr">
        <is>
          <t>Return on Investment in %</t>
        </is>
      </c>
      <c r="C64" t="n">
        <v>3.2</v>
      </c>
      <c r="D64" t="n">
        <v>4.35</v>
      </c>
      <c r="E64" t="n">
        <v>5.7</v>
      </c>
      <c r="F64" t="n">
        <v>5.43</v>
      </c>
      <c r="G64" t="n">
        <v>5.41</v>
      </c>
      <c r="H64" t="n">
        <v>5.03</v>
      </c>
      <c r="I64" t="n">
        <v>7.03</v>
      </c>
      <c r="J64" t="n">
        <v>5.93</v>
      </c>
      <c r="K64" t="n">
        <v>3.73</v>
      </c>
      <c r="L64" t="n">
        <v>0.52</v>
      </c>
      <c r="M64" t="n">
        <v>-2.78</v>
      </c>
      <c r="N64" t="n">
        <v>3.9</v>
      </c>
      <c r="O64" t="n">
        <v>2.07</v>
      </c>
      <c r="P64" t="n">
        <v>0.72</v>
      </c>
      <c r="Q64" t="n">
        <v>0.36</v>
      </c>
      <c r="R64" t="n">
        <v>0.4</v>
      </c>
      <c r="S64" t="n">
        <v>-1.88</v>
      </c>
      <c r="T64" t="n">
        <v>0.67</v>
      </c>
      <c r="U64" t="n">
        <v>1.34</v>
      </c>
      <c r="V64" t="n">
        <v>1.53</v>
      </c>
      <c r="W64" t="n">
        <v>1.99</v>
      </c>
    </row>
    <row r="65">
      <c r="A65" s="5" t="inlineStr">
        <is>
          <t>Arbeitsintensität in %</t>
        </is>
      </c>
      <c r="B65" s="5" t="inlineStr">
        <is>
          <t>Work Intensity in %</t>
        </is>
      </c>
      <c r="C65" t="n">
        <v>65.94</v>
      </c>
      <c r="D65" t="n">
        <v>65.56999999999999</v>
      </c>
      <c r="E65" t="n">
        <v>67.5</v>
      </c>
      <c r="F65" t="n">
        <v>66.39</v>
      </c>
      <c r="G65" t="n">
        <v>60.42</v>
      </c>
      <c r="H65" t="n">
        <v>62.23</v>
      </c>
      <c r="I65" t="n">
        <v>70.33</v>
      </c>
      <c r="J65" t="n">
        <v>69.47</v>
      </c>
      <c r="K65" t="n">
        <v>68.15000000000001</v>
      </c>
      <c r="L65" t="n">
        <v>61.99</v>
      </c>
      <c r="M65" t="n">
        <v>53.25</v>
      </c>
      <c r="N65" t="n">
        <v>59.24</v>
      </c>
      <c r="O65" t="n">
        <v>60.53</v>
      </c>
      <c r="P65" t="n">
        <v>57</v>
      </c>
      <c r="Q65" t="n">
        <v>58.9</v>
      </c>
      <c r="R65" t="n">
        <v>56.5</v>
      </c>
      <c r="S65" t="n">
        <v>62.27</v>
      </c>
      <c r="T65" t="n">
        <v>61.96</v>
      </c>
      <c r="U65" t="n">
        <v>61.67</v>
      </c>
      <c r="V65" t="n">
        <v>63.63</v>
      </c>
      <c r="W65" t="n">
        <v>62.89</v>
      </c>
    </row>
    <row r="66">
      <c r="A66" s="5" t="inlineStr">
        <is>
          <t>Eigenkapitalquote in %</t>
        </is>
      </c>
      <c r="B66" s="5" t="inlineStr">
        <is>
          <t>Equity Ratio in %</t>
        </is>
      </c>
      <c r="C66" t="n">
        <v>26.88</v>
      </c>
      <c r="D66" t="n">
        <v>27.45</v>
      </c>
      <c r="E66" t="n">
        <v>26.06</v>
      </c>
      <c r="F66" t="n">
        <v>24.18</v>
      </c>
      <c r="G66" t="n">
        <v>23.34</v>
      </c>
      <c r="H66" t="n">
        <v>20.67</v>
      </c>
      <c r="I66" t="n">
        <v>25.33</v>
      </c>
      <c r="J66" t="n">
        <v>23.44</v>
      </c>
      <c r="K66" t="n">
        <v>21.61</v>
      </c>
      <c r="L66" t="n">
        <v>25.75</v>
      </c>
      <c r="M66" t="n">
        <v>30.46</v>
      </c>
      <c r="N66" t="n">
        <v>30.73</v>
      </c>
      <c r="O66" t="n">
        <v>23.77</v>
      </c>
      <c r="P66" t="n">
        <v>23.46</v>
      </c>
      <c r="Q66" t="n">
        <v>20.74</v>
      </c>
      <c r="R66" t="n">
        <v>15.5</v>
      </c>
      <c r="S66" t="n">
        <v>12.92</v>
      </c>
      <c r="T66" t="n">
        <v>14.65</v>
      </c>
      <c r="U66" t="n">
        <v>16.2</v>
      </c>
      <c r="V66" t="n">
        <v>20.1</v>
      </c>
      <c r="W66" t="n">
        <v>29.67</v>
      </c>
    </row>
    <row r="67">
      <c r="A67" s="5" t="inlineStr">
        <is>
          <t>Fremdkapitalquote in %</t>
        </is>
      </c>
      <c r="B67" s="5" t="inlineStr">
        <is>
          <t>Debt Ratio in %</t>
        </is>
      </c>
      <c r="C67" t="n">
        <v>73.12</v>
      </c>
      <c r="D67" t="n">
        <v>72.55</v>
      </c>
      <c r="E67" t="n">
        <v>73.94</v>
      </c>
      <c r="F67" t="n">
        <v>75.81999999999999</v>
      </c>
      <c r="G67" t="n">
        <v>76.66</v>
      </c>
      <c r="H67" t="n">
        <v>79.33</v>
      </c>
      <c r="I67" t="n">
        <v>74.67</v>
      </c>
      <c r="J67" t="n">
        <v>76.56</v>
      </c>
      <c r="K67" t="n">
        <v>78.39</v>
      </c>
      <c r="L67" t="n">
        <v>74.25</v>
      </c>
      <c r="M67" t="n">
        <v>69.54000000000001</v>
      </c>
      <c r="N67" t="n">
        <v>69.27</v>
      </c>
      <c r="O67" t="n">
        <v>76.23</v>
      </c>
      <c r="P67" t="n">
        <v>76.54000000000001</v>
      </c>
      <c r="Q67" t="n">
        <v>79.26000000000001</v>
      </c>
      <c r="R67" t="n">
        <v>84.5</v>
      </c>
      <c r="S67" t="n">
        <v>87.08</v>
      </c>
      <c r="T67" t="n">
        <v>85.34999999999999</v>
      </c>
      <c r="U67" t="n">
        <v>83.8</v>
      </c>
      <c r="V67" t="n">
        <v>79.90000000000001</v>
      </c>
      <c r="W67" t="n">
        <v>70.33</v>
      </c>
    </row>
    <row r="68">
      <c r="A68" s="5" t="inlineStr">
        <is>
          <t>Verschuldungsgrad in %</t>
        </is>
      </c>
      <c r="B68" s="5" t="inlineStr">
        <is>
          <t>Finance Gearing in %</t>
        </is>
      </c>
      <c r="C68" t="n">
        <v>272.08</v>
      </c>
      <c r="D68" t="n">
        <v>264.28</v>
      </c>
      <c r="E68" t="n">
        <v>283.74</v>
      </c>
      <c r="F68" t="n">
        <v>313.65</v>
      </c>
      <c r="G68" t="n">
        <v>328.45</v>
      </c>
      <c r="H68" t="n">
        <v>383.68</v>
      </c>
      <c r="I68" t="n">
        <v>294.81</v>
      </c>
      <c r="J68" t="n">
        <v>326.55</v>
      </c>
      <c r="K68" t="n">
        <v>362.8</v>
      </c>
      <c r="L68" t="n">
        <v>288.41</v>
      </c>
      <c r="M68" t="n">
        <v>228.28</v>
      </c>
      <c r="N68" t="n">
        <v>225.46</v>
      </c>
      <c r="O68" t="n">
        <v>320.67</v>
      </c>
      <c r="P68" t="n">
        <v>326.27</v>
      </c>
      <c r="Q68" t="n">
        <v>382.2</v>
      </c>
      <c r="R68" t="n">
        <v>545.23</v>
      </c>
      <c r="S68" t="n">
        <v>674.0700000000001</v>
      </c>
      <c r="T68" t="n">
        <v>582.54</v>
      </c>
      <c r="U68" t="n">
        <v>517.16</v>
      </c>
      <c r="V68" t="n">
        <v>397.46</v>
      </c>
      <c r="W68" t="n">
        <v>237.1</v>
      </c>
    </row>
    <row r="69">
      <c r="A69" s="5" t="inlineStr">
        <is>
          <t>Bruttoergebnis Marge in %</t>
        </is>
      </c>
      <c r="B69" s="5" t="inlineStr">
        <is>
          <t>Gross Profit Marge in %</t>
        </is>
      </c>
      <c r="C69" t="n">
        <v>21.37</v>
      </c>
      <c r="D69" t="n">
        <v>22.11</v>
      </c>
      <c r="E69" t="n">
        <v>23.1</v>
      </c>
      <c r="F69" t="n">
        <v>24.02</v>
      </c>
      <c r="G69" t="n">
        <v>21.98</v>
      </c>
      <c r="H69" t="n">
        <v>22.96</v>
      </c>
      <c r="I69" t="n">
        <v>20.25</v>
      </c>
      <c r="J69" t="n">
        <v>18.24</v>
      </c>
      <c r="K69" t="n">
        <v>17.24</v>
      </c>
      <c r="L69" t="n">
        <v>18.81</v>
      </c>
      <c r="M69" t="n">
        <v>20.51</v>
      </c>
      <c r="N69" t="n">
        <v>17.79</v>
      </c>
      <c r="O69" t="n">
        <v>16.25</v>
      </c>
      <c r="P69" t="n">
        <v>16.18</v>
      </c>
      <c r="Q69" t="n">
        <v>15.72</v>
      </c>
      <c r="R69" t="n">
        <v>16.48</v>
      </c>
      <c r="S69" t="n">
        <v>16.13</v>
      </c>
      <c r="T69" t="n">
        <v>18.31</v>
      </c>
      <c r="U69" t="n">
        <v>19.72</v>
      </c>
      <c r="V69" t="n">
        <v>17.06</v>
      </c>
    </row>
    <row r="70">
      <c r="A70" s="5" t="inlineStr">
        <is>
          <t>Kurzfristige Vermögensquote in %</t>
        </is>
      </c>
      <c r="B70" s="5" t="inlineStr">
        <is>
          <t>Current Assets Ratio in %</t>
        </is>
      </c>
      <c r="C70" t="n">
        <v>65.95</v>
      </c>
      <c r="D70" t="n">
        <v>65.58</v>
      </c>
      <c r="E70" t="n">
        <v>67.5</v>
      </c>
      <c r="F70" t="n">
        <v>66.38</v>
      </c>
      <c r="G70" t="n">
        <v>60.43</v>
      </c>
      <c r="H70" t="n">
        <v>62.23</v>
      </c>
      <c r="I70" t="n">
        <v>70.33</v>
      </c>
      <c r="J70" t="n">
        <v>69.47</v>
      </c>
      <c r="K70" t="n">
        <v>68.15000000000001</v>
      </c>
      <c r="L70" t="n">
        <v>61.96</v>
      </c>
      <c r="M70" t="n">
        <v>53.25</v>
      </c>
      <c r="N70" t="n">
        <v>59.24</v>
      </c>
      <c r="O70" t="n">
        <v>60.52</v>
      </c>
      <c r="P70" t="n">
        <v>57.01</v>
      </c>
      <c r="Q70" t="n">
        <v>58.91</v>
      </c>
      <c r="R70" t="n">
        <v>56.5</v>
      </c>
      <c r="S70" t="n">
        <v>62.24</v>
      </c>
      <c r="T70" t="n">
        <v>61.96</v>
      </c>
      <c r="U70" t="n">
        <v>61.64</v>
      </c>
      <c r="V70" t="n">
        <v>63.64</v>
      </c>
    </row>
    <row r="71">
      <c r="A71" s="5" t="inlineStr">
        <is>
          <t>Nettogewinn Marge in %</t>
        </is>
      </c>
      <c r="B71" s="5" t="inlineStr">
        <is>
          <t>Net Profit Marge in %</t>
        </is>
      </c>
      <c r="C71" t="n">
        <v>3.16</v>
      </c>
      <c r="D71" t="n">
        <v>4.06</v>
      </c>
      <c r="E71" t="n">
        <v>5.23</v>
      </c>
      <c r="F71" t="n">
        <v>5.09</v>
      </c>
      <c r="G71" t="n">
        <v>4.29</v>
      </c>
      <c r="H71" t="n">
        <v>5.82</v>
      </c>
      <c r="I71" t="n">
        <v>5.82</v>
      </c>
      <c r="J71" t="n">
        <v>4.47</v>
      </c>
      <c r="K71" t="n">
        <v>3.22</v>
      </c>
      <c r="L71" t="n">
        <v>0.5</v>
      </c>
      <c r="M71" t="n">
        <v>-2.5</v>
      </c>
      <c r="N71" t="n">
        <v>2.65</v>
      </c>
      <c r="O71" t="n">
        <v>1.5</v>
      </c>
      <c r="P71" t="n">
        <v>0.55</v>
      </c>
      <c r="Q71" t="n">
        <v>0.31</v>
      </c>
      <c r="R71" t="n">
        <v>0.27</v>
      </c>
      <c r="S71" t="n">
        <v>-1.38</v>
      </c>
      <c r="T71" t="n">
        <v>0.58</v>
      </c>
      <c r="U71" t="n">
        <v>1.12</v>
      </c>
      <c r="V71" t="n">
        <v>1.13</v>
      </c>
    </row>
    <row r="72">
      <c r="A72" s="5" t="inlineStr">
        <is>
          <t>Operative Ergebnis Marge in %</t>
        </is>
      </c>
      <c r="B72" s="5" t="inlineStr">
        <is>
          <t>EBIT Marge in %</t>
        </is>
      </c>
      <c r="C72" t="n">
        <v>4.99</v>
      </c>
      <c r="D72" t="n">
        <v>6.03</v>
      </c>
      <c r="E72" t="n">
        <v>7.8</v>
      </c>
      <c r="F72" t="n">
        <v>7.59</v>
      </c>
      <c r="G72" t="n">
        <v>7.11</v>
      </c>
      <c r="H72" t="n">
        <v>8.58</v>
      </c>
      <c r="I72" t="n">
        <v>8.43</v>
      </c>
      <c r="J72" t="n">
        <v>7.37</v>
      </c>
      <c r="K72" t="n">
        <v>5.54</v>
      </c>
      <c r="L72" t="n">
        <v>2.67</v>
      </c>
      <c r="M72" t="n">
        <v>0.53</v>
      </c>
      <c r="N72" t="n">
        <v>4.54</v>
      </c>
      <c r="O72" t="n">
        <v>3.77</v>
      </c>
      <c r="P72" t="n">
        <v>2.43</v>
      </c>
      <c r="Q72" t="n">
        <v>-5.02</v>
      </c>
      <c r="R72" t="n">
        <v>1.67</v>
      </c>
      <c r="S72" t="n">
        <v>0.6</v>
      </c>
      <c r="T72" t="n">
        <v>2.3</v>
      </c>
      <c r="U72" t="n">
        <v>3.77</v>
      </c>
      <c r="V72" t="n">
        <v>3.15</v>
      </c>
    </row>
    <row r="73">
      <c r="A73" s="5" t="inlineStr">
        <is>
          <t>Vermögensumsschlag in %</t>
        </is>
      </c>
      <c r="B73" s="5" t="inlineStr">
        <is>
          <t>Asset Turnover in %</t>
        </is>
      </c>
      <c r="C73" t="n">
        <v>101.03</v>
      </c>
      <c r="D73" t="n">
        <v>107.08</v>
      </c>
      <c r="E73" t="n">
        <v>108.88</v>
      </c>
      <c r="F73" t="n">
        <v>106.72</v>
      </c>
      <c r="G73" t="n">
        <v>126.11</v>
      </c>
      <c r="H73" t="n">
        <v>86.53</v>
      </c>
      <c r="I73" t="n">
        <v>120.83</v>
      </c>
      <c r="J73" t="n">
        <v>132.74</v>
      </c>
      <c r="K73" t="n">
        <v>115.71</v>
      </c>
      <c r="L73" t="n">
        <v>103.62</v>
      </c>
      <c r="M73" t="n">
        <v>111.35</v>
      </c>
      <c r="N73" t="n">
        <v>147.33</v>
      </c>
      <c r="O73" t="n">
        <v>137.4</v>
      </c>
      <c r="P73" t="n">
        <v>130.87</v>
      </c>
      <c r="Q73" t="n">
        <v>117.83</v>
      </c>
      <c r="R73" t="n">
        <v>148.85</v>
      </c>
      <c r="S73" t="n">
        <v>135.95</v>
      </c>
      <c r="T73" t="n">
        <v>116.31</v>
      </c>
      <c r="U73" t="n">
        <v>119.75</v>
      </c>
      <c r="V73" t="n">
        <v>135.68</v>
      </c>
    </row>
    <row r="74">
      <c r="A74" s="5" t="inlineStr">
        <is>
          <t>Langfristige Vermögensquote in %</t>
        </is>
      </c>
      <c r="B74" s="5" t="inlineStr">
        <is>
          <t>Non-Current Assets Ratio in %</t>
        </is>
      </c>
      <c r="C74" t="n">
        <v>34.05</v>
      </c>
      <c r="D74" t="n">
        <v>34.42</v>
      </c>
      <c r="E74" t="n">
        <v>31.45</v>
      </c>
      <c r="F74" t="n">
        <v>32.64</v>
      </c>
      <c r="G74" t="n">
        <v>38.3</v>
      </c>
      <c r="H74" t="n">
        <v>36.32</v>
      </c>
      <c r="I74" t="n">
        <v>28.36</v>
      </c>
      <c r="J74" t="n">
        <v>29.48</v>
      </c>
      <c r="K74" t="n">
        <v>31.16</v>
      </c>
      <c r="L74" t="n">
        <v>36.76</v>
      </c>
      <c r="M74" t="n">
        <v>45.42</v>
      </c>
      <c r="N74" t="n">
        <v>39.93</v>
      </c>
      <c r="O74" t="n">
        <v>39.08</v>
      </c>
      <c r="P74" t="n">
        <v>41.1</v>
      </c>
      <c r="Q74" t="n">
        <v>37.38</v>
      </c>
      <c r="R74" t="n">
        <v>40.07</v>
      </c>
      <c r="S74" t="n">
        <v>34.16</v>
      </c>
      <c r="T74" t="n">
        <v>34.14</v>
      </c>
      <c r="U74" t="n">
        <v>35.15</v>
      </c>
      <c r="V74" t="n">
        <v>33.97</v>
      </c>
    </row>
    <row r="75">
      <c r="A75" s="5" t="inlineStr">
        <is>
          <t>Gesamtkapitalrentabilität</t>
        </is>
      </c>
      <c r="B75" s="5" t="inlineStr">
        <is>
          <t>ROA Return on Assets in %</t>
        </is>
      </c>
      <c r="C75" t="n">
        <v>3.2</v>
      </c>
      <c r="D75" t="n">
        <v>4.35</v>
      </c>
      <c r="E75" t="n">
        <v>5.7</v>
      </c>
      <c r="F75" t="n">
        <v>5.43</v>
      </c>
      <c r="G75" t="n">
        <v>5.41</v>
      </c>
      <c r="H75" t="n">
        <v>5.03</v>
      </c>
      <c r="I75" t="n">
        <v>7.03</v>
      </c>
      <c r="J75" t="n">
        <v>5.93</v>
      </c>
      <c r="K75" t="n">
        <v>3.73</v>
      </c>
      <c r="L75" t="n">
        <v>0.52</v>
      </c>
      <c r="M75" t="n">
        <v>-2.78</v>
      </c>
      <c r="N75" t="n">
        <v>3.9</v>
      </c>
      <c r="O75" t="n">
        <v>2.07</v>
      </c>
      <c r="P75" t="n">
        <v>0.72</v>
      </c>
      <c r="Q75" t="n">
        <v>0.36</v>
      </c>
      <c r="R75" t="n">
        <v>0.4</v>
      </c>
      <c r="S75" t="n">
        <v>-1.88</v>
      </c>
      <c r="T75" t="n">
        <v>0.67</v>
      </c>
      <c r="U75" t="n">
        <v>1.34</v>
      </c>
      <c r="V75" t="n">
        <v>1.53</v>
      </c>
    </row>
    <row r="76">
      <c r="A76" s="5" t="inlineStr">
        <is>
          <t>Ertrag des eingesetzten Kapitals</t>
        </is>
      </c>
      <c r="B76" s="5" t="inlineStr">
        <is>
          <t>ROCE Return on Cap. Empl. in %</t>
        </is>
      </c>
      <c r="C76" t="n">
        <v>9.33</v>
      </c>
      <c r="D76" t="n">
        <v>13.13</v>
      </c>
      <c r="E76" t="n">
        <v>17.13</v>
      </c>
      <c r="F76" t="n">
        <v>16.2</v>
      </c>
      <c r="G76" t="n">
        <v>20.6</v>
      </c>
      <c r="H76" t="n">
        <v>16.14</v>
      </c>
      <c r="I76" t="n">
        <v>22.41</v>
      </c>
      <c r="J76" t="n">
        <v>21.19</v>
      </c>
      <c r="K76" t="n">
        <v>13.9</v>
      </c>
      <c r="L76" t="n">
        <v>5.2</v>
      </c>
      <c r="M76" t="n">
        <v>1.13</v>
      </c>
      <c r="N76" t="n">
        <v>13.4</v>
      </c>
      <c r="O76" t="n">
        <v>9.91</v>
      </c>
      <c r="P76" t="n">
        <v>5.83</v>
      </c>
      <c r="Q76" t="n">
        <v>-12.24</v>
      </c>
      <c r="R76" t="n">
        <v>6.2</v>
      </c>
      <c r="S76" t="inlineStr">
        <is>
          <t>-</t>
        </is>
      </c>
      <c r="T76" t="inlineStr">
        <is>
          <t>-</t>
        </is>
      </c>
      <c r="U76" t="inlineStr">
        <is>
          <t>-</t>
        </is>
      </c>
      <c r="V76" t="inlineStr">
        <is>
          <t>-</t>
        </is>
      </c>
    </row>
    <row r="77">
      <c r="A77" s="5" t="inlineStr">
        <is>
          <t>Eigenkapital zu Anlagevermögen</t>
        </is>
      </c>
      <c r="B77" s="5" t="inlineStr">
        <is>
          <t>Equity to Fixed Assets in %</t>
        </is>
      </c>
      <c r="C77" t="n">
        <v>77.98999999999999</v>
      </c>
      <c r="D77" t="n">
        <v>78.56</v>
      </c>
      <c r="E77" t="n">
        <v>82.86</v>
      </c>
      <c r="F77" t="n">
        <v>74.06</v>
      </c>
      <c r="G77" t="n">
        <v>60.94</v>
      </c>
      <c r="H77" t="n">
        <v>56.92</v>
      </c>
      <c r="I77" t="n">
        <v>89.31</v>
      </c>
      <c r="J77" t="n">
        <v>79.51000000000001</v>
      </c>
      <c r="K77" t="n">
        <v>69.34</v>
      </c>
      <c r="L77" t="n">
        <v>70</v>
      </c>
      <c r="M77" t="n">
        <v>67.06999999999999</v>
      </c>
      <c r="N77" t="n">
        <v>76.95999999999999</v>
      </c>
      <c r="O77" t="n">
        <v>60.82</v>
      </c>
      <c r="P77" t="n">
        <v>57.09</v>
      </c>
      <c r="Q77" t="n">
        <v>55.48</v>
      </c>
      <c r="R77" t="n">
        <v>38.68</v>
      </c>
      <c r="S77" t="n">
        <v>37.81</v>
      </c>
      <c r="T77" t="n">
        <v>42.92</v>
      </c>
      <c r="U77" t="n">
        <v>46.09</v>
      </c>
      <c r="V77" t="n">
        <v>59.19</v>
      </c>
    </row>
    <row r="78">
      <c r="A78" s="5" t="inlineStr">
        <is>
          <t>Liquidität Dritten Grades</t>
        </is>
      </c>
      <c r="B78" s="5" t="inlineStr">
        <is>
          <t>Current Ratio in %</t>
        </is>
      </c>
      <c r="C78" t="n">
        <v>143.58</v>
      </c>
      <c r="D78" t="n">
        <v>129.08</v>
      </c>
      <c r="E78" t="n">
        <v>133.82</v>
      </c>
      <c r="F78" t="n">
        <v>132.8</v>
      </c>
      <c r="G78" t="n">
        <v>106.99</v>
      </c>
      <c r="H78" t="n">
        <v>115.25</v>
      </c>
      <c r="I78" t="n">
        <v>129.01</v>
      </c>
      <c r="J78" t="n">
        <v>129.09</v>
      </c>
      <c r="K78" t="n">
        <v>126.51</v>
      </c>
      <c r="L78" t="n">
        <v>132.58</v>
      </c>
      <c r="M78" t="n">
        <v>110.72</v>
      </c>
      <c r="N78" t="n">
        <v>118.17</v>
      </c>
      <c r="O78" t="n">
        <v>126.9</v>
      </c>
      <c r="P78" t="n">
        <v>125.43</v>
      </c>
      <c r="Q78" t="n">
        <v>113.94</v>
      </c>
      <c r="R78" t="n">
        <v>94.18000000000001</v>
      </c>
      <c r="S78" t="inlineStr">
        <is>
          <t>-</t>
        </is>
      </c>
      <c r="T78" t="inlineStr">
        <is>
          <t>-</t>
        </is>
      </c>
      <c r="U78" t="inlineStr">
        <is>
          <t>-</t>
        </is>
      </c>
      <c r="V78" t="inlineStr">
        <is>
          <t>-</t>
        </is>
      </c>
    </row>
    <row r="79">
      <c r="A79" s="5" t="inlineStr">
        <is>
          <t>Operativer Cashflow</t>
        </is>
      </c>
      <c r="B79" s="5" t="inlineStr">
        <is>
          <t>Operating Cashflow in M</t>
        </is>
      </c>
      <c r="C79" t="n">
        <v>846.316</v>
      </c>
      <c r="D79" t="n">
        <v>900.984</v>
      </c>
      <c r="E79" t="n">
        <v>2129.284</v>
      </c>
      <c r="F79" t="n">
        <v>827.6320000000001</v>
      </c>
      <c r="G79" t="n">
        <v>1018.624</v>
      </c>
      <c r="H79" t="n">
        <v>602.04</v>
      </c>
      <c r="I79" t="n">
        <v>471.252</v>
      </c>
      <c r="J79" t="n">
        <v>687.1560000000001</v>
      </c>
      <c r="K79" t="n">
        <v>318.32</v>
      </c>
      <c r="L79" t="n">
        <v>516.232</v>
      </c>
      <c r="M79" t="n">
        <v>213.136</v>
      </c>
      <c r="N79" t="n">
        <v>432.3</v>
      </c>
      <c r="O79" t="n">
        <v>305.208</v>
      </c>
      <c r="P79" t="n">
        <v>-2112.592</v>
      </c>
      <c r="Q79" t="n">
        <v>-114.048</v>
      </c>
      <c r="R79" t="n">
        <v>-119.548</v>
      </c>
      <c r="S79" t="n">
        <v>279.708</v>
      </c>
      <c r="T79" t="n">
        <v>65.78</v>
      </c>
      <c r="U79" t="n">
        <v>105.248</v>
      </c>
      <c r="V79" t="n">
        <v>-249.392</v>
      </c>
    </row>
    <row r="80">
      <c r="A80" s="5" t="inlineStr">
        <is>
          <t>Aktienrückkauf</t>
        </is>
      </c>
      <c r="B80" s="5" t="inlineStr">
        <is>
          <t>Share Buyback in M</t>
        </is>
      </c>
      <c r="C80" t="n">
        <v>0</v>
      </c>
      <c r="D80" t="n">
        <v>0</v>
      </c>
      <c r="E80" t="n">
        <v>0</v>
      </c>
      <c r="F80" t="n">
        <v>0</v>
      </c>
      <c r="G80" t="n">
        <v>0</v>
      </c>
      <c r="H80" t="n">
        <v>0</v>
      </c>
      <c r="I80" t="n">
        <v>0</v>
      </c>
      <c r="J80" t="n">
        <v>0</v>
      </c>
      <c r="K80" t="n">
        <v>0</v>
      </c>
      <c r="L80" t="n">
        <v>0</v>
      </c>
      <c r="M80" t="n">
        <v>-3.200000000000003</v>
      </c>
      <c r="N80" t="n">
        <v>-3.200000000000003</v>
      </c>
      <c r="O80" t="n">
        <v>0</v>
      </c>
      <c r="P80" t="n">
        <v>-5.199999999999996</v>
      </c>
      <c r="Q80" t="n">
        <v>-0.3999999999999986</v>
      </c>
      <c r="R80" t="n">
        <v>0</v>
      </c>
      <c r="S80" t="n">
        <v>0</v>
      </c>
      <c r="T80" t="n">
        <v>0</v>
      </c>
      <c r="U80" t="n">
        <v>0</v>
      </c>
      <c r="V80" t="inlineStr">
        <is>
          <t>-</t>
        </is>
      </c>
    </row>
    <row r="81">
      <c r="A81" s="5" t="inlineStr">
        <is>
          <t>Umsatzwachstum 1J in %</t>
        </is>
      </c>
      <c r="B81" s="5" t="inlineStr">
        <is>
          <t>Revenue Growth 1Y in %</t>
        </is>
      </c>
      <c r="C81" t="n">
        <v>1.34</v>
      </c>
      <c r="D81" t="n">
        <v>4.17</v>
      </c>
      <c r="E81" t="n">
        <v>3.95</v>
      </c>
      <c r="F81" t="n">
        <v>-5.12</v>
      </c>
      <c r="G81" t="n">
        <v>46.29</v>
      </c>
      <c r="H81" t="n">
        <v>6.98</v>
      </c>
      <c r="I81" t="n">
        <v>0.29</v>
      </c>
      <c r="J81" t="n">
        <v>24.87</v>
      </c>
      <c r="K81" t="n">
        <v>52.42</v>
      </c>
      <c r="L81" t="n">
        <v>16.98</v>
      </c>
      <c r="M81" t="n">
        <v>-32.75</v>
      </c>
      <c r="N81" t="n">
        <v>8.529999999999999</v>
      </c>
      <c r="O81" t="n">
        <v>8.52</v>
      </c>
      <c r="P81" t="n">
        <v>-2.86</v>
      </c>
      <c r="Q81" t="n">
        <v>-34.41</v>
      </c>
      <c r="R81" t="n">
        <v>-5.7</v>
      </c>
      <c r="S81" t="n">
        <v>8.789999999999999</v>
      </c>
      <c r="T81" t="n">
        <v>-5.41</v>
      </c>
      <c r="U81" t="n">
        <v>7.79</v>
      </c>
      <c r="V81" t="n">
        <v>66.83</v>
      </c>
    </row>
    <row r="82">
      <c r="A82" s="5" t="inlineStr">
        <is>
          <t>Umsatzwachstum 3J in %</t>
        </is>
      </c>
      <c r="B82" s="5" t="inlineStr">
        <is>
          <t>Revenue Growth 3Y in %</t>
        </is>
      </c>
      <c r="C82" t="n">
        <v>3.15</v>
      </c>
      <c r="D82" t="n">
        <v>1</v>
      </c>
      <c r="E82" t="n">
        <v>15.04</v>
      </c>
      <c r="F82" t="n">
        <v>16.05</v>
      </c>
      <c r="G82" t="n">
        <v>17.85</v>
      </c>
      <c r="H82" t="n">
        <v>10.71</v>
      </c>
      <c r="I82" t="n">
        <v>25.86</v>
      </c>
      <c r="J82" t="n">
        <v>31.42</v>
      </c>
      <c r="K82" t="n">
        <v>12.22</v>
      </c>
      <c r="L82" t="n">
        <v>-2.41</v>
      </c>
      <c r="M82" t="n">
        <v>-5.23</v>
      </c>
      <c r="N82" t="n">
        <v>4.73</v>
      </c>
      <c r="O82" t="n">
        <v>-9.58</v>
      </c>
      <c r="P82" t="n">
        <v>-14.32</v>
      </c>
      <c r="Q82" t="n">
        <v>-10.44</v>
      </c>
      <c r="R82" t="n">
        <v>-0.77</v>
      </c>
      <c r="S82" t="n">
        <v>3.72</v>
      </c>
      <c r="T82" t="n">
        <v>23.07</v>
      </c>
      <c r="U82" t="inlineStr">
        <is>
          <t>-</t>
        </is>
      </c>
      <c r="V82" t="inlineStr">
        <is>
          <t>-</t>
        </is>
      </c>
    </row>
    <row r="83">
      <c r="A83" s="5" t="inlineStr">
        <is>
          <t>Umsatzwachstum 5J in %</t>
        </is>
      </c>
      <c r="B83" s="5" t="inlineStr">
        <is>
          <t>Revenue Growth 5Y in %</t>
        </is>
      </c>
      <c r="C83" t="n">
        <v>10.13</v>
      </c>
      <c r="D83" t="n">
        <v>11.25</v>
      </c>
      <c r="E83" t="n">
        <v>10.48</v>
      </c>
      <c r="F83" t="n">
        <v>14.66</v>
      </c>
      <c r="G83" t="n">
        <v>26.17</v>
      </c>
      <c r="H83" t="n">
        <v>20.31</v>
      </c>
      <c r="I83" t="n">
        <v>12.36</v>
      </c>
      <c r="J83" t="n">
        <v>14.01</v>
      </c>
      <c r="K83" t="n">
        <v>10.74</v>
      </c>
      <c r="L83" t="n">
        <v>-0.32</v>
      </c>
      <c r="M83" t="n">
        <v>-10.59</v>
      </c>
      <c r="N83" t="n">
        <v>-5.18</v>
      </c>
      <c r="O83" t="n">
        <v>-5.13</v>
      </c>
      <c r="P83" t="n">
        <v>-7.92</v>
      </c>
      <c r="Q83" t="n">
        <v>-5.79</v>
      </c>
      <c r="R83" t="n">
        <v>14.46</v>
      </c>
      <c r="S83" t="inlineStr">
        <is>
          <t>-</t>
        </is>
      </c>
      <c r="T83" t="inlineStr">
        <is>
          <t>-</t>
        </is>
      </c>
      <c r="U83" t="inlineStr">
        <is>
          <t>-</t>
        </is>
      </c>
      <c r="V83" t="inlineStr">
        <is>
          <t>-</t>
        </is>
      </c>
    </row>
    <row r="84">
      <c r="A84" s="5" t="inlineStr">
        <is>
          <t>Umsatzwachstum 10J in %</t>
        </is>
      </c>
      <c r="B84" s="5" t="inlineStr">
        <is>
          <t>Revenue Growth 10Y in %</t>
        </is>
      </c>
      <c r="C84" t="n">
        <v>15.22</v>
      </c>
      <c r="D84" t="n">
        <v>11.81</v>
      </c>
      <c r="E84" t="n">
        <v>12.24</v>
      </c>
      <c r="F84" t="n">
        <v>12.7</v>
      </c>
      <c r="G84" t="n">
        <v>12.93</v>
      </c>
      <c r="H84" t="n">
        <v>4.86</v>
      </c>
      <c r="I84" t="n">
        <v>3.59</v>
      </c>
      <c r="J84" t="n">
        <v>4.44</v>
      </c>
      <c r="K84" t="n">
        <v>1.41</v>
      </c>
      <c r="L84" t="n">
        <v>-3.05</v>
      </c>
      <c r="M84" t="n">
        <v>1.93</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-21.01</v>
      </c>
      <c r="D85" t="n">
        <v>-19.19</v>
      </c>
      <c r="E85" t="n">
        <v>6.87</v>
      </c>
      <c r="F85" t="n">
        <v>12.56</v>
      </c>
      <c r="G85" t="n">
        <v>7.88</v>
      </c>
      <c r="H85" t="n">
        <v>6.92</v>
      </c>
      <c r="I85" t="n">
        <v>30.69</v>
      </c>
      <c r="J85" t="n">
        <v>73.18000000000001</v>
      </c>
      <c r="K85" t="n">
        <v>882.54</v>
      </c>
      <c r="L85" t="n">
        <v>-123.42</v>
      </c>
      <c r="M85" t="n">
        <v>-163.44</v>
      </c>
      <c r="N85" t="n">
        <v>90.98999999999999</v>
      </c>
      <c r="O85" t="n">
        <v>196</v>
      </c>
      <c r="P85" t="n">
        <v>74.42</v>
      </c>
      <c r="Q85" t="n">
        <v>-24.56</v>
      </c>
      <c r="R85" t="n">
        <v>-118.21</v>
      </c>
      <c r="S85" t="n">
        <v>-360.83</v>
      </c>
      <c r="T85" t="n">
        <v>-51.42</v>
      </c>
      <c r="U85" t="n">
        <v>7.39</v>
      </c>
      <c r="V85" t="n">
        <v>38.55</v>
      </c>
    </row>
    <row r="86">
      <c r="A86" s="5" t="inlineStr">
        <is>
          <t>Gewinnwachstum 3J in %</t>
        </is>
      </c>
      <c r="B86" s="5" t="inlineStr">
        <is>
          <t>Earnings Growth 3Y in %</t>
        </is>
      </c>
      <c r="C86" t="n">
        <v>-11.11</v>
      </c>
      <c r="D86" t="n">
        <v>0.08</v>
      </c>
      <c r="E86" t="n">
        <v>9.1</v>
      </c>
      <c r="F86" t="n">
        <v>9.119999999999999</v>
      </c>
      <c r="G86" t="n">
        <v>15.16</v>
      </c>
      <c r="H86" t="n">
        <v>36.93</v>
      </c>
      <c r="I86" t="n">
        <v>328.8</v>
      </c>
      <c r="J86" t="n">
        <v>277.43</v>
      </c>
      <c r="K86" t="n">
        <v>198.56</v>
      </c>
      <c r="L86" t="n">
        <v>-65.29000000000001</v>
      </c>
      <c r="M86" t="n">
        <v>41.18</v>
      </c>
      <c r="N86" t="n">
        <v>120.47</v>
      </c>
      <c r="O86" t="n">
        <v>81.95</v>
      </c>
      <c r="P86" t="n">
        <v>-22.78</v>
      </c>
      <c r="Q86" t="n">
        <v>-167.87</v>
      </c>
      <c r="R86" t="n">
        <v>-176.82</v>
      </c>
      <c r="S86" t="n">
        <v>-134.95</v>
      </c>
      <c r="T86" t="n">
        <v>-1.83</v>
      </c>
      <c r="U86" t="inlineStr">
        <is>
          <t>-</t>
        </is>
      </c>
      <c r="V86" t="inlineStr">
        <is>
          <t>-</t>
        </is>
      </c>
    </row>
    <row r="87">
      <c r="A87" s="5" t="inlineStr">
        <is>
          <t>Gewinnwachstum 5J in %</t>
        </is>
      </c>
      <c r="B87" s="5" t="inlineStr">
        <is>
          <t>Earnings Growth 5Y in %</t>
        </is>
      </c>
      <c r="C87" t="n">
        <v>-2.58</v>
      </c>
      <c r="D87" t="n">
        <v>3.01</v>
      </c>
      <c r="E87" t="n">
        <v>12.98</v>
      </c>
      <c r="F87" t="n">
        <v>26.25</v>
      </c>
      <c r="G87" t="n">
        <v>200.24</v>
      </c>
      <c r="H87" t="n">
        <v>173.98</v>
      </c>
      <c r="I87" t="n">
        <v>139.91</v>
      </c>
      <c r="J87" t="n">
        <v>151.97</v>
      </c>
      <c r="K87" t="n">
        <v>176.53</v>
      </c>
      <c r="L87" t="n">
        <v>14.91</v>
      </c>
      <c r="M87" t="n">
        <v>34.68</v>
      </c>
      <c r="N87" t="n">
        <v>43.73</v>
      </c>
      <c r="O87" t="n">
        <v>-46.64</v>
      </c>
      <c r="P87" t="n">
        <v>-96.12</v>
      </c>
      <c r="Q87" t="n">
        <v>-109.53</v>
      </c>
      <c r="R87" t="n">
        <v>-96.90000000000001</v>
      </c>
      <c r="S87" t="inlineStr">
        <is>
          <t>-</t>
        </is>
      </c>
      <c r="T87" t="inlineStr">
        <is>
          <t>-</t>
        </is>
      </c>
      <c r="U87" t="inlineStr">
        <is>
          <t>-</t>
        </is>
      </c>
      <c r="V87" t="inlineStr">
        <is>
          <t>-</t>
        </is>
      </c>
    </row>
    <row r="88">
      <c r="A88" s="5" t="inlineStr">
        <is>
          <t>Gewinnwachstum 10J in %</t>
        </is>
      </c>
      <c r="B88" s="5" t="inlineStr">
        <is>
          <t>Earnings Growth 10Y in %</t>
        </is>
      </c>
      <c r="C88" t="n">
        <v>85.7</v>
      </c>
      <c r="D88" t="n">
        <v>71.45999999999999</v>
      </c>
      <c r="E88" t="n">
        <v>82.48</v>
      </c>
      <c r="F88" t="n">
        <v>101.39</v>
      </c>
      <c r="G88" t="n">
        <v>107.58</v>
      </c>
      <c r="H88" t="n">
        <v>104.33</v>
      </c>
      <c r="I88" t="n">
        <v>91.81999999999999</v>
      </c>
      <c r="J88" t="n">
        <v>52.67</v>
      </c>
      <c r="K88" t="n">
        <v>40.21</v>
      </c>
      <c r="L88" t="n">
        <v>-47.31</v>
      </c>
      <c r="M88" t="n">
        <v>-31.11</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-6.59</v>
      </c>
      <c r="D89" t="n">
        <v>4.45</v>
      </c>
      <c r="E89" t="n">
        <v>1.46</v>
      </c>
      <c r="F89" t="n">
        <v>0.57</v>
      </c>
      <c r="G89" t="n">
        <v>0.08</v>
      </c>
      <c r="H89" t="n">
        <v>0.1</v>
      </c>
      <c r="I89" t="n">
        <v>0.11</v>
      </c>
      <c r="J89" t="n">
        <v>0.07000000000000001</v>
      </c>
      <c r="K89" t="n">
        <v>0.05</v>
      </c>
      <c r="L89" t="n">
        <v>4.21</v>
      </c>
      <c r="M89" t="inlineStr">
        <is>
          <t>-</t>
        </is>
      </c>
      <c r="N89" t="n">
        <v>0.11</v>
      </c>
      <c r="O89" t="n">
        <v>-0.41</v>
      </c>
      <c r="P89" t="n">
        <v>-0.48</v>
      </c>
      <c r="Q89" t="n">
        <v>-0.62</v>
      </c>
      <c r="R89" t="n">
        <v>-0.39</v>
      </c>
      <c r="S89" t="inlineStr">
        <is>
          <t>-</t>
        </is>
      </c>
      <c r="T89" t="inlineStr">
        <is>
          <t>-</t>
        </is>
      </c>
      <c r="U89" t="inlineStr">
        <is>
          <t>-</t>
        </is>
      </c>
      <c r="V89" t="inlineStr">
        <is>
          <t>-</t>
        </is>
      </c>
    </row>
    <row r="90">
      <c r="A90" s="5" t="inlineStr">
        <is>
          <t>EBIT-Wachstum 1J in %</t>
        </is>
      </c>
      <c r="B90" s="5" t="inlineStr">
        <is>
          <t>EBIT Growth 1Y in %</t>
        </is>
      </c>
      <c r="C90" t="n">
        <v>-16.1</v>
      </c>
      <c r="D90" t="n">
        <v>-19.37</v>
      </c>
      <c r="E90" t="n">
        <v>6.71</v>
      </c>
      <c r="F90" t="n">
        <v>1.34</v>
      </c>
      <c r="G90" t="n">
        <v>21.23</v>
      </c>
      <c r="H90" t="n">
        <v>8.82</v>
      </c>
      <c r="I90" t="n">
        <v>14.75</v>
      </c>
      <c r="J90" t="n">
        <v>66.09999999999999</v>
      </c>
      <c r="K90" t="n">
        <v>216.02</v>
      </c>
      <c r="L90" t="n">
        <v>491.23</v>
      </c>
      <c r="M90" t="n">
        <v>-92.16</v>
      </c>
      <c r="N90" t="n">
        <v>30.52</v>
      </c>
      <c r="O90" t="n">
        <v>68.28</v>
      </c>
      <c r="P90" t="n">
        <v>-147.08</v>
      </c>
      <c r="Q90" t="n">
        <v>-297.47</v>
      </c>
      <c r="R90" t="n">
        <v>161.76</v>
      </c>
      <c r="S90" t="n">
        <v>-71.55</v>
      </c>
      <c r="T90" t="n">
        <v>-42.41</v>
      </c>
      <c r="U90" t="n">
        <v>29.08</v>
      </c>
      <c r="V90" t="n">
        <v>85.3</v>
      </c>
    </row>
    <row r="91">
      <c r="A91" s="5" t="inlineStr">
        <is>
          <t>EBIT-Wachstum 3J in %</t>
        </is>
      </c>
      <c r="B91" s="5" t="inlineStr">
        <is>
          <t>EBIT Growth 3Y in %</t>
        </is>
      </c>
      <c r="C91" t="n">
        <v>-9.59</v>
      </c>
      <c r="D91" t="n">
        <v>-3.77</v>
      </c>
      <c r="E91" t="n">
        <v>9.76</v>
      </c>
      <c r="F91" t="n">
        <v>10.46</v>
      </c>
      <c r="G91" t="n">
        <v>14.93</v>
      </c>
      <c r="H91" t="n">
        <v>29.89</v>
      </c>
      <c r="I91" t="n">
        <v>98.95999999999999</v>
      </c>
      <c r="J91" t="n">
        <v>257.78</v>
      </c>
      <c r="K91" t="n">
        <v>205.03</v>
      </c>
      <c r="L91" t="n">
        <v>143.2</v>
      </c>
      <c r="M91" t="n">
        <v>2.21</v>
      </c>
      <c r="N91" t="n">
        <v>-16.09</v>
      </c>
      <c r="O91" t="n">
        <v>-125.42</v>
      </c>
      <c r="P91" t="n">
        <v>-94.26000000000001</v>
      </c>
      <c r="Q91" t="n">
        <v>-69.09</v>
      </c>
      <c r="R91" t="n">
        <v>15.93</v>
      </c>
      <c r="S91" t="n">
        <v>-28.29</v>
      </c>
      <c r="T91" t="n">
        <v>23.99</v>
      </c>
      <c r="U91" t="inlineStr">
        <is>
          <t>-</t>
        </is>
      </c>
      <c r="V91" t="inlineStr">
        <is>
          <t>-</t>
        </is>
      </c>
    </row>
    <row r="92">
      <c r="A92" s="5" t="inlineStr">
        <is>
          <t>EBIT-Wachstum 5J in %</t>
        </is>
      </c>
      <c r="B92" s="5" t="inlineStr">
        <is>
          <t>EBIT Growth 5Y in %</t>
        </is>
      </c>
      <c r="C92" t="n">
        <v>-1.24</v>
      </c>
      <c r="D92" t="n">
        <v>3.75</v>
      </c>
      <c r="E92" t="n">
        <v>10.57</v>
      </c>
      <c r="F92" t="n">
        <v>22.45</v>
      </c>
      <c r="G92" t="n">
        <v>65.38</v>
      </c>
      <c r="H92" t="n">
        <v>159.38</v>
      </c>
      <c r="I92" t="n">
        <v>139.19</v>
      </c>
      <c r="J92" t="n">
        <v>142.34</v>
      </c>
      <c r="K92" t="n">
        <v>142.78</v>
      </c>
      <c r="L92" t="n">
        <v>70.16</v>
      </c>
      <c r="M92" t="n">
        <v>-87.58</v>
      </c>
      <c r="N92" t="n">
        <v>-36.8</v>
      </c>
      <c r="O92" t="n">
        <v>-57.21</v>
      </c>
      <c r="P92" t="n">
        <v>-79.34999999999999</v>
      </c>
      <c r="Q92" t="n">
        <v>-44.12</v>
      </c>
      <c r="R92" t="n">
        <v>32.44</v>
      </c>
      <c r="S92" t="inlineStr">
        <is>
          <t>-</t>
        </is>
      </c>
      <c r="T92" t="inlineStr">
        <is>
          <t>-</t>
        </is>
      </c>
      <c r="U92" t="inlineStr">
        <is>
          <t>-</t>
        </is>
      </c>
      <c r="V92" t="inlineStr">
        <is>
          <t>-</t>
        </is>
      </c>
    </row>
    <row r="93">
      <c r="A93" s="5" t="inlineStr">
        <is>
          <t>EBIT-Wachstum 10J in %</t>
        </is>
      </c>
      <c r="B93" s="5" t="inlineStr">
        <is>
          <t>EBIT Growth 10Y in %</t>
        </is>
      </c>
      <c r="C93" t="n">
        <v>79.06999999999999</v>
      </c>
      <c r="D93" t="n">
        <v>71.47</v>
      </c>
      <c r="E93" t="n">
        <v>76.45999999999999</v>
      </c>
      <c r="F93" t="n">
        <v>82.61</v>
      </c>
      <c r="G93" t="n">
        <v>67.77</v>
      </c>
      <c r="H93" t="n">
        <v>35.9</v>
      </c>
      <c r="I93" t="n">
        <v>51.19</v>
      </c>
      <c r="J93" t="n">
        <v>42.56</v>
      </c>
      <c r="K93" t="n">
        <v>31.71</v>
      </c>
      <c r="L93" t="n">
        <v>13.02</v>
      </c>
      <c r="M93" t="n">
        <v>-27.57</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-6.07</v>
      </c>
      <c r="D94" t="n">
        <v>-57.69</v>
      </c>
      <c r="E94" t="n">
        <v>157.27</v>
      </c>
      <c r="F94" t="n">
        <v>-18.75</v>
      </c>
      <c r="G94" t="n">
        <v>69.2</v>
      </c>
      <c r="H94" t="n">
        <v>27.75</v>
      </c>
      <c r="I94" t="n">
        <v>-31.42</v>
      </c>
      <c r="J94" t="n">
        <v>115.87</v>
      </c>
      <c r="K94" t="n">
        <v>-38.34</v>
      </c>
      <c r="L94" t="n">
        <v>142.21</v>
      </c>
      <c r="M94" t="n">
        <v>-52.98</v>
      </c>
      <c r="N94" t="n">
        <v>34.77</v>
      </c>
      <c r="O94" t="n">
        <v>-114.45</v>
      </c>
      <c r="P94" t="n">
        <v>1598.99</v>
      </c>
      <c r="Q94" t="n">
        <v>-5.26</v>
      </c>
      <c r="R94" t="n">
        <v>-142.74</v>
      </c>
      <c r="S94" t="n">
        <v>325.22</v>
      </c>
      <c r="T94" t="n">
        <v>-37.5</v>
      </c>
      <c r="U94" t="n">
        <v>-142.2</v>
      </c>
      <c r="V94" t="inlineStr">
        <is>
          <t>-</t>
        </is>
      </c>
    </row>
    <row r="95">
      <c r="A95" s="5" t="inlineStr">
        <is>
          <t>Op.Cashflow Wachstum 3J in %</t>
        </is>
      </c>
      <c r="B95" s="5" t="inlineStr">
        <is>
          <t>Op.Cashflow Wachstum 3Y in %</t>
        </is>
      </c>
      <c r="C95" t="n">
        <v>31.17</v>
      </c>
      <c r="D95" t="n">
        <v>26.94</v>
      </c>
      <c r="E95" t="n">
        <v>69.23999999999999</v>
      </c>
      <c r="F95" t="n">
        <v>26.07</v>
      </c>
      <c r="G95" t="n">
        <v>21.84</v>
      </c>
      <c r="H95" t="n">
        <v>37.4</v>
      </c>
      <c r="I95" t="n">
        <v>15.37</v>
      </c>
      <c r="J95" t="n">
        <v>73.25</v>
      </c>
      <c r="K95" t="n">
        <v>16.96</v>
      </c>
      <c r="L95" t="n">
        <v>41.33</v>
      </c>
      <c r="M95" t="n">
        <v>-44.22</v>
      </c>
      <c r="N95" t="n">
        <v>506.44</v>
      </c>
      <c r="O95" t="n">
        <v>493.09</v>
      </c>
      <c r="P95" t="n">
        <v>483.66</v>
      </c>
      <c r="Q95" t="n">
        <v>59.07</v>
      </c>
      <c r="R95" t="n">
        <v>48.33</v>
      </c>
      <c r="S95" t="n">
        <v>48.51</v>
      </c>
      <c r="T95" t="inlineStr">
        <is>
          <t>-</t>
        </is>
      </c>
      <c r="U95" t="inlineStr">
        <is>
          <t>-</t>
        </is>
      </c>
      <c r="V95" t="inlineStr">
        <is>
          <t>-</t>
        </is>
      </c>
    </row>
    <row r="96">
      <c r="A96" s="5" t="inlineStr">
        <is>
          <t>Op.Cashflow Wachstum 5J in %</t>
        </is>
      </c>
      <c r="B96" s="5" t="inlineStr">
        <is>
          <t>Op.Cashflow Wachstum 5Y in %</t>
        </is>
      </c>
      <c r="C96" t="n">
        <v>28.79</v>
      </c>
      <c r="D96" t="n">
        <v>35.56</v>
      </c>
      <c r="E96" t="n">
        <v>40.81</v>
      </c>
      <c r="F96" t="n">
        <v>32.53</v>
      </c>
      <c r="G96" t="n">
        <v>28.61</v>
      </c>
      <c r="H96" t="n">
        <v>43.21</v>
      </c>
      <c r="I96" t="n">
        <v>27.07</v>
      </c>
      <c r="J96" t="n">
        <v>40.31</v>
      </c>
      <c r="K96" t="n">
        <v>-5.76</v>
      </c>
      <c r="L96" t="n">
        <v>321.71</v>
      </c>
      <c r="M96" t="n">
        <v>292.21</v>
      </c>
      <c r="N96" t="n">
        <v>274.26</v>
      </c>
      <c r="O96" t="n">
        <v>332.35</v>
      </c>
      <c r="P96" t="n">
        <v>347.74</v>
      </c>
      <c r="Q96" t="n">
        <v>-0.5</v>
      </c>
      <c r="R96" t="inlineStr">
        <is>
          <t>-</t>
        </is>
      </c>
      <c r="S96" t="inlineStr">
        <is>
          <t>-</t>
        </is>
      </c>
      <c r="T96" t="inlineStr">
        <is>
          <t>-</t>
        </is>
      </c>
      <c r="U96" t="inlineStr">
        <is>
          <t>-</t>
        </is>
      </c>
      <c r="V96" t="inlineStr">
        <is>
          <t>-</t>
        </is>
      </c>
    </row>
    <row r="97">
      <c r="A97" s="5" t="inlineStr">
        <is>
          <t>Op.Cashflow Wachstum 10J in %</t>
        </is>
      </c>
      <c r="B97" s="5" t="inlineStr">
        <is>
          <t>Op.Cashflow Wachstum 10Y in %</t>
        </is>
      </c>
      <c r="C97" t="n">
        <v>36</v>
      </c>
      <c r="D97" t="n">
        <v>31.31</v>
      </c>
      <c r="E97" t="n">
        <v>40.56</v>
      </c>
      <c r="F97" t="n">
        <v>13.39</v>
      </c>
      <c r="G97" t="n">
        <v>175.16</v>
      </c>
      <c r="H97" t="n">
        <v>167.71</v>
      </c>
      <c r="I97" t="n">
        <v>150.67</v>
      </c>
      <c r="J97" t="n">
        <v>186.33</v>
      </c>
      <c r="K97" t="n">
        <v>170.99</v>
      </c>
      <c r="L97" t="n">
        <v>160.61</v>
      </c>
      <c r="M97" t="inlineStr">
        <is>
          <t>-</t>
        </is>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777.4</v>
      </c>
      <c r="D98" t="n">
        <v>533.9</v>
      </c>
      <c r="E98" t="n">
        <v>582.2</v>
      </c>
      <c r="F98" t="n">
        <v>549</v>
      </c>
      <c r="G98" t="n">
        <v>117.4</v>
      </c>
      <c r="H98" t="n">
        <v>244.6</v>
      </c>
      <c r="I98" t="n">
        <v>315.2</v>
      </c>
      <c r="J98" t="n">
        <v>282.8</v>
      </c>
      <c r="K98" t="n">
        <v>237.2</v>
      </c>
      <c r="L98" t="n">
        <v>185.3</v>
      </c>
      <c r="M98" t="n">
        <v>49.9</v>
      </c>
      <c r="N98" t="n">
        <v>99.09999999999999</v>
      </c>
      <c r="O98" t="n">
        <v>137.9</v>
      </c>
      <c r="P98" t="n">
        <v>120.2</v>
      </c>
      <c r="Q98" t="n">
        <v>85.7</v>
      </c>
      <c r="R98" t="n">
        <v>-50.1</v>
      </c>
      <c r="S98" t="n">
        <v>1037</v>
      </c>
      <c r="T98" t="n">
        <v>1109</v>
      </c>
      <c r="U98" t="n">
        <v>1133</v>
      </c>
      <c r="V98" t="n">
        <v>957.8</v>
      </c>
      <c r="W98" t="n">
        <v>524.1</v>
      </c>
    </row>
  </sheetData>
  <pageMargins bottom="1" footer="0.5" header="0.5" left="0.75" right="0.75" top="1"/>
</worksheet>
</file>

<file path=xl/worksheets/sheet18.xml><?xml version="1.0" encoding="utf-8"?>
<worksheet xmlns="http://schemas.openxmlformats.org/spreadsheetml/2006/main">
  <sheetPr>
    <outlinePr summaryBelow="1" summaryRight="1"/>
    <pageSetUpPr/>
  </sheetPr>
  <dimension ref="A1:L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s>
  <sheetData>
    <row r="1">
      <c r="A1" s="1" t="inlineStr">
        <is>
          <t xml:space="preserve">EVONIK INDUSTRIES </t>
        </is>
      </c>
      <c r="B1" s="2" t="inlineStr">
        <is>
          <t>WKN: EVNK01  ISIN: DE000EVNK013  Symbol:EVK  Typ: Aktie</t>
        </is>
      </c>
      <c r="C1" s="2" t="inlineStr"/>
      <c r="D1" s="2" t="inlineStr"/>
      <c r="E1" s="2" t="inlineStr"/>
      <c r="F1" s="2">
        <f>HYPERLINK("mdax_Stock_Data_EUR.xlsx#INDEX!A1",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+49-201-177-01</t>
        </is>
      </c>
      <c r="G4" t="inlineStr">
        <is>
          <t>04.03.2020</t>
        </is>
      </c>
      <c r="H4" t="inlineStr">
        <is>
          <t>Publication Of Annual Report</t>
        </is>
      </c>
      <c r="J4" t="inlineStr">
        <is>
          <t>RAG-Stiftung</t>
        </is>
      </c>
      <c r="L4" t="inlineStr">
        <is>
          <t>67,91%</t>
        </is>
      </c>
    </row>
    <row r="5">
      <c r="A5" s="5" t="inlineStr">
        <is>
          <t>Ticker</t>
        </is>
      </c>
      <c r="B5" t="inlineStr">
        <is>
          <t>EVK</t>
        </is>
      </c>
      <c r="C5" s="5" t="inlineStr">
        <is>
          <t>Fax</t>
        </is>
      </c>
      <c r="D5" s="5" t="inlineStr"/>
      <c r="E5" t="inlineStr">
        <is>
          <t>+49-201-177-3475</t>
        </is>
      </c>
      <c r="G5" t="inlineStr">
        <is>
          <t>07.05.2020</t>
        </is>
      </c>
      <c r="H5" t="inlineStr">
        <is>
          <t>Result Q1</t>
        </is>
      </c>
      <c r="J5" t="inlineStr">
        <is>
          <t>BlackRock, Inc.</t>
        </is>
      </c>
      <c r="L5" t="inlineStr">
        <is>
          <t>2,97%</t>
        </is>
      </c>
    </row>
    <row r="6">
      <c r="A6" s="5" t="inlineStr">
        <is>
          <t>Gelistet Seit / Listed Since</t>
        </is>
      </c>
      <c r="B6" t="inlineStr">
        <is>
          <t>-</t>
        </is>
      </c>
      <c r="C6" s="5" t="inlineStr">
        <is>
          <t>Internet</t>
        </is>
      </c>
      <c r="D6" s="5" t="inlineStr"/>
      <c r="E6" t="inlineStr">
        <is>
          <t>http://corporate.evonik.de/</t>
        </is>
      </c>
      <c r="G6" t="inlineStr">
        <is>
          <t>02.06.2020</t>
        </is>
      </c>
      <c r="H6" t="inlineStr">
        <is>
          <t>Dividend Payout</t>
        </is>
      </c>
      <c r="J6" t="inlineStr">
        <is>
          <t>Freefloat</t>
        </is>
      </c>
      <c r="L6" t="inlineStr">
        <is>
          <t>29,12%</t>
        </is>
      </c>
    </row>
    <row r="7">
      <c r="A7" s="5" t="inlineStr">
        <is>
          <t>Nominalwert / Nominal Value</t>
        </is>
      </c>
      <c r="B7" t="inlineStr">
        <is>
          <t>1,00</t>
        </is>
      </c>
      <c r="C7" s="5" t="inlineStr">
        <is>
          <t>E-Mail</t>
        </is>
      </c>
      <c r="D7" s="5" t="inlineStr"/>
      <c r="E7" t="inlineStr">
        <is>
          <t>info@evonik.com</t>
        </is>
      </c>
      <c r="G7" t="inlineStr">
        <is>
          <t>04.08.2020</t>
        </is>
      </c>
      <c r="H7" t="inlineStr">
        <is>
          <t>Score Half Year</t>
        </is>
      </c>
    </row>
    <row r="8">
      <c r="A8" s="5" t="inlineStr">
        <is>
          <t>Land / Country</t>
        </is>
      </c>
      <c r="B8" t="inlineStr">
        <is>
          <t>Deutschland</t>
        </is>
      </c>
      <c r="C8" s="5" t="inlineStr">
        <is>
          <t>Inv. Relations Telefon / Phone</t>
        </is>
      </c>
      <c r="D8" s="5" t="inlineStr"/>
      <c r="E8" t="inlineStr">
        <is>
          <t>+49-201-177-3150</t>
        </is>
      </c>
      <c r="G8" t="inlineStr">
        <is>
          <t>31.08.2020</t>
        </is>
      </c>
      <c r="H8" t="inlineStr">
        <is>
          <t>Annual General Meeting</t>
        </is>
      </c>
    </row>
    <row r="9">
      <c r="A9" s="5" t="inlineStr">
        <is>
          <t>Währung / Currency</t>
        </is>
      </c>
      <c r="B9" t="inlineStr">
        <is>
          <t>EUR</t>
        </is>
      </c>
      <c r="C9" s="5" t="inlineStr">
        <is>
          <t>Kontaktperson / Contact Person</t>
        </is>
      </c>
      <c r="D9" s="5" t="inlineStr"/>
      <c r="E9" t="inlineStr">
        <is>
          <t>Tim Lange</t>
        </is>
      </c>
      <c r="G9" t="inlineStr">
        <is>
          <t>03.09.2020</t>
        </is>
      </c>
      <c r="H9" t="inlineStr">
        <is>
          <t>Dividend Payout</t>
        </is>
      </c>
    </row>
    <row r="10">
      <c r="A10" s="5" t="inlineStr">
        <is>
          <t>Branche / Industry</t>
        </is>
      </c>
      <c r="B10" t="inlineStr">
        <is>
          <t>Chemistry</t>
        </is>
      </c>
      <c r="C10" s="5" t="inlineStr">
        <is>
          <t>03.11.2020</t>
        </is>
      </c>
      <c r="D10" s="5" t="inlineStr">
        <is>
          <t>Q3 Earnings</t>
        </is>
      </c>
    </row>
    <row r="11">
      <c r="A11" s="5" t="inlineStr">
        <is>
          <t>Sektor / Sector</t>
        </is>
      </c>
      <c r="B11" t="inlineStr">
        <is>
          <t>Chemicals / Pharmaceuticals</t>
        </is>
      </c>
    </row>
    <row r="12">
      <c r="A12" s="5" t="inlineStr">
        <is>
          <t>Typ / Genre</t>
        </is>
      </c>
      <c r="B12" t="inlineStr">
        <is>
          <t>Namensaktie</t>
        </is>
      </c>
    </row>
    <row r="13">
      <c r="A13" s="5" t="inlineStr">
        <is>
          <t>Adresse / Address</t>
        </is>
      </c>
      <c r="B13" t="inlineStr">
        <is>
          <t>Evonik Industries AGRellinghauser Straße 1-11  D-45128 Essen</t>
        </is>
      </c>
    </row>
    <row r="14">
      <c r="A14" s="5" t="inlineStr">
        <is>
          <t>Management</t>
        </is>
      </c>
      <c r="B14" t="inlineStr">
        <is>
          <t>Christian Kullmann, Dr. Harald Schwager, Ute Wolf, Thomas Wessel</t>
        </is>
      </c>
    </row>
    <row r="15">
      <c r="A15" s="5" t="inlineStr">
        <is>
          <t>Aufsichtsrat / Board</t>
        </is>
      </c>
      <c r="B15" t="inlineStr">
        <is>
          <t>Bernd Tönjes, Edeltraud Glänzer, Professor Dr. Barbara Albert, Prof. Dr. Aldo Belloni, Prof. Dr. Barbara Grunewald, Dr. Siegfried Luther, Michael Rüdiger, Peter Spuhler, Angela Titzrath, Dr. Volker Trautz, Ulrich Weber, Martin Albers, Jens Barnhusen, Karin Erhard, Martin Kubessa, Frank Löllgen, Hussin El Moussaoui, Martina Reisch, Dr. Thomas Sauer, Anke Strüber-Hummelt</t>
        </is>
      </c>
    </row>
    <row r="16">
      <c r="A16" s="5" t="inlineStr">
        <is>
          <t>Beschreibung</t>
        </is>
      </c>
      <c r="B16" t="inlineStr">
        <is>
          <t>Die Evonik Industries AG zählt zu den weltweit führenden Unternehmen im Bereich Spezialchemie. Das Unternehmen ist in einer Vielzahl von Märkten und Anwendungsgebieten tätig und produziert chemische Produkte und Systemlösungen für Konsumgüter, die pharmazeutische Gesundheitsversorgung, Tierernährung, den Energiemarkt, die internationale Kunststoff- und Gummiindustrie und Hightech-Anwendungen auf chemischer, thermischer und mechanischer Basis. Die Produkte des Unternehmens finden sich unter anderem in Hygieneartikeln, Solaranwendungen, Verpackungen, Halbleiterelektronik, Batterien, Baumaterialien, Farben und Lacken oder Pflanzenschutzmitteln wieder. Das deutsche Unternehmen vertreibt seine Produkte auf der ganzen Welt und betreibt Produktionsanlagen an 24 internationalen Standorten. Im Januar 2017 übernahm das Unternehmen das Spezialadditiv-Geschäft von Air Products and Chemicals. Copyright 2014 FINANCE BASE AG</t>
        </is>
      </c>
    </row>
    <row r="17">
      <c r="A17" s="5" t="inlineStr">
        <is>
          <t>Profile</t>
        </is>
      </c>
      <c r="B17" t="inlineStr">
        <is>
          <t>Evonik Industries AG is a global leader in specialty chemicals. The company is active in a variety of markets and applications and produces chemical products and system solutions for consumer goods, pharmaceutical health care, animal nutrition, the energy market, the international plastics and rubber industry and high-tech applications in chemical, thermal and mechanical base. The company's products can be found among others in hygiene articles, solar applications, packaging, semiconductor electronics, batteries, construction materials, paints and coatings and crop protection products again. The German company sells its products around the world and operates production facilities at 24 international locations. In January 2017, the Company acquired the specialty additives business of Air Products and Chemicals.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row>
    <row r="20">
      <c r="A20" s="5" t="inlineStr">
        <is>
          <t>Umsatz</t>
        </is>
      </c>
      <c r="B20" s="5" t="inlineStr">
        <is>
          <t>Revenue</t>
        </is>
      </c>
      <c r="C20" t="n">
        <v>13108</v>
      </c>
      <c r="D20" t="n">
        <v>15024</v>
      </c>
      <c r="E20" t="n">
        <v>14419</v>
      </c>
      <c r="F20" t="n">
        <v>12732</v>
      </c>
      <c r="G20" t="n">
        <v>13507</v>
      </c>
      <c r="H20" t="n">
        <v>12917</v>
      </c>
      <c r="I20" t="n">
        <v>12874</v>
      </c>
      <c r="J20" t="n">
        <v>13629</v>
      </c>
      <c r="K20" t="n">
        <v>14540</v>
      </c>
      <c r="L20" t="n">
        <v>13300</v>
      </c>
    </row>
    <row r="21">
      <c r="A21" s="5" t="inlineStr">
        <is>
          <t>Bruttoergebnis vom Umsatz</t>
        </is>
      </c>
      <c r="B21" s="5" t="inlineStr">
        <is>
          <t>Gross Profit</t>
        </is>
      </c>
      <c r="C21" t="n">
        <v>3695</v>
      </c>
      <c r="D21" t="n">
        <v>4625</v>
      </c>
      <c r="E21" t="n">
        <v>4481</v>
      </c>
      <c r="F21" t="n">
        <v>4198</v>
      </c>
      <c r="G21" t="n">
        <v>4411</v>
      </c>
      <c r="H21" t="n">
        <v>3609</v>
      </c>
      <c r="I21" t="n">
        <v>3564</v>
      </c>
      <c r="J21" t="n">
        <v>3929</v>
      </c>
      <c r="K21" t="n">
        <v>4293</v>
      </c>
      <c r="L21" t="n">
        <v>3860</v>
      </c>
    </row>
    <row r="22">
      <c r="A22" s="5" t="inlineStr">
        <is>
          <t>Operatives Ergebnis (EBIT)</t>
        </is>
      </c>
      <c r="B22" s="5" t="inlineStr">
        <is>
          <t>EBIT Earning Before Interest &amp; Tax</t>
        </is>
      </c>
      <c r="C22" t="n">
        <v>1086</v>
      </c>
      <c r="D22" t="n">
        <v>1367</v>
      </c>
      <c r="E22" t="n">
        <v>1219</v>
      </c>
      <c r="F22" t="n">
        <v>1337</v>
      </c>
      <c r="G22" t="n">
        <v>1679</v>
      </c>
      <c r="H22" t="n">
        <v>1046</v>
      </c>
      <c r="I22" t="n">
        <v>1021</v>
      </c>
      <c r="J22" t="n">
        <v>1877</v>
      </c>
      <c r="K22" t="n">
        <v>1837</v>
      </c>
      <c r="L22" t="n">
        <v>1339</v>
      </c>
    </row>
    <row r="23">
      <c r="A23" s="5" t="inlineStr">
        <is>
          <t>Finanzergebnis</t>
        </is>
      </c>
      <c r="B23" s="5" t="inlineStr">
        <is>
          <t>Financial Result</t>
        </is>
      </c>
      <c r="C23" t="n">
        <v>-132</v>
      </c>
      <c r="D23" t="n">
        <v>-165</v>
      </c>
      <c r="E23" t="n">
        <v>-192</v>
      </c>
      <c r="F23" t="n">
        <v>-213</v>
      </c>
      <c r="G23" t="n">
        <v>-238</v>
      </c>
      <c r="H23" t="n">
        <v>-204</v>
      </c>
      <c r="I23" t="n">
        <v>-185</v>
      </c>
      <c r="J23" t="n">
        <v>-265</v>
      </c>
      <c r="K23" t="n">
        <v>-294</v>
      </c>
      <c r="L23" t="n">
        <v>-364</v>
      </c>
    </row>
    <row r="24">
      <c r="A24" s="5" t="inlineStr">
        <is>
          <t>Ergebnis vor Steuer (EBT)</t>
        </is>
      </c>
      <c r="B24" s="5" t="inlineStr">
        <is>
          <t>EBT Earning Before Tax</t>
        </is>
      </c>
      <c r="C24" t="n">
        <v>954</v>
      </c>
      <c r="D24" t="n">
        <v>1202</v>
      </c>
      <c r="E24" t="n">
        <v>1027</v>
      </c>
      <c r="F24" t="n">
        <v>1124</v>
      </c>
      <c r="G24" t="n">
        <v>1441</v>
      </c>
      <c r="H24" t="n">
        <v>842</v>
      </c>
      <c r="I24" t="n">
        <v>836</v>
      </c>
      <c r="J24" t="n">
        <v>1612</v>
      </c>
      <c r="K24" t="n">
        <v>1543</v>
      </c>
      <c r="L24" t="n">
        <v>975</v>
      </c>
    </row>
    <row r="25">
      <c r="A25" s="5" t="inlineStr">
        <is>
          <t>Steuern auf Einkommen und Ertrag</t>
        </is>
      </c>
      <c r="B25" s="5" t="inlineStr">
        <is>
          <t>Taxes on income and earnings</t>
        </is>
      </c>
      <c r="C25" t="n">
        <v>180</v>
      </c>
      <c r="D25" t="n">
        <v>250</v>
      </c>
      <c r="E25" t="n">
        <v>293</v>
      </c>
      <c r="F25" t="n">
        <v>362</v>
      </c>
      <c r="G25" t="n">
        <v>422</v>
      </c>
      <c r="H25" t="n">
        <v>252</v>
      </c>
      <c r="I25" t="n">
        <v>220</v>
      </c>
      <c r="J25" t="n">
        <v>460</v>
      </c>
      <c r="K25" t="n">
        <v>451</v>
      </c>
      <c r="L25" t="n">
        <v>175</v>
      </c>
    </row>
    <row r="26">
      <c r="A26" s="5" t="inlineStr">
        <is>
          <t>Ergebnis nach Steuer</t>
        </is>
      </c>
      <c r="B26" s="5" t="inlineStr">
        <is>
          <t>Earnings after tax</t>
        </is>
      </c>
      <c r="C26" t="n">
        <v>774</v>
      </c>
      <c r="D26" t="n">
        <v>952</v>
      </c>
      <c r="E26" t="n">
        <v>734</v>
      </c>
      <c r="F26" t="n">
        <v>762</v>
      </c>
      <c r="G26" t="n">
        <v>1019</v>
      </c>
      <c r="H26" t="n">
        <v>590</v>
      </c>
      <c r="I26" t="n">
        <v>616</v>
      </c>
      <c r="J26" t="n">
        <v>1152</v>
      </c>
      <c r="K26" t="n">
        <v>1092</v>
      </c>
      <c r="L26" t="n">
        <v>800</v>
      </c>
    </row>
    <row r="27">
      <c r="A27" s="5" t="inlineStr">
        <is>
          <t>Minderheitenanteil</t>
        </is>
      </c>
      <c r="B27" s="5" t="inlineStr">
        <is>
          <t>Minority Share</t>
        </is>
      </c>
      <c r="C27" t="n">
        <v>-21</v>
      </c>
      <c r="D27" t="n">
        <v>-22</v>
      </c>
      <c r="E27" t="n">
        <v>-17</v>
      </c>
      <c r="F27" t="n">
        <v>-14</v>
      </c>
      <c r="G27" t="n">
        <v>-11</v>
      </c>
      <c r="H27" t="n">
        <v>-13</v>
      </c>
      <c r="I27" t="n">
        <v>41</v>
      </c>
      <c r="J27" t="n">
        <v>-3</v>
      </c>
      <c r="K27" t="n">
        <v>-3</v>
      </c>
      <c r="L27" t="n">
        <v>-59</v>
      </c>
    </row>
    <row r="28">
      <c r="A28" s="5" t="inlineStr">
        <is>
          <t>Jahresüberschuss/-fehlbetrag</t>
        </is>
      </c>
      <c r="B28" s="5" t="inlineStr">
        <is>
          <t>Net Profit</t>
        </is>
      </c>
      <c r="C28" t="n">
        <v>2106</v>
      </c>
      <c r="D28" t="n">
        <v>932</v>
      </c>
      <c r="E28" t="n">
        <v>717</v>
      </c>
      <c r="F28" t="n">
        <v>844</v>
      </c>
      <c r="G28" t="n">
        <v>991</v>
      </c>
      <c r="H28" t="n">
        <v>568</v>
      </c>
      <c r="I28" t="n">
        <v>2054</v>
      </c>
      <c r="J28" t="n">
        <v>1164</v>
      </c>
      <c r="K28" t="n">
        <v>1011</v>
      </c>
      <c r="L28" t="n">
        <v>734</v>
      </c>
    </row>
    <row r="29">
      <c r="A29" s="5" t="inlineStr">
        <is>
          <t>Summe Umlaufvermögen</t>
        </is>
      </c>
      <c r="B29" s="5" t="inlineStr">
        <is>
          <t>Current Assets</t>
        </is>
      </c>
      <c r="C29" t="n">
        <v>6608</v>
      </c>
      <c r="D29" t="n">
        <v>5593</v>
      </c>
      <c r="E29" t="n">
        <v>5432</v>
      </c>
      <c r="F29" t="n">
        <v>8808</v>
      </c>
      <c r="G29" t="n">
        <v>6685</v>
      </c>
      <c r="H29" t="n">
        <v>5434</v>
      </c>
      <c r="I29" t="n">
        <v>6078</v>
      </c>
      <c r="J29" t="n">
        <v>5712</v>
      </c>
      <c r="K29" t="n">
        <v>5918</v>
      </c>
      <c r="L29" t="n">
        <v>9804</v>
      </c>
    </row>
    <row r="30">
      <c r="A30" s="5" t="inlineStr">
        <is>
          <t>Summe Anlagevermögen</t>
        </is>
      </c>
      <c r="B30" s="5" t="inlineStr">
        <is>
          <t>Fixed Assets</t>
        </is>
      </c>
      <c r="C30" t="n">
        <v>15415</v>
      </c>
      <c r="D30" t="n">
        <v>14689</v>
      </c>
      <c r="E30" t="n">
        <v>14507</v>
      </c>
      <c r="F30" t="n">
        <v>10837</v>
      </c>
      <c r="G30" t="n">
        <v>10320</v>
      </c>
      <c r="H30" t="n">
        <v>10251</v>
      </c>
      <c r="I30" t="n">
        <v>9820</v>
      </c>
      <c r="J30" t="n">
        <v>10951</v>
      </c>
      <c r="K30" t="n">
        <v>11026</v>
      </c>
      <c r="L30" t="n">
        <v>10739</v>
      </c>
    </row>
    <row r="31">
      <c r="A31" s="5" t="inlineStr">
        <is>
          <t>Summe Aktiva</t>
        </is>
      </c>
      <c r="B31" s="5" t="inlineStr">
        <is>
          <t>Total Assets</t>
        </is>
      </c>
      <c r="C31" t="n">
        <v>22023</v>
      </c>
      <c r="D31" t="n">
        <v>20282</v>
      </c>
      <c r="E31" t="n">
        <v>19939</v>
      </c>
      <c r="F31" t="n">
        <v>19645</v>
      </c>
      <c r="G31" t="n">
        <v>17005</v>
      </c>
      <c r="H31" t="n">
        <v>15685</v>
      </c>
      <c r="I31" t="n">
        <v>15898</v>
      </c>
      <c r="J31" t="n">
        <v>16663</v>
      </c>
      <c r="K31" t="n">
        <v>16944</v>
      </c>
      <c r="L31" t="n">
        <v>20543</v>
      </c>
    </row>
    <row r="32">
      <c r="A32" s="5" t="inlineStr">
        <is>
          <t>Summe kurzfristiges Fremdkapital</t>
        </is>
      </c>
      <c r="B32" s="5" t="inlineStr">
        <is>
          <t>Short-Term Debt</t>
        </is>
      </c>
      <c r="C32" t="n">
        <v>3554</v>
      </c>
      <c r="D32" t="n">
        <v>3354</v>
      </c>
      <c r="E32" t="n">
        <v>3278</v>
      </c>
      <c r="F32" t="n">
        <v>3195</v>
      </c>
      <c r="G32" t="n">
        <v>3076</v>
      </c>
      <c r="H32" t="n">
        <v>2922</v>
      </c>
      <c r="I32" t="n">
        <v>3654</v>
      </c>
      <c r="J32" t="n">
        <v>4217</v>
      </c>
      <c r="K32" t="n">
        <v>3386</v>
      </c>
      <c r="L32" t="n">
        <v>6447</v>
      </c>
    </row>
    <row r="33">
      <c r="A33" s="5" t="inlineStr">
        <is>
          <t>Summe langfristiges Fremdkapital</t>
        </is>
      </c>
      <c r="B33" s="5" t="inlineStr">
        <is>
          <t>Long-Term Debt</t>
        </is>
      </c>
      <c r="C33" t="n">
        <v>9409</v>
      </c>
      <c r="D33" t="n">
        <v>9103</v>
      </c>
      <c r="E33" t="n">
        <v>9134</v>
      </c>
      <c r="F33" t="n">
        <v>8700</v>
      </c>
      <c r="G33" t="n">
        <v>6353</v>
      </c>
      <c r="H33" t="n">
        <v>6241</v>
      </c>
      <c r="I33" t="n">
        <v>5397</v>
      </c>
      <c r="J33" t="n">
        <v>5617</v>
      </c>
      <c r="K33" t="n">
        <v>7484</v>
      </c>
      <c r="L33" t="n">
        <v>8127</v>
      </c>
    </row>
    <row r="34">
      <c r="A34" s="5" t="inlineStr">
        <is>
          <t>Summe Fremdkapital</t>
        </is>
      </c>
      <c r="B34" s="5" t="inlineStr">
        <is>
          <t>Total Liabilities</t>
        </is>
      </c>
      <c r="C34" t="n">
        <v>12963</v>
      </c>
      <c r="D34" t="n">
        <v>12457</v>
      </c>
      <c r="E34" t="n">
        <v>12412</v>
      </c>
      <c r="F34" t="n">
        <v>11895</v>
      </c>
      <c r="G34" t="n">
        <v>9429</v>
      </c>
      <c r="H34" t="n">
        <v>9163</v>
      </c>
      <c r="I34" t="n">
        <v>9051</v>
      </c>
      <c r="J34" t="n">
        <v>9834</v>
      </c>
      <c r="K34" t="n">
        <v>10870</v>
      </c>
      <c r="L34" t="n">
        <v>14574</v>
      </c>
    </row>
    <row r="35">
      <c r="A35" s="5" t="inlineStr">
        <is>
          <t>Minderheitenanteil</t>
        </is>
      </c>
      <c r="B35" s="5" t="inlineStr">
        <is>
          <t>Minority Share</t>
        </is>
      </c>
      <c r="C35" t="n">
        <v>90</v>
      </c>
      <c r="D35" t="n">
        <v>96</v>
      </c>
      <c r="E35" t="n">
        <v>88</v>
      </c>
      <c r="F35" t="n">
        <v>92</v>
      </c>
      <c r="G35" t="n">
        <v>83</v>
      </c>
      <c r="H35" t="n">
        <v>95</v>
      </c>
      <c r="I35" t="n">
        <v>78</v>
      </c>
      <c r="J35" t="n">
        <v>111</v>
      </c>
      <c r="K35" t="n">
        <v>93</v>
      </c>
      <c r="L35" t="n">
        <v>593</v>
      </c>
    </row>
    <row r="36">
      <c r="A36" s="5" t="inlineStr">
        <is>
          <t>Summe Eigenkapital</t>
        </is>
      </c>
      <c r="B36" s="5" t="inlineStr">
        <is>
          <t>Equity</t>
        </is>
      </c>
      <c r="C36" t="n">
        <v>8970</v>
      </c>
      <c r="D36" t="n">
        <v>7729</v>
      </c>
      <c r="E36" t="n">
        <v>7439</v>
      </c>
      <c r="F36" t="n">
        <v>7658</v>
      </c>
      <c r="G36" t="n">
        <v>7493</v>
      </c>
      <c r="H36" t="n">
        <v>6427</v>
      </c>
      <c r="I36" t="n">
        <v>6769</v>
      </c>
      <c r="J36" t="n">
        <v>6718</v>
      </c>
      <c r="K36" t="n">
        <v>5981</v>
      </c>
      <c r="L36" t="n">
        <v>5376</v>
      </c>
    </row>
    <row r="37">
      <c r="A37" s="5" t="inlineStr">
        <is>
          <t>Summe Passiva</t>
        </is>
      </c>
      <c r="B37" s="5" t="inlineStr">
        <is>
          <t>Liabilities &amp; Shareholder Equity</t>
        </is>
      </c>
      <c r="C37" t="n">
        <v>22023</v>
      </c>
      <c r="D37" t="n">
        <v>20282</v>
      </c>
      <c r="E37" t="n">
        <v>19939</v>
      </c>
      <c r="F37" t="n">
        <v>19645</v>
      </c>
      <c r="G37" t="n">
        <v>17005</v>
      </c>
      <c r="H37" t="n">
        <v>15685</v>
      </c>
      <c r="I37" t="n">
        <v>15898</v>
      </c>
      <c r="J37" t="n">
        <v>16663</v>
      </c>
      <c r="K37" t="n">
        <v>16944</v>
      </c>
      <c r="L37" t="n">
        <v>20543</v>
      </c>
    </row>
    <row r="38">
      <c r="A38" s="5" t="inlineStr">
        <is>
          <t>Mio.Aktien im Umlauf</t>
        </is>
      </c>
      <c r="B38" s="5" t="inlineStr">
        <is>
          <t>Million shares outstanding</t>
        </is>
      </c>
      <c r="C38" t="n">
        <v>466</v>
      </c>
      <c r="D38" t="n">
        <v>466</v>
      </c>
      <c r="E38" t="n">
        <v>466</v>
      </c>
      <c r="F38" t="n">
        <v>466</v>
      </c>
      <c r="G38" t="n">
        <v>466</v>
      </c>
      <c r="H38" t="n">
        <v>466</v>
      </c>
      <c r="I38" t="n">
        <v>466</v>
      </c>
      <c r="J38" t="n">
        <v>466</v>
      </c>
      <c r="K38" t="n">
        <v>466</v>
      </c>
      <c r="L38" t="n">
        <v>466</v>
      </c>
    </row>
    <row r="39">
      <c r="A39" s="5" t="inlineStr">
        <is>
          <t>Gezeichnetes Kapital (in Mio.)</t>
        </is>
      </c>
      <c r="B39" s="5" t="inlineStr">
        <is>
          <t>Subscribed Capital in M</t>
        </is>
      </c>
      <c r="C39" t="n">
        <v>466</v>
      </c>
      <c r="D39" t="n">
        <v>466</v>
      </c>
      <c r="E39" t="n">
        <v>466</v>
      </c>
      <c r="F39" t="n">
        <v>466</v>
      </c>
      <c r="G39" t="n">
        <v>466</v>
      </c>
      <c r="H39" t="n">
        <v>466</v>
      </c>
      <c r="I39" t="n">
        <v>466</v>
      </c>
      <c r="J39" t="n">
        <v>466</v>
      </c>
      <c r="K39" t="n">
        <v>466</v>
      </c>
      <c r="L39" t="n">
        <v>466</v>
      </c>
    </row>
    <row r="40">
      <c r="A40" s="5" t="inlineStr">
        <is>
          <t>Ergebnis je Aktie (brutto)</t>
        </is>
      </c>
      <c r="B40" s="5" t="inlineStr">
        <is>
          <t>Earnings per share</t>
        </is>
      </c>
      <c r="C40" t="n">
        <v>2.05</v>
      </c>
      <c r="D40" t="n">
        <v>2.58</v>
      </c>
      <c r="E40" t="n">
        <v>2.2</v>
      </c>
      <c r="F40" t="n">
        <v>2.41</v>
      </c>
      <c r="G40" t="n">
        <v>3.09</v>
      </c>
      <c r="H40" t="n">
        <v>1.81</v>
      </c>
      <c r="I40" t="n">
        <v>1.79</v>
      </c>
      <c r="J40" t="n">
        <v>3.46</v>
      </c>
      <c r="K40" t="n">
        <v>3.31</v>
      </c>
      <c r="L40" t="n">
        <v>2.09</v>
      </c>
    </row>
    <row r="41">
      <c r="A41" s="5" t="inlineStr">
        <is>
          <t>Ergebnis je Aktie (unverwässert)</t>
        </is>
      </c>
      <c r="B41" s="5" t="inlineStr">
        <is>
          <t>Basic Earnings per share</t>
        </is>
      </c>
      <c r="C41" t="n">
        <v>4.52</v>
      </c>
      <c r="D41" t="n">
        <v>2</v>
      </c>
      <c r="E41" t="n">
        <v>1.53</v>
      </c>
      <c r="F41" t="n">
        <v>1.81</v>
      </c>
      <c r="G41" t="n">
        <v>2.13</v>
      </c>
      <c r="H41" t="n">
        <v>1.22</v>
      </c>
      <c r="I41" t="n">
        <v>4.41</v>
      </c>
      <c r="J41" t="n">
        <v>2.5</v>
      </c>
      <c r="K41" t="n">
        <v>2.17</v>
      </c>
      <c r="L41" t="n">
        <v>1.58</v>
      </c>
    </row>
    <row r="42">
      <c r="A42" s="5" t="inlineStr">
        <is>
          <t>Ergebnis je Aktie (verwässert)</t>
        </is>
      </c>
      <c r="B42" s="5" t="inlineStr">
        <is>
          <t>Diluted Earnings per share</t>
        </is>
      </c>
      <c r="C42" t="n">
        <v>4.52</v>
      </c>
      <c r="D42" t="n">
        <v>2</v>
      </c>
      <c r="E42" t="n">
        <v>1.53</v>
      </c>
      <c r="F42" t="n">
        <v>1.81</v>
      </c>
      <c r="G42" t="n">
        <v>2.13</v>
      </c>
      <c r="H42" t="n">
        <v>1.22</v>
      </c>
      <c r="I42" t="n">
        <v>4.41</v>
      </c>
      <c r="J42" t="n">
        <v>2.5</v>
      </c>
      <c r="K42" t="n">
        <v>2.17</v>
      </c>
      <c r="L42" t="n">
        <v>1.58</v>
      </c>
    </row>
    <row r="43">
      <c r="A43" s="5" t="inlineStr">
        <is>
          <t>Dividende je Aktie</t>
        </is>
      </c>
      <c r="B43" s="5" t="inlineStr">
        <is>
          <t>Dividend per share</t>
        </is>
      </c>
      <c r="C43" t="n">
        <v>1.15</v>
      </c>
      <c r="D43" t="n">
        <v>1.15</v>
      </c>
      <c r="E43" t="n">
        <v>1.15</v>
      </c>
      <c r="F43" t="n">
        <v>1.15</v>
      </c>
      <c r="G43" t="n">
        <v>1.15</v>
      </c>
      <c r="H43" t="n">
        <v>1</v>
      </c>
      <c r="I43" t="n">
        <v>1</v>
      </c>
      <c r="J43" t="n">
        <v>0.92</v>
      </c>
      <c r="K43" t="n">
        <v>0.91</v>
      </c>
      <c r="L43" t="n">
        <v>0.86</v>
      </c>
    </row>
    <row r="44">
      <c r="A44" s="5" t="inlineStr">
        <is>
          <t>Dividendenausschüttung in Mio</t>
        </is>
      </c>
      <c r="B44" s="5" t="inlineStr">
        <is>
          <t>Dividend Payment in M</t>
        </is>
      </c>
      <c r="C44" t="n">
        <v>536</v>
      </c>
      <c r="D44" t="n">
        <v>536</v>
      </c>
      <c r="E44" t="n">
        <v>536</v>
      </c>
      <c r="F44" t="n">
        <v>536</v>
      </c>
      <c r="G44" t="n">
        <v>536</v>
      </c>
      <c r="H44" t="n">
        <v>466</v>
      </c>
      <c r="I44" t="n">
        <v>429</v>
      </c>
      <c r="J44" t="n">
        <v>429</v>
      </c>
      <c r="K44" t="n">
        <v>425</v>
      </c>
      <c r="L44" t="n">
        <v>400</v>
      </c>
    </row>
    <row r="45">
      <c r="A45" s="5" t="inlineStr">
        <is>
          <t>Umsatz je Aktie</t>
        </is>
      </c>
      <c r="B45" s="5" t="inlineStr">
        <is>
          <t>Revenue per share</t>
        </is>
      </c>
      <c r="C45" t="n">
        <v>28.13</v>
      </c>
      <c r="D45" t="n">
        <v>32.24</v>
      </c>
      <c r="E45" t="n">
        <v>30.94</v>
      </c>
      <c r="F45" t="n">
        <v>27.32</v>
      </c>
      <c r="G45" t="n">
        <v>28.98</v>
      </c>
      <c r="H45" t="n">
        <v>27.72</v>
      </c>
      <c r="I45" t="n">
        <v>27.63</v>
      </c>
      <c r="J45" t="n">
        <v>29.25</v>
      </c>
      <c r="K45" t="n">
        <v>31.2</v>
      </c>
      <c r="L45" t="n">
        <v>28.54</v>
      </c>
    </row>
    <row r="46">
      <c r="A46" s="5" t="inlineStr">
        <is>
          <t>Buchwert je Aktie</t>
        </is>
      </c>
      <c r="B46" s="5" t="inlineStr">
        <is>
          <t>Book value per share</t>
        </is>
      </c>
      <c r="C46" t="n">
        <v>19.44</v>
      </c>
      <c r="D46" t="n">
        <v>16.79</v>
      </c>
      <c r="E46" t="n">
        <v>16.15</v>
      </c>
      <c r="F46" t="n">
        <v>16.63</v>
      </c>
      <c r="G46" t="n">
        <v>16.26</v>
      </c>
      <c r="H46" t="n">
        <v>14</v>
      </c>
      <c r="I46" t="n">
        <v>14.69</v>
      </c>
      <c r="J46" t="n">
        <v>14.65</v>
      </c>
      <c r="K46" t="n">
        <v>13.03</v>
      </c>
      <c r="L46" t="n">
        <v>12.81</v>
      </c>
    </row>
    <row r="47">
      <c r="A47" s="5" t="inlineStr">
        <is>
          <t>Cashflow je Aktie</t>
        </is>
      </c>
      <c r="B47" s="5" t="inlineStr">
        <is>
          <t>Cashflow per share</t>
        </is>
      </c>
      <c r="C47" t="n">
        <v>2.83</v>
      </c>
      <c r="D47" t="n">
        <v>3.66</v>
      </c>
      <c r="E47" t="n">
        <v>3.33</v>
      </c>
      <c r="F47" t="n">
        <v>3.77</v>
      </c>
      <c r="G47" t="n">
        <v>4.23</v>
      </c>
      <c r="H47" t="n">
        <v>2.29</v>
      </c>
      <c r="I47" t="n">
        <v>2.32</v>
      </c>
      <c r="J47" t="n">
        <v>3.05</v>
      </c>
      <c r="K47" t="n">
        <v>2.81</v>
      </c>
      <c r="L47" t="n">
        <v>4.45</v>
      </c>
    </row>
    <row r="48">
      <c r="A48" s="5" t="inlineStr">
        <is>
          <t>Bilanzsumme je Aktie</t>
        </is>
      </c>
      <c r="B48" s="5" t="inlineStr">
        <is>
          <t>Total assets per share</t>
        </is>
      </c>
      <c r="C48" t="n">
        <v>47.26</v>
      </c>
      <c r="D48" t="n">
        <v>43.52</v>
      </c>
      <c r="E48" t="n">
        <v>42.79</v>
      </c>
      <c r="F48" t="n">
        <v>42.16</v>
      </c>
      <c r="G48" t="n">
        <v>36.49</v>
      </c>
      <c r="H48" t="n">
        <v>33.66</v>
      </c>
      <c r="I48" t="n">
        <v>34.12</v>
      </c>
      <c r="J48" t="n">
        <v>35.76</v>
      </c>
      <c r="K48" t="n">
        <v>36.36</v>
      </c>
      <c r="L48" t="n">
        <v>44.08</v>
      </c>
    </row>
    <row r="49">
      <c r="A49" s="5" t="inlineStr">
        <is>
          <t>Personal am Ende des Jahres</t>
        </is>
      </c>
      <c r="B49" s="5" t="inlineStr">
        <is>
          <t>Staff at the end of year</t>
        </is>
      </c>
      <c r="C49" t="n">
        <v>32423</v>
      </c>
      <c r="D49" t="n">
        <v>36043</v>
      </c>
      <c r="E49" t="n">
        <v>36523</v>
      </c>
      <c r="F49" t="n">
        <v>34351</v>
      </c>
      <c r="G49" t="n">
        <v>33576</v>
      </c>
      <c r="H49" t="n">
        <v>33412</v>
      </c>
      <c r="I49" t="n">
        <v>33650</v>
      </c>
      <c r="J49" t="n">
        <v>33298</v>
      </c>
      <c r="K49" t="n">
        <v>33556</v>
      </c>
      <c r="L49" t="n">
        <v>34407</v>
      </c>
    </row>
    <row r="50">
      <c r="A50" s="5" t="inlineStr">
        <is>
          <t>Personalaufwand in Mio. EUR</t>
        </is>
      </c>
      <c r="B50" s="5" t="inlineStr">
        <is>
          <t>Personnel expenses in M</t>
        </is>
      </c>
      <c r="C50" t="n">
        <v>3348</v>
      </c>
      <c r="D50" t="n">
        <v>3595</v>
      </c>
      <c r="E50" t="n">
        <v>3374</v>
      </c>
      <c r="F50" t="n">
        <v>3128</v>
      </c>
      <c r="G50" t="n">
        <v>3121</v>
      </c>
      <c r="H50" t="n">
        <v>2749</v>
      </c>
      <c r="I50" t="n">
        <v>2848</v>
      </c>
      <c r="J50" t="n">
        <v>2675</v>
      </c>
      <c r="K50" t="n">
        <v>2628</v>
      </c>
      <c r="L50" t="n">
        <v>2732</v>
      </c>
    </row>
    <row r="51">
      <c r="A51" s="5" t="inlineStr">
        <is>
          <t>Aufwand je Mitarbeiter in EUR</t>
        </is>
      </c>
      <c r="B51" s="5" t="inlineStr">
        <is>
          <t>Effort per employee</t>
        </is>
      </c>
      <c r="C51" t="n">
        <v>103260</v>
      </c>
      <c r="D51" t="n">
        <v>99742</v>
      </c>
      <c r="E51" t="n">
        <v>92380</v>
      </c>
      <c r="F51" t="n">
        <v>91060</v>
      </c>
      <c r="G51" t="n">
        <v>92953</v>
      </c>
      <c r="H51" t="n">
        <v>82276</v>
      </c>
      <c r="I51" t="n">
        <v>84636</v>
      </c>
      <c r="J51" t="n">
        <v>80335</v>
      </c>
      <c r="K51" t="n">
        <v>78317</v>
      </c>
      <c r="L51" t="n">
        <v>79402</v>
      </c>
    </row>
    <row r="52">
      <c r="A52" s="5" t="inlineStr">
        <is>
          <t>Umsatz je Mitarbeiter in EUR</t>
        </is>
      </c>
      <c r="B52" s="5" t="inlineStr">
        <is>
          <t>Turnover per employee</t>
        </is>
      </c>
      <c r="C52" t="n">
        <v>404281</v>
      </c>
      <c r="D52" t="n">
        <v>416835</v>
      </c>
      <c r="E52" t="n">
        <v>394792</v>
      </c>
      <c r="F52" t="n">
        <v>370644</v>
      </c>
      <c r="G52" t="n">
        <v>402281</v>
      </c>
      <c r="H52" t="n">
        <v>386598</v>
      </c>
      <c r="I52" t="n">
        <v>382585</v>
      </c>
      <c r="J52" t="n">
        <v>409304</v>
      </c>
      <c r="K52" t="n">
        <v>433306</v>
      </c>
      <c r="L52" t="n">
        <v>386549</v>
      </c>
    </row>
    <row r="53">
      <c r="A53" s="5" t="inlineStr">
        <is>
          <t>Bruttoergebnis je Mitarbeiter in EUR</t>
        </is>
      </c>
      <c r="B53" s="5" t="inlineStr">
        <is>
          <t>Gross Profit per employee</t>
        </is>
      </c>
      <c r="C53" t="n">
        <v>113962</v>
      </c>
      <c r="D53" t="n">
        <v>128319</v>
      </c>
      <c r="E53" t="n">
        <v>122690</v>
      </c>
      <c r="F53" t="n">
        <v>122209</v>
      </c>
      <c r="G53" t="n">
        <v>131374</v>
      </c>
      <c r="H53" t="n">
        <v>108015</v>
      </c>
      <c r="I53" t="n">
        <v>105914</v>
      </c>
      <c r="J53" t="n">
        <v>117995</v>
      </c>
      <c r="K53" t="n">
        <v>127935</v>
      </c>
      <c r="L53" t="n">
        <v>112186</v>
      </c>
    </row>
    <row r="54">
      <c r="A54" s="5" t="inlineStr">
        <is>
          <t>Gewinn je Mitarbeiter in EUR</t>
        </is>
      </c>
      <c r="B54" s="5" t="inlineStr">
        <is>
          <t>Earnings per employee</t>
        </is>
      </c>
      <c r="C54" t="n">
        <v>64954</v>
      </c>
      <c r="D54" t="n">
        <v>25858</v>
      </c>
      <c r="E54" t="n">
        <v>19631</v>
      </c>
      <c r="F54" t="n">
        <v>24570</v>
      </c>
      <c r="G54" t="n">
        <v>29515</v>
      </c>
      <c r="H54" t="n">
        <v>17000</v>
      </c>
      <c r="I54" t="n">
        <v>61040</v>
      </c>
      <c r="J54" t="n">
        <v>34957</v>
      </c>
      <c r="K54" t="n">
        <v>30129</v>
      </c>
      <c r="L54" t="n">
        <v>21333</v>
      </c>
    </row>
    <row r="55">
      <c r="A55" s="5" t="inlineStr">
        <is>
          <t>KGV (Kurs/Gewinn)</t>
        </is>
      </c>
      <c r="B55" s="5" t="inlineStr">
        <is>
          <t>PE (price/earnings)</t>
        </is>
      </c>
      <c r="C55" t="n">
        <v>6</v>
      </c>
      <c r="D55" t="n">
        <v>10.9</v>
      </c>
      <c r="E55" t="n">
        <v>20.5</v>
      </c>
      <c r="F55" t="n">
        <v>15.7</v>
      </c>
      <c r="G55" t="n">
        <v>14.4</v>
      </c>
      <c r="H55" t="n">
        <v>22.2</v>
      </c>
      <c r="I55" t="n">
        <v>6.7</v>
      </c>
      <c r="J55" t="inlineStr">
        <is>
          <t>-</t>
        </is>
      </c>
      <c r="K55" t="inlineStr">
        <is>
          <t>-</t>
        </is>
      </c>
      <c r="L55" t="inlineStr">
        <is>
          <t>-</t>
        </is>
      </c>
    </row>
    <row r="56">
      <c r="A56" s="5" t="inlineStr">
        <is>
          <t>KUV (Kurs/Umsatz)</t>
        </is>
      </c>
      <c r="B56" s="5" t="inlineStr">
        <is>
          <t>PS (price/sales)</t>
        </is>
      </c>
      <c r="C56" t="n">
        <v>0.97</v>
      </c>
      <c r="D56" t="n">
        <v>0.68</v>
      </c>
      <c r="E56" t="n">
        <v>1.01</v>
      </c>
      <c r="F56" t="n">
        <v>1.04</v>
      </c>
      <c r="G56" t="n">
        <v>1.06</v>
      </c>
      <c r="H56" t="n">
        <v>0.98</v>
      </c>
      <c r="I56" t="n">
        <v>1.07</v>
      </c>
      <c r="J56" t="inlineStr">
        <is>
          <t>-</t>
        </is>
      </c>
      <c r="K56" t="inlineStr">
        <is>
          <t>-</t>
        </is>
      </c>
      <c r="L56" t="inlineStr">
        <is>
          <t>-</t>
        </is>
      </c>
    </row>
    <row r="57">
      <c r="A57" s="5" t="inlineStr">
        <is>
          <t>KBV (Kurs/Buchwert)</t>
        </is>
      </c>
      <c r="B57" s="5" t="inlineStr">
        <is>
          <t>PB (price/book value)</t>
        </is>
      </c>
      <c r="C57" t="n">
        <v>1.41</v>
      </c>
      <c r="D57" t="n">
        <v>1.31</v>
      </c>
      <c r="E57" t="n">
        <v>1.97</v>
      </c>
      <c r="F57" t="n">
        <v>1.73</v>
      </c>
      <c r="G57" t="n">
        <v>1.9</v>
      </c>
      <c r="H57" t="n">
        <v>1.97</v>
      </c>
      <c r="I57" t="n">
        <v>2.04</v>
      </c>
      <c r="J57" t="inlineStr">
        <is>
          <t>-</t>
        </is>
      </c>
      <c r="K57" t="inlineStr">
        <is>
          <t>-</t>
        </is>
      </c>
      <c r="L57" t="inlineStr">
        <is>
          <t>-</t>
        </is>
      </c>
    </row>
    <row r="58">
      <c r="A58" s="5" t="inlineStr">
        <is>
          <t>KCV (Kurs/Cashflow)</t>
        </is>
      </c>
      <c r="B58" s="5" t="inlineStr">
        <is>
          <t>PC (price/cashflow)</t>
        </is>
      </c>
      <c r="C58" t="n">
        <v>9.6</v>
      </c>
      <c r="D58" t="n">
        <v>5.96</v>
      </c>
      <c r="E58" t="n">
        <v>9.43</v>
      </c>
      <c r="F58" t="n">
        <v>7.52</v>
      </c>
      <c r="G58" t="n">
        <v>7.24</v>
      </c>
      <c r="H58" t="n">
        <v>11.86</v>
      </c>
      <c r="I58" t="n">
        <v>12.75</v>
      </c>
      <c r="J58" t="inlineStr">
        <is>
          <t>-</t>
        </is>
      </c>
      <c r="K58" t="inlineStr">
        <is>
          <t>-</t>
        </is>
      </c>
      <c r="L58" t="inlineStr">
        <is>
          <t>-</t>
        </is>
      </c>
    </row>
    <row r="59">
      <c r="A59" s="5" t="inlineStr">
        <is>
          <t>Dividendenrendite in %</t>
        </is>
      </c>
      <c r="B59" s="5" t="inlineStr">
        <is>
          <t>Dividend Yield in %</t>
        </is>
      </c>
      <c r="C59" t="n">
        <v>4.23</v>
      </c>
      <c r="D59" t="n">
        <v>5.28</v>
      </c>
      <c r="E59" t="n">
        <v>3.67</v>
      </c>
      <c r="F59" t="n">
        <v>4.05</v>
      </c>
      <c r="G59" t="n">
        <v>3.76</v>
      </c>
      <c r="H59" t="n">
        <v>3.69</v>
      </c>
      <c r="I59" t="n">
        <v>3.37</v>
      </c>
      <c r="J59" t="inlineStr">
        <is>
          <t>-</t>
        </is>
      </c>
      <c r="K59" t="inlineStr">
        <is>
          <t>-</t>
        </is>
      </c>
      <c r="L59" t="inlineStr">
        <is>
          <t>-</t>
        </is>
      </c>
    </row>
    <row r="60">
      <c r="A60" s="5" t="inlineStr">
        <is>
          <t>Gewinnrendite in %</t>
        </is>
      </c>
      <c r="B60" s="5" t="inlineStr">
        <is>
          <t>Return on profit in %</t>
        </is>
      </c>
      <c r="C60" t="n">
        <v>16.6</v>
      </c>
      <c r="D60" t="n">
        <v>9.199999999999999</v>
      </c>
      <c r="E60" t="n">
        <v>4.9</v>
      </c>
      <c r="F60" t="n">
        <v>6.4</v>
      </c>
      <c r="G60" t="n">
        <v>7</v>
      </c>
      <c r="H60" t="n">
        <v>4.5</v>
      </c>
      <c r="I60" t="n">
        <v>14.9</v>
      </c>
      <c r="J60" t="inlineStr">
        <is>
          <t>-</t>
        </is>
      </c>
      <c r="K60" t="inlineStr">
        <is>
          <t>-</t>
        </is>
      </c>
      <c r="L60" t="inlineStr">
        <is>
          <t>-</t>
        </is>
      </c>
    </row>
    <row r="61">
      <c r="A61" s="5" t="inlineStr">
        <is>
          <t>Eigenkapitalrendite in %</t>
        </is>
      </c>
      <c r="B61" s="5" t="inlineStr">
        <is>
          <t>Return on Equity in %</t>
        </is>
      </c>
      <c r="C61" t="n">
        <v>23.25</v>
      </c>
      <c r="D61" t="n">
        <v>11.91</v>
      </c>
      <c r="E61" t="n">
        <v>9.529999999999999</v>
      </c>
      <c r="F61" t="n">
        <v>10.89</v>
      </c>
      <c r="G61" t="n">
        <v>13.08</v>
      </c>
      <c r="H61" t="n">
        <v>8.710000000000001</v>
      </c>
      <c r="I61" t="n">
        <v>30</v>
      </c>
      <c r="J61" t="n">
        <v>17.04</v>
      </c>
      <c r="K61" t="n">
        <v>16.64</v>
      </c>
      <c r="L61" t="n">
        <v>12.3</v>
      </c>
    </row>
    <row r="62">
      <c r="A62" s="5" t="inlineStr">
        <is>
          <t>Umsatzrendite in %</t>
        </is>
      </c>
      <c r="B62" s="5" t="inlineStr">
        <is>
          <t>Return on sales in %</t>
        </is>
      </c>
      <c r="C62" t="n">
        <v>16.07</v>
      </c>
      <c r="D62" t="n">
        <v>6.2</v>
      </c>
      <c r="E62" t="n">
        <v>4.97</v>
      </c>
      <c r="F62" t="n">
        <v>6.63</v>
      </c>
      <c r="G62" t="n">
        <v>7.34</v>
      </c>
      <c r="H62" t="n">
        <v>4.4</v>
      </c>
      <c r="I62" t="n">
        <v>15.95</v>
      </c>
      <c r="J62" t="n">
        <v>8.539999999999999</v>
      </c>
      <c r="K62" t="n">
        <v>6.95</v>
      </c>
      <c r="L62" t="n">
        <v>5.52</v>
      </c>
    </row>
    <row r="63">
      <c r="A63" s="5" t="inlineStr">
        <is>
          <t>Gesamtkapitalrendite in %</t>
        </is>
      </c>
      <c r="B63" s="5" t="inlineStr">
        <is>
          <t>Total Return on Investment in %</t>
        </is>
      </c>
      <c r="C63" t="n">
        <v>10.57</v>
      </c>
      <c r="D63" t="n">
        <v>5.63</v>
      </c>
      <c r="E63" t="n">
        <v>4.81</v>
      </c>
      <c r="F63" t="n">
        <v>5.46</v>
      </c>
      <c r="G63" t="n">
        <v>7.27</v>
      </c>
      <c r="H63" t="n">
        <v>5.46</v>
      </c>
      <c r="I63" t="n">
        <v>14.74</v>
      </c>
      <c r="J63" t="n">
        <v>9.34</v>
      </c>
      <c r="K63" t="n">
        <v>8.51</v>
      </c>
      <c r="L63" t="n">
        <v>5.77</v>
      </c>
    </row>
    <row r="64">
      <c r="A64" s="5" t="inlineStr">
        <is>
          <t>Return on Investment in %</t>
        </is>
      </c>
      <c r="B64" s="5" t="inlineStr">
        <is>
          <t>Return on Investment in %</t>
        </is>
      </c>
      <c r="C64" t="n">
        <v>9.56</v>
      </c>
      <c r="D64" t="n">
        <v>4.6</v>
      </c>
      <c r="E64" t="n">
        <v>3.6</v>
      </c>
      <c r="F64" t="n">
        <v>4.3</v>
      </c>
      <c r="G64" t="n">
        <v>5.83</v>
      </c>
      <c r="H64" t="n">
        <v>3.62</v>
      </c>
      <c r="I64" t="n">
        <v>12.92</v>
      </c>
      <c r="J64" t="n">
        <v>6.99</v>
      </c>
      <c r="K64" t="n">
        <v>5.97</v>
      </c>
      <c r="L64" t="n">
        <v>3.57</v>
      </c>
    </row>
    <row r="65">
      <c r="A65" s="5" t="inlineStr">
        <is>
          <t>Arbeitsintensität in %</t>
        </is>
      </c>
      <c r="B65" s="5" t="inlineStr">
        <is>
          <t>Work Intensity in %</t>
        </is>
      </c>
      <c r="C65" t="n">
        <v>30</v>
      </c>
      <c r="D65" t="n">
        <v>27.58</v>
      </c>
      <c r="E65" t="n">
        <v>27.24</v>
      </c>
      <c r="F65" t="n">
        <v>44.84</v>
      </c>
      <c r="G65" t="n">
        <v>39.31</v>
      </c>
      <c r="H65" t="n">
        <v>34.64</v>
      </c>
      <c r="I65" t="n">
        <v>38.23</v>
      </c>
      <c r="J65" t="n">
        <v>34.28</v>
      </c>
      <c r="K65" t="n">
        <v>34.93</v>
      </c>
      <c r="L65" t="n">
        <v>47.72</v>
      </c>
    </row>
    <row r="66">
      <c r="A66" s="5" t="inlineStr">
        <is>
          <t>Eigenkapitalquote in %</t>
        </is>
      </c>
      <c r="B66" s="5" t="inlineStr">
        <is>
          <t>Equity Ratio in %</t>
        </is>
      </c>
      <c r="C66" t="n">
        <v>41.14</v>
      </c>
      <c r="D66" t="n">
        <v>38.58</v>
      </c>
      <c r="E66" t="n">
        <v>37.75</v>
      </c>
      <c r="F66" t="n">
        <v>39.45</v>
      </c>
      <c r="G66" t="n">
        <v>44.55</v>
      </c>
      <c r="H66" t="n">
        <v>41.58</v>
      </c>
      <c r="I66" t="n">
        <v>43.07</v>
      </c>
      <c r="J66" t="n">
        <v>40.98</v>
      </c>
      <c r="K66" t="n">
        <v>35.85</v>
      </c>
      <c r="L66" t="n">
        <v>29.06</v>
      </c>
    </row>
    <row r="67">
      <c r="A67" s="5" t="inlineStr">
        <is>
          <t>Fremdkapitalquote in %</t>
        </is>
      </c>
      <c r="B67" s="5" t="inlineStr">
        <is>
          <t>Debt Ratio in %</t>
        </is>
      </c>
      <c r="C67" t="n">
        <v>58.86</v>
      </c>
      <c r="D67" t="n">
        <v>61.42</v>
      </c>
      <c r="E67" t="n">
        <v>62.25</v>
      </c>
      <c r="F67" t="n">
        <v>60.55</v>
      </c>
      <c r="G67" t="n">
        <v>55.45</v>
      </c>
      <c r="H67" t="n">
        <v>58.42</v>
      </c>
      <c r="I67" t="n">
        <v>56.93</v>
      </c>
      <c r="J67" t="n">
        <v>59.02</v>
      </c>
      <c r="K67" t="n">
        <v>64.15000000000001</v>
      </c>
      <c r="L67" t="n">
        <v>70.94</v>
      </c>
    </row>
    <row r="68">
      <c r="A68" s="5" t="inlineStr">
        <is>
          <t>Verschuldungsgrad in %</t>
        </is>
      </c>
      <c r="B68" s="5" t="inlineStr">
        <is>
          <t>Finance Gearing in %</t>
        </is>
      </c>
      <c r="C68" t="n">
        <v>143.08</v>
      </c>
      <c r="D68" t="n">
        <v>159.19</v>
      </c>
      <c r="E68" t="n">
        <v>164.9</v>
      </c>
      <c r="F68" t="n">
        <v>153.48</v>
      </c>
      <c r="G68" t="n">
        <v>124.46</v>
      </c>
      <c r="H68" t="n">
        <v>140.49</v>
      </c>
      <c r="I68" t="n">
        <v>132.19</v>
      </c>
      <c r="J68" t="n">
        <v>144</v>
      </c>
      <c r="K68" t="n">
        <v>178.96</v>
      </c>
      <c r="L68" t="n">
        <v>244.16</v>
      </c>
    </row>
    <row r="69">
      <c r="A69" s="5" t="inlineStr">
        <is>
          <t>Bruttoergebnis Marge in %</t>
        </is>
      </c>
      <c r="B69" s="5" t="inlineStr">
        <is>
          <t>Gross Profit Marge in %</t>
        </is>
      </c>
      <c r="C69" t="n">
        <v>28.19</v>
      </c>
      <c r="D69" t="n">
        <v>30.78</v>
      </c>
      <c r="E69" t="n">
        <v>31.08</v>
      </c>
      <c r="F69" t="n">
        <v>32.97</v>
      </c>
      <c r="G69" t="n">
        <v>32.66</v>
      </c>
      <c r="H69" t="n">
        <v>27.94</v>
      </c>
      <c r="I69" t="n">
        <v>27.68</v>
      </c>
      <c r="J69" t="n">
        <v>28.83</v>
      </c>
      <c r="K69" t="n">
        <v>29.53</v>
      </c>
    </row>
    <row r="70">
      <c r="A70" s="5" t="inlineStr">
        <is>
          <t>Kurzfristige Vermögensquote in %</t>
        </is>
      </c>
      <c r="B70" s="5" t="inlineStr">
        <is>
          <t>Current Assets Ratio in %</t>
        </is>
      </c>
      <c r="C70" t="n">
        <v>30</v>
      </c>
      <c r="D70" t="n">
        <v>27.58</v>
      </c>
      <c r="E70" t="n">
        <v>27.24</v>
      </c>
      <c r="F70" t="n">
        <v>44.84</v>
      </c>
      <c r="G70" t="n">
        <v>39.31</v>
      </c>
      <c r="H70" t="n">
        <v>34.64</v>
      </c>
      <c r="I70" t="n">
        <v>38.23</v>
      </c>
      <c r="J70" t="n">
        <v>34.28</v>
      </c>
      <c r="K70" t="n">
        <v>34.93</v>
      </c>
    </row>
    <row r="71">
      <c r="A71" s="5" t="inlineStr">
        <is>
          <t>Nettogewinn Marge in %</t>
        </is>
      </c>
      <c r="B71" s="5" t="inlineStr">
        <is>
          <t>Net Profit Marge in %</t>
        </is>
      </c>
      <c r="C71" t="n">
        <v>16.07</v>
      </c>
      <c r="D71" t="n">
        <v>6.2</v>
      </c>
      <c r="E71" t="n">
        <v>4.97</v>
      </c>
      <c r="F71" t="n">
        <v>6.63</v>
      </c>
      <c r="G71" t="n">
        <v>7.34</v>
      </c>
      <c r="H71" t="n">
        <v>4.4</v>
      </c>
      <c r="I71" t="n">
        <v>15.95</v>
      </c>
      <c r="J71" t="n">
        <v>8.539999999999999</v>
      </c>
      <c r="K71" t="n">
        <v>6.95</v>
      </c>
    </row>
    <row r="72">
      <c r="A72" s="5" t="inlineStr">
        <is>
          <t>Operative Ergebnis Marge in %</t>
        </is>
      </c>
      <c r="B72" s="5" t="inlineStr">
        <is>
          <t>EBIT Marge in %</t>
        </is>
      </c>
      <c r="C72" t="n">
        <v>8.289999999999999</v>
      </c>
      <c r="D72" t="n">
        <v>9.1</v>
      </c>
      <c r="E72" t="n">
        <v>8.449999999999999</v>
      </c>
      <c r="F72" t="n">
        <v>10.5</v>
      </c>
      <c r="G72" t="n">
        <v>12.43</v>
      </c>
      <c r="H72" t="n">
        <v>8.1</v>
      </c>
      <c r="I72" t="n">
        <v>7.93</v>
      </c>
      <c r="J72" t="n">
        <v>13.77</v>
      </c>
      <c r="K72" t="n">
        <v>12.63</v>
      </c>
    </row>
    <row r="73">
      <c r="A73" s="5" t="inlineStr">
        <is>
          <t>Vermögensumsschlag in %</t>
        </is>
      </c>
      <c r="B73" s="5" t="inlineStr">
        <is>
          <t>Asset Turnover in %</t>
        </is>
      </c>
      <c r="C73" t="n">
        <v>59.52</v>
      </c>
      <c r="D73" t="n">
        <v>74.08</v>
      </c>
      <c r="E73" t="n">
        <v>72.31999999999999</v>
      </c>
      <c r="F73" t="n">
        <v>64.81</v>
      </c>
      <c r="G73" t="n">
        <v>79.43000000000001</v>
      </c>
      <c r="H73" t="n">
        <v>82.34999999999999</v>
      </c>
      <c r="I73" t="n">
        <v>80.98</v>
      </c>
      <c r="J73" t="n">
        <v>81.79000000000001</v>
      </c>
      <c r="K73" t="n">
        <v>85.81</v>
      </c>
    </row>
    <row r="74">
      <c r="A74" s="5" t="inlineStr">
        <is>
          <t>Langfristige Vermögensquote in %</t>
        </is>
      </c>
      <c r="B74" s="5" t="inlineStr">
        <is>
          <t>Non-Current Assets Ratio in %</t>
        </is>
      </c>
      <c r="C74" t="n">
        <v>70</v>
      </c>
      <c r="D74" t="n">
        <v>72.42</v>
      </c>
      <c r="E74" t="n">
        <v>72.76000000000001</v>
      </c>
      <c r="F74" t="n">
        <v>55.16</v>
      </c>
      <c r="G74" t="n">
        <v>60.69</v>
      </c>
      <c r="H74" t="n">
        <v>65.36</v>
      </c>
      <c r="I74" t="n">
        <v>61.77</v>
      </c>
      <c r="J74" t="n">
        <v>65.72</v>
      </c>
      <c r="K74" t="n">
        <v>65.06999999999999</v>
      </c>
    </row>
    <row r="75">
      <c r="A75" s="5" t="inlineStr">
        <is>
          <t>Gesamtkapitalrentabilität</t>
        </is>
      </c>
      <c r="B75" s="5" t="inlineStr">
        <is>
          <t>ROA Return on Assets in %</t>
        </is>
      </c>
      <c r="C75" t="n">
        <v>9.56</v>
      </c>
      <c r="D75" t="n">
        <v>4.6</v>
      </c>
      <c r="E75" t="n">
        <v>3.6</v>
      </c>
      <c r="F75" t="n">
        <v>4.3</v>
      </c>
      <c r="G75" t="n">
        <v>5.83</v>
      </c>
      <c r="H75" t="n">
        <v>3.62</v>
      </c>
      <c r="I75" t="n">
        <v>12.92</v>
      </c>
      <c r="J75" t="n">
        <v>6.99</v>
      </c>
      <c r="K75" t="n">
        <v>5.97</v>
      </c>
    </row>
    <row r="76">
      <c r="A76" s="5" t="inlineStr">
        <is>
          <t>Ertrag des eingesetzten Kapitals</t>
        </is>
      </c>
      <c r="B76" s="5" t="inlineStr">
        <is>
          <t>ROCE Return on Cap. Empl. in %</t>
        </is>
      </c>
      <c r="C76" t="n">
        <v>5.88</v>
      </c>
      <c r="D76" t="n">
        <v>8.08</v>
      </c>
      <c r="E76" t="n">
        <v>7.32</v>
      </c>
      <c r="F76" t="n">
        <v>8.130000000000001</v>
      </c>
      <c r="G76" t="n">
        <v>12.05</v>
      </c>
      <c r="H76" t="n">
        <v>8.199999999999999</v>
      </c>
      <c r="I76" t="n">
        <v>8.34</v>
      </c>
      <c r="J76" t="n">
        <v>15.08</v>
      </c>
      <c r="K76" t="n">
        <v>13.55</v>
      </c>
    </row>
    <row r="77">
      <c r="A77" s="5" t="inlineStr">
        <is>
          <t>Eigenkapital zu Anlagevermögen</t>
        </is>
      </c>
      <c r="B77" s="5" t="inlineStr">
        <is>
          <t>Equity to Fixed Assets in %</t>
        </is>
      </c>
      <c r="C77" t="n">
        <v>58.19</v>
      </c>
      <c r="D77" t="n">
        <v>52.62</v>
      </c>
      <c r="E77" t="n">
        <v>51.28</v>
      </c>
      <c r="F77" t="n">
        <v>70.67</v>
      </c>
      <c r="G77" t="n">
        <v>72.61</v>
      </c>
      <c r="H77" t="n">
        <v>62.7</v>
      </c>
      <c r="I77" t="n">
        <v>68.93000000000001</v>
      </c>
      <c r="J77" t="n">
        <v>61.35</v>
      </c>
      <c r="K77" t="n">
        <v>54.24</v>
      </c>
    </row>
    <row r="78">
      <c r="A78" s="5" t="inlineStr">
        <is>
          <t>Liquidität Dritten Grades</t>
        </is>
      </c>
      <c r="B78" s="5" t="inlineStr">
        <is>
          <t>Current Ratio in %</t>
        </is>
      </c>
      <c r="C78" t="n">
        <v>185.93</v>
      </c>
      <c r="D78" t="n">
        <v>166.76</v>
      </c>
      <c r="E78" t="n">
        <v>165.71</v>
      </c>
      <c r="F78" t="n">
        <v>275.68</v>
      </c>
      <c r="G78" t="n">
        <v>217.33</v>
      </c>
      <c r="H78" t="n">
        <v>185.97</v>
      </c>
      <c r="I78" t="n">
        <v>166.34</v>
      </c>
      <c r="J78" t="n">
        <v>135.45</v>
      </c>
      <c r="K78" t="n">
        <v>174.78</v>
      </c>
    </row>
    <row r="79">
      <c r="A79" s="5" t="inlineStr">
        <is>
          <t>Operativer Cashflow</t>
        </is>
      </c>
      <c r="B79" s="5" t="inlineStr">
        <is>
          <t>Operating Cashflow in M</t>
        </is>
      </c>
      <c r="C79" t="n">
        <v>4473.599999999999</v>
      </c>
      <c r="D79" t="n">
        <v>2777.36</v>
      </c>
      <c r="E79" t="n">
        <v>4394.38</v>
      </c>
      <c r="F79" t="n">
        <v>3504.32</v>
      </c>
      <c r="G79" t="n">
        <v>3373.84</v>
      </c>
      <c r="H79" t="n">
        <v>5526.759999999999</v>
      </c>
      <c r="I79" t="n">
        <v>5941.5</v>
      </c>
      <c r="J79" t="inlineStr">
        <is>
          <t>-</t>
        </is>
      </c>
      <c r="K79" t="inlineStr">
        <is>
          <t>-</t>
        </is>
      </c>
    </row>
    <row r="80">
      <c r="A80" s="5" t="inlineStr">
        <is>
          <t>Aktienrückkauf</t>
        </is>
      </c>
      <c r="B80" s="5" t="inlineStr">
        <is>
          <t>Share Buyback in M</t>
        </is>
      </c>
      <c r="C80" t="n">
        <v>0</v>
      </c>
      <c r="D80" t="n">
        <v>0</v>
      </c>
      <c r="E80" t="n">
        <v>0</v>
      </c>
      <c r="F80" t="n">
        <v>0</v>
      </c>
      <c r="G80" t="n">
        <v>0</v>
      </c>
      <c r="H80" t="n">
        <v>0</v>
      </c>
      <c r="I80" t="n">
        <v>0</v>
      </c>
      <c r="J80" t="n">
        <v>0</v>
      </c>
      <c r="K80" t="n">
        <v>0</v>
      </c>
    </row>
    <row r="81">
      <c r="A81" s="5" t="inlineStr">
        <is>
          <t>Umsatzwachstum 1J in %</t>
        </is>
      </c>
      <c r="B81" s="5" t="inlineStr">
        <is>
          <t>Revenue Growth 1Y in %</t>
        </is>
      </c>
      <c r="C81" t="n">
        <v>-12.75</v>
      </c>
      <c r="D81" t="n">
        <v>4.2</v>
      </c>
      <c r="E81" t="n">
        <v>13.25</v>
      </c>
      <c r="F81" t="n">
        <v>-5.74</v>
      </c>
      <c r="G81" t="n">
        <v>4.57</v>
      </c>
      <c r="H81" t="n">
        <v>0.33</v>
      </c>
      <c r="I81" t="n">
        <v>-5.54</v>
      </c>
      <c r="J81" t="n">
        <v>-6.27</v>
      </c>
      <c r="K81" t="n">
        <v>9.32</v>
      </c>
    </row>
    <row r="82">
      <c r="A82" s="5" t="inlineStr">
        <is>
          <t>Umsatzwachstum 3J in %</t>
        </is>
      </c>
      <c r="B82" s="5" t="inlineStr">
        <is>
          <t>Revenue Growth 3Y in %</t>
        </is>
      </c>
      <c r="C82" t="n">
        <v>1.57</v>
      </c>
      <c r="D82" t="n">
        <v>3.9</v>
      </c>
      <c r="E82" t="n">
        <v>4.03</v>
      </c>
      <c r="F82" t="n">
        <v>-0.28</v>
      </c>
      <c r="G82" t="n">
        <v>-0.21</v>
      </c>
      <c r="H82" t="n">
        <v>-3.83</v>
      </c>
      <c r="I82" t="n">
        <v>-0.83</v>
      </c>
      <c r="J82" t="inlineStr">
        <is>
          <t>-</t>
        </is>
      </c>
      <c r="K82" t="inlineStr">
        <is>
          <t>-</t>
        </is>
      </c>
    </row>
    <row r="83">
      <c r="A83" s="5" t="inlineStr">
        <is>
          <t>Umsatzwachstum 5J in %</t>
        </is>
      </c>
      <c r="B83" s="5" t="inlineStr">
        <is>
          <t>Revenue Growth 5Y in %</t>
        </is>
      </c>
      <c r="C83" t="n">
        <v>0.71</v>
      </c>
      <c r="D83" t="n">
        <v>3.32</v>
      </c>
      <c r="E83" t="n">
        <v>1.37</v>
      </c>
      <c r="F83" t="n">
        <v>-2.53</v>
      </c>
      <c r="G83" t="n">
        <v>0.48</v>
      </c>
      <c r="H83" t="inlineStr">
        <is>
          <t>-</t>
        </is>
      </c>
      <c r="I83" t="inlineStr">
        <is>
          <t>-</t>
        </is>
      </c>
      <c r="J83" t="inlineStr">
        <is>
          <t>-</t>
        </is>
      </c>
      <c r="K83" t="inlineStr">
        <is>
          <t>-</t>
        </is>
      </c>
    </row>
    <row r="84">
      <c r="A84" s="5" t="inlineStr">
        <is>
          <t>Umsatzwachstum 10J in %</t>
        </is>
      </c>
      <c r="B84" s="5" t="inlineStr">
        <is>
          <t>Revenue Growth 10Y in %</t>
        </is>
      </c>
      <c r="C84" t="inlineStr">
        <is>
          <t>-</t>
        </is>
      </c>
      <c r="D84" t="inlineStr">
        <is>
          <t>-</t>
        </is>
      </c>
      <c r="E84" t="inlineStr">
        <is>
          <t>-</t>
        </is>
      </c>
      <c r="F84" t="inlineStr">
        <is>
          <t>-</t>
        </is>
      </c>
      <c r="G84" t="inlineStr">
        <is>
          <t>-</t>
        </is>
      </c>
      <c r="H84" t="inlineStr">
        <is>
          <t>-</t>
        </is>
      </c>
      <c r="I84" t="inlineStr">
        <is>
          <t>-</t>
        </is>
      </c>
      <c r="J84" t="inlineStr">
        <is>
          <t>-</t>
        </is>
      </c>
      <c r="K84" t="inlineStr">
        <is>
          <t>-</t>
        </is>
      </c>
    </row>
    <row r="85">
      <c r="A85" s="5" t="inlineStr">
        <is>
          <t>Gewinnwachstum 1J in %</t>
        </is>
      </c>
      <c r="B85" s="5" t="inlineStr">
        <is>
          <t>Earnings Growth 1Y in %</t>
        </is>
      </c>
      <c r="C85" t="n">
        <v>125.97</v>
      </c>
      <c r="D85" t="n">
        <v>29.99</v>
      </c>
      <c r="E85" t="n">
        <v>-15.05</v>
      </c>
      <c r="F85" t="n">
        <v>-14.83</v>
      </c>
      <c r="G85" t="n">
        <v>74.47</v>
      </c>
      <c r="H85" t="n">
        <v>-72.34999999999999</v>
      </c>
      <c r="I85" t="n">
        <v>76.45999999999999</v>
      </c>
      <c r="J85" t="n">
        <v>15.13</v>
      </c>
      <c r="K85" t="n">
        <v>37.74</v>
      </c>
    </row>
    <row r="86">
      <c r="A86" s="5" t="inlineStr">
        <is>
          <t>Gewinnwachstum 3J in %</t>
        </is>
      </c>
      <c r="B86" s="5" t="inlineStr">
        <is>
          <t>Earnings Growth 3Y in %</t>
        </is>
      </c>
      <c r="C86" t="n">
        <v>46.97</v>
      </c>
      <c r="D86" t="n">
        <v>0.04</v>
      </c>
      <c r="E86" t="n">
        <v>14.86</v>
      </c>
      <c r="F86" t="n">
        <v>-4.24</v>
      </c>
      <c r="G86" t="n">
        <v>26.19</v>
      </c>
      <c r="H86" t="n">
        <v>6.41</v>
      </c>
      <c r="I86" t="n">
        <v>43.11</v>
      </c>
      <c r="J86" t="inlineStr">
        <is>
          <t>-</t>
        </is>
      </c>
      <c r="K86" t="inlineStr">
        <is>
          <t>-</t>
        </is>
      </c>
    </row>
    <row r="87">
      <c r="A87" s="5" t="inlineStr">
        <is>
          <t>Gewinnwachstum 5J in %</t>
        </is>
      </c>
      <c r="B87" s="5" t="inlineStr">
        <is>
          <t>Earnings Growth 5Y in %</t>
        </is>
      </c>
      <c r="C87" t="n">
        <v>40.11</v>
      </c>
      <c r="D87" t="n">
        <v>0.45</v>
      </c>
      <c r="E87" t="n">
        <v>9.74</v>
      </c>
      <c r="F87" t="n">
        <v>15.78</v>
      </c>
      <c r="G87" t="n">
        <v>26.29</v>
      </c>
      <c r="H87" t="inlineStr">
        <is>
          <t>-</t>
        </is>
      </c>
      <c r="I87" t="inlineStr">
        <is>
          <t>-</t>
        </is>
      </c>
      <c r="J87" t="inlineStr">
        <is>
          <t>-</t>
        </is>
      </c>
      <c r="K87" t="inlineStr">
        <is>
          <t>-</t>
        </is>
      </c>
    </row>
    <row r="88">
      <c r="A88" s="5" t="inlineStr">
        <is>
          <t>Gewinnwachstum 10J in %</t>
        </is>
      </c>
      <c r="B88" s="5" t="inlineStr">
        <is>
          <t>Earnings Growth 10Y in %</t>
        </is>
      </c>
      <c r="C88" t="inlineStr">
        <is>
          <t>-</t>
        </is>
      </c>
      <c r="D88" t="inlineStr">
        <is>
          <t>-</t>
        </is>
      </c>
      <c r="E88" t="inlineStr">
        <is>
          <t>-</t>
        </is>
      </c>
      <c r="F88" t="inlineStr">
        <is>
          <t>-</t>
        </is>
      </c>
      <c r="G88" t="inlineStr">
        <is>
          <t>-</t>
        </is>
      </c>
      <c r="H88" t="inlineStr">
        <is>
          <t>-</t>
        </is>
      </c>
      <c r="I88" t="inlineStr">
        <is>
          <t>-</t>
        </is>
      </c>
      <c r="J88" t="inlineStr">
        <is>
          <t>-</t>
        </is>
      </c>
      <c r="K88" t="inlineStr">
        <is>
          <t>-</t>
        </is>
      </c>
    </row>
    <row r="89">
      <c r="A89" s="5" t="inlineStr">
        <is>
          <t>PEG Ratio</t>
        </is>
      </c>
      <c r="B89" s="5" t="inlineStr">
        <is>
          <t>KGW Kurs/Gewinn/Wachstum</t>
        </is>
      </c>
      <c r="C89" t="n">
        <v>0.15</v>
      </c>
      <c r="D89" t="n">
        <v>24.22</v>
      </c>
      <c r="E89" t="n">
        <v>2.1</v>
      </c>
      <c r="F89" t="n">
        <v>0.99</v>
      </c>
      <c r="G89" t="n">
        <v>0.55</v>
      </c>
      <c r="H89" t="inlineStr">
        <is>
          <t>-</t>
        </is>
      </c>
      <c r="I89" t="inlineStr">
        <is>
          <t>-</t>
        </is>
      </c>
      <c r="J89" t="inlineStr">
        <is>
          <t>-</t>
        </is>
      </c>
      <c r="K89" t="inlineStr">
        <is>
          <t>-</t>
        </is>
      </c>
    </row>
    <row r="90">
      <c r="A90" s="5" t="inlineStr">
        <is>
          <t>EBIT-Wachstum 1J in %</t>
        </is>
      </c>
      <c r="B90" s="5" t="inlineStr">
        <is>
          <t>EBIT Growth 1Y in %</t>
        </is>
      </c>
      <c r="C90" t="n">
        <v>-20.56</v>
      </c>
      <c r="D90" t="n">
        <v>12.14</v>
      </c>
      <c r="E90" t="n">
        <v>-8.83</v>
      </c>
      <c r="F90" t="n">
        <v>-20.37</v>
      </c>
      <c r="G90" t="n">
        <v>60.52</v>
      </c>
      <c r="H90" t="n">
        <v>2.45</v>
      </c>
      <c r="I90" t="n">
        <v>-45.6</v>
      </c>
      <c r="J90" t="n">
        <v>2.18</v>
      </c>
      <c r="K90" t="n">
        <v>37.19</v>
      </c>
    </row>
    <row r="91">
      <c r="A91" s="5" t="inlineStr">
        <is>
          <t>EBIT-Wachstum 3J in %</t>
        </is>
      </c>
      <c r="B91" s="5" t="inlineStr">
        <is>
          <t>EBIT Growth 3Y in %</t>
        </is>
      </c>
      <c r="C91" t="n">
        <v>-5.75</v>
      </c>
      <c r="D91" t="n">
        <v>-5.69</v>
      </c>
      <c r="E91" t="n">
        <v>10.44</v>
      </c>
      <c r="F91" t="n">
        <v>14.2</v>
      </c>
      <c r="G91" t="n">
        <v>5.79</v>
      </c>
      <c r="H91" t="n">
        <v>-13.66</v>
      </c>
      <c r="I91" t="n">
        <v>-2.08</v>
      </c>
      <c r="J91" t="inlineStr">
        <is>
          <t>-</t>
        </is>
      </c>
      <c r="K91" t="inlineStr">
        <is>
          <t>-</t>
        </is>
      </c>
    </row>
    <row r="92">
      <c r="A92" s="5" t="inlineStr">
        <is>
          <t>EBIT-Wachstum 5J in %</t>
        </is>
      </c>
      <c r="B92" s="5" t="inlineStr">
        <is>
          <t>EBIT Growth 5Y in %</t>
        </is>
      </c>
      <c r="C92" t="n">
        <v>4.58</v>
      </c>
      <c r="D92" t="n">
        <v>9.18</v>
      </c>
      <c r="E92" t="n">
        <v>-2.37</v>
      </c>
      <c r="F92" t="n">
        <v>-0.16</v>
      </c>
      <c r="G92" t="n">
        <v>11.35</v>
      </c>
      <c r="H92" t="inlineStr">
        <is>
          <t>-</t>
        </is>
      </c>
      <c r="I92" t="inlineStr">
        <is>
          <t>-</t>
        </is>
      </c>
      <c r="J92" t="inlineStr">
        <is>
          <t>-</t>
        </is>
      </c>
      <c r="K92" t="inlineStr">
        <is>
          <t>-</t>
        </is>
      </c>
    </row>
    <row r="93">
      <c r="A93" s="5" t="inlineStr">
        <is>
          <t>EBIT-Wachstum 10J in %</t>
        </is>
      </c>
      <c r="B93" s="5" t="inlineStr">
        <is>
          <t>EBIT Growth 10Y in %</t>
        </is>
      </c>
      <c r="C93" t="inlineStr">
        <is>
          <t>-</t>
        </is>
      </c>
      <c r="D93" t="inlineStr">
        <is>
          <t>-</t>
        </is>
      </c>
      <c r="E93" t="inlineStr">
        <is>
          <t>-</t>
        </is>
      </c>
      <c r="F93" t="inlineStr">
        <is>
          <t>-</t>
        </is>
      </c>
      <c r="G93" t="inlineStr">
        <is>
          <t>-</t>
        </is>
      </c>
      <c r="H93" t="inlineStr">
        <is>
          <t>-</t>
        </is>
      </c>
      <c r="I93" t="inlineStr">
        <is>
          <t>-</t>
        </is>
      </c>
      <c r="J93" t="inlineStr">
        <is>
          <t>-</t>
        </is>
      </c>
      <c r="K93" t="inlineStr">
        <is>
          <t>-</t>
        </is>
      </c>
    </row>
    <row r="94">
      <c r="A94" s="5" t="inlineStr">
        <is>
          <t>Op.Cashflow Wachstum 1J in %</t>
        </is>
      </c>
      <c r="B94" s="5" t="inlineStr">
        <is>
          <t>Op.Cashflow Wachstum 1Y in %</t>
        </is>
      </c>
      <c r="C94" t="n">
        <v>61.07</v>
      </c>
      <c r="D94" t="n">
        <v>-36.8</v>
      </c>
      <c r="E94" t="n">
        <v>25.4</v>
      </c>
      <c r="F94" t="n">
        <v>3.87</v>
      </c>
      <c r="G94" t="n">
        <v>-38.95</v>
      </c>
      <c r="H94" t="n">
        <v>-6.98</v>
      </c>
      <c r="I94" t="inlineStr">
        <is>
          <t>-</t>
        </is>
      </c>
      <c r="J94" t="inlineStr">
        <is>
          <t>-</t>
        </is>
      </c>
      <c r="K94" t="inlineStr">
        <is>
          <t>-</t>
        </is>
      </c>
    </row>
    <row r="95">
      <c r="A95" s="5" t="inlineStr">
        <is>
          <t>Op.Cashflow Wachstum 3J in %</t>
        </is>
      </c>
      <c r="B95" s="5" t="inlineStr">
        <is>
          <t>Op.Cashflow Wachstum 3Y in %</t>
        </is>
      </c>
      <c r="C95" t="n">
        <v>16.56</v>
      </c>
      <c r="D95" t="n">
        <v>-2.51</v>
      </c>
      <c r="E95" t="n">
        <v>-3.23</v>
      </c>
      <c r="F95" t="n">
        <v>-14.02</v>
      </c>
      <c r="G95" t="inlineStr">
        <is>
          <t>-</t>
        </is>
      </c>
      <c r="H95" t="inlineStr">
        <is>
          <t>-</t>
        </is>
      </c>
      <c r="I95" t="inlineStr">
        <is>
          <t>-</t>
        </is>
      </c>
      <c r="J95" t="inlineStr">
        <is>
          <t>-</t>
        </is>
      </c>
      <c r="K95" t="inlineStr">
        <is>
          <t>-</t>
        </is>
      </c>
    </row>
    <row r="96">
      <c r="A96" s="5" t="inlineStr">
        <is>
          <t>Op.Cashflow Wachstum 5J in %</t>
        </is>
      </c>
      <c r="B96" s="5" t="inlineStr">
        <is>
          <t>Op.Cashflow Wachstum 5Y in %</t>
        </is>
      </c>
      <c r="C96" t="n">
        <v>2.92</v>
      </c>
      <c r="D96" t="n">
        <v>-10.69</v>
      </c>
      <c r="E96" t="inlineStr">
        <is>
          <t>-</t>
        </is>
      </c>
      <c r="F96" t="inlineStr">
        <is>
          <t>-</t>
        </is>
      </c>
      <c r="G96" t="inlineStr">
        <is>
          <t>-</t>
        </is>
      </c>
      <c r="H96" t="inlineStr">
        <is>
          <t>-</t>
        </is>
      </c>
      <c r="I96" t="inlineStr">
        <is>
          <t>-</t>
        </is>
      </c>
      <c r="J96" t="inlineStr">
        <is>
          <t>-</t>
        </is>
      </c>
      <c r="K96" t="inlineStr">
        <is>
          <t>-</t>
        </is>
      </c>
    </row>
    <row r="97">
      <c r="A97" s="5" t="inlineStr">
        <is>
          <t>Op.Cashflow Wachstum 10J in %</t>
        </is>
      </c>
      <c r="B97" s="5" t="inlineStr">
        <is>
          <t>Op.Cashflow Wachstum 10Y in %</t>
        </is>
      </c>
      <c r="C97" t="inlineStr">
        <is>
          <t>-</t>
        </is>
      </c>
      <c r="D97" t="inlineStr">
        <is>
          <t>-</t>
        </is>
      </c>
      <c r="E97" t="inlineStr">
        <is>
          <t>-</t>
        </is>
      </c>
      <c r="F97" t="inlineStr">
        <is>
          <t>-</t>
        </is>
      </c>
      <c r="G97" t="inlineStr">
        <is>
          <t>-</t>
        </is>
      </c>
      <c r="H97" t="inlineStr">
        <is>
          <t>-</t>
        </is>
      </c>
      <c r="I97" t="inlineStr">
        <is>
          <t>-</t>
        </is>
      </c>
      <c r="J97" t="inlineStr">
        <is>
          <t>-</t>
        </is>
      </c>
      <c r="K97" t="inlineStr">
        <is>
          <t>-</t>
        </is>
      </c>
    </row>
    <row r="98">
      <c r="A98" s="5" t="inlineStr">
        <is>
          <t>Working Capital in Mio</t>
        </is>
      </c>
      <c r="B98" s="5" t="inlineStr">
        <is>
          <t>Working Capital in M</t>
        </is>
      </c>
      <c r="C98" t="n">
        <v>3054</v>
      </c>
      <c r="D98" t="n">
        <v>2239</v>
      </c>
      <c r="E98" t="n">
        <v>2154</v>
      </c>
      <c r="F98" t="n">
        <v>5613</v>
      </c>
      <c r="G98" t="n">
        <v>3609</v>
      </c>
      <c r="H98" t="n">
        <v>2512</v>
      </c>
      <c r="I98" t="n">
        <v>2424</v>
      </c>
      <c r="J98" t="n">
        <v>1495</v>
      </c>
      <c r="K98" t="n">
        <v>2532</v>
      </c>
      <c r="L98" t="n">
        <v>3357</v>
      </c>
    </row>
  </sheetData>
  <pageMargins bottom="1" footer="0.5" header="0.5" left="0.75" right="0.75" top="1"/>
</worksheet>
</file>

<file path=xl/worksheets/sheet19.xml><?xml version="1.0" encoding="utf-8"?>
<worksheet xmlns="http://schemas.openxmlformats.org/spreadsheetml/2006/main">
  <sheetPr>
    <outlinePr summaryBelow="1" summaryRight="1"/>
    <pageSetUpPr/>
  </sheetPr>
  <dimension ref="A1:X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0"/>
    <col customWidth="1" max="14" min="14" width="11"/>
    <col customWidth="1" max="15" min="15" width="21"/>
    <col customWidth="1" max="16" min="16" width="20"/>
    <col customWidth="1" max="17" min="17" width="21"/>
    <col customWidth="1" max="18" min="18" width="21"/>
    <col customWidth="1" max="19" min="19" width="20"/>
    <col customWidth="1" max="20" min="20" width="10"/>
    <col customWidth="1" max="21" min="21" width="11"/>
    <col customWidth="1" max="22" min="22" width="20"/>
    <col customWidth="1" max="23" min="23" width="21"/>
    <col customWidth="1" max="24" min="24" width="10"/>
  </cols>
  <sheetData>
    <row r="1">
      <c r="A1" s="1" t="inlineStr">
        <is>
          <t xml:space="preserve">EVOTEC </t>
        </is>
      </c>
      <c r="B1" s="2" t="inlineStr">
        <is>
          <t>WKN: 566480  ISIN: DE0005664809  Symbol:EVT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c r="X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c r="X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1993</t>
        </is>
      </c>
      <c r="C4" s="5" t="inlineStr">
        <is>
          <t>Telefon / Phone</t>
        </is>
      </c>
      <c r="D4" s="5" t="inlineStr"/>
      <c r="E4" t="inlineStr">
        <is>
          <t>+49-40-56081-0</t>
        </is>
      </c>
      <c r="G4" t="inlineStr">
        <is>
          <t>26.03.2020</t>
        </is>
      </c>
      <c r="H4" t="inlineStr">
        <is>
          <t>Publication Of Annual Report</t>
        </is>
      </c>
      <c r="J4" t="inlineStr">
        <is>
          <t>Novo A/S</t>
        </is>
      </c>
      <c r="L4" t="inlineStr">
        <is>
          <t>10,10%</t>
        </is>
      </c>
    </row>
    <row r="5">
      <c r="A5" s="5" t="inlineStr">
        <is>
          <t>Ticker</t>
        </is>
      </c>
      <c r="B5" t="inlineStr">
        <is>
          <t>EVT</t>
        </is>
      </c>
      <c r="C5" s="5" t="inlineStr">
        <is>
          <t>Fax</t>
        </is>
      </c>
      <c r="D5" s="5" t="inlineStr"/>
      <c r="E5" t="inlineStr">
        <is>
          <t>+49-40-56081-222</t>
        </is>
      </c>
      <c r="G5" t="inlineStr">
        <is>
          <t>14.05.2020</t>
        </is>
      </c>
      <c r="H5" t="inlineStr">
        <is>
          <t>Result Q1</t>
        </is>
      </c>
      <c r="J5" t="inlineStr">
        <is>
          <t>Roland Oetker</t>
        </is>
      </c>
      <c r="L5" t="inlineStr">
        <is>
          <t>9,16%</t>
        </is>
      </c>
    </row>
    <row r="6">
      <c r="A6" s="5" t="inlineStr">
        <is>
          <t>Gelistet Seit / Listed Since</t>
        </is>
      </c>
      <c r="B6" t="inlineStr">
        <is>
          <t>10.11.1999</t>
        </is>
      </c>
      <c r="C6" s="5" t="inlineStr">
        <is>
          <t>Internet</t>
        </is>
      </c>
      <c r="D6" s="5" t="inlineStr"/>
      <c r="E6" t="inlineStr">
        <is>
          <t>http://www.evotec.com</t>
        </is>
      </c>
      <c r="G6" t="inlineStr">
        <is>
          <t>16.06.2020</t>
        </is>
      </c>
      <c r="H6" t="inlineStr">
        <is>
          <t>Annual General Meeting</t>
        </is>
      </c>
      <c r="J6" t="inlineStr">
        <is>
          <t>Allianz Global Investors Europe GmbH</t>
        </is>
      </c>
      <c r="L6" t="inlineStr">
        <is>
          <t>4,89%</t>
        </is>
      </c>
    </row>
    <row r="7">
      <c r="A7" s="5" t="inlineStr">
        <is>
          <t>Nominalwert / Nominal Value</t>
        </is>
      </c>
      <c r="B7" t="inlineStr">
        <is>
          <t>-</t>
        </is>
      </c>
      <c r="C7" s="5" t="inlineStr">
        <is>
          <t>E-Mail</t>
        </is>
      </c>
      <c r="D7" s="5" t="inlineStr"/>
      <c r="E7" t="inlineStr">
        <is>
          <t>info@evotec.com</t>
        </is>
      </c>
      <c r="G7" t="inlineStr">
        <is>
          <t>12.08.2020</t>
        </is>
      </c>
      <c r="H7" t="inlineStr">
        <is>
          <t>Score Half Year</t>
        </is>
      </c>
      <c r="J7" t="inlineStr">
        <is>
          <t>DWS Investment GmbH</t>
        </is>
      </c>
      <c r="L7" t="inlineStr">
        <is>
          <t>5,02%</t>
        </is>
      </c>
    </row>
    <row r="8">
      <c r="A8" s="5" t="inlineStr">
        <is>
          <t>Land / Country</t>
        </is>
      </c>
      <c r="B8" t="inlineStr">
        <is>
          <t>Deutschland</t>
        </is>
      </c>
      <c r="C8" s="5" t="inlineStr">
        <is>
          <t>Inv. Relations Telefon / Phone</t>
        </is>
      </c>
      <c r="D8" s="5" t="inlineStr"/>
      <c r="E8" t="inlineStr">
        <is>
          <t>+49-40-56081-255</t>
        </is>
      </c>
      <c r="G8" t="inlineStr">
        <is>
          <t>12.11.2020</t>
        </is>
      </c>
      <c r="H8" t="inlineStr">
        <is>
          <t>Q3 Earnings</t>
        </is>
      </c>
      <c r="J8" t="inlineStr">
        <is>
          <t>BlackRock, Inc.</t>
        </is>
      </c>
      <c r="L8" t="inlineStr">
        <is>
          <t>2,35%</t>
        </is>
      </c>
    </row>
    <row r="9">
      <c r="A9" s="5" t="inlineStr">
        <is>
          <t>Währung / Currency</t>
        </is>
      </c>
      <c r="B9" t="inlineStr">
        <is>
          <t>EUR</t>
        </is>
      </c>
      <c r="C9" s="5" t="inlineStr">
        <is>
          <t>Inv. Relations E-Mail</t>
        </is>
      </c>
      <c r="D9" s="5" t="inlineStr"/>
      <c r="E9" t="inlineStr">
        <is>
          <t>investorrelations@evotec.com</t>
        </is>
      </c>
      <c r="J9" t="inlineStr">
        <is>
          <t>The Goldman Sachs Group, Inc.</t>
        </is>
      </c>
      <c r="L9" t="inlineStr">
        <is>
          <t>2,21%</t>
        </is>
      </c>
    </row>
    <row r="10">
      <c r="A10" s="5" t="inlineStr">
        <is>
          <t>Branche / Industry</t>
        </is>
      </c>
      <c r="B10" t="inlineStr">
        <is>
          <t>Biotechnology</t>
        </is>
      </c>
      <c r="C10" s="5" t="inlineStr">
        <is>
          <t>Kontaktperson / Contact Person</t>
        </is>
      </c>
      <c r="D10" s="5" t="inlineStr"/>
      <c r="E10" t="inlineStr">
        <is>
          <t>Gabriele Hansen</t>
        </is>
      </c>
      <c r="J10" t="inlineStr">
        <is>
          <t>T. Rowe Price Group, Inc.</t>
        </is>
      </c>
      <c r="L10" t="inlineStr">
        <is>
          <t>4,42%</t>
        </is>
      </c>
    </row>
    <row r="11">
      <c r="A11" s="5" t="inlineStr">
        <is>
          <t>Sektor / Sector</t>
        </is>
      </c>
      <c r="B11" t="inlineStr">
        <is>
          <t>Chemicals / Pharmaceuticals</t>
        </is>
      </c>
      <c r="J11" t="inlineStr">
        <is>
          <t>Freefloat</t>
        </is>
      </c>
      <c r="L11" t="inlineStr">
        <is>
          <t>61,85%</t>
        </is>
      </c>
    </row>
    <row r="12">
      <c r="A12" s="5" t="inlineStr">
        <is>
          <t>Typ / Genre</t>
        </is>
      </c>
      <c r="B12" t="inlineStr">
        <is>
          <t>Inhaber-Stammaktie</t>
        </is>
      </c>
    </row>
    <row r="13">
      <c r="A13" s="5" t="inlineStr">
        <is>
          <t>Adresse / Address</t>
        </is>
      </c>
      <c r="B13" t="inlineStr">
        <is>
          <t>Evotec SEEssener Bogen 7  D-22419 Hamburg</t>
        </is>
      </c>
    </row>
    <row r="14">
      <c r="A14" s="5" t="inlineStr">
        <is>
          <t>Management</t>
        </is>
      </c>
      <c r="B14" t="inlineStr">
        <is>
          <t>Dr. Werner Lanthaler, Dr. Cord Dohrmann, Dr. Craig Johnstone, Enno Spillner</t>
        </is>
      </c>
    </row>
    <row r="15">
      <c r="A15" s="5" t="inlineStr">
        <is>
          <t>Aufsichtsrat / Board</t>
        </is>
      </c>
      <c r="B15" t="inlineStr">
        <is>
          <t>Prof. Dr. Wolfgang Plischke, Prof. Dr. Iris Löw-Friedrich, Dr. Mario Polywka, Roland Sackers, Michael Shalmi, Dr. Elaine Sullivan</t>
        </is>
      </c>
    </row>
    <row r="16">
      <c r="A16" s="5" t="inlineStr">
        <is>
          <t>Beschreibung</t>
        </is>
      </c>
      <c r="B16" t="inlineStr">
        <is>
          <t>Die Evotec SE zählt zu den weltweit führenden Wirkstoffforschungs- und -entwicklungsunternehmen. Die Firma ist auf Neurowissenschaften, Schmerz, Stoffwechsel- und Entzündungskrankheiten sowie Onkologie spezialisiert. Das Kerngeschäft bildet die Wirkstoffforschung, die in Kooperation mit Partnerunternehmen aus der Pharma- und Biotechnologieindustrie realisiert wird. Unternehmen, die ihre Wirkstoffentwicklung auslagern wollen, werden hochwertige Lösungen und Dienstleistungen in diesem Bereich angeboten. Evotec übernimmt dabei alle Aktivitäten bis hin zur klinischen Entwicklung. Das Unternehmen unterhält langjährige Forschungsallianzen mit den größten Pharma-Unternehmen wie Bayer, Boehringer Ingelheim, CHDI, Genentech, Janssen Pharmaceuticals, MedImmune/AstraZeneca oder Ono Pharmaceutical sowie mit der Havard University zur Erforschung neuer Wirkstoffe. Copyright 2014 FINANCE BASE AG</t>
        </is>
      </c>
    </row>
    <row r="17">
      <c r="A17" s="5" t="inlineStr">
        <is>
          <t>Profile</t>
        </is>
      </c>
      <c r="B17" t="inlineStr">
        <is>
          <t>Evotec SE is one of the world's leading drug discovery and development. The company specializes in neuroscience, pain, metabolic and inflammatory diseases, and oncology. The core business forms the drug discovery, which is realized in co-operation with partners from the pharmaceutical and biotechnology industry. Companies that want to outsource their drug development, quality solutions and services are offered in this area. Evotec takes over all activities to clinical development. The company has many years of research alliances with major pharmaceutical companies such as Bayer, Boehringer Ingelheim, CHDI, Genentech, Janssen Pharmaceuticals, MedImmune / AstraZeneca or Ono Pharmaceutical and with Harvard University for research into new drugs.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c r="X18" s="4" t="inlineStr"/>
    </row>
    <row r="19">
      <c r="A19" s="5" t="inlineStr">
        <is>
          <t>Bilanz in Mio.  EUR per  31.12</t>
        </is>
      </c>
      <c r="B19" s="5" t="inlineStr">
        <is>
          <t>Balance Sheet in M  EUR per  31.12</t>
        </is>
      </c>
      <c r="C19" s="5" t="n">
        <v>2020</v>
      </c>
      <c r="D19" s="5" t="n">
        <v>2019</v>
      </c>
      <c r="E19" s="5" t="n">
        <v>2018</v>
      </c>
      <c r="F19" s="5" t="n">
        <v>2017</v>
      </c>
      <c r="G19" s="5" t="n">
        <v>2016</v>
      </c>
      <c r="H19" s="5" t="n">
        <v>2015</v>
      </c>
      <c r="I19" s="5" t="n">
        <v>2014</v>
      </c>
      <c r="J19" s="5" t="n">
        <v>2013</v>
      </c>
      <c r="K19" s="5" t="n">
        <v>2012</v>
      </c>
      <c r="L19" s="5" t="n">
        <v>2011</v>
      </c>
      <c r="M19" s="5" t="n">
        <v>2010</v>
      </c>
      <c r="N19" s="5" t="n">
        <v>2009</v>
      </c>
      <c r="O19" s="5" t="n">
        <v>2008</v>
      </c>
      <c r="P19" s="5" t="n">
        <v>2007</v>
      </c>
      <c r="Q19" s="5" t="n">
        <v>2006</v>
      </c>
      <c r="R19" s="5" t="n">
        <v>2005</v>
      </c>
      <c r="S19" s="5" t="n">
        <v>2004</v>
      </c>
      <c r="T19" s="5" t="n">
        <v>2003</v>
      </c>
      <c r="U19" s="5" t="n">
        <v>2002</v>
      </c>
      <c r="V19" s="5" t="n">
        <v>2001</v>
      </c>
      <c r="W19" s="5" t="n">
        <v>2000</v>
      </c>
      <c r="X19" s="5" t="n">
        <v>1999</v>
      </c>
    </row>
    <row r="20">
      <c r="A20" s="5" t="inlineStr">
        <is>
          <t>Umsatz</t>
        </is>
      </c>
      <c r="B20" s="5" t="inlineStr">
        <is>
          <t>Revenue</t>
        </is>
      </c>
      <c r="C20" t="inlineStr">
        <is>
          <t>-</t>
        </is>
      </c>
      <c r="D20" t="n">
        <v>446.4</v>
      </c>
      <c r="E20" t="n">
        <v>375.4</v>
      </c>
      <c r="F20" t="n">
        <v>257.6</v>
      </c>
      <c r="G20" t="n">
        <v>164.5</v>
      </c>
      <c r="H20" t="n">
        <v>127.7</v>
      </c>
      <c r="I20" t="n">
        <v>89.5</v>
      </c>
      <c r="J20" t="n">
        <v>85.90000000000001</v>
      </c>
      <c r="K20" t="n">
        <v>87.3</v>
      </c>
      <c r="L20" t="n">
        <v>80.09999999999999</v>
      </c>
      <c r="M20" t="n">
        <v>55.3</v>
      </c>
      <c r="N20" t="n">
        <v>42.7</v>
      </c>
      <c r="O20" t="n">
        <v>39.6</v>
      </c>
      <c r="P20" t="n">
        <v>54.4</v>
      </c>
      <c r="Q20" t="n">
        <v>84.7</v>
      </c>
      <c r="R20" t="n">
        <v>79.8</v>
      </c>
      <c r="S20" t="n">
        <v>72.7</v>
      </c>
      <c r="T20" t="n">
        <v>77.2</v>
      </c>
      <c r="U20" t="n">
        <v>70</v>
      </c>
      <c r="V20" t="n">
        <v>63.2</v>
      </c>
      <c r="W20" t="n">
        <v>28.3</v>
      </c>
      <c r="X20" t="n">
        <v>9.800000000000001</v>
      </c>
    </row>
    <row r="21">
      <c r="A21" s="5" t="inlineStr">
        <is>
          <t>Bruttoergebnis vom Umsatz</t>
        </is>
      </c>
      <c r="B21" s="5" t="inlineStr">
        <is>
          <t>Gross Profit</t>
        </is>
      </c>
      <c r="C21" t="inlineStr">
        <is>
          <t>-</t>
        </is>
      </c>
      <c r="D21" t="n">
        <v>132.9</v>
      </c>
      <c r="E21" t="n">
        <v>112</v>
      </c>
      <c r="F21" t="n">
        <v>82.59999999999999</v>
      </c>
      <c r="G21" t="n">
        <v>58.6</v>
      </c>
      <c r="H21" t="n">
        <v>38</v>
      </c>
      <c r="I21" t="n">
        <v>29.4</v>
      </c>
      <c r="J21" t="n">
        <v>31.2</v>
      </c>
      <c r="K21" t="n">
        <v>31</v>
      </c>
      <c r="L21" t="n">
        <v>35</v>
      </c>
      <c r="M21" t="n">
        <v>24.3</v>
      </c>
      <c r="N21" t="n">
        <v>18.4</v>
      </c>
      <c r="O21" t="n">
        <v>17.6</v>
      </c>
      <c r="P21" t="n">
        <v>13.5</v>
      </c>
      <c r="Q21" t="n">
        <v>30.6</v>
      </c>
      <c r="R21" t="n">
        <v>29</v>
      </c>
      <c r="S21" t="n">
        <v>24.9</v>
      </c>
      <c r="T21" t="n">
        <v>31</v>
      </c>
      <c r="U21" t="n">
        <v>31.5</v>
      </c>
      <c r="V21" t="n">
        <v>29.9</v>
      </c>
      <c r="W21" t="n">
        <v>15.7</v>
      </c>
      <c r="X21" t="n">
        <v>9.699999999999999</v>
      </c>
    </row>
    <row r="22">
      <c r="A22" s="5" t="inlineStr">
        <is>
          <t>Operatives Ergebnis (EBIT)</t>
        </is>
      </c>
      <c r="B22" s="5" t="inlineStr">
        <is>
          <t>EBIT Earning Before Interest &amp; Tax</t>
        </is>
      </c>
      <c r="C22" t="inlineStr">
        <is>
          <t>-</t>
        </is>
      </c>
      <c r="D22" t="n">
        <v>62.6</v>
      </c>
      <c r="E22" t="n">
        <v>77.5</v>
      </c>
      <c r="F22" t="n">
        <v>37.5</v>
      </c>
      <c r="G22" t="n">
        <v>31.3</v>
      </c>
      <c r="H22" t="n">
        <v>11.6</v>
      </c>
      <c r="I22" t="n">
        <v>-6.4</v>
      </c>
      <c r="J22" t="n">
        <v>-21.4</v>
      </c>
      <c r="K22" t="n">
        <v>-3.2</v>
      </c>
      <c r="L22" t="n">
        <v>5.2</v>
      </c>
      <c r="M22" t="n">
        <v>1.7</v>
      </c>
      <c r="N22" t="n">
        <v>-42.3</v>
      </c>
      <c r="O22" t="n">
        <v>-73.2</v>
      </c>
      <c r="P22" t="n">
        <v>-55.8</v>
      </c>
      <c r="Q22" t="n">
        <v>-39</v>
      </c>
      <c r="R22" t="n">
        <v>-35.7</v>
      </c>
      <c r="S22" t="n">
        <v>-91.2</v>
      </c>
      <c r="T22" t="n">
        <v>-15.8</v>
      </c>
      <c r="U22" t="n">
        <v>-135.5</v>
      </c>
      <c r="V22" t="n">
        <v>-152.5</v>
      </c>
      <c r="W22" t="n">
        <v>-48.9</v>
      </c>
      <c r="X22" t="n">
        <v>-10.2</v>
      </c>
    </row>
    <row r="23">
      <c r="A23" s="5" t="inlineStr">
        <is>
          <t>Finanzergebnis</t>
        </is>
      </c>
      <c r="B23" s="5" t="inlineStr">
        <is>
          <t>Financial Result</t>
        </is>
      </c>
      <c r="C23" t="inlineStr">
        <is>
          <t>-</t>
        </is>
      </c>
      <c r="D23" t="n">
        <v>-6</v>
      </c>
      <c r="E23" t="n">
        <v>-5.5</v>
      </c>
      <c r="F23" t="n">
        <v>-11.2</v>
      </c>
      <c r="G23" t="n">
        <v>1.7</v>
      </c>
      <c r="H23" t="n">
        <v>0.9</v>
      </c>
      <c r="I23" t="n">
        <v>1.2</v>
      </c>
      <c r="J23" t="n">
        <v>-2.2</v>
      </c>
      <c r="K23" t="n">
        <v>-1.8</v>
      </c>
      <c r="L23" t="n">
        <v>0.1</v>
      </c>
      <c r="M23" t="n">
        <v>2.2</v>
      </c>
      <c r="N23" t="n">
        <v>-2.5</v>
      </c>
      <c r="O23" t="n">
        <v>-2.8</v>
      </c>
      <c r="P23" t="n">
        <v>40.4</v>
      </c>
      <c r="Q23" t="n">
        <v>7.3</v>
      </c>
      <c r="R23" t="n">
        <v>-2.2</v>
      </c>
      <c r="S23" t="n">
        <v>-2.3</v>
      </c>
      <c r="T23" t="n">
        <v>-1.3</v>
      </c>
      <c r="U23" t="n">
        <v>1.1</v>
      </c>
      <c r="V23" t="n">
        <v>2.9</v>
      </c>
      <c r="W23" t="n">
        <v>2.4</v>
      </c>
      <c r="X23" t="n">
        <v>0.8</v>
      </c>
    </row>
    <row r="24">
      <c r="A24" s="5" t="inlineStr">
        <is>
          <t>Ergebnis vor Steuer (EBT)</t>
        </is>
      </c>
      <c r="B24" s="5" t="inlineStr">
        <is>
          <t>EBT Earning Before Tax</t>
        </is>
      </c>
      <c r="C24" t="inlineStr">
        <is>
          <t>-</t>
        </is>
      </c>
      <c r="D24" t="n">
        <v>56.6</v>
      </c>
      <c r="E24" t="n">
        <v>72</v>
      </c>
      <c r="F24" t="n">
        <v>26.3</v>
      </c>
      <c r="G24" t="n">
        <v>33</v>
      </c>
      <c r="H24" t="n">
        <v>12.5</v>
      </c>
      <c r="I24" t="n">
        <v>-5.2</v>
      </c>
      <c r="J24" t="n">
        <v>-23.6</v>
      </c>
      <c r="K24" t="n">
        <v>-5</v>
      </c>
      <c r="L24" t="n">
        <v>5.3</v>
      </c>
      <c r="M24" t="n">
        <v>3.9</v>
      </c>
      <c r="N24" t="n">
        <v>-44.8</v>
      </c>
      <c r="O24" t="n">
        <v>-76</v>
      </c>
      <c r="P24" t="n">
        <v>-15.4</v>
      </c>
      <c r="Q24" t="n">
        <v>-31.7</v>
      </c>
      <c r="R24" t="n">
        <v>-37.9</v>
      </c>
      <c r="S24" t="n">
        <v>-93.5</v>
      </c>
      <c r="T24" t="n">
        <v>-17.1</v>
      </c>
      <c r="U24" t="n">
        <v>-134.4</v>
      </c>
      <c r="V24" t="n">
        <v>-149.6</v>
      </c>
      <c r="W24" t="n">
        <v>-46.5</v>
      </c>
      <c r="X24" t="n">
        <v>-9.4</v>
      </c>
    </row>
    <row r="25">
      <c r="A25" s="5" t="inlineStr">
        <is>
          <t>Steuern auf Einkommen und Ertrag</t>
        </is>
      </c>
      <c r="B25" s="5" t="inlineStr">
        <is>
          <t>Taxes on income and earnings</t>
        </is>
      </c>
      <c r="C25" t="inlineStr">
        <is>
          <t>-</t>
        </is>
      </c>
      <c r="D25" t="n">
        <v>12.6</v>
      </c>
      <c r="E25" t="n">
        <v>14.1</v>
      </c>
      <c r="F25" t="n">
        <v>8.5</v>
      </c>
      <c r="G25" t="n">
        <v>7.9</v>
      </c>
      <c r="H25" t="n">
        <v>2.6</v>
      </c>
      <c r="I25" t="n">
        <v>1.9</v>
      </c>
      <c r="J25" t="n">
        <v>0.3</v>
      </c>
      <c r="K25" t="n">
        <v>0.8</v>
      </c>
      <c r="L25" t="n">
        <v>-1.4</v>
      </c>
      <c r="M25" t="n">
        <v>0.9</v>
      </c>
      <c r="N25" t="n">
        <v>0.7</v>
      </c>
      <c r="O25" t="n">
        <v>2.3</v>
      </c>
      <c r="P25" t="n">
        <v>-4.2</v>
      </c>
      <c r="Q25" t="n">
        <v>0.8</v>
      </c>
      <c r="R25" t="n">
        <v>-4.5</v>
      </c>
      <c r="S25" t="n">
        <v>-9.199999999999999</v>
      </c>
      <c r="T25" t="n">
        <v>-2.8</v>
      </c>
      <c r="U25" t="n">
        <v>-2.8</v>
      </c>
      <c r="V25" t="n">
        <v>-1.8</v>
      </c>
      <c r="W25" t="n">
        <v>0.6</v>
      </c>
      <c r="X25" t="inlineStr">
        <is>
          <t>-</t>
        </is>
      </c>
    </row>
    <row r="26">
      <c r="A26" s="5" t="inlineStr">
        <is>
          <t>Ergebnis nach Steuer</t>
        </is>
      </c>
      <c r="B26" s="5" t="inlineStr">
        <is>
          <t>Earnings after tax</t>
        </is>
      </c>
      <c r="C26" t="inlineStr">
        <is>
          <t>-</t>
        </is>
      </c>
      <c r="D26" t="n">
        <v>37.2</v>
      </c>
      <c r="E26" t="n">
        <v>84.09999999999999</v>
      </c>
      <c r="F26" t="n">
        <v>24</v>
      </c>
      <c r="G26" t="n">
        <v>26.8</v>
      </c>
      <c r="H26" t="n">
        <v>16.5</v>
      </c>
      <c r="I26" t="n">
        <v>-7</v>
      </c>
      <c r="J26" t="n">
        <v>-25.4</v>
      </c>
      <c r="K26" t="n">
        <v>2.5</v>
      </c>
      <c r="L26" t="n">
        <v>6.7</v>
      </c>
      <c r="M26" t="n">
        <v>3</v>
      </c>
      <c r="N26" t="n">
        <v>-45.5</v>
      </c>
      <c r="O26" t="n">
        <v>-78.3</v>
      </c>
      <c r="P26" t="n">
        <v>-11.2</v>
      </c>
      <c r="Q26" t="n">
        <v>-32.5</v>
      </c>
      <c r="R26" t="n">
        <v>-33.4</v>
      </c>
      <c r="S26" t="n">
        <v>-84.2</v>
      </c>
      <c r="T26" t="n">
        <v>-14.3</v>
      </c>
      <c r="U26" t="n">
        <v>-131.6</v>
      </c>
      <c r="V26" t="n">
        <v>-147.7</v>
      </c>
      <c r="W26" t="n">
        <v>-47.1</v>
      </c>
      <c r="X26" t="n">
        <v>-9.4</v>
      </c>
    </row>
    <row r="27">
      <c r="A27" s="5" t="inlineStr">
        <is>
          <t>Minderheitenanteil</t>
        </is>
      </c>
      <c r="B27" s="5" t="inlineStr">
        <is>
          <t>Minority Share</t>
        </is>
      </c>
      <c r="C27" t="inlineStr">
        <is>
          <t>-</t>
        </is>
      </c>
      <c r="D27" t="n">
        <v>0.8</v>
      </c>
      <c r="E27" t="n">
        <v>0.1</v>
      </c>
      <c r="F27" t="n">
        <v>0.3</v>
      </c>
      <c r="G27" t="n">
        <v>0.7</v>
      </c>
      <c r="H27" t="inlineStr">
        <is>
          <t>-</t>
        </is>
      </c>
      <c r="I27" t="inlineStr">
        <is>
          <t>-</t>
        </is>
      </c>
      <c r="J27" t="inlineStr">
        <is>
          <t>-</t>
        </is>
      </c>
      <c r="K27" t="inlineStr">
        <is>
          <t>-</t>
        </is>
      </c>
      <c r="L27" t="n">
        <v>0.1</v>
      </c>
      <c r="M27" t="n">
        <v>0.3</v>
      </c>
      <c r="N27" t="inlineStr">
        <is>
          <t>-</t>
        </is>
      </c>
      <c r="O27" t="inlineStr">
        <is>
          <t>-</t>
        </is>
      </c>
      <c r="P27" t="inlineStr">
        <is>
          <t>-</t>
        </is>
      </c>
      <c r="Q27" t="inlineStr">
        <is>
          <t>-</t>
        </is>
      </c>
      <c r="R27" t="n">
        <v>-0.2</v>
      </c>
      <c r="S27" t="inlineStr">
        <is>
          <t>-</t>
        </is>
      </c>
      <c r="T27" t="n">
        <v>0.1</v>
      </c>
      <c r="U27" t="inlineStr">
        <is>
          <t>-</t>
        </is>
      </c>
      <c r="V27" t="inlineStr">
        <is>
          <t>-</t>
        </is>
      </c>
      <c r="W27" t="inlineStr">
        <is>
          <t>-</t>
        </is>
      </c>
      <c r="X27" t="n">
        <v>0.2</v>
      </c>
    </row>
    <row r="28">
      <c r="A28" s="5" t="inlineStr">
        <is>
          <t>Jahresüberschuss/-fehlbetrag</t>
        </is>
      </c>
      <c r="B28" s="5" t="inlineStr">
        <is>
          <t>Net Profit</t>
        </is>
      </c>
      <c r="C28" t="inlineStr">
        <is>
          <t>-</t>
        </is>
      </c>
      <c r="D28" t="n">
        <v>38.1</v>
      </c>
      <c r="E28" t="n">
        <v>84.2</v>
      </c>
      <c r="F28" t="n">
        <v>24.3</v>
      </c>
      <c r="G28" t="n">
        <v>27.5</v>
      </c>
      <c r="H28" t="n">
        <v>16.5</v>
      </c>
      <c r="I28" t="n">
        <v>-7</v>
      </c>
      <c r="J28" t="n">
        <v>-25.4</v>
      </c>
      <c r="K28" t="n">
        <v>2.5</v>
      </c>
      <c r="L28" t="n">
        <v>6.7</v>
      </c>
      <c r="M28" t="n">
        <v>3.3</v>
      </c>
      <c r="N28" t="n">
        <v>-45.5</v>
      </c>
      <c r="O28" t="n">
        <v>-78.3</v>
      </c>
      <c r="P28" t="n">
        <v>-11.2</v>
      </c>
      <c r="Q28" t="n">
        <v>-32.5</v>
      </c>
      <c r="R28" t="n">
        <v>-33.6</v>
      </c>
      <c r="S28" t="n">
        <v>-84.2</v>
      </c>
      <c r="T28" t="n">
        <v>-14.2</v>
      </c>
      <c r="U28" t="n">
        <v>-131.6</v>
      </c>
      <c r="V28" t="n">
        <v>-147.7</v>
      </c>
      <c r="W28" t="n">
        <v>-47.1</v>
      </c>
      <c r="X28" t="n">
        <v>-9.5</v>
      </c>
    </row>
    <row r="29">
      <c r="A29" s="5" t="inlineStr">
        <is>
          <t>Summe Umlaufvermögen</t>
        </is>
      </c>
      <c r="B29" s="5" t="inlineStr">
        <is>
          <t>Current Assets</t>
        </is>
      </c>
      <c r="C29" t="inlineStr">
        <is>
          <t>-</t>
        </is>
      </c>
      <c r="D29" t="n">
        <v>469.5</v>
      </c>
      <c r="E29" t="n">
        <v>249.8</v>
      </c>
      <c r="F29" t="n">
        <v>180.3</v>
      </c>
      <c r="G29" t="n">
        <v>169.2</v>
      </c>
      <c r="H29" t="n">
        <v>166.9</v>
      </c>
      <c r="I29" t="n">
        <v>125.3</v>
      </c>
      <c r="J29" t="n">
        <v>122.5</v>
      </c>
      <c r="K29" t="n">
        <v>88.09999999999999</v>
      </c>
      <c r="L29" t="n">
        <v>83.3</v>
      </c>
      <c r="M29" t="n">
        <v>86.7</v>
      </c>
      <c r="N29" t="n">
        <v>69</v>
      </c>
      <c r="O29" t="n">
        <v>93.09999999999999</v>
      </c>
      <c r="P29" t="n">
        <v>111.8</v>
      </c>
      <c r="Q29" t="n">
        <v>94.40000000000001</v>
      </c>
      <c r="R29" t="n">
        <v>82</v>
      </c>
      <c r="S29" t="n">
        <v>44.9</v>
      </c>
      <c r="T29" t="n">
        <v>43</v>
      </c>
      <c r="U29" t="n">
        <v>46</v>
      </c>
      <c r="V29" t="n">
        <v>53.1</v>
      </c>
      <c r="W29" t="n">
        <v>69.90000000000001</v>
      </c>
      <c r="X29" t="n">
        <v>65.40000000000001</v>
      </c>
    </row>
    <row r="30">
      <c r="A30" s="5" t="inlineStr">
        <is>
          <t>Summe Anlagevermögen</t>
        </is>
      </c>
      <c r="B30" s="5" t="inlineStr">
        <is>
          <t>Fixed Assets</t>
        </is>
      </c>
      <c r="C30" t="inlineStr">
        <is>
          <t>-</t>
        </is>
      </c>
      <c r="D30" t="n">
        <v>711.4</v>
      </c>
      <c r="E30" t="n">
        <v>522.1</v>
      </c>
      <c r="F30" t="n">
        <v>487</v>
      </c>
      <c r="G30" t="n">
        <v>182.2</v>
      </c>
      <c r="H30" t="n">
        <v>121.6</v>
      </c>
      <c r="I30" t="n">
        <v>99.3</v>
      </c>
      <c r="J30" t="n">
        <v>104.9</v>
      </c>
      <c r="K30" t="n">
        <v>137.2</v>
      </c>
      <c r="L30" t="n">
        <v>134.9</v>
      </c>
      <c r="M30" t="n">
        <v>105.2</v>
      </c>
      <c r="N30" t="n">
        <v>77.59999999999999</v>
      </c>
      <c r="O30" t="n">
        <v>89.8</v>
      </c>
      <c r="P30" t="n">
        <v>96.09999999999999</v>
      </c>
      <c r="Q30" t="n">
        <v>111.1</v>
      </c>
      <c r="R30" t="n">
        <v>104.1</v>
      </c>
      <c r="S30" t="n">
        <v>93.59999999999999</v>
      </c>
      <c r="T30" t="n">
        <v>177.9</v>
      </c>
      <c r="U30" t="n">
        <v>195</v>
      </c>
      <c r="V30" t="n">
        <v>341.5</v>
      </c>
      <c r="W30" t="n">
        <v>462.8</v>
      </c>
      <c r="X30" t="n">
        <v>8.4</v>
      </c>
    </row>
    <row r="31">
      <c r="A31" s="5" t="inlineStr">
        <is>
          <t>Summe Aktiva</t>
        </is>
      </c>
      <c r="B31" s="5" t="inlineStr">
        <is>
          <t>Total Assets</t>
        </is>
      </c>
      <c r="C31" t="inlineStr">
        <is>
          <t>-</t>
        </is>
      </c>
      <c r="D31" t="n">
        <v>1181</v>
      </c>
      <c r="E31" t="n">
        <v>771.9</v>
      </c>
      <c r="F31" t="n">
        <v>667.3</v>
      </c>
      <c r="G31" t="n">
        <v>351.4</v>
      </c>
      <c r="H31" t="n">
        <v>288.5</v>
      </c>
      <c r="I31" t="n">
        <v>224.6</v>
      </c>
      <c r="J31" t="n">
        <v>227.4</v>
      </c>
      <c r="K31" t="n">
        <v>225.3</v>
      </c>
      <c r="L31" t="n">
        <v>218.2</v>
      </c>
      <c r="M31" t="n">
        <v>191.9</v>
      </c>
      <c r="N31" t="n">
        <v>146.6</v>
      </c>
      <c r="O31" t="n">
        <v>182.9</v>
      </c>
      <c r="P31" t="n">
        <v>207.9</v>
      </c>
      <c r="Q31" t="n">
        <v>205.5</v>
      </c>
      <c r="R31" t="n">
        <v>186.1</v>
      </c>
      <c r="S31" t="n">
        <v>138.5</v>
      </c>
      <c r="T31" t="n">
        <v>220.9</v>
      </c>
      <c r="U31" t="n">
        <v>241</v>
      </c>
      <c r="V31" t="n">
        <v>394.6</v>
      </c>
      <c r="W31" t="n">
        <v>532.7</v>
      </c>
      <c r="X31" t="n">
        <v>73.8</v>
      </c>
    </row>
    <row r="32">
      <c r="A32" s="5" t="inlineStr">
        <is>
          <t>Summe kurzfristiges Fremdkapital</t>
        </is>
      </c>
      <c r="B32" s="5" t="inlineStr">
        <is>
          <t>Short-Term Debt</t>
        </is>
      </c>
      <c r="C32" t="inlineStr">
        <is>
          <t>-</t>
        </is>
      </c>
      <c r="D32" t="n">
        <v>179</v>
      </c>
      <c r="E32" t="n">
        <v>196.3</v>
      </c>
      <c r="F32" t="n">
        <v>245.8</v>
      </c>
      <c r="G32" t="n">
        <v>73.40000000000001</v>
      </c>
      <c r="H32" t="n">
        <v>56.4</v>
      </c>
      <c r="I32" t="n">
        <v>33.1</v>
      </c>
      <c r="J32" t="n">
        <v>39</v>
      </c>
      <c r="K32" t="n">
        <v>33.9</v>
      </c>
      <c r="L32" t="n">
        <v>42.8</v>
      </c>
      <c r="M32" t="n">
        <v>32.8</v>
      </c>
      <c r="N32" t="n">
        <v>26.4</v>
      </c>
      <c r="O32" t="n">
        <v>21.8</v>
      </c>
      <c r="P32" t="n">
        <v>24.3</v>
      </c>
      <c r="Q32" t="n">
        <v>48.4</v>
      </c>
      <c r="R32" t="n">
        <v>29.7</v>
      </c>
      <c r="S32" t="n">
        <v>20.9</v>
      </c>
      <c r="T32" t="n">
        <v>22.5</v>
      </c>
      <c r="U32" t="n">
        <v>21.5</v>
      </c>
      <c r="V32" t="n">
        <v>22.1</v>
      </c>
      <c r="W32" t="n">
        <v>19.9</v>
      </c>
      <c r="X32" t="n">
        <v>9.300000000000001</v>
      </c>
    </row>
    <row r="33">
      <c r="A33" s="5" t="inlineStr">
        <is>
          <t>Summe langfristiges Fremdkapital</t>
        </is>
      </c>
      <c r="B33" s="5" t="inlineStr">
        <is>
          <t>Long-Term Debt</t>
        </is>
      </c>
      <c r="C33" t="inlineStr">
        <is>
          <t>-</t>
        </is>
      </c>
      <c r="D33" t="n">
        <v>524.9</v>
      </c>
      <c r="E33" t="n">
        <v>150.7</v>
      </c>
      <c r="F33" t="n">
        <v>89.7</v>
      </c>
      <c r="G33" t="n">
        <v>64</v>
      </c>
      <c r="H33" t="n">
        <v>45</v>
      </c>
      <c r="I33" t="n">
        <v>33.1</v>
      </c>
      <c r="J33" t="n">
        <v>29.5</v>
      </c>
      <c r="K33" t="n">
        <v>39</v>
      </c>
      <c r="L33" t="n">
        <v>28.1</v>
      </c>
      <c r="M33" t="n">
        <v>26.9</v>
      </c>
      <c r="N33" t="n">
        <v>9.300000000000001</v>
      </c>
      <c r="O33" t="n">
        <v>11.2</v>
      </c>
      <c r="P33" t="n">
        <v>13</v>
      </c>
      <c r="Q33" t="n">
        <v>19.9</v>
      </c>
      <c r="R33" t="n">
        <v>7.7</v>
      </c>
      <c r="S33" t="n">
        <v>15.6</v>
      </c>
      <c r="T33" t="n">
        <v>26.3</v>
      </c>
      <c r="U33" t="n">
        <v>24.1</v>
      </c>
      <c r="V33" t="n">
        <v>24.9</v>
      </c>
      <c r="W33" t="n">
        <v>10.3</v>
      </c>
      <c r="X33" t="n">
        <v>4.2</v>
      </c>
    </row>
    <row r="34">
      <c r="A34" s="5" t="inlineStr">
        <is>
          <t>Summe Fremdkapital</t>
        </is>
      </c>
      <c r="B34" s="5" t="inlineStr">
        <is>
          <t>Total Liabilities</t>
        </is>
      </c>
      <c r="C34" t="inlineStr">
        <is>
          <t>-</t>
        </is>
      </c>
      <c r="D34" t="n">
        <v>703.9</v>
      </c>
      <c r="E34" t="n">
        <v>347</v>
      </c>
      <c r="F34" t="n">
        <v>335.5</v>
      </c>
      <c r="G34" t="n">
        <v>137.4</v>
      </c>
      <c r="H34" t="n">
        <v>101.4</v>
      </c>
      <c r="I34" t="n">
        <v>66.2</v>
      </c>
      <c r="J34" t="n">
        <v>68.5</v>
      </c>
      <c r="K34" t="n">
        <v>72.90000000000001</v>
      </c>
      <c r="L34" t="n">
        <v>70.90000000000001</v>
      </c>
      <c r="M34" t="n">
        <v>59.2</v>
      </c>
      <c r="N34" t="n">
        <v>35.1</v>
      </c>
      <c r="O34" t="n">
        <v>33</v>
      </c>
      <c r="P34" t="n">
        <v>37.3</v>
      </c>
      <c r="Q34" t="n">
        <v>68.3</v>
      </c>
      <c r="R34" t="n">
        <v>37.4</v>
      </c>
      <c r="S34" t="n">
        <v>35.9</v>
      </c>
      <c r="T34" t="n">
        <v>48.1</v>
      </c>
      <c r="U34" t="n">
        <v>45</v>
      </c>
      <c r="V34" t="n">
        <v>46.3</v>
      </c>
      <c r="W34" t="n">
        <v>29.6</v>
      </c>
      <c r="X34" t="n">
        <v>13.5</v>
      </c>
    </row>
    <row r="35">
      <c r="A35" s="5" t="inlineStr">
        <is>
          <t>Minderheitenanteil</t>
        </is>
      </c>
      <c r="B35" s="5" t="inlineStr">
        <is>
          <t>Minority Share</t>
        </is>
      </c>
      <c r="C35" t="inlineStr">
        <is>
          <t>-</t>
        </is>
      </c>
      <c r="D35" t="inlineStr">
        <is>
          <t>-</t>
        </is>
      </c>
      <c r="E35" t="n">
        <v>0.9</v>
      </c>
      <c r="F35" t="n">
        <v>1</v>
      </c>
      <c r="G35" t="n">
        <v>0.9</v>
      </c>
      <c r="H35" t="n">
        <v>1.6</v>
      </c>
      <c r="I35" t="inlineStr">
        <is>
          <t>-</t>
        </is>
      </c>
      <c r="J35" t="inlineStr">
        <is>
          <t>-</t>
        </is>
      </c>
      <c r="K35" t="inlineStr">
        <is>
          <t>-</t>
        </is>
      </c>
      <c r="L35" t="inlineStr">
        <is>
          <t>-</t>
        </is>
      </c>
      <c r="M35" t="n">
        <v>0.5</v>
      </c>
      <c r="N35" t="n">
        <v>0.6</v>
      </c>
      <c r="O35" t="inlineStr">
        <is>
          <t>-</t>
        </is>
      </c>
      <c r="P35" t="inlineStr">
        <is>
          <t>-</t>
        </is>
      </c>
      <c r="Q35" t="inlineStr">
        <is>
          <t>-</t>
        </is>
      </c>
      <c r="R35" t="inlineStr">
        <is>
          <t>-</t>
        </is>
      </c>
      <c r="S35" t="n">
        <v>0.6</v>
      </c>
      <c r="T35" t="n">
        <v>0.7</v>
      </c>
      <c r="U35" t="n">
        <v>0.6</v>
      </c>
      <c r="V35" t="n">
        <v>0.7</v>
      </c>
      <c r="W35" t="n">
        <v>0.6</v>
      </c>
      <c r="X35" t="inlineStr">
        <is>
          <t>-</t>
        </is>
      </c>
    </row>
    <row r="36">
      <c r="A36" s="5" t="inlineStr">
        <is>
          <t>Summe Eigenkapital</t>
        </is>
      </c>
      <c r="B36" s="5" t="inlineStr">
        <is>
          <t>Equity</t>
        </is>
      </c>
      <c r="C36" t="inlineStr">
        <is>
          <t>-</t>
        </is>
      </c>
      <c r="D36" t="n">
        <v>477</v>
      </c>
      <c r="E36" t="n">
        <v>424</v>
      </c>
      <c r="F36" t="n">
        <v>330.7</v>
      </c>
      <c r="G36" t="n">
        <v>213</v>
      </c>
      <c r="H36" t="n">
        <v>185.5</v>
      </c>
      <c r="I36" t="n">
        <v>158.4</v>
      </c>
      <c r="J36" t="n">
        <v>159</v>
      </c>
      <c r="K36" t="n">
        <v>152.5</v>
      </c>
      <c r="L36" t="n">
        <v>147.2</v>
      </c>
      <c r="M36" t="n">
        <v>132.2</v>
      </c>
      <c r="N36" t="n">
        <v>110.9</v>
      </c>
      <c r="O36" t="n">
        <v>149.9</v>
      </c>
      <c r="P36" t="n">
        <v>170.6</v>
      </c>
      <c r="Q36" t="n">
        <v>137.2</v>
      </c>
      <c r="R36" t="n">
        <v>148.7</v>
      </c>
      <c r="S36" t="n">
        <v>102</v>
      </c>
      <c r="T36" t="n">
        <v>172.1</v>
      </c>
      <c r="U36" t="n">
        <v>195.4</v>
      </c>
      <c r="V36" t="n">
        <v>347.6</v>
      </c>
      <c r="W36" t="n">
        <v>502.5</v>
      </c>
      <c r="X36" t="n">
        <v>60.3</v>
      </c>
    </row>
    <row r="37">
      <c r="A37" s="5" t="inlineStr">
        <is>
          <t>Summe Passiva</t>
        </is>
      </c>
      <c r="B37" s="5" t="inlineStr">
        <is>
          <t>Liabilities &amp; Shareholder Equity</t>
        </is>
      </c>
      <c r="C37" t="inlineStr">
        <is>
          <t>-</t>
        </is>
      </c>
      <c r="D37" t="n">
        <v>1181</v>
      </c>
      <c r="E37" t="n">
        <v>771.9</v>
      </c>
      <c r="F37" t="n">
        <v>667.3</v>
      </c>
      <c r="G37" t="n">
        <v>351.3</v>
      </c>
      <c r="H37" t="n">
        <v>288.5</v>
      </c>
      <c r="I37" t="n">
        <v>224.6</v>
      </c>
      <c r="J37" t="n">
        <v>227.4</v>
      </c>
      <c r="K37" t="n">
        <v>225.4</v>
      </c>
      <c r="L37" t="n">
        <v>218.2</v>
      </c>
      <c r="M37" t="n">
        <v>191.9</v>
      </c>
      <c r="N37" t="n">
        <v>146.6</v>
      </c>
      <c r="O37" t="n">
        <v>182.9</v>
      </c>
      <c r="P37" t="n">
        <v>207.9</v>
      </c>
      <c r="Q37" t="n">
        <v>205.5</v>
      </c>
      <c r="R37" t="n">
        <v>186.1</v>
      </c>
      <c r="S37" t="n">
        <v>138.5</v>
      </c>
      <c r="T37" t="n">
        <v>220.9</v>
      </c>
      <c r="U37" t="n">
        <v>241</v>
      </c>
      <c r="V37" t="n">
        <v>394.6</v>
      </c>
      <c r="W37" t="n">
        <v>532.7</v>
      </c>
      <c r="X37" t="n">
        <v>73.8</v>
      </c>
    </row>
    <row r="38">
      <c r="A38" s="5" t="inlineStr">
        <is>
          <t>Mio.Aktien im Umlauf</t>
        </is>
      </c>
      <c r="B38" s="5" t="inlineStr">
        <is>
          <t>Million shares outstanding</t>
        </is>
      </c>
      <c r="C38" t="n">
        <v>151.27</v>
      </c>
      <c r="D38" t="n">
        <v>150.9</v>
      </c>
      <c r="E38" t="n">
        <v>149.06</v>
      </c>
      <c r="F38" t="n">
        <v>147.53</v>
      </c>
      <c r="G38" t="n">
        <v>133.05</v>
      </c>
      <c r="H38" t="n">
        <v>132.58</v>
      </c>
      <c r="I38" t="n">
        <v>131.71</v>
      </c>
      <c r="J38" t="n">
        <v>131.46</v>
      </c>
      <c r="K38" t="n">
        <v>118.55</v>
      </c>
      <c r="L38" t="n">
        <v>118.32</v>
      </c>
      <c r="M38" t="n">
        <v>115.6</v>
      </c>
      <c r="N38" t="n">
        <v>108.8</v>
      </c>
      <c r="O38" t="n">
        <v>108.8</v>
      </c>
      <c r="P38" t="n">
        <v>73.90000000000001</v>
      </c>
      <c r="Q38" t="n">
        <v>68.09999999999999</v>
      </c>
      <c r="R38" t="n">
        <v>62.8</v>
      </c>
      <c r="S38" t="n">
        <v>38</v>
      </c>
      <c r="T38" t="n">
        <v>35.5</v>
      </c>
      <c r="U38" t="n">
        <v>35.5</v>
      </c>
      <c r="V38" t="n">
        <v>35.5</v>
      </c>
      <c r="W38" t="n">
        <v>26.9</v>
      </c>
      <c r="X38" t="n">
        <v>24.2</v>
      </c>
    </row>
    <row r="39">
      <c r="A39" s="5" t="inlineStr">
        <is>
          <t>Ergebnis je Aktie (brutto)</t>
        </is>
      </c>
      <c r="B39" s="5" t="inlineStr">
        <is>
          <t>Earnings per share</t>
        </is>
      </c>
      <c r="C39" t="inlineStr">
        <is>
          <t>-</t>
        </is>
      </c>
      <c r="D39" t="n">
        <v>0.38</v>
      </c>
      <c r="E39" t="n">
        <v>0.48</v>
      </c>
      <c r="F39" t="n">
        <v>0.18</v>
      </c>
      <c r="G39" t="n">
        <v>0.25</v>
      </c>
      <c r="H39" t="n">
        <v>0.09</v>
      </c>
      <c r="I39" t="n">
        <v>-0.04</v>
      </c>
      <c r="J39" t="n">
        <v>-0.18</v>
      </c>
      <c r="K39" t="n">
        <v>-0.04</v>
      </c>
      <c r="L39" t="n">
        <v>0.04</v>
      </c>
      <c r="M39" t="n">
        <v>0.03</v>
      </c>
      <c r="N39" t="n">
        <v>-0.41</v>
      </c>
      <c r="O39" t="n">
        <v>-0.7</v>
      </c>
      <c r="P39" t="n">
        <v>-0.21</v>
      </c>
      <c r="Q39" t="n">
        <v>-0.47</v>
      </c>
      <c r="R39" t="n">
        <v>-0.6</v>
      </c>
      <c r="S39" t="n">
        <v>-2.46</v>
      </c>
      <c r="T39" t="n">
        <v>-0.48</v>
      </c>
      <c r="U39" t="n">
        <v>-3.79</v>
      </c>
      <c r="V39" t="n">
        <v>-4.21</v>
      </c>
      <c r="W39" t="n">
        <v>-1.73</v>
      </c>
      <c r="X39" t="n">
        <v>-0.39</v>
      </c>
    </row>
    <row r="40">
      <c r="A40" s="5" t="inlineStr">
        <is>
          <t>Ergebnis je Aktie (unverwässert)</t>
        </is>
      </c>
      <c r="B40" s="5" t="inlineStr">
        <is>
          <t>Basic Earnings per share</t>
        </is>
      </c>
      <c r="C40" t="inlineStr">
        <is>
          <t>-</t>
        </is>
      </c>
      <c r="D40" t="n">
        <v>0.25</v>
      </c>
      <c r="E40" t="n">
        <v>0.57</v>
      </c>
      <c r="F40" t="n">
        <v>0.16</v>
      </c>
      <c r="G40" t="n">
        <v>0.2</v>
      </c>
      <c r="H40" t="n">
        <v>0.13</v>
      </c>
      <c r="I40" t="n">
        <v>-0.05</v>
      </c>
      <c r="J40" t="n">
        <v>-0.21</v>
      </c>
      <c r="K40" t="n">
        <v>0.02</v>
      </c>
      <c r="L40" t="n">
        <v>0.06</v>
      </c>
      <c r="M40" t="n">
        <v>0.03</v>
      </c>
      <c r="N40" t="n">
        <v>-0.43</v>
      </c>
      <c r="O40" t="n">
        <v>-0.82</v>
      </c>
      <c r="P40" t="n">
        <v>-0.16</v>
      </c>
      <c r="Q40" t="n">
        <v>-0.55</v>
      </c>
      <c r="R40" t="n">
        <v>-0.65</v>
      </c>
      <c r="S40" t="n">
        <v>-2.3</v>
      </c>
      <c r="T40" t="n">
        <v>-0.4</v>
      </c>
      <c r="U40" t="n">
        <v>-3.71</v>
      </c>
      <c r="V40" t="n">
        <v>-4.17</v>
      </c>
      <c r="W40" t="n">
        <v>-1.75</v>
      </c>
      <c r="X40" t="n">
        <v>-0.6</v>
      </c>
    </row>
    <row r="41">
      <c r="A41" s="5" t="inlineStr">
        <is>
          <t>Ergebnis je Aktie (verwässert)</t>
        </is>
      </c>
      <c r="B41" s="5" t="inlineStr">
        <is>
          <t>Diluted Earnings per share</t>
        </is>
      </c>
      <c r="C41" t="inlineStr">
        <is>
          <t>-</t>
        </is>
      </c>
      <c r="D41" t="n">
        <v>0.25</v>
      </c>
      <c r="E41" t="n">
        <v>0.5600000000000001</v>
      </c>
      <c r="F41" t="n">
        <v>0.16</v>
      </c>
      <c r="G41" t="n">
        <v>0.2</v>
      </c>
      <c r="H41" t="n">
        <v>0.12</v>
      </c>
      <c r="I41" t="n">
        <v>-0.05</v>
      </c>
      <c r="J41" t="n">
        <v>-0.21</v>
      </c>
      <c r="K41" t="n">
        <v>0.02</v>
      </c>
      <c r="L41" t="n">
        <v>0.06</v>
      </c>
      <c r="M41" t="n">
        <v>0.03</v>
      </c>
      <c r="N41" t="n">
        <v>-0.43</v>
      </c>
      <c r="O41" t="n">
        <v>-0.82</v>
      </c>
      <c r="P41" t="n">
        <v>-0.16</v>
      </c>
      <c r="Q41" t="n">
        <v>-0.55</v>
      </c>
      <c r="R41" t="n">
        <v>-0.65</v>
      </c>
      <c r="S41" t="n">
        <v>-2.3</v>
      </c>
      <c r="T41" t="n">
        <v>-0.4</v>
      </c>
      <c r="U41" t="n">
        <v>-3.71</v>
      </c>
      <c r="V41" t="n">
        <v>-4.17</v>
      </c>
      <c r="W41" t="n">
        <v>-1.75</v>
      </c>
      <c r="X41" t="n">
        <v>-0.6</v>
      </c>
    </row>
    <row r="42">
      <c r="A42" s="5" t="inlineStr">
        <is>
          <t>Dividende je Aktie</t>
        </is>
      </c>
      <c r="B42" s="5" t="inlineStr">
        <is>
          <t>Dividend per share</t>
        </is>
      </c>
      <c r="C42" t="inlineStr">
        <is>
          <t>-</t>
        </is>
      </c>
      <c r="D42" t="inlineStr">
        <is>
          <t>-</t>
        </is>
      </c>
      <c r="E42" t="inlineStr">
        <is>
          <t>-</t>
        </is>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c r="P42" t="inlineStr">
        <is>
          <t>-</t>
        </is>
      </c>
      <c r="Q42" t="inlineStr">
        <is>
          <t>-</t>
        </is>
      </c>
      <c r="R42" t="inlineStr">
        <is>
          <t>-</t>
        </is>
      </c>
      <c r="S42" t="inlineStr">
        <is>
          <t>-</t>
        </is>
      </c>
      <c r="T42" t="inlineStr">
        <is>
          <t>-</t>
        </is>
      </c>
      <c r="U42" t="inlineStr">
        <is>
          <t>-</t>
        </is>
      </c>
      <c r="V42" t="inlineStr">
        <is>
          <t>-</t>
        </is>
      </c>
      <c r="W42" t="inlineStr">
        <is>
          <t>-</t>
        </is>
      </c>
      <c r="X42" t="inlineStr">
        <is>
          <t>-</t>
        </is>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c r="W43" t="inlineStr">
        <is>
          <t>-</t>
        </is>
      </c>
      <c r="X43" t="inlineStr">
        <is>
          <t>-</t>
        </is>
      </c>
    </row>
    <row r="44">
      <c r="A44" s="5" t="inlineStr">
        <is>
          <t>Umsatz je Aktie</t>
        </is>
      </c>
      <c r="B44" s="5" t="inlineStr">
        <is>
          <t>Revenue per share</t>
        </is>
      </c>
      <c r="C44" t="inlineStr">
        <is>
          <t>-</t>
        </is>
      </c>
      <c r="D44" t="n">
        <v>2.96</v>
      </c>
      <c r="E44" t="n">
        <v>2.52</v>
      </c>
      <c r="F44" t="n">
        <v>1.75</v>
      </c>
      <c r="G44" t="n">
        <v>1.24</v>
      </c>
      <c r="H44" t="n">
        <v>0.96</v>
      </c>
      <c r="I44" t="n">
        <v>0.68</v>
      </c>
      <c r="J44" t="n">
        <v>0.65</v>
      </c>
      <c r="K44" t="n">
        <v>0.74</v>
      </c>
      <c r="L44" t="n">
        <v>0.68</v>
      </c>
      <c r="M44" t="n">
        <v>0.48</v>
      </c>
      <c r="N44" t="n">
        <v>0.39</v>
      </c>
      <c r="O44" t="n">
        <v>0.36</v>
      </c>
      <c r="P44" t="n">
        <v>0.74</v>
      </c>
      <c r="Q44" t="n">
        <v>1.24</v>
      </c>
      <c r="R44" t="n">
        <v>1.27</v>
      </c>
      <c r="S44" t="n">
        <v>1.91</v>
      </c>
      <c r="T44" t="n">
        <v>2.17</v>
      </c>
      <c r="U44" t="n">
        <v>1.97</v>
      </c>
      <c r="V44" t="n">
        <v>1.78</v>
      </c>
      <c r="W44" t="n">
        <v>1.05</v>
      </c>
      <c r="X44" t="n">
        <v>0.4</v>
      </c>
    </row>
    <row r="45">
      <c r="A45" s="5" t="inlineStr">
        <is>
          <t>Buchwert je Aktie</t>
        </is>
      </c>
      <c r="B45" s="5" t="inlineStr">
        <is>
          <t>Book value per share</t>
        </is>
      </c>
      <c r="C45" t="inlineStr">
        <is>
          <t>-</t>
        </is>
      </c>
      <c r="D45" t="n">
        <v>3.16</v>
      </c>
      <c r="E45" t="n">
        <v>2.85</v>
      </c>
      <c r="F45" t="n">
        <v>2.25</v>
      </c>
      <c r="G45" t="n">
        <v>1.61</v>
      </c>
      <c r="H45" t="n">
        <v>1.41</v>
      </c>
      <c r="I45" t="n">
        <v>1.2</v>
      </c>
      <c r="J45" t="n">
        <v>1.21</v>
      </c>
      <c r="K45" t="n">
        <v>1.29</v>
      </c>
      <c r="L45" t="n">
        <v>1.24</v>
      </c>
      <c r="M45" t="n">
        <v>1.14</v>
      </c>
      <c r="N45" t="n">
        <v>1.02</v>
      </c>
      <c r="O45" t="n">
        <v>1.38</v>
      </c>
      <c r="P45" t="n">
        <v>2.31</v>
      </c>
      <c r="Q45" t="n">
        <v>2.01</v>
      </c>
      <c r="R45" t="n">
        <v>2.37</v>
      </c>
      <c r="S45" t="n">
        <v>2.68</v>
      </c>
      <c r="T45" t="n">
        <v>4.85</v>
      </c>
      <c r="U45" t="n">
        <v>5.5</v>
      </c>
      <c r="V45" t="n">
        <v>9.789999999999999</v>
      </c>
      <c r="W45" t="n">
        <v>18.68</v>
      </c>
      <c r="X45" t="n">
        <v>2.49</v>
      </c>
    </row>
    <row r="46">
      <c r="A46" s="5" t="inlineStr">
        <is>
          <t>Cashflow je Aktie</t>
        </is>
      </c>
      <c r="B46" s="5" t="inlineStr">
        <is>
          <t>Cashflow per share</t>
        </is>
      </c>
      <c r="C46" t="inlineStr">
        <is>
          <t>-</t>
        </is>
      </c>
      <c r="D46" t="n">
        <v>0.28</v>
      </c>
      <c r="E46" t="n">
        <v>1.05</v>
      </c>
      <c r="F46" t="n">
        <v>0.07000000000000001</v>
      </c>
      <c r="G46" t="n">
        <v>0.51</v>
      </c>
      <c r="H46" t="n">
        <v>0.12</v>
      </c>
      <c r="I46" t="n">
        <v>-0.03</v>
      </c>
      <c r="J46" t="n">
        <v>0.05</v>
      </c>
      <c r="K46" t="n">
        <v>0.1</v>
      </c>
      <c r="L46" t="n">
        <v>0.09</v>
      </c>
      <c r="M46" t="n">
        <v>0.01</v>
      </c>
      <c r="N46" t="n">
        <v>-0.2</v>
      </c>
      <c r="O46" t="n">
        <v>-0.38</v>
      </c>
      <c r="P46" t="n">
        <v>-0.43</v>
      </c>
      <c r="Q46" t="n">
        <v>-0.14</v>
      </c>
      <c r="R46" t="n">
        <v>0.03</v>
      </c>
      <c r="S46" t="n">
        <v>-0.12</v>
      </c>
      <c r="T46" t="n">
        <v>0.22</v>
      </c>
      <c r="U46" t="n">
        <v>-0.03</v>
      </c>
      <c r="V46" t="n">
        <v>-0.07000000000000001</v>
      </c>
      <c r="W46" t="n">
        <v>-0.54</v>
      </c>
      <c r="X46" t="n">
        <v>-0.29</v>
      </c>
    </row>
    <row r="47">
      <c r="A47" s="5" t="inlineStr">
        <is>
          <t>Bilanzsumme je Aktie</t>
        </is>
      </c>
      <c r="B47" s="5" t="inlineStr">
        <is>
          <t>Total assets per share</t>
        </is>
      </c>
      <c r="C47" t="inlineStr">
        <is>
          <t>-</t>
        </is>
      </c>
      <c r="D47" t="n">
        <v>7.83</v>
      </c>
      <c r="E47" t="n">
        <v>5.18</v>
      </c>
      <c r="F47" t="n">
        <v>4.52</v>
      </c>
      <c r="G47" t="n">
        <v>2.64</v>
      </c>
      <c r="H47" t="n">
        <v>2.18</v>
      </c>
      <c r="I47" t="n">
        <v>1.71</v>
      </c>
      <c r="J47" t="n">
        <v>1.73</v>
      </c>
      <c r="K47" t="n">
        <v>1.9</v>
      </c>
      <c r="L47" t="n">
        <v>1.84</v>
      </c>
      <c r="M47" t="n">
        <v>1.66</v>
      </c>
      <c r="N47" t="n">
        <v>1.35</v>
      </c>
      <c r="O47" t="n">
        <v>1.68</v>
      </c>
      <c r="P47" t="n">
        <v>2.81</v>
      </c>
      <c r="Q47" t="n">
        <v>3.02</v>
      </c>
      <c r="R47" t="n">
        <v>2.96</v>
      </c>
      <c r="S47" t="n">
        <v>3.64</v>
      </c>
      <c r="T47" t="n">
        <v>6.22</v>
      </c>
      <c r="U47" t="n">
        <v>6.79</v>
      </c>
      <c r="V47" t="n">
        <v>11.12</v>
      </c>
      <c r="W47" t="n">
        <v>19.8</v>
      </c>
      <c r="X47" t="inlineStr">
        <is>
          <t>-</t>
        </is>
      </c>
    </row>
    <row r="48">
      <c r="A48" s="5" t="inlineStr">
        <is>
          <t>Personal am Ende des Jahres</t>
        </is>
      </c>
      <c r="B48" s="5" t="inlineStr">
        <is>
          <t>Staff at the end of year</t>
        </is>
      </c>
      <c r="C48" t="inlineStr">
        <is>
          <t>-</t>
        </is>
      </c>
      <c r="D48" t="n">
        <v>2847</v>
      </c>
      <c r="E48" t="n">
        <v>2442</v>
      </c>
      <c r="F48" t="n">
        <v>1652</v>
      </c>
      <c r="G48" t="n">
        <v>1072</v>
      </c>
      <c r="H48" t="n">
        <v>913</v>
      </c>
      <c r="I48" t="n">
        <v>689</v>
      </c>
      <c r="J48" t="n">
        <v>635</v>
      </c>
      <c r="K48" t="n">
        <v>625</v>
      </c>
      <c r="L48" t="n">
        <v>590</v>
      </c>
      <c r="M48" t="n">
        <v>492</v>
      </c>
      <c r="N48" t="n">
        <v>442</v>
      </c>
      <c r="O48" t="n">
        <v>418</v>
      </c>
      <c r="P48" t="n">
        <v>386</v>
      </c>
      <c r="Q48" t="n">
        <v>527</v>
      </c>
      <c r="R48" t="n">
        <v>604</v>
      </c>
      <c r="S48" t="n">
        <v>646</v>
      </c>
      <c r="T48" t="n">
        <v>644</v>
      </c>
      <c r="U48" t="n">
        <v>635</v>
      </c>
      <c r="V48" t="n">
        <v>585</v>
      </c>
      <c r="W48" t="n">
        <v>505</v>
      </c>
      <c r="X48" t="n">
        <v>228</v>
      </c>
    </row>
    <row r="49">
      <c r="A49" s="5" t="inlineStr">
        <is>
          <t>Personalaufwand in Mio. EUR</t>
        </is>
      </c>
      <c r="B49" s="5" t="inlineStr">
        <is>
          <t>Personnel expenses in M</t>
        </is>
      </c>
      <c r="C49" t="inlineStr">
        <is>
          <t>-</t>
        </is>
      </c>
      <c r="D49" t="n">
        <v>199.5</v>
      </c>
      <c r="E49" t="n">
        <v>117.1</v>
      </c>
      <c r="F49" t="n">
        <v>113.6</v>
      </c>
      <c r="G49" t="n">
        <v>83.5</v>
      </c>
      <c r="H49" t="n">
        <v>68.5</v>
      </c>
      <c r="I49" t="n">
        <v>40.9</v>
      </c>
      <c r="J49" t="n">
        <v>35.7</v>
      </c>
      <c r="K49" t="n">
        <v>35.6</v>
      </c>
      <c r="L49" t="n">
        <v>31.2</v>
      </c>
      <c r="M49" t="n">
        <v>24.2</v>
      </c>
      <c r="N49" t="n">
        <v>27.4</v>
      </c>
      <c r="O49" t="n">
        <v>28.9</v>
      </c>
      <c r="P49" t="n">
        <v>37.1</v>
      </c>
      <c r="Q49" t="n">
        <v>33.3</v>
      </c>
      <c r="R49" t="n">
        <v>39.5</v>
      </c>
      <c r="S49" t="n">
        <v>37.4</v>
      </c>
      <c r="T49" t="n">
        <v>36.4</v>
      </c>
      <c r="U49" t="n">
        <v>35.8</v>
      </c>
      <c r="V49" t="n">
        <v>31.9</v>
      </c>
      <c r="W49" t="n">
        <v>18</v>
      </c>
      <c r="X49" t="n">
        <v>10.5</v>
      </c>
    </row>
    <row r="50">
      <c r="A50" s="5" t="inlineStr">
        <is>
          <t>Aufwand je Mitarbeiter in EUR</t>
        </is>
      </c>
      <c r="B50" s="5" t="inlineStr">
        <is>
          <t>Effort per employee</t>
        </is>
      </c>
      <c r="C50" t="inlineStr">
        <is>
          <t>-</t>
        </is>
      </c>
      <c r="D50" t="n">
        <v>70074</v>
      </c>
      <c r="E50" t="n">
        <v>47953</v>
      </c>
      <c r="F50" t="n">
        <v>68765</v>
      </c>
      <c r="G50" t="n">
        <v>77892</v>
      </c>
      <c r="H50" t="n">
        <v>75027</v>
      </c>
      <c r="I50" t="n">
        <v>59361</v>
      </c>
      <c r="J50" t="n">
        <v>56220</v>
      </c>
      <c r="K50" t="n">
        <v>56960</v>
      </c>
      <c r="L50" t="n">
        <v>52881</v>
      </c>
      <c r="M50" t="n">
        <v>49187</v>
      </c>
      <c r="N50" t="n">
        <v>61991</v>
      </c>
      <c r="O50" t="n">
        <v>69139</v>
      </c>
      <c r="P50" t="n">
        <v>96114</v>
      </c>
      <c r="Q50" t="n">
        <v>63188</v>
      </c>
      <c r="R50" t="n">
        <v>65397</v>
      </c>
      <c r="S50" t="n">
        <v>57895</v>
      </c>
      <c r="T50" t="n">
        <v>56522</v>
      </c>
      <c r="U50" t="n">
        <v>56378</v>
      </c>
      <c r="V50" t="n">
        <v>54530</v>
      </c>
      <c r="W50" t="n">
        <v>35644</v>
      </c>
      <c r="X50" t="inlineStr">
        <is>
          <t>-</t>
        </is>
      </c>
    </row>
    <row r="51">
      <c r="A51" s="5" t="inlineStr">
        <is>
          <t>Umsatz je Mitarbeiter in EUR</t>
        </is>
      </c>
      <c r="B51" s="5" t="inlineStr">
        <is>
          <t>Turnover per employee</t>
        </is>
      </c>
      <c r="C51" t="inlineStr">
        <is>
          <t>-</t>
        </is>
      </c>
      <c r="D51" t="n">
        <v>156810</v>
      </c>
      <c r="E51" t="n">
        <v>153729</v>
      </c>
      <c r="F51" t="n">
        <v>155950</v>
      </c>
      <c r="G51" t="n">
        <v>153458</v>
      </c>
      <c r="H51" t="n">
        <v>139843</v>
      </c>
      <c r="I51" t="n">
        <v>129893</v>
      </c>
      <c r="J51" t="n">
        <v>135335</v>
      </c>
      <c r="K51" t="n">
        <v>139624</v>
      </c>
      <c r="L51" t="n">
        <v>135810</v>
      </c>
      <c r="M51" t="n">
        <v>112321</v>
      </c>
      <c r="N51" t="n">
        <v>96568</v>
      </c>
      <c r="O51" t="n">
        <v>94736</v>
      </c>
      <c r="P51" t="n">
        <v>140932</v>
      </c>
      <c r="Q51" t="n">
        <v>160721</v>
      </c>
      <c r="R51" t="n">
        <v>132119</v>
      </c>
      <c r="S51" t="n">
        <v>112538</v>
      </c>
      <c r="T51" t="n">
        <v>119875</v>
      </c>
      <c r="U51" t="n">
        <v>110000</v>
      </c>
      <c r="V51" t="n">
        <v>108000</v>
      </c>
      <c r="W51" t="n">
        <v>56000</v>
      </c>
      <c r="X51" t="n">
        <v>43000</v>
      </c>
    </row>
    <row r="52">
      <c r="A52" s="5" t="inlineStr">
        <is>
          <t>Bruttoergebnis je Mitarbeiter in EUR</t>
        </is>
      </c>
      <c r="B52" s="5" t="inlineStr">
        <is>
          <t>Gross Profit per employee</t>
        </is>
      </c>
      <c r="C52" t="inlineStr">
        <is>
          <t>-</t>
        </is>
      </c>
      <c r="D52" t="n">
        <v>46681</v>
      </c>
      <c r="E52" t="n">
        <v>45864</v>
      </c>
      <c r="F52" t="n">
        <v>50000</v>
      </c>
      <c r="G52" t="n">
        <v>54664</v>
      </c>
      <c r="H52" t="n">
        <v>41621</v>
      </c>
      <c r="I52" t="n">
        <v>42671</v>
      </c>
      <c r="J52" t="n">
        <v>49134</v>
      </c>
      <c r="K52" t="n">
        <v>49600</v>
      </c>
      <c r="L52" t="n">
        <v>59322</v>
      </c>
      <c r="M52" t="n">
        <v>49390</v>
      </c>
      <c r="N52" t="n">
        <v>41629</v>
      </c>
      <c r="O52" t="n">
        <v>42105</v>
      </c>
      <c r="P52" t="n">
        <v>34974</v>
      </c>
      <c r="Q52" t="n">
        <v>58065</v>
      </c>
      <c r="R52" t="n">
        <v>48013</v>
      </c>
      <c r="S52" t="n">
        <v>38545</v>
      </c>
      <c r="T52" t="n">
        <v>48137</v>
      </c>
      <c r="U52" t="n">
        <v>49606</v>
      </c>
      <c r="V52" t="n">
        <v>51111</v>
      </c>
      <c r="W52" t="n">
        <v>31089</v>
      </c>
      <c r="X52" t="n">
        <v>42544</v>
      </c>
    </row>
    <row r="53">
      <c r="A53" s="5" t="inlineStr">
        <is>
          <t>Gewinn je Mitarbeiter in EUR</t>
        </is>
      </c>
      <c r="B53" s="5" t="inlineStr">
        <is>
          <t>Earnings per employee</t>
        </is>
      </c>
      <c r="C53" t="inlineStr">
        <is>
          <t>-</t>
        </is>
      </c>
      <c r="D53" t="n">
        <v>13383</v>
      </c>
      <c r="E53" t="n">
        <v>34480</v>
      </c>
      <c r="F53" t="n">
        <v>14709</v>
      </c>
      <c r="G53" t="n">
        <v>25653</v>
      </c>
      <c r="H53" t="n">
        <v>18072</v>
      </c>
      <c r="I53" t="n">
        <v>-10160</v>
      </c>
      <c r="J53" t="n">
        <v>-40000</v>
      </c>
      <c r="K53" t="n">
        <v>4000</v>
      </c>
      <c r="L53" t="n">
        <v>11356</v>
      </c>
      <c r="M53" t="n">
        <v>6707</v>
      </c>
      <c r="N53" t="n">
        <v>-102941</v>
      </c>
      <c r="O53" t="n">
        <v>-187321</v>
      </c>
      <c r="P53" t="n">
        <v>-29016</v>
      </c>
      <c r="Q53" t="n">
        <v>-61670</v>
      </c>
      <c r="R53" t="n">
        <v>-55629</v>
      </c>
      <c r="S53" t="n">
        <v>-130341</v>
      </c>
      <c r="T53" t="n">
        <v>-22050</v>
      </c>
      <c r="U53" t="n">
        <v>-207244</v>
      </c>
      <c r="V53" t="n">
        <v>-252479</v>
      </c>
      <c r="W53" t="n">
        <v>-93267</v>
      </c>
      <c r="X53" t="n">
        <v>-41667</v>
      </c>
    </row>
    <row r="54">
      <c r="A54" s="5" t="inlineStr">
        <is>
          <t>KGV (Kurs/Gewinn)</t>
        </is>
      </c>
      <c r="B54" s="5" t="inlineStr">
        <is>
          <t>PE (price/earnings)</t>
        </is>
      </c>
      <c r="C54" t="inlineStr">
        <is>
          <t>-</t>
        </is>
      </c>
      <c r="D54" t="n">
        <v>92.2</v>
      </c>
      <c r="E54" t="n">
        <v>30.5</v>
      </c>
      <c r="F54" t="n">
        <v>84.40000000000001</v>
      </c>
      <c r="G54" t="n">
        <v>37.2</v>
      </c>
      <c r="H54" t="n">
        <v>32.1</v>
      </c>
      <c r="I54" t="inlineStr">
        <is>
          <t>-</t>
        </is>
      </c>
      <c r="J54" t="inlineStr">
        <is>
          <t>-</t>
        </is>
      </c>
      <c r="K54" t="n">
        <v>131.5</v>
      </c>
      <c r="L54" t="n">
        <v>39</v>
      </c>
      <c r="M54" t="n">
        <v>97.3</v>
      </c>
      <c r="N54" t="inlineStr">
        <is>
          <t>-</t>
        </is>
      </c>
      <c r="O54" t="inlineStr">
        <is>
          <t>-</t>
        </is>
      </c>
      <c r="P54" t="inlineStr">
        <is>
          <t>-</t>
        </is>
      </c>
      <c r="Q54" t="inlineStr">
        <is>
          <t>-</t>
        </is>
      </c>
      <c r="R54" t="inlineStr">
        <is>
          <t>-</t>
        </is>
      </c>
      <c r="S54" t="inlineStr">
        <is>
          <t>-</t>
        </is>
      </c>
      <c r="T54" t="inlineStr">
        <is>
          <t>-</t>
        </is>
      </c>
      <c r="U54" t="inlineStr">
        <is>
          <t>-</t>
        </is>
      </c>
      <c r="V54" t="inlineStr">
        <is>
          <t>-</t>
        </is>
      </c>
      <c r="W54" t="inlineStr">
        <is>
          <t>-</t>
        </is>
      </c>
      <c r="X54" t="inlineStr">
        <is>
          <t>-</t>
        </is>
      </c>
    </row>
    <row r="55">
      <c r="A55" s="5" t="inlineStr">
        <is>
          <t>KUV (Kurs/Umsatz)</t>
        </is>
      </c>
      <c r="B55" s="5" t="inlineStr">
        <is>
          <t>PS (price/sales)</t>
        </is>
      </c>
      <c r="C55" t="inlineStr">
        <is>
          <t>-</t>
        </is>
      </c>
      <c r="D55" t="n">
        <v>7.79</v>
      </c>
      <c r="E55" t="n">
        <v>6.89</v>
      </c>
      <c r="F55" t="n">
        <v>7.73</v>
      </c>
      <c r="G55" t="n">
        <v>6.02</v>
      </c>
      <c r="H55" t="n">
        <v>4.33</v>
      </c>
      <c r="I55" t="n">
        <v>5.4</v>
      </c>
      <c r="J55" t="n">
        <v>5.6</v>
      </c>
      <c r="K55" t="n">
        <v>3.57</v>
      </c>
      <c r="L55" t="n">
        <v>3.46</v>
      </c>
      <c r="M55" t="n">
        <v>6.1</v>
      </c>
      <c r="N55" t="n">
        <v>5.45</v>
      </c>
      <c r="O55" t="n">
        <v>2.12</v>
      </c>
      <c r="P55" t="n">
        <v>3.17</v>
      </c>
      <c r="Q55" t="n">
        <v>2.61</v>
      </c>
      <c r="R55" t="n">
        <v>1.97</v>
      </c>
      <c r="S55" t="n">
        <v>1.37</v>
      </c>
      <c r="T55" t="n">
        <v>2.34</v>
      </c>
      <c r="U55" t="n">
        <v>0.92</v>
      </c>
      <c r="V55" t="n">
        <v>5.7</v>
      </c>
      <c r="W55" t="n">
        <v>31.65</v>
      </c>
      <c r="X55" t="n">
        <v>43.49</v>
      </c>
    </row>
    <row r="56">
      <c r="A56" s="5" t="inlineStr">
        <is>
          <t>KBV (Kurs/Buchwert)</t>
        </is>
      </c>
      <c r="B56" s="5" t="inlineStr">
        <is>
          <t>PB (price/book value)</t>
        </is>
      </c>
      <c r="C56" t="inlineStr">
        <is>
          <t>-</t>
        </is>
      </c>
      <c r="D56" t="n">
        <v>7.29</v>
      </c>
      <c r="E56" t="n">
        <v>6.1</v>
      </c>
      <c r="F56" t="n">
        <v>6.02</v>
      </c>
      <c r="G56" t="n">
        <v>4.65</v>
      </c>
      <c r="H56" t="n">
        <v>2.98</v>
      </c>
      <c r="I56" t="n">
        <v>3.05</v>
      </c>
      <c r="J56" t="n">
        <v>3.03</v>
      </c>
      <c r="K56" t="n">
        <v>2.04</v>
      </c>
      <c r="L56" t="n">
        <v>1.88</v>
      </c>
      <c r="M56" t="n">
        <v>2.55</v>
      </c>
      <c r="N56" t="n">
        <v>2.1</v>
      </c>
      <c r="O56" t="n">
        <v>0.5600000000000001</v>
      </c>
      <c r="P56" t="n">
        <v>1.01</v>
      </c>
      <c r="Q56" t="n">
        <v>1.61</v>
      </c>
      <c r="R56" t="n">
        <v>1.06</v>
      </c>
      <c r="S56" t="n">
        <v>0.98</v>
      </c>
      <c r="T56" t="n">
        <v>1.05</v>
      </c>
      <c r="U56" t="n">
        <v>0.33</v>
      </c>
      <c r="V56" t="n">
        <v>1.04</v>
      </c>
      <c r="W56" t="n">
        <v>1.78</v>
      </c>
      <c r="X56" t="n">
        <v>7.07</v>
      </c>
    </row>
    <row r="57">
      <c r="A57" s="5" t="inlineStr">
        <is>
          <t>KCV (Kurs/Cashflow)</t>
        </is>
      </c>
      <c r="B57" s="5" t="inlineStr">
        <is>
          <t>PC (price/cashflow)</t>
        </is>
      </c>
      <c r="C57" t="inlineStr">
        <is>
          <t>-</t>
        </is>
      </c>
      <c r="D57" t="n">
        <v>82.42</v>
      </c>
      <c r="E57" t="n">
        <v>16.57</v>
      </c>
      <c r="F57" t="n">
        <v>184.42</v>
      </c>
      <c r="G57" t="n">
        <v>14.69</v>
      </c>
      <c r="H57" t="n">
        <v>35.21</v>
      </c>
      <c r="I57" t="n">
        <v>-127.21</v>
      </c>
      <c r="J57" t="n">
        <v>71.81</v>
      </c>
      <c r="K57" t="n">
        <v>25.98</v>
      </c>
      <c r="L57" t="n">
        <v>27.41</v>
      </c>
      <c r="M57" t="n">
        <v>375.06</v>
      </c>
      <c r="N57" t="n">
        <v>-10.63</v>
      </c>
      <c r="O57" t="n">
        <v>-2.03</v>
      </c>
      <c r="P57" t="n">
        <v>-5.43</v>
      </c>
      <c r="Q57" t="n">
        <v>-24.06</v>
      </c>
      <c r="R57" t="n">
        <v>82.63</v>
      </c>
      <c r="S57" t="n">
        <v>-21.26</v>
      </c>
      <c r="T57" t="n">
        <v>23.12</v>
      </c>
      <c r="U57" t="n">
        <v>-64.26000000000001</v>
      </c>
      <c r="V57" t="n">
        <v>-144.13</v>
      </c>
      <c r="W57" t="n">
        <v>-61.35</v>
      </c>
      <c r="X57" t="n">
        <v>-60.02</v>
      </c>
    </row>
    <row r="58">
      <c r="A58" s="5" t="inlineStr">
        <is>
          <t>Dividendenrendite in %</t>
        </is>
      </c>
      <c r="B58" s="5" t="inlineStr">
        <is>
          <t>Dividend Yield in %</t>
        </is>
      </c>
      <c r="C58" t="inlineStr">
        <is>
          <t>-</t>
        </is>
      </c>
      <c r="D58" t="inlineStr">
        <is>
          <t>-</t>
        </is>
      </c>
      <c r="E58" t="inlineStr">
        <is>
          <t>-</t>
        </is>
      </c>
      <c r="F58" t="inlineStr">
        <is>
          <t>-</t>
        </is>
      </c>
      <c r="G58" t="inlineStr">
        <is>
          <t>-</t>
        </is>
      </c>
      <c r="H58" t="inlineStr">
        <is>
          <t>-</t>
        </is>
      </c>
      <c r="I58" t="inlineStr">
        <is>
          <t>-</t>
        </is>
      </c>
      <c r="J58" t="inlineStr">
        <is>
          <t>-</t>
        </is>
      </c>
      <c r="K58" t="inlineStr">
        <is>
          <t>-</t>
        </is>
      </c>
      <c r="L58" t="inlineStr">
        <is>
          <t>-</t>
        </is>
      </c>
      <c r="M58" t="inlineStr">
        <is>
          <t>-</t>
        </is>
      </c>
      <c r="N58" t="inlineStr">
        <is>
          <t>-</t>
        </is>
      </c>
      <c r="O58" t="inlineStr">
        <is>
          <t>-</t>
        </is>
      </c>
      <c r="P58" t="inlineStr">
        <is>
          <t>-</t>
        </is>
      </c>
      <c r="Q58" t="inlineStr">
        <is>
          <t>-</t>
        </is>
      </c>
      <c r="R58" t="inlineStr">
        <is>
          <t>-</t>
        </is>
      </c>
      <c r="S58" t="inlineStr">
        <is>
          <t>-</t>
        </is>
      </c>
      <c r="T58" t="inlineStr">
        <is>
          <t>-</t>
        </is>
      </c>
      <c r="U58" t="inlineStr">
        <is>
          <t>-</t>
        </is>
      </c>
      <c r="V58" t="inlineStr">
        <is>
          <t>-</t>
        </is>
      </c>
      <c r="W58" t="inlineStr">
        <is>
          <t>-</t>
        </is>
      </c>
      <c r="X58" t="inlineStr">
        <is>
          <t>-</t>
        </is>
      </c>
    </row>
    <row r="59">
      <c r="A59" s="5" t="inlineStr">
        <is>
          <t>Gewinnrendite in %</t>
        </is>
      </c>
      <c r="B59" s="5" t="inlineStr">
        <is>
          <t>Return on profit in %</t>
        </is>
      </c>
      <c r="C59" t="inlineStr">
        <is>
          <t>-</t>
        </is>
      </c>
      <c r="D59" t="n">
        <v>1.1</v>
      </c>
      <c r="E59" t="n">
        <v>3.3</v>
      </c>
      <c r="F59" t="n">
        <v>1.2</v>
      </c>
      <c r="G59" t="n">
        <v>2.7</v>
      </c>
      <c r="H59" t="n">
        <v>3.1</v>
      </c>
      <c r="I59" t="n">
        <v>-1.4</v>
      </c>
      <c r="J59" t="n">
        <v>-5.7</v>
      </c>
      <c r="K59" t="n">
        <v>0.8</v>
      </c>
      <c r="L59" t="n">
        <v>2.6</v>
      </c>
      <c r="M59" t="n">
        <v>1</v>
      </c>
      <c r="N59" t="n">
        <v>-20.1</v>
      </c>
      <c r="O59" t="n">
        <v>-106.5</v>
      </c>
      <c r="P59" t="n">
        <v>-6.9</v>
      </c>
      <c r="Q59" t="n">
        <v>-16.9</v>
      </c>
      <c r="R59" t="n">
        <v>-26</v>
      </c>
      <c r="S59" t="n">
        <v>-87.5</v>
      </c>
      <c r="T59" t="n">
        <v>-7.9</v>
      </c>
      <c r="U59" t="n">
        <v>-205</v>
      </c>
      <c r="V59" t="n">
        <v>-41.1</v>
      </c>
      <c r="W59" t="n">
        <v>-5.3</v>
      </c>
      <c r="X59" t="n">
        <v>-3.4</v>
      </c>
    </row>
    <row r="60">
      <c r="A60" s="5" t="inlineStr">
        <is>
          <t>Eigenkapitalrendite in %</t>
        </is>
      </c>
      <c r="B60" s="5" t="inlineStr">
        <is>
          <t>Return on Equity in %</t>
        </is>
      </c>
      <c r="C60" t="inlineStr">
        <is>
          <t>-</t>
        </is>
      </c>
      <c r="D60" t="n">
        <v>7.99</v>
      </c>
      <c r="E60" t="n">
        <v>19.82</v>
      </c>
      <c r="F60" t="n">
        <v>7.33</v>
      </c>
      <c r="G60" t="n">
        <v>12.86</v>
      </c>
      <c r="H60" t="n">
        <v>8.82</v>
      </c>
      <c r="I60" t="n">
        <v>-4.42</v>
      </c>
      <c r="J60" t="n">
        <v>-15.97</v>
      </c>
      <c r="K60" t="n">
        <v>1.64</v>
      </c>
      <c r="L60" t="n">
        <v>4.55</v>
      </c>
      <c r="M60" t="n">
        <v>2.5</v>
      </c>
      <c r="N60" t="n">
        <v>-41.03</v>
      </c>
      <c r="O60" t="n">
        <v>-52.23</v>
      </c>
      <c r="P60" t="n">
        <v>-6.57</v>
      </c>
      <c r="Q60" t="n">
        <v>-23.69</v>
      </c>
      <c r="R60" t="n">
        <v>-22.6</v>
      </c>
      <c r="S60" t="n">
        <v>-82.55</v>
      </c>
      <c r="T60" t="n">
        <v>-8.25</v>
      </c>
      <c r="U60" t="n">
        <v>-67.34999999999999</v>
      </c>
      <c r="V60" t="n">
        <v>-42.49</v>
      </c>
      <c r="W60" t="n">
        <v>-9.369999999999999</v>
      </c>
      <c r="X60" t="n">
        <v>-15.75</v>
      </c>
    </row>
    <row r="61">
      <c r="A61" s="5" t="inlineStr">
        <is>
          <t>Umsatzrendite in %</t>
        </is>
      </c>
      <c r="B61" s="5" t="inlineStr">
        <is>
          <t>Return on sales in %</t>
        </is>
      </c>
      <c r="C61" t="inlineStr">
        <is>
          <t>-</t>
        </is>
      </c>
      <c r="D61" t="n">
        <v>8.529999999999999</v>
      </c>
      <c r="E61" t="n">
        <v>22.43</v>
      </c>
      <c r="F61" t="n">
        <v>9.43</v>
      </c>
      <c r="G61" t="n">
        <v>16.72</v>
      </c>
      <c r="H61" t="n">
        <v>12.92</v>
      </c>
      <c r="I61" t="n">
        <v>-7.82</v>
      </c>
      <c r="J61" t="n">
        <v>-29.57</v>
      </c>
      <c r="K61" t="n">
        <v>2.86</v>
      </c>
      <c r="L61" t="n">
        <v>8.359999999999999</v>
      </c>
      <c r="M61" t="n">
        <v>5.97</v>
      </c>
      <c r="N61" t="n">
        <v>-106.56</v>
      </c>
      <c r="O61" t="n">
        <v>-197.73</v>
      </c>
      <c r="P61" t="n">
        <v>-20.59</v>
      </c>
      <c r="Q61" t="n">
        <v>-38.37</v>
      </c>
      <c r="R61" t="n">
        <v>-42.11</v>
      </c>
      <c r="S61" t="n">
        <v>-115.82</v>
      </c>
      <c r="T61" t="n">
        <v>-18.39</v>
      </c>
      <c r="U61" t="n">
        <v>-188</v>
      </c>
      <c r="V61" t="n">
        <v>-233.7</v>
      </c>
      <c r="W61" t="n">
        <v>-166.43</v>
      </c>
      <c r="X61" t="n">
        <v>-96.94</v>
      </c>
    </row>
    <row r="62">
      <c r="A62" s="5" t="inlineStr">
        <is>
          <t>Gesamtkapitalrendite in %</t>
        </is>
      </c>
      <c r="B62" s="5" t="inlineStr">
        <is>
          <t>Total Return on Investment in %</t>
        </is>
      </c>
      <c r="C62" t="inlineStr">
        <is>
          <t>-</t>
        </is>
      </c>
      <c r="D62" t="n">
        <v>3.86</v>
      </c>
      <c r="E62" t="n">
        <v>11.24</v>
      </c>
      <c r="F62" t="n">
        <v>3.84</v>
      </c>
      <c r="G62" t="n">
        <v>8.25</v>
      </c>
      <c r="H62" t="n">
        <v>6.31</v>
      </c>
      <c r="I62" t="n">
        <v>-2.4</v>
      </c>
      <c r="J62" t="n">
        <v>-10.33</v>
      </c>
      <c r="K62" t="n">
        <v>1.95</v>
      </c>
      <c r="L62" t="n">
        <v>3.94</v>
      </c>
      <c r="M62" t="n">
        <v>2.19</v>
      </c>
      <c r="N62" t="n">
        <v>-30.76</v>
      </c>
      <c r="O62" t="n">
        <v>-42.37</v>
      </c>
      <c r="P62" t="n">
        <v>-5.1</v>
      </c>
      <c r="Q62" t="n">
        <v>-15.47</v>
      </c>
      <c r="R62" t="n">
        <v>-17.68</v>
      </c>
      <c r="S62" t="n">
        <v>-60.22</v>
      </c>
      <c r="T62" t="n">
        <v>-6.11</v>
      </c>
      <c r="U62" t="n">
        <v>-54.48</v>
      </c>
      <c r="V62" t="n">
        <v>-37.38</v>
      </c>
      <c r="W62" t="n">
        <v>-8.789999999999999</v>
      </c>
      <c r="X62" t="n">
        <v>-12.6</v>
      </c>
    </row>
    <row r="63">
      <c r="A63" s="5" t="inlineStr">
        <is>
          <t>Return on Investment in %</t>
        </is>
      </c>
      <c r="B63" s="5" t="inlineStr">
        <is>
          <t>Return on Investment in %</t>
        </is>
      </c>
      <c r="C63" t="inlineStr">
        <is>
          <t>-</t>
        </is>
      </c>
      <c r="D63" t="n">
        <v>3.23</v>
      </c>
      <c r="E63" t="n">
        <v>10.91</v>
      </c>
      <c r="F63" t="n">
        <v>3.64</v>
      </c>
      <c r="G63" t="n">
        <v>7.83</v>
      </c>
      <c r="H63" t="n">
        <v>5.72</v>
      </c>
      <c r="I63" t="n">
        <v>-3.12</v>
      </c>
      <c r="J63" t="n">
        <v>-11.17</v>
      </c>
      <c r="K63" t="n">
        <v>1.11</v>
      </c>
      <c r="L63" t="n">
        <v>3.07</v>
      </c>
      <c r="M63" t="n">
        <v>1.72</v>
      </c>
      <c r="N63" t="n">
        <v>-31.04</v>
      </c>
      <c r="O63" t="n">
        <v>-42.81</v>
      </c>
      <c r="P63" t="n">
        <v>-5.39</v>
      </c>
      <c r="Q63" t="n">
        <v>-15.82</v>
      </c>
      <c r="R63" t="n">
        <v>-18.05</v>
      </c>
      <c r="S63" t="n">
        <v>-60.79</v>
      </c>
      <c r="T63" t="n">
        <v>-6.43</v>
      </c>
      <c r="U63" t="n">
        <v>-54.61</v>
      </c>
      <c r="V63" t="n">
        <v>-37.43</v>
      </c>
      <c r="W63" t="n">
        <v>-8.84</v>
      </c>
      <c r="X63" t="n">
        <v>-12.87</v>
      </c>
    </row>
    <row r="64">
      <c r="A64" s="5" t="inlineStr">
        <is>
          <t>Arbeitsintensität in %</t>
        </is>
      </c>
      <c r="B64" s="5" t="inlineStr">
        <is>
          <t>Work Intensity in %</t>
        </is>
      </c>
      <c r="C64" t="inlineStr">
        <is>
          <t>-</t>
        </is>
      </c>
      <c r="D64" t="n">
        <v>39.76</v>
      </c>
      <c r="E64" t="n">
        <v>32.36</v>
      </c>
      <c r="F64" t="n">
        <v>27.02</v>
      </c>
      <c r="G64" t="n">
        <v>48.15</v>
      </c>
      <c r="H64" t="n">
        <v>57.85</v>
      </c>
      <c r="I64" t="n">
        <v>55.79</v>
      </c>
      <c r="J64" t="n">
        <v>53.87</v>
      </c>
      <c r="K64" t="n">
        <v>39.1</v>
      </c>
      <c r="L64" t="n">
        <v>38.18</v>
      </c>
      <c r="M64" t="n">
        <v>45.18</v>
      </c>
      <c r="N64" t="n">
        <v>47.07</v>
      </c>
      <c r="O64" t="n">
        <v>50.9</v>
      </c>
      <c r="P64" t="n">
        <v>53.78</v>
      </c>
      <c r="Q64" t="n">
        <v>45.94</v>
      </c>
      <c r="R64" t="n">
        <v>44.06</v>
      </c>
      <c r="S64" t="n">
        <v>32.42</v>
      </c>
      <c r="T64" t="n">
        <v>19.47</v>
      </c>
      <c r="U64" t="n">
        <v>19.09</v>
      </c>
      <c r="V64" t="n">
        <v>13.46</v>
      </c>
      <c r="W64" t="n">
        <v>13.12</v>
      </c>
      <c r="X64" t="n">
        <v>88.62</v>
      </c>
    </row>
    <row r="65">
      <c r="A65" s="5" t="inlineStr">
        <is>
          <t>Eigenkapitalquote in %</t>
        </is>
      </c>
      <c r="B65" s="5" t="inlineStr">
        <is>
          <t>Equity Ratio in %</t>
        </is>
      </c>
      <c r="C65" t="inlineStr">
        <is>
          <t>-</t>
        </is>
      </c>
      <c r="D65" t="n">
        <v>40.39</v>
      </c>
      <c r="E65" t="n">
        <v>55.05</v>
      </c>
      <c r="F65" t="n">
        <v>49.71</v>
      </c>
      <c r="G65" t="n">
        <v>60.89</v>
      </c>
      <c r="H65" t="n">
        <v>64.84999999999999</v>
      </c>
      <c r="I65" t="n">
        <v>70.53</v>
      </c>
      <c r="J65" t="n">
        <v>69.92</v>
      </c>
      <c r="K65" t="n">
        <v>67.66</v>
      </c>
      <c r="L65" t="n">
        <v>67.45999999999999</v>
      </c>
      <c r="M65" t="n">
        <v>68.89</v>
      </c>
      <c r="N65" t="n">
        <v>75.65000000000001</v>
      </c>
      <c r="O65" t="n">
        <v>81.95999999999999</v>
      </c>
      <c r="P65" t="n">
        <v>82.06</v>
      </c>
      <c r="Q65" t="n">
        <v>66.76000000000001</v>
      </c>
      <c r="R65" t="n">
        <v>79.90000000000001</v>
      </c>
      <c r="S65" t="n">
        <v>73.65000000000001</v>
      </c>
      <c r="T65" t="n">
        <v>77.91</v>
      </c>
      <c r="U65" t="n">
        <v>81.08</v>
      </c>
      <c r="V65" t="n">
        <v>88.09</v>
      </c>
      <c r="W65" t="n">
        <v>94.33</v>
      </c>
      <c r="X65" t="n">
        <v>81.70999999999999</v>
      </c>
    </row>
    <row r="66">
      <c r="A66" s="5" t="inlineStr">
        <is>
          <t>Fremdkapitalquote in %</t>
        </is>
      </c>
      <c r="B66" s="5" t="inlineStr">
        <is>
          <t>Debt Ratio in %</t>
        </is>
      </c>
      <c r="C66" t="inlineStr">
        <is>
          <t>-</t>
        </is>
      </c>
      <c r="D66" t="n">
        <v>59.61</v>
      </c>
      <c r="E66" t="n">
        <v>44.95</v>
      </c>
      <c r="F66" t="n">
        <v>50.29</v>
      </c>
      <c r="G66" t="n">
        <v>39.11</v>
      </c>
      <c r="H66" t="n">
        <v>35.15</v>
      </c>
      <c r="I66" t="n">
        <v>29.47</v>
      </c>
      <c r="J66" t="n">
        <v>30.08</v>
      </c>
      <c r="K66" t="n">
        <v>32.34</v>
      </c>
      <c r="L66" t="n">
        <v>32.54</v>
      </c>
      <c r="M66" t="n">
        <v>31.11</v>
      </c>
      <c r="N66" t="n">
        <v>24.35</v>
      </c>
      <c r="O66" t="n">
        <v>18.04</v>
      </c>
      <c r="P66" t="n">
        <v>17.94</v>
      </c>
      <c r="Q66" t="n">
        <v>33.24</v>
      </c>
      <c r="R66" t="n">
        <v>20.1</v>
      </c>
      <c r="S66" t="n">
        <v>26.35</v>
      </c>
      <c r="T66" t="n">
        <v>22.09</v>
      </c>
      <c r="U66" t="n">
        <v>18.92</v>
      </c>
      <c r="V66" t="n">
        <v>11.91</v>
      </c>
      <c r="W66" t="n">
        <v>5.67</v>
      </c>
      <c r="X66" t="n">
        <v>18.29</v>
      </c>
    </row>
    <row r="67">
      <c r="A67" s="5" t="inlineStr">
        <is>
          <t>Verschuldungsgrad in %</t>
        </is>
      </c>
      <c r="B67" s="5" t="inlineStr">
        <is>
          <t>Finance Gearing in %</t>
        </is>
      </c>
      <c r="C67" t="inlineStr">
        <is>
          <t>-</t>
        </is>
      </c>
      <c r="D67" t="n">
        <v>147.57</v>
      </c>
      <c r="E67" t="n">
        <v>81.67</v>
      </c>
      <c r="F67" t="n">
        <v>101.18</v>
      </c>
      <c r="G67" t="n">
        <v>64.23999999999999</v>
      </c>
      <c r="H67" t="n">
        <v>54.2</v>
      </c>
      <c r="I67" t="n">
        <v>41.79</v>
      </c>
      <c r="J67" t="n">
        <v>43.02</v>
      </c>
      <c r="K67" t="n">
        <v>47.8</v>
      </c>
      <c r="L67" t="n">
        <v>48.23</v>
      </c>
      <c r="M67" t="n">
        <v>45.16</v>
      </c>
      <c r="N67" t="n">
        <v>32.19</v>
      </c>
      <c r="O67" t="n">
        <v>22.01</v>
      </c>
      <c r="P67" t="n">
        <v>21.86</v>
      </c>
      <c r="Q67" t="n">
        <v>49.78</v>
      </c>
      <c r="R67" t="n">
        <v>25.15</v>
      </c>
      <c r="S67" t="n">
        <v>35.78</v>
      </c>
      <c r="T67" t="n">
        <v>28.36</v>
      </c>
      <c r="U67" t="n">
        <v>23.34</v>
      </c>
      <c r="V67" t="n">
        <v>13.52</v>
      </c>
      <c r="W67" t="n">
        <v>6.01</v>
      </c>
      <c r="X67" t="n">
        <v>22.39</v>
      </c>
    </row>
    <row r="68">
      <c r="A68" s="5" t="inlineStr">
        <is>
          <t>Bruttoergebnis Marge in %</t>
        </is>
      </c>
      <c r="B68" s="5" t="inlineStr">
        <is>
          <t>Gross Profit Marge in %</t>
        </is>
      </c>
      <c r="C68" t="inlineStr">
        <is>
          <t>-</t>
        </is>
      </c>
      <c r="D68" t="n">
        <v>29.77</v>
      </c>
      <c r="E68" t="n">
        <v>29.83</v>
      </c>
      <c r="F68" t="n">
        <v>32.07</v>
      </c>
      <c r="G68" t="n">
        <v>35.62</v>
      </c>
      <c r="H68" t="n">
        <v>29.76</v>
      </c>
      <c r="I68" t="n">
        <v>32.85</v>
      </c>
      <c r="J68" t="n">
        <v>36.32</v>
      </c>
      <c r="K68" t="n">
        <v>35.51</v>
      </c>
      <c r="L68" t="n">
        <v>43.7</v>
      </c>
      <c r="M68" t="n">
        <v>43.94</v>
      </c>
      <c r="N68" t="n">
        <v>43.09</v>
      </c>
      <c r="O68" t="n">
        <v>44.44</v>
      </c>
      <c r="P68" t="n">
        <v>24.82</v>
      </c>
      <c r="Q68" t="n">
        <v>36.13</v>
      </c>
      <c r="R68" t="n">
        <v>36.34</v>
      </c>
      <c r="S68" t="n">
        <v>34.25</v>
      </c>
      <c r="T68" t="n">
        <v>40.16</v>
      </c>
      <c r="U68" t="n">
        <v>45</v>
      </c>
      <c r="V68" t="n">
        <v>47.31</v>
      </c>
      <c r="W68" t="n">
        <v>55.48</v>
      </c>
    </row>
    <row r="69">
      <c r="A69" s="5" t="inlineStr">
        <is>
          <t>Kurzfristige Vermögensquote in %</t>
        </is>
      </c>
      <c r="B69" s="5" t="inlineStr">
        <is>
          <t>Current Assets Ratio in %</t>
        </is>
      </c>
      <c r="C69" t="inlineStr">
        <is>
          <t>-</t>
        </is>
      </c>
      <c r="D69" t="n">
        <v>39.75</v>
      </c>
      <c r="E69" t="n">
        <v>32.36</v>
      </c>
      <c r="F69" t="n">
        <v>27.02</v>
      </c>
      <c r="G69" t="n">
        <v>48.15</v>
      </c>
      <c r="H69" t="n">
        <v>57.85</v>
      </c>
      <c r="I69" t="n">
        <v>55.79</v>
      </c>
      <c r="J69" t="n">
        <v>53.87</v>
      </c>
      <c r="K69" t="n">
        <v>39.1</v>
      </c>
      <c r="L69" t="n">
        <v>38.18</v>
      </c>
      <c r="M69" t="n">
        <v>45.18</v>
      </c>
      <c r="N69" t="n">
        <v>47.07</v>
      </c>
      <c r="O69" t="n">
        <v>50.9</v>
      </c>
      <c r="P69" t="n">
        <v>53.78</v>
      </c>
      <c r="Q69" t="n">
        <v>45.94</v>
      </c>
      <c r="R69" t="n">
        <v>44.06</v>
      </c>
      <c r="S69" t="n">
        <v>32.42</v>
      </c>
      <c r="T69" t="n">
        <v>19.47</v>
      </c>
      <c r="U69" t="n">
        <v>19.09</v>
      </c>
      <c r="V69" t="n">
        <v>13.46</v>
      </c>
      <c r="W69" t="n">
        <v>13.12</v>
      </c>
    </row>
    <row r="70">
      <c r="A70" s="5" t="inlineStr">
        <is>
          <t>Nettogewinn Marge in %</t>
        </is>
      </c>
      <c r="B70" s="5" t="inlineStr">
        <is>
          <t>Net Profit Marge in %</t>
        </is>
      </c>
      <c r="C70" t="inlineStr">
        <is>
          <t>-</t>
        </is>
      </c>
      <c r="D70" t="n">
        <v>8.529999999999999</v>
      </c>
      <c r="E70" t="n">
        <v>22.43</v>
      </c>
      <c r="F70" t="n">
        <v>9.43</v>
      </c>
      <c r="G70" t="n">
        <v>16.72</v>
      </c>
      <c r="H70" t="n">
        <v>12.92</v>
      </c>
      <c r="I70" t="n">
        <v>-7.82</v>
      </c>
      <c r="J70" t="n">
        <v>-29.57</v>
      </c>
      <c r="K70" t="n">
        <v>2.86</v>
      </c>
      <c r="L70" t="n">
        <v>8.359999999999999</v>
      </c>
      <c r="M70" t="n">
        <v>5.97</v>
      </c>
      <c r="N70" t="n">
        <v>-106.56</v>
      </c>
      <c r="O70" t="n">
        <v>-197.73</v>
      </c>
      <c r="P70" t="n">
        <v>-20.59</v>
      </c>
      <c r="Q70" t="n">
        <v>-38.37</v>
      </c>
      <c r="R70" t="n">
        <v>-42.11</v>
      </c>
      <c r="S70" t="n">
        <v>-115.82</v>
      </c>
      <c r="T70" t="n">
        <v>-18.39</v>
      </c>
      <c r="U70" t="n">
        <v>-188</v>
      </c>
      <c r="V70" t="n">
        <v>-233.7</v>
      </c>
      <c r="W70" t="n">
        <v>-166.43</v>
      </c>
    </row>
    <row r="71">
      <c r="A71" s="5" t="inlineStr">
        <is>
          <t>Operative Ergebnis Marge in %</t>
        </is>
      </c>
      <c r="B71" s="5" t="inlineStr">
        <is>
          <t>EBIT Marge in %</t>
        </is>
      </c>
      <c r="C71" t="inlineStr">
        <is>
          <t>-</t>
        </is>
      </c>
      <c r="D71" t="n">
        <v>14.02</v>
      </c>
      <c r="E71" t="n">
        <v>20.64</v>
      </c>
      <c r="F71" t="n">
        <v>14.56</v>
      </c>
      <c r="G71" t="n">
        <v>19.03</v>
      </c>
      <c r="H71" t="n">
        <v>9.08</v>
      </c>
      <c r="I71" t="n">
        <v>-7.15</v>
      </c>
      <c r="J71" t="n">
        <v>-24.91</v>
      </c>
      <c r="K71" t="n">
        <v>-3.67</v>
      </c>
      <c r="L71" t="n">
        <v>6.49</v>
      </c>
      <c r="M71" t="n">
        <v>3.07</v>
      </c>
      <c r="N71" t="n">
        <v>-99.06</v>
      </c>
      <c r="O71" t="n">
        <v>-184.85</v>
      </c>
      <c r="P71" t="n">
        <v>-102.57</v>
      </c>
      <c r="Q71" t="n">
        <v>-46.04</v>
      </c>
      <c r="R71" t="n">
        <v>-44.74</v>
      </c>
      <c r="S71" t="n">
        <v>-125.45</v>
      </c>
      <c r="T71" t="n">
        <v>-20.47</v>
      </c>
      <c r="U71" t="n">
        <v>-193.57</v>
      </c>
      <c r="V71" t="n">
        <v>-241.3</v>
      </c>
      <c r="W71" t="n">
        <v>-172.79</v>
      </c>
    </row>
    <row r="72">
      <c r="A72" s="5" t="inlineStr">
        <is>
          <t>Vermögensumsschlag in %</t>
        </is>
      </c>
      <c r="B72" s="5" t="inlineStr">
        <is>
          <t>Asset Turnover in %</t>
        </is>
      </c>
      <c r="C72" t="inlineStr">
        <is>
          <t>-</t>
        </is>
      </c>
      <c r="D72" t="n">
        <v>37.8</v>
      </c>
      <c r="E72" t="n">
        <v>48.63</v>
      </c>
      <c r="F72" t="n">
        <v>38.6</v>
      </c>
      <c r="G72" t="n">
        <v>46.81</v>
      </c>
      <c r="H72" t="n">
        <v>44.26</v>
      </c>
      <c r="I72" t="n">
        <v>39.85</v>
      </c>
      <c r="J72" t="n">
        <v>37.77</v>
      </c>
      <c r="K72" t="n">
        <v>38.75</v>
      </c>
      <c r="L72" t="n">
        <v>36.71</v>
      </c>
      <c r="M72" t="n">
        <v>28.82</v>
      </c>
      <c r="N72" t="n">
        <v>29.13</v>
      </c>
      <c r="O72" t="n">
        <v>21.65</v>
      </c>
      <c r="P72" t="n">
        <v>26.17</v>
      </c>
      <c r="Q72" t="n">
        <v>41.22</v>
      </c>
      <c r="R72" t="n">
        <v>42.88</v>
      </c>
      <c r="S72" t="n">
        <v>52.49</v>
      </c>
      <c r="T72" t="n">
        <v>34.95</v>
      </c>
      <c r="U72" t="n">
        <v>29.05</v>
      </c>
      <c r="V72" t="n">
        <v>16.02</v>
      </c>
      <c r="W72" t="n">
        <v>5.31</v>
      </c>
    </row>
    <row r="73">
      <c r="A73" s="5" t="inlineStr">
        <is>
          <t>Langfristige Vermögensquote in %</t>
        </is>
      </c>
      <c r="B73" s="5" t="inlineStr">
        <is>
          <t>Non-Current Assets Ratio in %</t>
        </is>
      </c>
      <c r="C73" t="inlineStr">
        <is>
          <t>-</t>
        </is>
      </c>
      <c r="D73" t="n">
        <v>60.24</v>
      </c>
      <c r="E73" t="n">
        <v>67.64</v>
      </c>
      <c r="F73" t="n">
        <v>72.98</v>
      </c>
      <c r="G73" t="n">
        <v>51.85</v>
      </c>
      <c r="H73" t="n">
        <v>42.15</v>
      </c>
      <c r="I73" t="n">
        <v>44.21</v>
      </c>
      <c r="J73" t="n">
        <v>46.13</v>
      </c>
      <c r="K73" t="n">
        <v>60.9</v>
      </c>
      <c r="L73" t="n">
        <v>61.82</v>
      </c>
      <c r="M73" t="n">
        <v>54.82</v>
      </c>
      <c r="N73" t="n">
        <v>52.93</v>
      </c>
      <c r="O73" t="n">
        <v>49.1</v>
      </c>
      <c r="P73" t="n">
        <v>46.22</v>
      </c>
      <c r="Q73" t="n">
        <v>54.06</v>
      </c>
      <c r="R73" t="n">
        <v>55.94</v>
      </c>
      <c r="S73" t="n">
        <v>67.58</v>
      </c>
      <c r="T73" t="n">
        <v>80.53</v>
      </c>
      <c r="U73" t="n">
        <v>80.91</v>
      </c>
      <c r="V73" t="n">
        <v>86.54000000000001</v>
      </c>
      <c r="W73" t="n">
        <v>86.88</v>
      </c>
    </row>
    <row r="74">
      <c r="A74" s="5" t="inlineStr">
        <is>
          <t>Gesamtkapitalrentabilität</t>
        </is>
      </c>
      <c r="B74" s="5" t="inlineStr">
        <is>
          <t>ROA Return on Assets in %</t>
        </is>
      </c>
      <c r="C74" t="inlineStr">
        <is>
          <t>-</t>
        </is>
      </c>
      <c r="D74" t="n">
        <v>3.23</v>
      </c>
      <c r="E74" t="n">
        <v>10.91</v>
      </c>
      <c r="F74" t="n">
        <v>3.64</v>
      </c>
      <c r="G74" t="n">
        <v>7.83</v>
      </c>
      <c r="H74" t="n">
        <v>5.72</v>
      </c>
      <c r="I74" t="n">
        <v>-3.12</v>
      </c>
      <c r="J74" t="n">
        <v>-11.17</v>
      </c>
      <c r="K74" t="n">
        <v>1.11</v>
      </c>
      <c r="L74" t="n">
        <v>3.07</v>
      </c>
      <c r="M74" t="n">
        <v>1.72</v>
      </c>
      <c r="N74" t="n">
        <v>-31.04</v>
      </c>
      <c r="O74" t="n">
        <v>-42.81</v>
      </c>
      <c r="P74" t="n">
        <v>-5.39</v>
      </c>
      <c r="Q74" t="n">
        <v>-15.82</v>
      </c>
      <c r="R74" t="n">
        <v>-18.05</v>
      </c>
      <c r="S74" t="n">
        <v>-60.79</v>
      </c>
      <c r="T74" t="n">
        <v>-6.43</v>
      </c>
      <c r="U74" t="n">
        <v>-54.61</v>
      </c>
      <c r="V74" t="n">
        <v>-37.43</v>
      </c>
      <c r="W74" t="n">
        <v>-8.84</v>
      </c>
    </row>
    <row r="75">
      <c r="A75" s="5" t="inlineStr">
        <is>
          <t>Ertrag des eingesetzten Kapitals</t>
        </is>
      </c>
      <c r="B75" s="5" t="inlineStr">
        <is>
          <t>ROCE Return on Cap. Empl. in %</t>
        </is>
      </c>
      <c r="C75" t="inlineStr">
        <is>
          <t>-</t>
        </is>
      </c>
      <c r="D75" t="n">
        <v>6.25</v>
      </c>
      <c r="E75" t="n">
        <v>13.46</v>
      </c>
      <c r="F75" t="n">
        <v>8.9</v>
      </c>
      <c r="G75" t="n">
        <v>11.26</v>
      </c>
      <c r="H75" t="n">
        <v>5</v>
      </c>
      <c r="I75" t="n">
        <v>-3.34</v>
      </c>
      <c r="J75" t="n">
        <v>-11.36</v>
      </c>
      <c r="K75" t="n">
        <v>-1.67</v>
      </c>
      <c r="L75" t="n">
        <v>2.96</v>
      </c>
      <c r="M75" t="n">
        <v>1.07</v>
      </c>
      <c r="N75" t="n">
        <v>-35.19</v>
      </c>
      <c r="O75" t="n">
        <v>-45.44</v>
      </c>
      <c r="P75" t="n">
        <v>-30.39</v>
      </c>
      <c r="Q75" t="n">
        <v>-24.82</v>
      </c>
      <c r="R75" t="n">
        <v>-22.83</v>
      </c>
      <c r="S75" t="n">
        <v>-77.55</v>
      </c>
      <c r="T75" t="n">
        <v>-7.96</v>
      </c>
      <c r="U75" t="n">
        <v>-61.73</v>
      </c>
      <c r="V75" t="n">
        <v>-40.94</v>
      </c>
      <c r="W75" t="n">
        <v>-9.539999999999999</v>
      </c>
    </row>
    <row r="76">
      <c r="A76" s="5" t="inlineStr">
        <is>
          <t>Eigenkapital zu Anlagevermögen</t>
        </is>
      </c>
      <c r="B76" s="5" t="inlineStr">
        <is>
          <t>Equity to Fixed Assets in %</t>
        </is>
      </c>
      <c r="C76" t="inlineStr">
        <is>
          <t>-</t>
        </is>
      </c>
      <c r="D76" t="n">
        <v>67.05</v>
      </c>
      <c r="E76" t="n">
        <v>81.20999999999999</v>
      </c>
      <c r="F76" t="n">
        <v>67.91</v>
      </c>
      <c r="G76" t="n">
        <v>116.9</v>
      </c>
      <c r="H76" t="n">
        <v>152.55</v>
      </c>
      <c r="I76" t="n">
        <v>159.52</v>
      </c>
      <c r="J76" t="n">
        <v>151.57</v>
      </c>
      <c r="K76" t="n">
        <v>111.15</v>
      </c>
      <c r="L76" t="n">
        <v>109.12</v>
      </c>
      <c r="M76" t="n">
        <v>125.67</v>
      </c>
      <c r="N76" t="n">
        <v>142.91</v>
      </c>
      <c r="O76" t="n">
        <v>166.93</v>
      </c>
      <c r="P76" t="n">
        <v>177.52</v>
      </c>
      <c r="Q76" t="n">
        <v>123.49</v>
      </c>
      <c r="R76" t="n">
        <v>142.84</v>
      </c>
      <c r="S76" t="n">
        <v>108.97</v>
      </c>
      <c r="T76" t="n">
        <v>96.73999999999999</v>
      </c>
      <c r="U76" t="n">
        <v>100.21</v>
      </c>
      <c r="V76" t="n">
        <v>101.79</v>
      </c>
      <c r="W76" t="n">
        <v>108.58</v>
      </c>
    </row>
    <row r="77">
      <c r="A77" s="5" t="inlineStr">
        <is>
          <t>Liquidität Dritten Grades</t>
        </is>
      </c>
      <c r="B77" s="5" t="inlineStr">
        <is>
          <t>Current Ratio in %</t>
        </is>
      </c>
      <c r="C77" t="inlineStr">
        <is>
          <t>-</t>
        </is>
      </c>
      <c r="D77" t="n">
        <v>262.29</v>
      </c>
      <c r="E77" t="n">
        <v>127.25</v>
      </c>
      <c r="F77" t="n">
        <v>73.34999999999999</v>
      </c>
      <c r="G77" t="n">
        <v>230.52</v>
      </c>
      <c r="H77" t="n">
        <v>295.92</v>
      </c>
      <c r="I77" t="n">
        <v>378.55</v>
      </c>
      <c r="J77" t="n">
        <v>314.1</v>
      </c>
      <c r="K77" t="n">
        <v>259.88</v>
      </c>
      <c r="L77" t="n">
        <v>194.63</v>
      </c>
      <c r="M77" t="n">
        <v>264.33</v>
      </c>
      <c r="N77" t="n">
        <v>261.36</v>
      </c>
      <c r="O77" t="n">
        <v>427.06</v>
      </c>
      <c r="P77" t="n">
        <v>460.08</v>
      </c>
      <c r="Q77" t="n">
        <v>195.04</v>
      </c>
      <c r="R77" t="n">
        <v>276.09</v>
      </c>
      <c r="S77" t="n">
        <v>214.83</v>
      </c>
      <c r="T77" t="n">
        <v>191.11</v>
      </c>
      <c r="U77" t="n">
        <v>213.95</v>
      </c>
      <c r="V77" t="n">
        <v>240.27</v>
      </c>
      <c r="W77" t="n">
        <v>351.26</v>
      </c>
    </row>
    <row r="78">
      <c r="A78" s="5" t="inlineStr">
        <is>
          <t>Operativer Cashflow</t>
        </is>
      </c>
      <c r="B78" s="5" t="inlineStr">
        <is>
          <t>Operating Cashflow in M</t>
        </is>
      </c>
      <c r="C78" t="inlineStr">
        <is>
          <t>-</t>
        </is>
      </c>
      <c r="D78" t="n">
        <v>12437.178</v>
      </c>
      <c r="E78" t="n">
        <v>2469.9242</v>
      </c>
      <c r="F78" t="n">
        <v>27207.4826</v>
      </c>
      <c r="G78" t="n">
        <v>1954.5045</v>
      </c>
      <c r="H78" t="n">
        <v>4668.1418</v>
      </c>
      <c r="I78" t="n">
        <v>-16754.8291</v>
      </c>
      <c r="J78" t="n">
        <v>9440.142600000001</v>
      </c>
      <c r="K78" t="n">
        <v>3079.929</v>
      </c>
      <c r="L78" t="n">
        <v>3243.1512</v>
      </c>
      <c r="M78" t="n">
        <v>43356.936</v>
      </c>
      <c r="N78" t="n">
        <v>-1156.544</v>
      </c>
      <c r="O78" t="n">
        <v>-220.864</v>
      </c>
      <c r="P78" t="n">
        <v>-401.277</v>
      </c>
      <c r="Q78" t="n">
        <v>-1638.486</v>
      </c>
      <c r="R78" t="n">
        <v>5189.164</v>
      </c>
      <c r="S78" t="n">
        <v>-807.8800000000001</v>
      </c>
      <c r="T78" t="n">
        <v>820.76</v>
      </c>
      <c r="U78" t="n">
        <v>-2281.23</v>
      </c>
      <c r="V78" t="n">
        <v>-5116.615</v>
      </c>
      <c r="W78" t="n">
        <v>-1650.315</v>
      </c>
    </row>
    <row r="79">
      <c r="A79" s="5" t="inlineStr">
        <is>
          <t>Aktienrückkauf</t>
        </is>
      </c>
      <c r="B79" s="5" t="inlineStr">
        <is>
          <t>Share Buyback in M</t>
        </is>
      </c>
      <c r="C79" t="n">
        <v>-0.3700000000000045</v>
      </c>
      <c r="D79" t="n">
        <v>-1.840000000000003</v>
      </c>
      <c r="E79" t="n">
        <v>-1.530000000000001</v>
      </c>
      <c r="F79" t="n">
        <v>-14.47999999999999</v>
      </c>
      <c r="G79" t="n">
        <v>-0.4699999999999989</v>
      </c>
      <c r="H79" t="n">
        <v>-0.8700000000000045</v>
      </c>
      <c r="I79" t="n">
        <v>-0.25</v>
      </c>
      <c r="J79" t="n">
        <v>-12.91000000000001</v>
      </c>
      <c r="K79" t="n">
        <v>-0.230000000000004</v>
      </c>
      <c r="L79" t="n">
        <v>-2.719999999999999</v>
      </c>
      <c r="M79" t="n">
        <v>-6.799999999999997</v>
      </c>
      <c r="N79" t="n">
        <v>0</v>
      </c>
      <c r="O79" t="n">
        <v>-34.89999999999999</v>
      </c>
      <c r="P79" t="n">
        <v>-5.800000000000011</v>
      </c>
      <c r="Q79" t="n">
        <v>-5.299999999999997</v>
      </c>
      <c r="R79" t="n">
        <v>-24.8</v>
      </c>
      <c r="S79" t="n">
        <v>-2.5</v>
      </c>
      <c r="T79" t="n">
        <v>0</v>
      </c>
      <c r="U79" t="n">
        <v>0</v>
      </c>
      <c r="V79" t="n">
        <v>-8.600000000000001</v>
      </c>
      <c r="W79" t="n">
        <v>-2.699999999999999</v>
      </c>
    </row>
    <row r="80">
      <c r="A80" s="5" t="inlineStr">
        <is>
          <t>Umsatzwachstum 1J in %</t>
        </is>
      </c>
      <c r="B80" s="5" t="inlineStr">
        <is>
          <t>Revenue Growth 1Y in %</t>
        </is>
      </c>
      <c r="C80" t="inlineStr">
        <is>
          <t>-</t>
        </is>
      </c>
      <c r="D80" t="n">
        <v>18.91</v>
      </c>
      <c r="E80" t="n">
        <v>45.73</v>
      </c>
      <c r="F80" t="n">
        <v>56.6</v>
      </c>
      <c r="G80" t="n">
        <v>28.82</v>
      </c>
      <c r="H80" t="n">
        <v>42.68</v>
      </c>
      <c r="I80" t="n">
        <v>4.19</v>
      </c>
      <c r="J80" t="n">
        <v>-1.6</v>
      </c>
      <c r="K80" t="n">
        <v>8.99</v>
      </c>
      <c r="L80" t="n">
        <v>44.85</v>
      </c>
      <c r="M80" t="n">
        <v>29.51</v>
      </c>
      <c r="N80" t="n">
        <v>7.83</v>
      </c>
      <c r="O80" t="n">
        <v>-27.21</v>
      </c>
      <c r="P80" t="n">
        <v>-35.77</v>
      </c>
      <c r="Q80" t="n">
        <v>6.14</v>
      </c>
      <c r="R80" t="n">
        <v>9.77</v>
      </c>
      <c r="S80" t="n">
        <v>-5.83</v>
      </c>
      <c r="T80" t="n">
        <v>10.29</v>
      </c>
      <c r="U80" t="n">
        <v>10.76</v>
      </c>
      <c r="V80" t="n">
        <v>123.32</v>
      </c>
      <c r="W80" t="n">
        <v>188.78</v>
      </c>
    </row>
    <row r="81">
      <c r="A81" s="5" t="inlineStr">
        <is>
          <t>Umsatzwachstum 3J in %</t>
        </is>
      </c>
      <c r="B81" s="5" t="inlineStr">
        <is>
          <t>Revenue Growth 3Y in %</t>
        </is>
      </c>
      <c r="C81" t="inlineStr">
        <is>
          <t>-</t>
        </is>
      </c>
      <c r="D81" t="n">
        <v>40.41</v>
      </c>
      <c r="E81" t="n">
        <v>43.72</v>
      </c>
      <c r="F81" t="n">
        <v>42.7</v>
      </c>
      <c r="G81" t="n">
        <v>25.23</v>
      </c>
      <c r="H81" t="n">
        <v>15.09</v>
      </c>
      <c r="I81" t="n">
        <v>3.86</v>
      </c>
      <c r="J81" t="n">
        <v>17.41</v>
      </c>
      <c r="K81" t="n">
        <v>27.78</v>
      </c>
      <c r="L81" t="n">
        <v>27.4</v>
      </c>
      <c r="M81" t="n">
        <v>3.38</v>
      </c>
      <c r="N81" t="n">
        <v>-18.38</v>
      </c>
      <c r="O81" t="n">
        <v>-18.95</v>
      </c>
      <c r="P81" t="n">
        <v>-6.62</v>
      </c>
      <c r="Q81" t="n">
        <v>3.36</v>
      </c>
      <c r="R81" t="n">
        <v>4.74</v>
      </c>
      <c r="S81" t="n">
        <v>5.07</v>
      </c>
      <c r="T81" t="n">
        <v>48.12</v>
      </c>
      <c r="U81" t="n">
        <v>107.62</v>
      </c>
      <c r="V81" t="inlineStr">
        <is>
          <t>-</t>
        </is>
      </c>
      <c r="W81" t="inlineStr">
        <is>
          <t>-</t>
        </is>
      </c>
    </row>
    <row r="82">
      <c r="A82" s="5" t="inlineStr">
        <is>
          <t>Umsatzwachstum 5J in %</t>
        </is>
      </c>
      <c r="B82" s="5" t="inlineStr">
        <is>
          <t>Revenue Growth 5Y in %</t>
        </is>
      </c>
      <c r="C82" t="inlineStr">
        <is>
          <t>-</t>
        </is>
      </c>
      <c r="D82" t="n">
        <v>38.55</v>
      </c>
      <c r="E82" t="n">
        <v>35.6</v>
      </c>
      <c r="F82" t="n">
        <v>26.14</v>
      </c>
      <c r="G82" t="n">
        <v>16.62</v>
      </c>
      <c r="H82" t="n">
        <v>19.82</v>
      </c>
      <c r="I82" t="n">
        <v>17.19</v>
      </c>
      <c r="J82" t="n">
        <v>17.92</v>
      </c>
      <c r="K82" t="n">
        <v>12.79</v>
      </c>
      <c r="L82" t="n">
        <v>3.84</v>
      </c>
      <c r="M82" t="n">
        <v>-3.9</v>
      </c>
      <c r="N82" t="n">
        <v>-7.85</v>
      </c>
      <c r="O82" t="n">
        <v>-10.58</v>
      </c>
      <c r="P82" t="n">
        <v>-3.08</v>
      </c>
      <c r="Q82" t="n">
        <v>6.23</v>
      </c>
      <c r="R82" t="n">
        <v>29.66</v>
      </c>
      <c r="S82" t="n">
        <v>65.45999999999999</v>
      </c>
      <c r="T82" t="inlineStr">
        <is>
          <t>-</t>
        </is>
      </c>
      <c r="U82" t="inlineStr">
        <is>
          <t>-</t>
        </is>
      </c>
      <c r="V82" t="inlineStr">
        <is>
          <t>-</t>
        </is>
      </c>
      <c r="W82" t="inlineStr">
        <is>
          <t>-</t>
        </is>
      </c>
    </row>
    <row r="83">
      <c r="A83" s="5" t="inlineStr">
        <is>
          <t>Umsatzwachstum 10J in %</t>
        </is>
      </c>
      <c r="B83" s="5" t="inlineStr">
        <is>
          <t>Revenue Growth 10Y in %</t>
        </is>
      </c>
      <c r="C83" t="inlineStr">
        <is>
          <t>-</t>
        </is>
      </c>
      <c r="D83" t="n">
        <v>27.87</v>
      </c>
      <c r="E83" t="n">
        <v>26.76</v>
      </c>
      <c r="F83" t="n">
        <v>19.47</v>
      </c>
      <c r="G83" t="n">
        <v>10.23</v>
      </c>
      <c r="H83" t="n">
        <v>7.96</v>
      </c>
      <c r="I83" t="n">
        <v>4.67</v>
      </c>
      <c r="J83" t="n">
        <v>3.67</v>
      </c>
      <c r="K83" t="n">
        <v>4.86</v>
      </c>
      <c r="L83" t="n">
        <v>5.03</v>
      </c>
      <c r="M83" t="n">
        <v>12.88</v>
      </c>
      <c r="N83" t="n">
        <v>28.81</v>
      </c>
      <c r="O83" t="inlineStr">
        <is>
          <t>-</t>
        </is>
      </c>
      <c r="P83" t="inlineStr">
        <is>
          <t>-</t>
        </is>
      </c>
      <c r="Q83" t="inlineStr">
        <is>
          <t>-</t>
        </is>
      </c>
      <c r="R83" t="inlineStr">
        <is>
          <t>-</t>
        </is>
      </c>
      <c r="S83" t="inlineStr">
        <is>
          <t>-</t>
        </is>
      </c>
      <c r="T83" t="inlineStr">
        <is>
          <t>-</t>
        </is>
      </c>
      <c r="U83" t="inlineStr">
        <is>
          <t>-</t>
        </is>
      </c>
      <c r="V83" t="inlineStr">
        <is>
          <t>-</t>
        </is>
      </c>
      <c r="W83" t="inlineStr">
        <is>
          <t>-</t>
        </is>
      </c>
    </row>
    <row r="84">
      <c r="A84" s="5" t="inlineStr">
        <is>
          <t>Gewinnwachstum 1J in %</t>
        </is>
      </c>
      <c r="B84" s="5" t="inlineStr">
        <is>
          <t>Earnings Growth 1Y in %</t>
        </is>
      </c>
      <c r="C84" t="inlineStr">
        <is>
          <t>-</t>
        </is>
      </c>
      <c r="D84" t="n">
        <v>-54.75</v>
      </c>
      <c r="E84" t="n">
        <v>246.5</v>
      </c>
      <c r="F84" t="n">
        <v>-11.64</v>
      </c>
      <c r="G84" t="n">
        <v>66.67</v>
      </c>
      <c r="H84" t="n">
        <v>-335.71</v>
      </c>
      <c r="I84" t="n">
        <v>-72.44</v>
      </c>
      <c r="J84" t="n">
        <v>-1116</v>
      </c>
      <c r="K84" t="n">
        <v>-62.69</v>
      </c>
      <c r="L84" t="n">
        <v>103.03</v>
      </c>
      <c r="M84" t="n">
        <v>-107.25</v>
      </c>
      <c r="N84" t="n">
        <v>-41.89</v>
      </c>
      <c r="O84" t="n">
        <v>599.11</v>
      </c>
      <c r="P84" t="n">
        <v>-65.54000000000001</v>
      </c>
      <c r="Q84" t="n">
        <v>-3.27</v>
      </c>
      <c r="R84" t="n">
        <v>-60.1</v>
      </c>
      <c r="S84" t="n">
        <v>492.96</v>
      </c>
      <c r="T84" t="n">
        <v>-89.20999999999999</v>
      </c>
      <c r="U84" t="n">
        <v>-10.9</v>
      </c>
      <c r="V84" t="n">
        <v>213.59</v>
      </c>
      <c r="W84" t="n">
        <v>395.79</v>
      </c>
    </row>
    <row r="85">
      <c r="A85" s="5" t="inlineStr">
        <is>
          <t>Gewinnwachstum 3J in %</t>
        </is>
      </c>
      <c r="B85" s="5" t="inlineStr">
        <is>
          <t>Earnings Growth 3Y in %</t>
        </is>
      </c>
      <c r="C85" t="inlineStr">
        <is>
          <t>-</t>
        </is>
      </c>
      <c r="D85" t="n">
        <v>60.04</v>
      </c>
      <c r="E85" t="n">
        <v>100.51</v>
      </c>
      <c r="F85" t="n">
        <v>-93.56</v>
      </c>
      <c r="G85" t="n">
        <v>-113.83</v>
      </c>
      <c r="H85" t="n">
        <v>-508.05</v>
      </c>
      <c r="I85" t="n">
        <v>-417.04</v>
      </c>
      <c r="J85" t="n">
        <v>-358.55</v>
      </c>
      <c r="K85" t="n">
        <v>-22.3</v>
      </c>
      <c r="L85" t="n">
        <v>-15.37</v>
      </c>
      <c r="M85" t="n">
        <v>149.99</v>
      </c>
      <c r="N85" t="n">
        <v>163.89</v>
      </c>
      <c r="O85" t="n">
        <v>176.77</v>
      </c>
      <c r="P85" t="n">
        <v>-42.97</v>
      </c>
      <c r="Q85" t="n">
        <v>143.2</v>
      </c>
      <c r="R85" t="n">
        <v>114.55</v>
      </c>
      <c r="S85" t="n">
        <v>130.95</v>
      </c>
      <c r="T85" t="n">
        <v>37.83</v>
      </c>
      <c r="U85" t="n">
        <v>199.49</v>
      </c>
      <c r="V85" t="inlineStr">
        <is>
          <t>-</t>
        </is>
      </c>
      <c r="W85" t="inlineStr">
        <is>
          <t>-</t>
        </is>
      </c>
    </row>
    <row r="86">
      <c r="A86" s="5" t="inlineStr">
        <is>
          <t>Gewinnwachstum 5J in %</t>
        </is>
      </c>
      <c r="B86" s="5" t="inlineStr">
        <is>
          <t>Earnings Growth 5Y in %</t>
        </is>
      </c>
      <c r="C86" t="inlineStr">
        <is>
          <t>-</t>
        </is>
      </c>
      <c r="D86" t="n">
        <v>-17.79</v>
      </c>
      <c r="E86" t="n">
        <v>-21.32</v>
      </c>
      <c r="F86" t="n">
        <v>-293.82</v>
      </c>
      <c r="G86" t="n">
        <v>-304.03</v>
      </c>
      <c r="H86" t="n">
        <v>-296.76</v>
      </c>
      <c r="I86" t="n">
        <v>-251.07</v>
      </c>
      <c r="J86" t="n">
        <v>-244.96</v>
      </c>
      <c r="K86" t="n">
        <v>98.06</v>
      </c>
      <c r="L86" t="n">
        <v>97.48999999999999</v>
      </c>
      <c r="M86" t="n">
        <v>76.23</v>
      </c>
      <c r="N86" t="n">
        <v>85.66</v>
      </c>
      <c r="O86" t="n">
        <v>192.63</v>
      </c>
      <c r="P86" t="n">
        <v>54.97</v>
      </c>
      <c r="Q86" t="n">
        <v>65.90000000000001</v>
      </c>
      <c r="R86" t="n">
        <v>109.27</v>
      </c>
      <c r="S86" t="n">
        <v>200.45</v>
      </c>
      <c r="T86" t="inlineStr">
        <is>
          <t>-</t>
        </is>
      </c>
      <c r="U86" t="inlineStr">
        <is>
          <t>-</t>
        </is>
      </c>
      <c r="V86" t="inlineStr">
        <is>
          <t>-</t>
        </is>
      </c>
      <c r="W86" t="inlineStr">
        <is>
          <t>-</t>
        </is>
      </c>
    </row>
    <row r="87">
      <c r="A87" s="5" t="inlineStr">
        <is>
          <t>Gewinnwachstum 10J in %</t>
        </is>
      </c>
      <c r="B87" s="5" t="inlineStr">
        <is>
          <t>Earnings Growth 10Y in %</t>
        </is>
      </c>
      <c r="C87" t="inlineStr">
        <is>
          <t>-</t>
        </is>
      </c>
      <c r="D87" t="n">
        <v>-134.43</v>
      </c>
      <c r="E87" t="n">
        <v>-133.14</v>
      </c>
      <c r="F87" t="n">
        <v>-97.88</v>
      </c>
      <c r="G87" t="n">
        <v>-103.27</v>
      </c>
      <c r="H87" t="n">
        <v>-110.27</v>
      </c>
      <c r="I87" t="n">
        <v>-82.7</v>
      </c>
      <c r="J87" t="n">
        <v>-26.16</v>
      </c>
      <c r="K87" t="n">
        <v>76.51000000000001</v>
      </c>
      <c r="L87" t="n">
        <v>81.69</v>
      </c>
      <c r="M87" t="n">
        <v>92.75</v>
      </c>
      <c r="N87" t="n">
        <v>143.05</v>
      </c>
      <c r="O87" t="inlineStr">
        <is>
          <t>-</t>
        </is>
      </c>
      <c r="P87" t="inlineStr">
        <is>
          <t>-</t>
        </is>
      </c>
      <c r="Q87" t="inlineStr">
        <is>
          <t>-</t>
        </is>
      </c>
      <c r="R87" t="inlineStr">
        <is>
          <t>-</t>
        </is>
      </c>
      <c r="S87" t="inlineStr">
        <is>
          <t>-</t>
        </is>
      </c>
      <c r="T87" t="inlineStr">
        <is>
          <t>-</t>
        </is>
      </c>
      <c r="U87" t="inlineStr">
        <is>
          <t>-</t>
        </is>
      </c>
      <c r="V87" t="inlineStr">
        <is>
          <t>-</t>
        </is>
      </c>
      <c r="W87" t="inlineStr">
        <is>
          <t>-</t>
        </is>
      </c>
    </row>
    <row r="88">
      <c r="A88" s="5" t="inlineStr">
        <is>
          <t>PEG Ratio</t>
        </is>
      </c>
      <c r="B88" s="5" t="inlineStr">
        <is>
          <t>KGW Kurs/Gewinn/Wachstum</t>
        </is>
      </c>
      <c r="C88" t="inlineStr">
        <is>
          <t>-</t>
        </is>
      </c>
      <c r="D88" t="n">
        <v>-5.18</v>
      </c>
      <c r="E88" t="n">
        <v>-1.43</v>
      </c>
      <c r="F88" t="n">
        <v>-0.29</v>
      </c>
      <c r="G88" t="n">
        <v>-0.12</v>
      </c>
      <c r="H88" t="n">
        <v>-0.11</v>
      </c>
      <c r="I88" t="inlineStr">
        <is>
          <t>-</t>
        </is>
      </c>
      <c r="J88" t="inlineStr">
        <is>
          <t>-</t>
        </is>
      </c>
      <c r="K88" t="n">
        <v>1.34</v>
      </c>
      <c r="L88" t="n">
        <v>0.4</v>
      </c>
      <c r="M88" t="n">
        <v>1.28</v>
      </c>
      <c r="N88" t="inlineStr">
        <is>
          <t>-</t>
        </is>
      </c>
      <c r="O88" t="inlineStr">
        <is>
          <t>-</t>
        </is>
      </c>
      <c r="P88" t="inlineStr">
        <is>
          <t>-</t>
        </is>
      </c>
      <c r="Q88" t="inlineStr">
        <is>
          <t>-</t>
        </is>
      </c>
      <c r="R88" t="inlineStr">
        <is>
          <t>-</t>
        </is>
      </c>
      <c r="S88" t="inlineStr">
        <is>
          <t>-</t>
        </is>
      </c>
      <c r="T88" t="inlineStr">
        <is>
          <t>-</t>
        </is>
      </c>
      <c r="U88" t="inlineStr">
        <is>
          <t>-</t>
        </is>
      </c>
      <c r="V88" t="inlineStr">
        <is>
          <t>-</t>
        </is>
      </c>
      <c r="W88" t="inlineStr">
        <is>
          <t>-</t>
        </is>
      </c>
    </row>
    <row r="89">
      <c r="A89" s="5" t="inlineStr">
        <is>
          <t>EBIT-Wachstum 1J in %</t>
        </is>
      </c>
      <c r="B89" s="5" t="inlineStr">
        <is>
          <t>EBIT Growth 1Y in %</t>
        </is>
      </c>
      <c r="C89" t="inlineStr">
        <is>
          <t>-</t>
        </is>
      </c>
      <c r="D89" t="n">
        <v>-19.23</v>
      </c>
      <c r="E89" t="n">
        <v>106.67</v>
      </c>
      <c r="F89" t="n">
        <v>19.81</v>
      </c>
      <c r="G89" t="n">
        <v>169.83</v>
      </c>
      <c r="H89" t="n">
        <v>-281.25</v>
      </c>
      <c r="I89" t="n">
        <v>-70.09</v>
      </c>
      <c r="J89" t="n">
        <v>568.75</v>
      </c>
      <c r="K89" t="n">
        <v>-161.54</v>
      </c>
      <c r="L89" t="n">
        <v>205.88</v>
      </c>
      <c r="M89" t="n">
        <v>-104.02</v>
      </c>
      <c r="N89" t="n">
        <v>-42.21</v>
      </c>
      <c r="O89" t="n">
        <v>31.18</v>
      </c>
      <c r="P89" t="n">
        <v>43.08</v>
      </c>
      <c r="Q89" t="n">
        <v>9.24</v>
      </c>
      <c r="R89" t="n">
        <v>-60.86</v>
      </c>
      <c r="S89" t="n">
        <v>477.22</v>
      </c>
      <c r="T89" t="n">
        <v>-88.34</v>
      </c>
      <c r="U89" t="n">
        <v>-11.15</v>
      </c>
      <c r="V89" t="n">
        <v>211.86</v>
      </c>
      <c r="W89" t="n">
        <v>379.41</v>
      </c>
    </row>
    <row r="90">
      <c r="A90" s="5" t="inlineStr">
        <is>
          <t>EBIT-Wachstum 3J in %</t>
        </is>
      </c>
      <c r="B90" s="5" t="inlineStr">
        <is>
          <t>EBIT Growth 3Y in %</t>
        </is>
      </c>
      <c r="C90" t="inlineStr">
        <is>
          <t>-</t>
        </is>
      </c>
      <c r="D90" t="n">
        <v>35.75</v>
      </c>
      <c r="E90" t="n">
        <v>98.77</v>
      </c>
      <c r="F90" t="n">
        <v>-30.54</v>
      </c>
      <c r="G90" t="n">
        <v>-60.5</v>
      </c>
      <c r="H90" t="n">
        <v>72.47</v>
      </c>
      <c r="I90" t="n">
        <v>112.37</v>
      </c>
      <c r="J90" t="n">
        <v>204.36</v>
      </c>
      <c r="K90" t="n">
        <v>-19.89</v>
      </c>
      <c r="L90" t="n">
        <v>19.88</v>
      </c>
      <c r="M90" t="n">
        <v>-38.35</v>
      </c>
      <c r="N90" t="n">
        <v>10.68</v>
      </c>
      <c r="O90" t="n">
        <v>27.83</v>
      </c>
      <c r="P90" t="n">
        <v>-2.85</v>
      </c>
      <c r="Q90" t="n">
        <v>141.87</v>
      </c>
      <c r="R90" t="n">
        <v>109.34</v>
      </c>
      <c r="S90" t="n">
        <v>125.91</v>
      </c>
      <c r="T90" t="n">
        <v>37.46</v>
      </c>
      <c r="U90" t="n">
        <v>193.37</v>
      </c>
      <c r="V90" t="inlineStr">
        <is>
          <t>-</t>
        </is>
      </c>
      <c r="W90" t="inlineStr">
        <is>
          <t>-</t>
        </is>
      </c>
    </row>
    <row r="91">
      <c r="A91" s="5" t="inlineStr">
        <is>
          <t>EBIT-Wachstum 5J in %</t>
        </is>
      </c>
      <c r="B91" s="5" t="inlineStr">
        <is>
          <t>EBIT Growth 5Y in %</t>
        </is>
      </c>
      <c r="C91" t="inlineStr">
        <is>
          <t>-</t>
        </is>
      </c>
      <c r="D91" t="n">
        <v>-0.83</v>
      </c>
      <c r="E91" t="n">
        <v>-11.01</v>
      </c>
      <c r="F91" t="n">
        <v>81.41</v>
      </c>
      <c r="G91" t="n">
        <v>45.14</v>
      </c>
      <c r="H91" t="n">
        <v>52.35</v>
      </c>
      <c r="I91" t="n">
        <v>87.8</v>
      </c>
      <c r="J91" t="n">
        <v>93.37</v>
      </c>
      <c r="K91" t="n">
        <v>-14.14</v>
      </c>
      <c r="L91" t="n">
        <v>26.78</v>
      </c>
      <c r="M91" t="n">
        <v>-12.55</v>
      </c>
      <c r="N91" t="n">
        <v>-3.91</v>
      </c>
      <c r="O91" t="n">
        <v>99.97</v>
      </c>
      <c r="P91" t="n">
        <v>76.06999999999999</v>
      </c>
      <c r="Q91" t="n">
        <v>65.22</v>
      </c>
      <c r="R91" t="n">
        <v>105.75</v>
      </c>
      <c r="S91" t="n">
        <v>193.8</v>
      </c>
      <c r="T91" t="inlineStr">
        <is>
          <t>-</t>
        </is>
      </c>
      <c r="U91" t="inlineStr">
        <is>
          <t>-</t>
        </is>
      </c>
      <c r="V91" t="inlineStr">
        <is>
          <t>-</t>
        </is>
      </c>
      <c r="W91" t="inlineStr">
        <is>
          <t>-</t>
        </is>
      </c>
    </row>
    <row r="92">
      <c r="A92" s="5" t="inlineStr">
        <is>
          <t>EBIT-Wachstum 10J in %</t>
        </is>
      </c>
      <c r="B92" s="5" t="inlineStr">
        <is>
          <t>EBIT Growth 10Y in %</t>
        </is>
      </c>
      <c r="C92" t="inlineStr">
        <is>
          <t>-</t>
        </is>
      </c>
      <c r="D92" t="n">
        <v>43.48</v>
      </c>
      <c r="E92" t="n">
        <v>41.18</v>
      </c>
      <c r="F92" t="n">
        <v>33.63</v>
      </c>
      <c r="G92" t="n">
        <v>35.96</v>
      </c>
      <c r="H92" t="n">
        <v>19.9</v>
      </c>
      <c r="I92" t="n">
        <v>41.94</v>
      </c>
      <c r="J92" t="n">
        <v>96.67</v>
      </c>
      <c r="K92" t="n">
        <v>30.96</v>
      </c>
      <c r="L92" t="n">
        <v>46</v>
      </c>
      <c r="M92" t="n">
        <v>46.6</v>
      </c>
      <c r="N92" t="n">
        <v>94.94</v>
      </c>
      <c r="O92" t="inlineStr">
        <is>
          <t>-</t>
        </is>
      </c>
      <c r="P92" t="inlineStr">
        <is>
          <t>-</t>
        </is>
      </c>
      <c r="Q92" t="inlineStr">
        <is>
          <t>-</t>
        </is>
      </c>
      <c r="R92" t="inlineStr">
        <is>
          <t>-</t>
        </is>
      </c>
      <c r="S92" t="inlineStr">
        <is>
          <t>-</t>
        </is>
      </c>
      <c r="T92" t="inlineStr">
        <is>
          <t>-</t>
        </is>
      </c>
      <c r="U92" t="inlineStr">
        <is>
          <t>-</t>
        </is>
      </c>
      <c r="V92" t="inlineStr">
        <is>
          <t>-</t>
        </is>
      </c>
      <c r="W92" t="inlineStr">
        <is>
          <t>-</t>
        </is>
      </c>
    </row>
    <row r="93">
      <c r="A93" s="5" t="inlineStr">
        <is>
          <t>Op.Cashflow Wachstum 1J in %</t>
        </is>
      </c>
      <c r="B93" s="5" t="inlineStr">
        <is>
          <t>Op.Cashflow Wachstum 1Y in %</t>
        </is>
      </c>
      <c r="C93" t="inlineStr">
        <is>
          <t>-</t>
        </is>
      </c>
      <c r="D93" t="n">
        <v>397.4</v>
      </c>
      <c r="E93" t="n">
        <v>-91.02</v>
      </c>
      <c r="F93" t="n">
        <v>1155.41</v>
      </c>
      <c r="G93" t="n">
        <v>-58.28</v>
      </c>
      <c r="H93" t="n">
        <v>-127.68</v>
      </c>
      <c r="I93" t="n">
        <v>-277.15</v>
      </c>
      <c r="J93" t="n">
        <v>176.4</v>
      </c>
      <c r="K93" t="n">
        <v>-5.22</v>
      </c>
      <c r="L93" t="n">
        <v>-92.69</v>
      </c>
      <c r="M93" t="n">
        <v>-3628.32</v>
      </c>
      <c r="N93" t="n">
        <v>423.65</v>
      </c>
      <c r="O93" t="n">
        <v>-62.62</v>
      </c>
      <c r="P93" t="n">
        <v>-77.43000000000001</v>
      </c>
      <c r="Q93" t="n">
        <v>-129.12</v>
      </c>
      <c r="R93" t="n">
        <v>-488.66</v>
      </c>
      <c r="S93" t="n">
        <v>-191.96</v>
      </c>
      <c r="T93" t="n">
        <v>-135.98</v>
      </c>
      <c r="U93" t="n">
        <v>-55.42</v>
      </c>
      <c r="V93" t="n">
        <v>134.93</v>
      </c>
      <c r="W93" t="n">
        <v>2.22</v>
      </c>
    </row>
    <row r="94">
      <c r="A94" s="5" t="inlineStr">
        <is>
          <t>Op.Cashflow Wachstum 3J in %</t>
        </is>
      </c>
      <c r="B94" s="5" t="inlineStr">
        <is>
          <t>Op.Cashflow Wachstum 3Y in %</t>
        </is>
      </c>
      <c r="C94" t="inlineStr">
        <is>
          <t>-</t>
        </is>
      </c>
      <c r="D94" t="n">
        <v>487.26</v>
      </c>
      <c r="E94" t="n">
        <v>335.37</v>
      </c>
      <c r="F94" t="n">
        <v>323.15</v>
      </c>
      <c r="G94" t="n">
        <v>-154.37</v>
      </c>
      <c r="H94" t="n">
        <v>-76.14</v>
      </c>
      <c r="I94" t="n">
        <v>-35.32</v>
      </c>
      <c r="J94" t="n">
        <v>26.16</v>
      </c>
      <c r="K94" t="n">
        <v>-1242.08</v>
      </c>
      <c r="L94" t="n">
        <v>-1099.12</v>
      </c>
      <c r="M94" t="n">
        <v>-1089.1</v>
      </c>
      <c r="N94" t="n">
        <v>94.53</v>
      </c>
      <c r="O94" t="n">
        <v>-89.72</v>
      </c>
      <c r="P94" t="n">
        <v>-231.74</v>
      </c>
      <c r="Q94" t="n">
        <v>-269.91</v>
      </c>
      <c r="R94" t="n">
        <v>-272.2</v>
      </c>
      <c r="S94" t="n">
        <v>-127.79</v>
      </c>
      <c r="T94" t="n">
        <v>-18.82</v>
      </c>
      <c r="U94" t="n">
        <v>27.24</v>
      </c>
      <c r="V94" t="inlineStr">
        <is>
          <t>-</t>
        </is>
      </c>
      <c r="W94" t="inlineStr">
        <is>
          <t>-</t>
        </is>
      </c>
    </row>
    <row r="95">
      <c r="A95" s="5" t="inlineStr">
        <is>
          <t>Op.Cashflow Wachstum 5J in %</t>
        </is>
      </c>
      <c r="B95" s="5" t="inlineStr">
        <is>
          <t>Op.Cashflow Wachstum 5Y in %</t>
        </is>
      </c>
      <c r="C95" t="inlineStr">
        <is>
          <t>-</t>
        </is>
      </c>
      <c r="D95" t="n">
        <v>255.17</v>
      </c>
      <c r="E95" t="n">
        <v>120.26</v>
      </c>
      <c r="F95" t="n">
        <v>173.74</v>
      </c>
      <c r="G95" t="n">
        <v>-58.39</v>
      </c>
      <c r="H95" t="n">
        <v>-65.27</v>
      </c>
      <c r="I95" t="n">
        <v>-765.4</v>
      </c>
      <c r="J95" t="n">
        <v>-625.24</v>
      </c>
      <c r="K95" t="n">
        <v>-673.04</v>
      </c>
      <c r="L95" t="n">
        <v>-687.48</v>
      </c>
      <c r="M95" t="n">
        <v>-694.77</v>
      </c>
      <c r="N95" t="n">
        <v>-66.84</v>
      </c>
      <c r="O95" t="n">
        <v>-189.96</v>
      </c>
      <c r="P95" t="n">
        <v>-204.63</v>
      </c>
      <c r="Q95" t="n">
        <v>-200.23</v>
      </c>
      <c r="R95" t="n">
        <v>-147.42</v>
      </c>
      <c r="S95" t="n">
        <v>-49.24</v>
      </c>
      <c r="T95" t="inlineStr">
        <is>
          <t>-</t>
        </is>
      </c>
      <c r="U95" t="inlineStr">
        <is>
          <t>-</t>
        </is>
      </c>
      <c r="V95" t="inlineStr">
        <is>
          <t>-</t>
        </is>
      </c>
      <c r="W95" t="inlineStr">
        <is>
          <t>-</t>
        </is>
      </c>
    </row>
    <row r="96">
      <c r="A96" s="5" t="inlineStr">
        <is>
          <t>Op.Cashflow Wachstum 10J in %</t>
        </is>
      </c>
      <c r="B96" s="5" t="inlineStr">
        <is>
          <t>Op.Cashflow Wachstum 10Y in %</t>
        </is>
      </c>
      <c r="C96" t="inlineStr">
        <is>
          <t>-</t>
        </is>
      </c>
      <c r="D96" t="n">
        <v>-255.12</v>
      </c>
      <c r="E96" t="n">
        <v>-252.49</v>
      </c>
      <c r="F96" t="n">
        <v>-249.65</v>
      </c>
      <c r="G96" t="n">
        <v>-372.93</v>
      </c>
      <c r="H96" t="n">
        <v>-380.02</v>
      </c>
      <c r="I96" t="n">
        <v>-416.12</v>
      </c>
      <c r="J96" t="n">
        <v>-407.6</v>
      </c>
      <c r="K96" t="n">
        <v>-438.83</v>
      </c>
      <c r="L96" t="n">
        <v>-443.85</v>
      </c>
      <c r="M96" t="n">
        <v>-421.09</v>
      </c>
      <c r="N96" t="n">
        <v>-58.04</v>
      </c>
      <c r="O96" t="inlineStr">
        <is>
          <t>-</t>
        </is>
      </c>
      <c r="P96" t="inlineStr">
        <is>
          <t>-</t>
        </is>
      </c>
      <c r="Q96" t="inlineStr">
        <is>
          <t>-</t>
        </is>
      </c>
      <c r="R96" t="inlineStr">
        <is>
          <t>-</t>
        </is>
      </c>
      <c r="S96" t="inlineStr">
        <is>
          <t>-</t>
        </is>
      </c>
      <c r="T96" t="inlineStr">
        <is>
          <t>-</t>
        </is>
      </c>
      <c r="U96" t="inlineStr">
        <is>
          <t>-</t>
        </is>
      </c>
      <c r="V96" t="inlineStr">
        <is>
          <t>-</t>
        </is>
      </c>
      <c r="W96" t="inlineStr">
        <is>
          <t>-</t>
        </is>
      </c>
    </row>
    <row r="97">
      <c r="A97" s="5" t="inlineStr">
        <is>
          <t>Working Capital in Mio</t>
        </is>
      </c>
      <c r="B97" s="5" t="inlineStr">
        <is>
          <t>Working Capital in M</t>
        </is>
      </c>
      <c r="C97" t="inlineStr">
        <is>
          <t>-</t>
        </is>
      </c>
      <c r="D97" t="n">
        <v>290.5</v>
      </c>
      <c r="E97" t="n">
        <v>53.5</v>
      </c>
      <c r="F97" t="n">
        <v>-65.5</v>
      </c>
      <c r="G97" t="n">
        <v>95.8</v>
      </c>
      <c r="H97" t="n">
        <v>110.5</v>
      </c>
      <c r="I97" t="n">
        <v>92.2</v>
      </c>
      <c r="J97" t="n">
        <v>83.5</v>
      </c>
      <c r="K97" t="n">
        <v>54.2</v>
      </c>
      <c r="L97" t="n">
        <v>40.5</v>
      </c>
      <c r="M97" t="n">
        <v>53.9</v>
      </c>
      <c r="N97" t="n">
        <v>42.6</v>
      </c>
      <c r="O97" t="n">
        <v>71.3</v>
      </c>
      <c r="P97" t="n">
        <v>87.5</v>
      </c>
      <c r="Q97" t="n">
        <v>46</v>
      </c>
      <c r="R97" t="n">
        <v>52.3</v>
      </c>
      <c r="S97" t="n">
        <v>24</v>
      </c>
      <c r="T97" t="n">
        <v>20.5</v>
      </c>
      <c r="U97" t="n">
        <v>24.5</v>
      </c>
      <c r="V97" t="n">
        <v>31</v>
      </c>
      <c r="W97" t="n">
        <v>50</v>
      </c>
      <c r="X97" t="n">
        <v>56.1</v>
      </c>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V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0"/>
    <col customWidth="1" max="14" min="14" width="19"/>
    <col customWidth="1" max="15" min="15" width="20"/>
    <col customWidth="1" max="16" min="16" width="21"/>
    <col customWidth="1" max="17" min="17" width="21"/>
    <col customWidth="1" max="18" min="18" width="21"/>
    <col customWidth="1" max="19" min="19" width="21"/>
    <col customWidth="1" max="20" min="20" width="19"/>
    <col customWidth="1" max="21" min="21" width="9"/>
    <col customWidth="1" max="22" min="22" width="9"/>
  </cols>
  <sheetData>
    <row r="1">
      <c r="A1" s="1" t="inlineStr">
        <is>
          <t xml:space="preserve">AAREAL BANK </t>
        </is>
      </c>
      <c r="B1" s="2" t="inlineStr">
        <is>
          <t>WKN: 540811  ISIN: DE0005408116  Symbol:ARL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1922</t>
        </is>
      </c>
      <c r="C4" s="5" t="inlineStr">
        <is>
          <t>Telefon / Phone</t>
        </is>
      </c>
      <c r="D4" s="5" t="inlineStr"/>
      <c r="E4" t="inlineStr">
        <is>
          <t>+49-611-348-0</t>
        </is>
      </c>
      <c r="G4" t="inlineStr">
        <is>
          <t>26.02.2020</t>
        </is>
      </c>
      <c r="H4" t="inlineStr">
        <is>
          <t>Preliminary Results</t>
        </is>
      </c>
      <c r="J4" t="inlineStr">
        <is>
          <t>FMR LLC</t>
        </is>
      </c>
      <c r="L4" t="inlineStr">
        <is>
          <t>2,39%</t>
        </is>
      </c>
    </row>
    <row r="5">
      <c r="A5" s="5" t="inlineStr">
        <is>
          <t>Ticker</t>
        </is>
      </c>
      <c r="B5" t="inlineStr">
        <is>
          <t>ARL</t>
        </is>
      </c>
      <c r="C5" s="5" t="inlineStr">
        <is>
          <t>Fax</t>
        </is>
      </c>
      <c r="D5" s="5" t="inlineStr"/>
      <c r="E5" t="inlineStr">
        <is>
          <t>+49-611-348-2549</t>
        </is>
      </c>
      <c r="G5" t="inlineStr">
        <is>
          <t>26.03.2020</t>
        </is>
      </c>
      <c r="H5" t="inlineStr">
        <is>
          <t>Publication Of Annual Report</t>
        </is>
      </c>
      <c r="J5" t="inlineStr">
        <is>
          <t>BlackRock, Inc.</t>
        </is>
      </c>
      <c r="L5" t="inlineStr">
        <is>
          <t>9,69%</t>
        </is>
      </c>
    </row>
    <row r="6">
      <c r="A6" s="5" t="inlineStr">
        <is>
          <t>Gelistet Seit / Listed Since</t>
        </is>
      </c>
      <c r="B6" t="inlineStr">
        <is>
          <t>-</t>
        </is>
      </c>
      <c r="C6" s="5" t="inlineStr">
        <is>
          <t>Internet</t>
        </is>
      </c>
      <c r="D6" s="5" t="inlineStr"/>
      <c r="E6" t="inlineStr">
        <is>
          <t>http://www.aareal-bank.com</t>
        </is>
      </c>
      <c r="G6" t="inlineStr">
        <is>
          <t>12.05.2020</t>
        </is>
      </c>
      <c r="H6" t="inlineStr">
        <is>
          <t>Result Q1</t>
        </is>
      </c>
      <c r="J6" t="inlineStr">
        <is>
          <t>JPMorgan Asset Management</t>
        </is>
      </c>
      <c r="L6" t="inlineStr">
        <is>
          <t>2,80%</t>
        </is>
      </c>
    </row>
    <row r="7">
      <c r="A7" s="5" t="inlineStr">
        <is>
          <t>Nominalwert / Nominal Value</t>
        </is>
      </c>
      <c r="B7" t="inlineStr">
        <is>
          <t>3,00</t>
        </is>
      </c>
      <c r="C7" s="5" t="inlineStr">
        <is>
          <t>Inv. Relations Telefon / Phone</t>
        </is>
      </c>
      <c r="D7" s="5" t="inlineStr"/>
      <c r="E7" t="inlineStr">
        <is>
          <t>+49-611-348-3001</t>
        </is>
      </c>
      <c r="G7" t="inlineStr">
        <is>
          <t>27.05.2020</t>
        </is>
      </c>
      <c r="H7" t="inlineStr">
        <is>
          <t>Annual General Meeting</t>
        </is>
      </c>
      <c r="J7" t="inlineStr">
        <is>
          <t>DWS Investment GmbH</t>
        </is>
      </c>
      <c r="L7" t="inlineStr">
        <is>
          <t>0,95%</t>
        </is>
      </c>
    </row>
    <row r="8">
      <c r="A8" s="5" t="inlineStr">
        <is>
          <t>Land / Country</t>
        </is>
      </c>
      <c r="B8" t="inlineStr">
        <is>
          <t>Deutschland</t>
        </is>
      </c>
      <c r="C8" s="5" t="inlineStr">
        <is>
          <t>Inv. Relations E-Mail</t>
        </is>
      </c>
      <c r="D8" s="5" t="inlineStr"/>
      <c r="E8" t="inlineStr">
        <is>
          <t>ir@aareal-bank.com</t>
        </is>
      </c>
      <c r="G8" t="inlineStr">
        <is>
          <t>13.08.2020</t>
        </is>
      </c>
      <c r="H8" t="inlineStr">
        <is>
          <t>Score Half Year</t>
        </is>
      </c>
      <c r="J8" t="inlineStr">
        <is>
          <t>Norges Bank</t>
        </is>
      </c>
      <c r="L8" t="inlineStr">
        <is>
          <t>2,82%</t>
        </is>
      </c>
    </row>
    <row r="9">
      <c r="A9" s="5" t="inlineStr">
        <is>
          <t>Währung / Currency</t>
        </is>
      </c>
      <c r="B9" t="inlineStr">
        <is>
          <t>EUR</t>
        </is>
      </c>
      <c r="C9" s="5" t="inlineStr">
        <is>
          <t>Kontaktperson / Contact Person</t>
        </is>
      </c>
      <c r="D9" s="5" t="inlineStr"/>
      <c r="E9" t="inlineStr">
        <is>
          <t>-</t>
        </is>
      </c>
      <c r="G9" t="inlineStr">
        <is>
          <t>12.11.2020</t>
        </is>
      </c>
      <c r="H9" t="inlineStr">
        <is>
          <t>Q3 Earnings</t>
        </is>
      </c>
      <c r="J9" t="inlineStr">
        <is>
          <t>Deka Investment GmbH</t>
        </is>
      </c>
      <c r="L9" t="inlineStr">
        <is>
          <t>10,15%</t>
        </is>
      </c>
    </row>
    <row r="10">
      <c r="A10" s="5" t="inlineStr">
        <is>
          <t>Branche / Industry</t>
        </is>
      </c>
      <c r="B10" t="inlineStr">
        <is>
          <t>Banks</t>
        </is>
      </c>
      <c r="C10" s="5" t="inlineStr"/>
      <c r="D10" s="5" t="inlineStr"/>
      <c r="J10" t="inlineStr">
        <is>
          <t>MainFirst SICAV</t>
        </is>
      </c>
      <c r="L10" t="inlineStr">
        <is>
          <t>2,99%</t>
        </is>
      </c>
    </row>
    <row r="11">
      <c r="A11" s="5" t="inlineStr">
        <is>
          <t>Sektor / Sector</t>
        </is>
      </c>
      <c r="B11" t="inlineStr">
        <is>
          <t>Financial Sector</t>
        </is>
      </c>
      <c r="J11" t="inlineStr">
        <is>
          <t>DFA International Small Cap Value Portfolio DFA Investment Dimensions Group Inc.</t>
        </is>
      </c>
      <c r="L11" t="inlineStr">
        <is>
          <t>2,94%</t>
        </is>
      </c>
    </row>
    <row r="12">
      <c r="A12" s="5" t="inlineStr">
        <is>
          <t>Typ / Genre</t>
        </is>
      </c>
      <c r="B12" t="inlineStr">
        <is>
          <t>Inhaberaktie</t>
        </is>
      </c>
      <c r="J12" t="inlineStr">
        <is>
          <t>Allianz Global Investors GmbH</t>
        </is>
      </c>
      <c r="L12" t="inlineStr">
        <is>
          <t>5,03%</t>
        </is>
      </c>
    </row>
    <row r="13">
      <c r="A13" s="5" t="inlineStr">
        <is>
          <t>Adresse / Address</t>
        </is>
      </c>
      <c r="B13" t="inlineStr">
        <is>
          <t>Aareal Bank AGPaulinenstr. 15  D-65189 Wiesbaden</t>
        </is>
      </c>
    </row>
    <row r="14">
      <c r="A14" s="5" t="inlineStr">
        <is>
          <t>Management</t>
        </is>
      </c>
      <c r="B14" t="inlineStr">
        <is>
          <t>Hermann J. Merkens, Marc Oliver Heß, Dagmar Knopek, Christiane Kunisch-Wolff, Thomas Ortmanns, Christof Winkelmann</t>
        </is>
      </c>
    </row>
    <row r="15">
      <c r="A15" s="5" t="inlineStr">
        <is>
          <t>Aufsichtsrat / Board</t>
        </is>
      </c>
      <c r="B15" t="inlineStr">
        <is>
          <t>Marija Korsch, Klaus Novatius, Prof. Dr. Stephan Schüller, Thomas Hawel, Petra Heinemann-Specht, Richard Peters, Dr. Hans Werner Rhein, Sylvia Seignette, Elisabeth Stheeman, Dietrich Voigtländer, Prof. Dr. Hermann Wagner, Beate Wollmann</t>
        </is>
      </c>
    </row>
    <row r="16">
      <c r="A16" s="5" t="inlineStr">
        <is>
          <t>Beschreibung</t>
        </is>
      </c>
      <c r="B16" t="inlineStr">
        <is>
          <t>Die Aareal Bank AG ist ein auf den Immobiliensektor spezialisiertes Bankhaus. Unter ihrem Dach sind alle Tochterunternehmen der Gruppen Strukturierte Immobilienfinanzierungen und Beratungs-Dienstleistungen gebündelt. Das Segment Strukturierte Immobilienfinanzierungen umfasst die Immobilienfinanzierungs- und Refinanzierungsaktivitäten der Aareal Bank. Hier begleitet die Bank im Rahmen einer Drei-Kontinente-Strategie nationale und internationale Kunden bei ihren Immobilienprojekten in Europa, Nordamerika und Asien. Im Segment Consulting/Dienstleistungen bietet die Aareal Bank der institutionellen Wohnungswirtschaft Dienstleistungen und Produkte für die Verwaltung von Wohnungsbeständen sowie für die Abwicklung des Zahlungsverkehrs. Copyright 2014 FINANCE BASE AG</t>
        </is>
      </c>
    </row>
    <row r="17">
      <c r="A17" s="5" t="inlineStr">
        <is>
          <t>Profile</t>
        </is>
      </c>
      <c r="B17" t="inlineStr">
        <is>
          <t>Aareal Bank AG is a specialist in the real estate sector bank. Under its umbrella, all subsidiaries of the Group Structured Property Financing and advisory services are bundled. The Structured Property Financing segment includes the real estate financing and refinancing activities of Aareal Bank. The Bank strategy three-continent accompanied as part of a national and international clients on their property projects in Europe, North America and Asia. In the Consulting / Services segment, Aareal Bank offers the institutional housing sector services and products for managing residential property portfolios and processing payment transactions.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2001</v>
      </c>
    </row>
    <row r="20">
      <c r="A20" s="5" t="inlineStr">
        <is>
          <t>Gesamtertrag</t>
        </is>
      </c>
      <c r="B20" s="5" t="inlineStr">
        <is>
          <t>Total Income</t>
        </is>
      </c>
      <c r="C20" t="n">
        <v>736</v>
      </c>
      <c r="D20" t="n">
        <v>753</v>
      </c>
      <c r="E20" t="n">
        <v>765</v>
      </c>
      <c r="F20" t="n">
        <v>883</v>
      </c>
      <c r="G20" t="n">
        <v>832</v>
      </c>
      <c r="H20" t="n">
        <v>715</v>
      </c>
      <c r="I20" t="n">
        <v>597</v>
      </c>
      <c r="J20" t="n">
        <v>541</v>
      </c>
      <c r="K20" t="n">
        <v>581</v>
      </c>
      <c r="L20" t="n">
        <v>509</v>
      </c>
      <c r="M20" t="n">
        <v>463</v>
      </c>
      <c r="N20" t="n">
        <v>430</v>
      </c>
      <c r="O20" t="n">
        <v>726</v>
      </c>
      <c r="P20" t="n">
        <v>524</v>
      </c>
      <c r="Q20" t="n">
        <v>320</v>
      </c>
      <c r="R20" t="n">
        <v>185</v>
      </c>
      <c r="S20" t="n">
        <v>424</v>
      </c>
      <c r="T20" t="n">
        <v>531</v>
      </c>
      <c r="U20" t="n">
        <v>373</v>
      </c>
      <c r="V20" t="n">
        <v>373</v>
      </c>
    </row>
    <row r="21">
      <c r="A21" s="5" t="inlineStr">
        <is>
          <t>Operatives Ergebnis (EBIT)</t>
        </is>
      </c>
      <c r="B21" s="5" t="inlineStr">
        <is>
          <t>EBIT Earning Before Interest &amp; Tax</t>
        </is>
      </c>
      <c r="C21" t="n">
        <v>248</v>
      </c>
      <c r="D21" t="n">
        <v>316</v>
      </c>
      <c r="E21" t="n">
        <v>328</v>
      </c>
      <c r="F21" t="n">
        <v>366</v>
      </c>
      <c r="G21" t="n">
        <v>470</v>
      </c>
      <c r="H21" t="n">
        <v>436</v>
      </c>
      <c r="I21" t="n">
        <v>198</v>
      </c>
      <c r="J21" t="n">
        <v>176</v>
      </c>
      <c r="K21" t="n">
        <v>185</v>
      </c>
      <c r="L21" t="n">
        <v>134</v>
      </c>
      <c r="M21" t="n">
        <v>86</v>
      </c>
      <c r="N21" t="n">
        <v>117</v>
      </c>
      <c r="O21" t="n">
        <v>380</v>
      </c>
      <c r="P21" t="n">
        <v>160</v>
      </c>
      <c r="Q21" t="n">
        <v>-88</v>
      </c>
      <c r="R21" t="n">
        <v>-186</v>
      </c>
      <c r="S21" t="n">
        <v>56</v>
      </c>
      <c r="T21" t="n">
        <v>165</v>
      </c>
      <c r="U21" t="n">
        <v>49</v>
      </c>
      <c r="V21" t="n">
        <v>49</v>
      </c>
    </row>
    <row r="22">
      <c r="A22" s="5" t="inlineStr">
        <is>
          <t>Finanzergebnis</t>
        </is>
      </c>
      <c r="B22" s="5" t="inlineStr">
        <is>
          <t>Financial Result</t>
        </is>
      </c>
      <c r="C22" t="inlineStr">
        <is>
          <t>-</t>
        </is>
      </c>
      <c r="D22" t="inlineStr">
        <is>
          <t>-</t>
        </is>
      </c>
      <c r="E22" t="inlineStr">
        <is>
          <t>-</t>
        </is>
      </c>
      <c r="F22" t="inlineStr">
        <is>
          <t>-</t>
        </is>
      </c>
      <c r="G22" t="inlineStr">
        <is>
          <t>-</t>
        </is>
      </c>
      <c r="H22" t="inlineStr">
        <is>
          <t>-</t>
        </is>
      </c>
      <c r="I22" t="inlineStr">
        <is>
          <t>-</t>
        </is>
      </c>
      <c r="J22" t="inlineStr">
        <is>
          <t>-</t>
        </is>
      </c>
      <c r="K22" t="inlineStr">
        <is>
          <t>-</t>
        </is>
      </c>
      <c r="L22" t="inlineStr">
        <is>
          <t>-</t>
        </is>
      </c>
      <c r="M22" t="inlineStr">
        <is>
          <t>-</t>
        </is>
      </c>
      <c r="N22" t="inlineStr">
        <is>
          <t>-</t>
        </is>
      </c>
      <c r="O22" t="inlineStr">
        <is>
          <t>-</t>
        </is>
      </c>
      <c r="P22" t="inlineStr">
        <is>
          <t>-</t>
        </is>
      </c>
      <c r="Q22" t="inlineStr">
        <is>
          <t>-</t>
        </is>
      </c>
      <c r="R22" t="inlineStr">
        <is>
          <t>-</t>
        </is>
      </c>
      <c r="S22" t="inlineStr">
        <is>
          <t>-</t>
        </is>
      </c>
      <c r="T22" t="inlineStr">
        <is>
          <t>-</t>
        </is>
      </c>
      <c r="U22" t="inlineStr">
        <is>
          <t>-</t>
        </is>
      </c>
      <c r="V22" t="inlineStr">
        <is>
          <t>-</t>
        </is>
      </c>
    </row>
    <row r="23">
      <c r="A23" s="5" t="inlineStr">
        <is>
          <t>Ergebnis vor Steuer (EBT)</t>
        </is>
      </c>
      <c r="B23" s="5" t="inlineStr">
        <is>
          <t>EBT Earning Before Tax</t>
        </is>
      </c>
      <c r="C23" t="n">
        <v>248</v>
      </c>
      <c r="D23" t="n">
        <v>316</v>
      </c>
      <c r="E23" t="n">
        <v>328</v>
      </c>
      <c r="F23" t="n">
        <v>366</v>
      </c>
      <c r="G23" t="n">
        <v>470</v>
      </c>
      <c r="H23" t="n">
        <v>436</v>
      </c>
      <c r="I23" t="n">
        <v>198</v>
      </c>
      <c r="J23" t="n">
        <v>176</v>
      </c>
      <c r="K23" t="n">
        <v>185</v>
      </c>
      <c r="L23" t="n">
        <v>134</v>
      </c>
      <c r="M23" t="n">
        <v>86</v>
      </c>
      <c r="N23" t="n">
        <v>117</v>
      </c>
      <c r="O23" t="n">
        <v>380</v>
      </c>
      <c r="P23" t="n">
        <v>160</v>
      </c>
      <c r="Q23" t="n">
        <v>-88</v>
      </c>
      <c r="R23" t="n">
        <v>-186</v>
      </c>
      <c r="S23" t="n">
        <v>56</v>
      </c>
      <c r="T23" t="n">
        <v>165</v>
      </c>
      <c r="U23" t="n">
        <v>49</v>
      </c>
      <c r="V23" t="n">
        <v>49</v>
      </c>
    </row>
    <row r="24">
      <c r="A24" s="5" t="inlineStr">
        <is>
          <t>Steuern auf Einkommen und Ertrag</t>
        </is>
      </c>
      <c r="B24" s="5" t="inlineStr">
        <is>
          <t>Taxes on income and earnings</t>
        </is>
      </c>
      <c r="C24" t="n">
        <v>85</v>
      </c>
      <c r="D24" t="n">
        <v>90</v>
      </c>
      <c r="E24" t="n">
        <v>115</v>
      </c>
      <c r="F24" t="n">
        <v>132</v>
      </c>
      <c r="G24" t="n">
        <v>96</v>
      </c>
      <c r="H24" t="n">
        <v>101</v>
      </c>
      <c r="I24" t="n">
        <v>62</v>
      </c>
      <c r="J24" t="n">
        <v>52</v>
      </c>
      <c r="K24" t="n">
        <v>52</v>
      </c>
      <c r="L24" t="n">
        <v>40</v>
      </c>
      <c r="M24" t="n">
        <v>19</v>
      </c>
      <c r="N24" t="n">
        <v>39</v>
      </c>
      <c r="O24" t="n">
        <v>72</v>
      </c>
      <c r="P24" t="n">
        <v>36</v>
      </c>
      <c r="Q24" t="n">
        <v>-52</v>
      </c>
      <c r="R24" t="n">
        <v>-80</v>
      </c>
      <c r="S24" t="n">
        <v>-1</v>
      </c>
      <c r="T24" t="n">
        <v>60</v>
      </c>
      <c r="U24" t="n">
        <v>25</v>
      </c>
      <c r="V24" t="n">
        <v>25</v>
      </c>
    </row>
    <row r="25">
      <c r="A25" s="5" t="inlineStr">
        <is>
          <t>Ergebnis nach Steuer</t>
        </is>
      </c>
      <c r="B25" s="5" t="inlineStr">
        <is>
          <t>Earnings after tax</t>
        </is>
      </c>
      <c r="C25" t="n">
        <v>163</v>
      </c>
      <c r="D25" t="n">
        <v>226</v>
      </c>
      <c r="E25" t="n">
        <v>213</v>
      </c>
      <c r="F25" t="n">
        <v>234</v>
      </c>
      <c r="G25" t="n">
        <v>374</v>
      </c>
      <c r="H25" t="n">
        <v>335</v>
      </c>
      <c r="I25" t="n">
        <v>136</v>
      </c>
      <c r="J25" t="n">
        <v>124</v>
      </c>
      <c r="K25" t="n">
        <v>133</v>
      </c>
      <c r="L25" t="n">
        <v>94</v>
      </c>
      <c r="M25" t="n">
        <v>67</v>
      </c>
      <c r="N25" t="n">
        <v>78</v>
      </c>
      <c r="O25" t="n">
        <v>308</v>
      </c>
      <c r="P25" t="n">
        <v>124</v>
      </c>
      <c r="Q25" t="n">
        <v>-36</v>
      </c>
      <c r="R25" t="n">
        <v>-106</v>
      </c>
      <c r="S25" t="n">
        <v>57</v>
      </c>
      <c r="T25" t="n">
        <v>105</v>
      </c>
      <c r="U25" t="n">
        <v>25</v>
      </c>
      <c r="V25" t="n">
        <v>25</v>
      </c>
    </row>
    <row r="26">
      <c r="A26" s="5" t="inlineStr">
        <is>
          <t>Minderheitenanteil</t>
        </is>
      </c>
      <c r="B26" s="5" t="inlineStr">
        <is>
          <t>Minority Share</t>
        </is>
      </c>
      <c r="C26" t="n">
        <v>-2</v>
      </c>
      <c r="D26" t="n">
        <v>-2</v>
      </c>
      <c r="E26" t="n">
        <v>-6</v>
      </c>
      <c r="F26" t="n">
        <v>-19</v>
      </c>
      <c r="G26" t="n">
        <v>-19</v>
      </c>
      <c r="H26" t="n">
        <v>-19</v>
      </c>
      <c r="I26" t="n">
        <v>-19</v>
      </c>
      <c r="J26" t="n">
        <v>-19</v>
      </c>
      <c r="K26" t="n">
        <v>-19</v>
      </c>
      <c r="L26" t="n">
        <v>-18</v>
      </c>
      <c r="M26" t="n">
        <v>-18</v>
      </c>
      <c r="N26" t="n">
        <v>-18</v>
      </c>
      <c r="O26" t="n">
        <v>-18</v>
      </c>
      <c r="P26" t="n">
        <v>-18</v>
      </c>
      <c r="Q26" t="n">
        <v>-19</v>
      </c>
      <c r="R26" t="n">
        <v>-18</v>
      </c>
      <c r="S26" t="n">
        <v>-19</v>
      </c>
      <c r="T26" t="n">
        <v>-18</v>
      </c>
      <c r="U26" t="n">
        <v>-2</v>
      </c>
      <c r="V26" t="n">
        <v>-2</v>
      </c>
    </row>
    <row r="27">
      <c r="A27" s="5" t="inlineStr">
        <is>
          <t>Jahresüberschuss/-fehlbetrag</t>
        </is>
      </c>
      <c r="B27" s="5" t="inlineStr">
        <is>
          <t>Net Profit</t>
        </is>
      </c>
      <c r="C27" t="n">
        <v>161</v>
      </c>
      <c r="D27" t="n">
        <v>224</v>
      </c>
      <c r="E27" t="n">
        <v>207</v>
      </c>
      <c r="F27" t="n">
        <v>215</v>
      </c>
      <c r="G27" t="n">
        <v>355</v>
      </c>
      <c r="H27" t="n">
        <v>294</v>
      </c>
      <c r="I27" t="n">
        <v>93</v>
      </c>
      <c r="J27" t="n">
        <v>85</v>
      </c>
      <c r="K27" t="n">
        <v>93</v>
      </c>
      <c r="L27" t="n">
        <v>46</v>
      </c>
      <c r="M27" t="n">
        <v>23</v>
      </c>
      <c r="N27" t="n">
        <v>60</v>
      </c>
      <c r="O27" t="n">
        <v>290</v>
      </c>
      <c r="P27" t="n">
        <v>107</v>
      </c>
      <c r="Q27" t="n">
        <v>-55</v>
      </c>
      <c r="R27" t="n">
        <v>-124</v>
      </c>
      <c r="S27" t="n">
        <v>38</v>
      </c>
      <c r="T27" t="n">
        <v>87</v>
      </c>
      <c r="U27" t="n">
        <v>22</v>
      </c>
      <c r="V27" t="n">
        <v>22</v>
      </c>
    </row>
    <row r="28">
      <c r="A28" s="5" t="inlineStr">
        <is>
          <t>Summe Aktiva</t>
        </is>
      </c>
      <c r="B28" s="5" t="inlineStr">
        <is>
          <t>Total Assets</t>
        </is>
      </c>
      <c r="C28" t="n">
        <v>41137</v>
      </c>
      <c r="D28" t="n">
        <v>42687</v>
      </c>
      <c r="E28" t="n">
        <v>41908</v>
      </c>
      <c r="F28" t="n">
        <v>47708</v>
      </c>
      <c r="G28" t="n">
        <v>51948</v>
      </c>
      <c r="H28" t="n">
        <v>49557</v>
      </c>
      <c r="I28" t="n">
        <v>42981</v>
      </c>
      <c r="J28" t="n">
        <v>45734</v>
      </c>
      <c r="K28" t="n">
        <v>41814</v>
      </c>
      <c r="L28" t="n">
        <v>41217</v>
      </c>
      <c r="M28" t="n">
        <v>39569</v>
      </c>
      <c r="N28" t="n">
        <v>41159</v>
      </c>
      <c r="O28" t="n">
        <v>40202</v>
      </c>
      <c r="P28" t="n">
        <v>38279</v>
      </c>
      <c r="Q28" t="n">
        <v>39186</v>
      </c>
      <c r="R28" t="n">
        <v>38762</v>
      </c>
      <c r="S28" t="n">
        <v>37933</v>
      </c>
      <c r="T28" t="n">
        <v>37295</v>
      </c>
      <c r="U28" t="n">
        <v>31970</v>
      </c>
      <c r="V28" t="n">
        <v>31970</v>
      </c>
    </row>
    <row r="29">
      <c r="A29" s="5" t="inlineStr">
        <is>
          <t>Summe Fremdkapital</t>
        </is>
      </c>
      <c r="B29" s="5" t="inlineStr">
        <is>
          <t>Total Liabilities</t>
        </is>
      </c>
      <c r="C29" t="n">
        <v>37497</v>
      </c>
      <c r="D29" t="n">
        <v>39759</v>
      </c>
      <c r="E29" t="n">
        <v>38984</v>
      </c>
      <c r="F29" t="n">
        <v>44579</v>
      </c>
      <c r="G29" t="n">
        <v>48904</v>
      </c>
      <c r="H29" t="n">
        <v>46834</v>
      </c>
      <c r="I29" t="n">
        <v>40531</v>
      </c>
      <c r="J29" t="n">
        <v>43382</v>
      </c>
      <c r="K29" t="n">
        <v>39645</v>
      </c>
      <c r="L29" t="n">
        <v>39232</v>
      </c>
      <c r="M29" t="n">
        <v>37492</v>
      </c>
      <c r="N29" t="n">
        <v>39730</v>
      </c>
      <c r="O29" t="n">
        <v>38575</v>
      </c>
      <c r="P29" t="n">
        <v>36907</v>
      </c>
      <c r="Q29" t="n">
        <v>37945</v>
      </c>
      <c r="R29" t="n">
        <v>37590</v>
      </c>
      <c r="S29" t="n">
        <v>36706</v>
      </c>
      <c r="T29" t="n">
        <v>36026</v>
      </c>
      <c r="U29" t="n">
        <v>30896</v>
      </c>
      <c r="V29" t="n">
        <v>30896</v>
      </c>
    </row>
    <row r="30">
      <c r="A30" s="5" t="inlineStr">
        <is>
          <t>Minderheitenanteil</t>
        </is>
      </c>
      <c r="B30" s="5" t="inlineStr">
        <is>
          <t>Minority Share</t>
        </is>
      </c>
      <c r="C30" t="inlineStr">
        <is>
          <t>-</t>
        </is>
      </c>
      <c r="D30" t="inlineStr">
        <is>
          <t>-</t>
        </is>
      </c>
      <c r="E30" t="inlineStr">
        <is>
          <t>-</t>
        </is>
      </c>
      <c r="F30" t="inlineStr">
        <is>
          <t>-</t>
        </is>
      </c>
      <c r="G30" t="inlineStr">
        <is>
          <t>-</t>
        </is>
      </c>
      <c r="H30" t="inlineStr">
        <is>
          <t>-</t>
        </is>
      </c>
      <c r="I30" t="inlineStr">
        <is>
          <t>-</t>
        </is>
      </c>
      <c r="J30" t="inlineStr">
        <is>
          <t>-</t>
        </is>
      </c>
      <c r="K30" t="inlineStr">
        <is>
          <t>-</t>
        </is>
      </c>
      <c r="L30" t="inlineStr">
        <is>
          <t>-</t>
        </is>
      </c>
      <c r="M30" t="inlineStr">
        <is>
          <t>-</t>
        </is>
      </c>
      <c r="N30" t="inlineStr">
        <is>
          <t>-</t>
        </is>
      </c>
      <c r="O30" t="inlineStr">
        <is>
          <t>-</t>
        </is>
      </c>
      <c r="P30" t="inlineStr">
        <is>
          <t>-</t>
        </is>
      </c>
      <c r="Q30" t="inlineStr">
        <is>
          <t>-</t>
        </is>
      </c>
      <c r="R30" t="inlineStr">
        <is>
          <t>-</t>
        </is>
      </c>
      <c r="S30" t="inlineStr">
        <is>
          <t>-</t>
        </is>
      </c>
      <c r="T30" t="inlineStr">
        <is>
          <t>-</t>
        </is>
      </c>
      <c r="U30" t="inlineStr">
        <is>
          <t>-</t>
        </is>
      </c>
      <c r="V30" t="inlineStr">
        <is>
          <t>-</t>
        </is>
      </c>
    </row>
    <row r="31">
      <c r="A31" s="5" t="inlineStr">
        <is>
          <t>Summe Eigenkapital</t>
        </is>
      </c>
      <c r="B31" s="5" t="inlineStr">
        <is>
          <t>Equity</t>
        </is>
      </c>
      <c r="C31" t="n">
        <v>2859</v>
      </c>
      <c r="D31" t="n">
        <v>2926</v>
      </c>
      <c r="E31" t="n">
        <v>2922</v>
      </c>
      <c r="F31" t="n">
        <v>2887</v>
      </c>
      <c r="G31" t="n">
        <v>2802</v>
      </c>
      <c r="H31" t="n">
        <v>2481</v>
      </c>
      <c r="I31" t="n">
        <v>2208</v>
      </c>
      <c r="J31" t="n">
        <v>2109</v>
      </c>
      <c r="K31" t="n">
        <v>1926</v>
      </c>
      <c r="L31" t="n">
        <v>1742</v>
      </c>
      <c r="M31" t="n">
        <v>1834</v>
      </c>
      <c r="N31" t="n">
        <v>1185</v>
      </c>
      <c r="O31" t="n">
        <v>1384</v>
      </c>
      <c r="P31" t="n">
        <v>1128</v>
      </c>
      <c r="Q31" t="n">
        <v>997</v>
      </c>
      <c r="R31" t="n">
        <v>930</v>
      </c>
      <c r="S31" t="n">
        <v>982</v>
      </c>
      <c r="T31" t="n">
        <v>1023</v>
      </c>
      <c r="U31" t="n">
        <v>826</v>
      </c>
      <c r="V31" t="n">
        <v>826</v>
      </c>
    </row>
    <row r="32">
      <c r="A32" s="5" t="inlineStr">
        <is>
          <t>Summe Passiva</t>
        </is>
      </c>
      <c r="B32" s="5" t="inlineStr">
        <is>
          <t>Liabilities &amp; Shareholder Equity</t>
        </is>
      </c>
      <c r="C32" t="n">
        <v>41137</v>
      </c>
      <c r="D32" t="n">
        <v>42687</v>
      </c>
      <c r="E32" t="n">
        <v>41908</v>
      </c>
      <c r="F32" t="n">
        <v>47708</v>
      </c>
      <c r="G32" t="n">
        <v>51948</v>
      </c>
      <c r="H32" t="n">
        <v>49557</v>
      </c>
      <c r="I32" t="n">
        <v>42981</v>
      </c>
      <c r="J32" t="n">
        <v>45734</v>
      </c>
      <c r="K32" t="n">
        <v>41814</v>
      </c>
      <c r="L32" t="n">
        <v>41217</v>
      </c>
      <c r="M32" t="n">
        <v>39569</v>
      </c>
      <c r="N32" t="n">
        <v>41159</v>
      </c>
      <c r="O32" t="n">
        <v>40202</v>
      </c>
      <c r="P32" t="n">
        <v>38279</v>
      </c>
      <c r="Q32" t="n">
        <v>39186</v>
      </c>
      <c r="R32" t="n">
        <v>38762</v>
      </c>
      <c r="S32" t="n">
        <v>37933</v>
      </c>
      <c r="T32" t="n">
        <v>37295</v>
      </c>
      <c r="U32" t="n">
        <v>31970</v>
      </c>
      <c r="V32" t="n">
        <v>31970</v>
      </c>
    </row>
    <row r="33">
      <c r="A33" s="5" t="inlineStr">
        <is>
          <t>Mio.Aktien im Umlauf</t>
        </is>
      </c>
      <c r="B33" s="5" t="inlineStr">
        <is>
          <t>Million shares outstanding</t>
        </is>
      </c>
      <c r="C33" t="n">
        <v>59.86</v>
      </c>
      <c r="D33" t="n">
        <v>59.86</v>
      </c>
      <c r="E33" t="n">
        <v>59.86</v>
      </c>
      <c r="F33" t="n">
        <v>59.86</v>
      </c>
      <c r="G33" t="n">
        <v>59.86</v>
      </c>
      <c r="H33" t="n">
        <v>59.86</v>
      </c>
      <c r="I33" t="n">
        <v>59.86</v>
      </c>
      <c r="J33" t="n">
        <v>59.86</v>
      </c>
      <c r="K33" t="n">
        <v>59.9</v>
      </c>
      <c r="L33" t="n">
        <v>42.8</v>
      </c>
      <c r="M33" t="n">
        <v>42.8</v>
      </c>
      <c r="N33" t="n">
        <v>42.8</v>
      </c>
      <c r="O33" t="n">
        <v>42.8</v>
      </c>
      <c r="P33" t="n">
        <v>42.8</v>
      </c>
      <c r="Q33" t="n">
        <v>42.8</v>
      </c>
      <c r="R33" t="n">
        <v>38.9</v>
      </c>
      <c r="S33" t="n">
        <v>35.3</v>
      </c>
      <c r="T33" t="n">
        <v>35.3</v>
      </c>
      <c r="U33" t="inlineStr">
        <is>
          <t>-</t>
        </is>
      </c>
      <c r="V33" t="inlineStr">
        <is>
          <t>-</t>
        </is>
      </c>
    </row>
    <row r="34">
      <c r="A34" s="5" t="inlineStr">
        <is>
          <t>Ergebnis je Aktie (brutto)</t>
        </is>
      </c>
      <c r="B34" s="5" t="inlineStr">
        <is>
          <t>Earnings per share</t>
        </is>
      </c>
      <c r="C34" t="n">
        <v>4.14</v>
      </c>
      <c r="D34" t="n">
        <v>5.28</v>
      </c>
      <c r="E34" t="n">
        <v>5.48</v>
      </c>
      <c r="F34" t="n">
        <v>6.11</v>
      </c>
      <c r="G34" t="n">
        <v>7.85</v>
      </c>
      <c r="H34" t="n">
        <v>7.28</v>
      </c>
      <c r="I34" t="n">
        <v>3.31</v>
      </c>
      <c r="J34" t="n">
        <v>2.94</v>
      </c>
      <c r="K34" t="n">
        <v>3.09</v>
      </c>
      <c r="L34" t="n">
        <v>3.13</v>
      </c>
      <c r="M34" t="n">
        <v>2.01</v>
      </c>
      <c r="N34" t="n">
        <v>2.73</v>
      </c>
      <c r="O34" t="n">
        <v>8.880000000000001</v>
      </c>
      <c r="P34" t="n">
        <v>3.74</v>
      </c>
      <c r="Q34" t="n">
        <v>-2.06</v>
      </c>
      <c r="R34" t="n">
        <v>-4.78</v>
      </c>
      <c r="S34" t="n">
        <v>1.59</v>
      </c>
      <c r="T34" t="n">
        <v>4.67</v>
      </c>
      <c r="U34" t="inlineStr">
        <is>
          <t>-</t>
        </is>
      </c>
      <c r="V34" t="inlineStr">
        <is>
          <t>-</t>
        </is>
      </c>
    </row>
    <row r="35">
      <c r="A35" s="5" t="inlineStr">
        <is>
          <t>Ergebnis je Aktie (unverwässert)</t>
        </is>
      </c>
      <c r="B35" s="5" t="inlineStr">
        <is>
          <t>Basic Earnings per share</t>
        </is>
      </c>
      <c r="C35" t="n">
        <v>2.42</v>
      </c>
      <c r="D35" t="n">
        <v>3.48</v>
      </c>
      <c r="E35" t="n">
        <v>3.2</v>
      </c>
      <c r="F35" t="n">
        <v>3.33</v>
      </c>
      <c r="G35" t="n">
        <v>5.66</v>
      </c>
      <c r="H35" t="n">
        <v>4.87</v>
      </c>
      <c r="I35" t="n">
        <v>1.95</v>
      </c>
      <c r="J35" t="n">
        <v>1.75</v>
      </c>
      <c r="K35" t="n">
        <v>2.11</v>
      </c>
      <c r="L35" t="n">
        <v>1.78</v>
      </c>
      <c r="M35" t="n">
        <v>1.14</v>
      </c>
      <c r="N35" t="n">
        <v>1.41</v>
      </c>
      <c r="O35" t="n">
        <v>6.77</v>
      </c>
      <c r="P35" t="n">
        <v>2.49</v>
      </c>
      <c r="Q35" t="n">
        <v>-1.4</v>
      </c>
      <c r="R35" t="n">
        <v>-3.42</v>
      </c>
      <c r="S35" t="n">
        <v>1.08</v>
      </c>
      <c r="T35" t="n">
        <v>2.47</v>
      </c>
      <c r="U35" t="inlineStr">
        <is>
          <t>-</t>
        </is>
      </c>
      <c r="V35" t="inlineStr">
        <is>
          <t>-</t>
        </is>
      </c>
    </row>
    <row r="36">
      <c r="A36" s="5" t="inlineStr">
        <is>
          <t>Ergebnis je Aktie (verwässert)</t>
        </is>
      </c>
      <c r="B36" s="5" t="inlineStr">
        <is>
          <t>Diluted Earnings per share</t>
        </is>
      </c>
      <c r="C36" t="n">
        <v>2.42</v>
      </c>
      <c r="D36" t="n">
        <v>3.48</v>
      </c>
      <c r="E36" t="n">
        <v>3.2</v>
      </c>
      <c r="F36" t="n">
        <v>3.33</v>
      </c>
      <c r="G36" t="n">
        <v>5.66</v>
      </c>
      <c r="H36" t="n">
        <v>4.87</v>
      </c>
      <c r="I36" t="n">
        <v>1.95</v>
      </c>
      <c r="J36" t="n">
        <v>1.75</v>
      </c>
      <c r="K36" t="n">
        <v>2.11</v>
      </c>
      <c r="L36" t="n">
        <v>1.78</v>
      </c>
      <c r="M36" t="n">
        <v>1.14</v>
      </c>
      <c r="N36" t="n">
        <v>1.41</v>
      </c>
      <c r="O36" t="n">
        <v>6.77</v>
      </c>
      <c r="P36" t="n">
        <v>2.49</v>
      </c>
      <c r="Q36" t="n">
        <v>-1.4</v>
      </c>
      <c r="R36" t="n">
        <v>-3.42</v>
      </c>
      <c r="S36" t="n">
        <v>1.08</v>
      </c>
      <c r="T36" t="n">
        <v>2.47</v>
      </c>
      <c r="U36" t="inlineStr">
        <is>
          <t>-</t>
        </is>
      </c>
      <c r="V36" t="inlineStr">
        <is>
          <t>-</t>
        </is>
      </c>
    </row>
    <row r="37">
      <c r="A37" s="5" t="inlineStr">
        <is>
          <t>Dividende je Aktie</t>
        </is>
      </c>
      <c r="B37" s="5" t="inlineStr">
        <is>
          <t>Dividend per share</t>
        </is>
      </c>
      <c r="C37" t="inlineStr">
        <is>
          <t>-</t>
        </is>
      </c>
      <c r="D37" t="n">
        <v>2.1</v>
      </c>
      <c r="E37" t="n">
        <v>2.5</v>
      </c>
      <c r="F37" t="n">
        <v>2</v>
      </c>
      <c r="G37" t="n">
        <v>1.65</v>
      </c>
      <c r="H37" t="n">
        <v>1.2</v>
      </c>
      <c r="I37" t="n">
        <v>0.75</v>
      </c>
      <c r="J37" t="inlineStr">
        <is>
          <t>-</t>
        </is>
      </c>
      <c r="K37" t="inlineStr">
        <is>
          <t>-</t>
        </is>
      </c>
      <c r="L37" t="inlineStr">
        <is>
          <t>-</t>
        </is>
      </c>
      <c r="M37" t="inlineStr">
        <is>
          <t>-</t>
        </is>
      </c>
      <c r="N37" t="inlineStr">
        <is>
          <t>-</t>
        </is>
      </c>
      <c r="O37" t="n">
        <v>0.5</v>
      </c>
      <c r="P37" t="n">
        <v>0.5</v>
      </c>
      <c r="Q37" t="inlineStr">
        <is>
          <t>-</t>
        </is>
      </c>
      <c r="R37" t="inlineStr">
        <is>
          <t>-</t>
        </is>
      </c>
      <c r="S37" t="n">
        <v>0.6</v>
      </c>
      <c r="T37" t="n">
        <v>0.5</v>
      </c>
      <c r="U37" t="inlineStr">
        <is>
          <t>-</t>
        </is>
      </c>
      <c r="V37" t="inlineStr">
        <is>
          <t>-</t>
        </is>
      </c>
    </row>
    <row r="38">
      <c r="A38" s="5" t="inlineStr">
        <is>
          <t>Dividendenausschüttung in Mio</t>
        </is>
      </c>
      <c r="B38" s="5" t="inlineStr">
        <is>
          <t>Dividend Payment in M</t>
        </is>
      </c>
      <c r="C38" t="n">
        <v>119.71</v>
      </c>
      <c r="D38" t="n">
        <v>141</v>
      </c>
      <c r="E38" t="n">
        <v>165</v>
      </c>
      <c r="F38" t="n">
        <v>119.71</v>
      </c>
      <c r="G38" t="n">
        <v>98.76000000000001</v>
      </c>
      <c r="H38" t="n">
        <v>71.83</v>
      </c>
      <c r="I38" t="n">
        <v>44.89</v>
      </c>
      <c r="J38" t="inlineStr">
        <is>
          <t>-</t>
        </is>
      </c>
      <c r="K38" t="inlineStr">
        <is>
          <t>-</t>
        </is>
      </c>
      <c r="L38" t="inlineStr">
        <is>
          <t>-</t>
        </is>
      </c>
      <c r="M38" t="inlineStr">
        <is>
          <t>-</t>
        </is>
      </c>
      <c r="N38" t="inlineStr">
        <is>
          <t>-</t>
        </is>
      </c>
      <c r="O38" t="n">
        <v>21</v>
      </c>
      <c r="P38" t="n">
        <v>21</v>
      </c>
      <c r="Q38" t="inlineStr">
        <is>
          <t>-</t>
        </is>
      </c>
      <c r="R38" t="inlineStr">
        <is>
          <t>-</t>
        </is>
      </c>
      <c r="S38" t="n">
        <v>21</v>
      </c>
      <c r="T38" t="n">
        <v>18</v>
      </c>
      <c r="U38" t="inlineStr">
        <is>
          <t>-</t>
        </is>
      </c>
      <c r="V38" t="inlineStr">
        <is>
          <t>-</t>
        </is>
      </c>
    </row>
    <row r="39">
      <c r="A39" s="5" t="inlineStr">
        <is>
          <t>Ertrag</t>
        </is>
      </c>
      <c r="B39" s="5" t="inlineStr">
        <is>
          <t>Income</t>
        </is>
      </c>
      <c r="C39" t="n">
        <v>12.3</v>
      </c>
      <c r="D39" t="n">
        <v>12.58</v>
      </c>
      <c r="E39" t="n">
        <v>12.78</v>
      </c>
      <c r="F39" t="n">
        <v>14.75</v>
      </c>
      <c r="G39" t="n">
        <v>13.9</v>
      </c>
      <c r="H39" t="n">
        <v>11.95</v>
      </c>
      <c r="I39" t="n">
        <v>9.970000000000001</v>
      </c>
      <c r="J39" t="n">
        <v>9.039999999999999</v>
      </c>
      <c r="K39" t="n">
        <v>9.699999999999999</v>
      </c>
      <c r="L39" t="n">
        <v>11.89</v>
      </c>
      <c r="M39" t="n">
        <v>10.82</v>
      </c>
      <c r="N39" t="n">
        <v>10.05</v>
      </c>
      <c r="O39" t="n">
        <v>16.96</v>
      </c>
      <c r="P39" t="n">
        <v>12.24</v>
      </c>
      <c r="Q39" t="n">
        <v>7.48</v>
      </c>
      <c r="R39" t="n">
        <v>4.76</v>
      </c>
      <c r="S39" t="n">
        <v>12.01</v>
      </c>
      <c r="T39" t="n">
        <v>15.04</v>
      </c>
      <c r="U39" t="inlineStr">
        <is>
          <t>-</t>
        </is>
      </c>
      <c r="V39" t="inlineStr">
        <is>
          <t>-</t>
        </is>
      </c>
    </row>
    <row r="40">
      <c r="A40" s="5" t="inlineStr">
        <is>
          <t>Buchwert je Aktie</t>
        </is>
      </c>
      <c r="B40" s="5" t="inlineStr">
        <is>
          <t>Book value per share</t>
        </is>
      </c>
      <c r="C40" t="n">
        <v>47.76</v>
      </c>
      <c r="D40" t="n">
        <v>48.88</v>
      </c>
      <c r="E40" t="n">
        <v>48.82</v>
      </c>
      <c r="F40" t="n">
        <v>48.23</v>
      </c>
      <c r="G40" t="n">
        <v>46.81</v>
      </c>
      <c r="H40" t="n">
        <v>41.45</v>
      </c>
      <c r="I40" t="n">
        <v>36.89</v>
      </c>
      <c r="J40" t="n">
        <v>35.23</v>
      </c>
      <c r="K40" t="n">
        <v>32.15</v>
      </c>
      <c r="L40" t="n">
        <v>40.7</v>
      </c>
      <c r="M40" t="n">
        <v>42.85</v>
      </c>
      <c r="N40" t="n">
        <v>27.69</v>
      </c>
      <c r="O40" t="n">
        <v>32.34</v>
      </c>
      <c r="P40" t="n">
        <v>26.36</v>
      </c>
      <c r="Q40" t="n">
        <v>23.29</v>
      </c>
      <c r="R40" t="n">
        <v>23.91</v>
      </c>
      <c r="S40" t="n">
        <v>27.82</v>
      </c>
      <c r="T40" t="n">
        <v>28.98</v>
      </c>
      <c r="U40" t="inlineStr">
        <is>
          <t>-</t>
        </is>
      </c>
      <c r="V40" t="inlineStr">
        <is>
          <t>-</t>
        </is>
      </c>
    </row>
    <row r="41">
      <c r="A41" s="5" t="inlineStr">
        <is>
          <t>Cashflow je Aktie</t>
        </is>
      </c>
      <c r="B41" s="5" t="inlineStr">
        <is>
          <t>Cashflow per share</t>
        </is>
      </c>
      <c r="C41" t="n">
        <v>8.1</v>
      </c>
      <c r="D41" t="n">
        <v>-4.91</v>
      </c>
      <c r="E41" t="n">
        <v>-1.34</v>
      </c>
      <c r="F41" t="n">
        <v>-3.51</v>
      </c>
      <c r="G41" t="n">
        <v>-8.970000000000001</v>
      </c>
      <c r="H41" t="n">
        <v>-34</v>
      </c>
      <c r="I41" t="n">
        <v>-57.79</v>
      </c>
      <c r="J41" t="n">
        <v>81.01000000000001</v>
      </c>
      <c r="K41" t="n">
        <v>-35.08</v>
      </c>
      <c r="L41" t="n">
        <v>-7.27</v>
      </c>
      <c r="M41" t="n">
        <v>22.97</v>
      </c>
      <c r="N41" t="n">
        <v>38.79</v>
      </c>
      <c r="O41" t="n">
        <v>3.2</v>
      </c>
      <c r="P41" t="n">
        <v>-8.039999999999999</v>
      </c>
      <c r="Q41" t="n">
        <v>-11.61</v>
      </c>
      <c r="R41" t="n">
        <v>-12.7</v>
      </c>
      <c r="S41" t="n">
        <v>-35.98</v>
      </c>
      <c r="T41" t="n">
        <v>4.39</v>
      </c>
      <c r="U41" t="inlineStr">
        <is>
          <t>-</t>
        </is>
      </c>
      <c r="V41" t="inlineStr">
        <is>
          <t>-</t>
        </is>
      </c>
    </row>
    <row r="42">
      <c r="A42" s="5" t="inlineStr">
        <is>
          <t>Bilanzsumme je Aktie</t>
        </is>
      </c>
      <c r="B42" s="5" t="inlineStr">
        <is>
          <t>Total assets per share</t>
        </is>
      </c>
      <c r="C42" t="n">
        <v>687.25</v>
      </c>
      <c r="D42" t="n">
        <v>713.15</v>
      </c>
      <c r="E42" t="n">
        <v>700.14</v>
      </c>
      <c r="F42" t="n">
        <v>797.03</v>
      </c>
      <c r="G42" t="n">
        <v>867.87</v>
      </c>
      <c r="H42" t="n">
        <v>827.92</v>
      </c>
      <c r="I42" t="n">
        <v>718.0599999999999</v>
      </c>
      <c r="J42" t="n">
        <v>764.05</v>
      </c>
      <c r="K42" t="n">
        <v>698.0599999999999</v>
      </c>
      <c r="L42" t="n">
        <v>963.01</v>
      </c>
      <c r="M42" t="n">
        <v>924.51</v>
      </c>
      <c r="N42" t="n">
        <v>961.66</v>
      </c>
      <c r="O42" t="n">
        <v>939.3</v>
      </c>
      <c r="P42" t="n">
        <v>894.37</v>
      </c>
      <c r="Q42" t="n">
        <v>915.5599999999999</v>
      </c>
      <c r="R42" t="n">
        <v>996.45</v>
      </c>
      <c r="S42" t="n">
        <v>1075</v>
      </c>
      <c r="T42" t="n">
        <v>1057</v>
      </c>
      <c r="U42" t="inlineStr">
        <is>
          <t>-</t>
        </is>
      </c>
      <c r="V42" t="inlineStr">
        <is>
          <t>-</t>
        </is>
      </c>
    </row>
    <row r="43">
      <c r="A43" s="5" t="inlineStr">
        <is>
          <t>Personal am Ende des Jahres</t>
        </is>
      </c>
      <c r="B43" s="5" t="inlineStr">
        <is>
          <t>Staff at the end of year</t>
        </is>
      </c>
      <c r="C43" t="n">
        <v>2788</v>
      </c>
      <c r="D43" t="n">
        <v>2748</v>
      </c>
      <c r="E43" t="n">
        <v>2800</v>
      </c>
      <c r="F43" t="n">
        <v>2728</v>
      </c>
      <c r="G43" t="n">
        <v>2861</v>
      </c>
      <c r="H43" t="n">
        <v>2548</v>
      </c>
      <c r="I43" t="n">
        <v>2375</v>
      </c>
      <c r="J43" t="n">
        <v>2289</v>
      </c>
      <c r="K43" t="n">
        <v>2353</v>
      </c>
      <c r="L43" t="n">
        <v>2407</v>
      </c>
      <c r="M43" t="n">
        <v>2315</v>
      </c>
      <c r="N43" t="n">
        <v>2502</v>
      </c>
      <c r="O43" t="n">
        <v>2536</v>
      </c>
      <c r="P43" t="n">
        <v>2632</v>
      </c>
      <c r="Q43" t="n">
        <v>3160</v>
      </c>
      <c r="R43" t="n">
        <v>3157</v>
      </c>
      <c r="S43" t="n">
        <v>3310</v>
      </c>
      <c r="T43" t="n">
        <v>3370</v>
      </c>
      <c r="U43" t="inlineStr">
        <is>
          <t>-</t>
        </is>
      </c>
      <c r="V43" t="inlineStr">
        <is>
          <t>-</t>
        </is>
      </c>
    </row>
    <row r="44">
      <c r="A44" s="5" t="inlineStr">
        <is>
          <t>Personalaufwand in Mio. EUR</t>
        </is>
      </c>
      <c r="B44" s="5" t="inlineStr">
        <is>
          <t>Personnel expenses in M</t>
        </is>
      </c>
      <c r="C44" t="n">
        <v>295</v>
      </c>
      <c r="D44" t="n">
        <v>261</v>
      </c>
      <c r="E44" t="n">
        <v>313</v>
      </c>
      <c r="F44" t="n">
        <v>339</v>
      </c>
      <c r="G44" t="n">
        <v>332</v>
      </c>
      <c r="H44" t="n">
        <v>261</v>
      </c>
      <c r="I44" t="n">
        <v>233</v>
      </c>
      <c r="J44" t="n">
        <v>221</v>
      </c>
      <c r="K44" t="n">
        <v>244</v>
      </c>
      <c r="L44" t="n">
        <v>226</v>
      </c>
      <c r="M44" t="n">
        <v>221</v>
      </c>
      <c r="N44" t="n">
        <v>212</v>
      </c>
      <c r="O44" t="n">
        <v>230</v>
      </c>
      <c r="P44" t="n">
        <v>228</v>
      </c>
      <c r="Q44" t="n">
        <v>250</v>
      </c>
      <c r="R44" t="n">
        <v>226</v>
      </c>
      <c r="S44" t="n">
        <v>215</v>
      </c>
      <c r="T44" t="n">
        <v>226</v>
      </c>
      <c r="U44" t="inlineStr">
        <is>
          <t>-</t>
        </is>
      </c>
      <c r="V44" t="inlineStr">
        <is>
          <t>-</t>
        </is>
      </c>
    </row>
    <row r="45">
      <c r="A45" s="5" t="inlineStr">
        <is>
          <t>Aufwand je Mitarbeiter in EUR</t>
        </is>
      </c>
      <c r="B45" s="5" t="inlineStr">
        <is>
          <t>Effort per employee</t>
        </is>
      </c>
      <c r="C45" t="n">
        <v>105811</v>
      </c>
      <c r="D45" t="n">
        <v>94978</v>
      </c>
      <c r="E45" t="n">
        <v>111786</v>
      </c>
      <c r="F45" t="n">
        <v>124267</v>
      </c>
      <c r="G45" t="n">
        <v>116043</v>
      </c>
      <c r="H45" t="n">
        <v>102433</v>
      </c>
      <c r="I45" t="n">
        <v>98105</v>
      </c>
      <c r="J45" t="n">
        <v>96549</v>
      </c>
      <c r="K45" t="n">
        <v>103697</v>
      </c>
      <c r="L45" t="n">
        <v>93893</v>
      </c>
      <c r="M45" t="n">
        <v>95464</v>
      </c>
      <c r="N45" t="n">
        <v>84732</v>
      </c>
      <c r="O45" t="n">
        <v>90694</v>
      </c>
      <c r="P45" t="n">
        <v>86626</v>
      </c>
      <c r="Q45" t="n">
        <v>79114</v>
      </c>
      <c r="R45" t="n">
        <v>71587</v>
      </c>
      <c r="S45" t="n">
        <v>64955</v>
      </c>
      <c r="T45" t="n">
        <v>67062</v>
      </c>
      <c r="U45" t="inlineStr">
        <is>
          <t>-</t>
        </is>
      </c>
      <c r="V45" t="inlineStr">
        <is>
          <t>-</t>
        </is>
      </c>
    </row>
    <row r="46">
      <c r="A46" s="5" t="inlineStr">
        <is>
          <t>Ertrag je Mitarbeiter in EUR</t>
        </is>
      </c>
      <c r="B46" s="5" t="inlineStr">
        <is>
          <t>Income per employee</t>
        </is>
      </c>
      <c r="C46" t="n">
        <v>263989</v>
      </c>
      <c r="D46" t="n">
        <v>274017</v>
      </c>
      <c r="E46" t="n">
        <v>273214</v>
      </c>
      <c r="F46" t="n">
        <v>323680</v>
      </c>
      <c r="G46" t="n">
        <v>290807</v>
      </c>
      <c r="H46" t="n">
        <v>280612</v>
      </c>
      <c r="I46" t="n">
        <v>251368</v>
      </c>
      <c r="J46" t="n">
        <v>236348</v>
      </c>
      <c r="K46" t="n">
        <v>246919</v>
      </c>
      <c r="L46" t="n">
        <v>211467</v>
      </c>
      <c r="M46" t="n">
        <v>200000</v>
      </c>
      <c r="N46" t="n">
        <v>171863</v>
      </c>
      <c r="O46" t="n">
        <v>286278</v>
      </c>
      <c r="P46" t="n">
        <v>199088</v>
      </c>
      <c r="Q46" t="n">
        <v>101266</v>
      </c>
      <c r="R46" t="n">
        <v>58600</v>
      </c>
      <c r="S46" t="n">
        <v>128097</v>
      </c>
      <c r="T46" t="n">
        <v>157567</v>
      </c>
      <c r="U46" t="inlineStr">
        <is>
          <t>-</t>
        </is>
      </c>
      <c r="V46" t="inlineStr">
        <is>
          <t>-</t>
        </is>
      </c>
    </row>
    <row r="47">
      <c r="A47" s="5" t="inlineStr">
        <is>
          <t>Bruttoergebnis je Mitarbeiter in EUR</t>
        </is>
      </c>
      <c r="B47" s="5" t="inlineStr">
        <is>
          <t>Gross Profit per employee</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c r="Q47" t="inlineStr">
        <is>
          <t>-</t>
        </is>
      </c>
      <c r="R47" t="inlineStr">
        <is>
          <t>-</t>
        </is>
      </c>
      <c r="S47" t="inlineStr">
        <is>
          <t>-</t>
        </is>
      </c>
      <c r="T47" t="inlineStr">
        <is>
          <t>-</t>
        </is>
      </c>
      <c r="U47" t="inlineStr">
        <is>
          <t>-</t>
        </is>
      </c>
      <c r="V47" t="inlineStr">
        <is>
          <t>-</t>
        </is>
      </c>
    </row>
    <row r="48">
      <c r="A48" s="5" t="inlineStr">
        <is>
          <t>Gewinn je Mitarbeiter in EUR</t>
        </is>
      </c>
      <c r="B48" s="5" t="inlineStr">
        <is>
          <t>Earnings per employee</t>
        </is>
      </c>
      <c r="C48" t="n">
        <v>57747</v>
      </c>
      <c r="D48" t="n">
        <v>81514</v>
      </c>
      <c r="E48" t="n">
        <v>73929</v>
      </c>
      <c r="F48" t="n">
        <v>78812</v>
      </c>
      <c r="G48" t="n">
        <v>124082</v>
      </c>
      <c r="H48" t="n">
        <v>115385</v>
      </c>
      <c r="I48" t="n">
        <v>39158</v>
      </c>
      <c r="J48" t="n">
        <v>37134</v>
      </c>
      <c r="K48" t="n">
        <v>39524</v>
      </c>
      <c r="L48" t="n">
        <v>19111</v>
      </c>
      <c r="M48" t="n">
        <v>9935</v>
      </c>
      <c r="N48" t="n">
        <v>23981</v>
      </c>
      <c r="O48" t="n">
        <v>114353</v>
      </c>
      <c r="P48" t="n">
        <v>40654</v>
      </c>
      <c r="Q48" t="n">
        <v>-17405</v>
      </c>
      <c r="R48" t="n">
        <v>-39278</v>
      </c>
      <c r="S48" t="n">
        <v>11480</v>
      </c>
      <c r="T48" t="n">
        <v>25816</v>
      </c>
      <c r="U48" t="inlineStr">
        <is>
          <t>-</t>
        </is>
      </c>
      <c r="V48" t="inlineStr">
        <is>
          <t>-</t>
        </is>
      </c>
    </row>
    <row r="49">
      <c r="A49" s="5" t="inlineStr">
        <is>
          <t>KGV (Kurs/Gewinn)</t>
        </is>
      </c>
      <c r="B49" s="5" t="inlineStr">
        <is>
          <t>PE (price/earnings)</t>
        </is>
      </c>
      <c r="C49" t="n">
        <v>12.5</v>
      </c>
      <c r="D49" t="n">
        <v>7.8</v>
      </c>
      <c r="E49" t="n">
        <v>11.8</v>
      </c>
      <c r="F49" t="n">
        <v>10.7</v>
      </c>
      <c r="G49" t="n">
        <v>6.1</v>
      </c>
      <c r="H49" t="n">
        <v>6.8</v>
      </c>
      <c r="I49" t="n">
        <v>14.8</v>
      </c>
      <c r="J49" t="n">
        <v>9</v>
      </c>
      <c r="K49" t="n">
        <v>6.6</v>
      </c>
      <c r="L49" t="n">
        <v>12.8</v>
      </c>
      <c r="M49" t="n">
        <v>11.6</v>
      </c>
      <c r="N49" t="n">
        <v>4.1</v>
      </c>
      <c r="O49" t="n">
        <v>4.6</v>
      </c>
      <c r="P49" t="n">
        <v>14.2</v>
      </c>
      <c r="Q49" t="inlineStr">
        <is>
          <t>-</t>
        </is>
      </c>
      <c r="R49" t="inlineStr">
        <is>
          <t>-</t>
        </is>
      </c>
      <c r="S49" t="n">
        <v>23</v>
      </c>
      <c r="T49" t="n">
        <v>4.9</v>
      </c>
      <c r="U49" t="inlineStr">
        <is>
          <t>-</t>
        </is>
      </c>
      <c r="V49" t="inlineStr">
        <is>
          <t>-</t>
        </is>
      </c>
    </row>
    <row r="50">
      <c r="A50" s="5" t="inlineStr">
        <is>
          <t>KUV (Kurs/Umsatz)</t>
        </is>
      </c>
      <c r="B50" s="5" t="inlineStr">
        <is>
          <t>PS (price/sales)</t>
        </is>
      </c>
      <c r="C50" t="n">
        <v>2.46</v>
      </c>
      <c r="D50" t="n">
        <v>2.15</v>
      </c>
      <c r="E50" t="n">
        <v>2.95</v>
      </c>
      <c r="F50" t="n">
        <v>2.42</v>
      </c>
      <c r="G50" t="n">
        <v>2.49</v>
      </c>
      <c r="H50" t="n">
        <v>2.79</v>
      </c>
      <c r="I50" t="n">
        <v>2.89</v>
      </c>
      <c r="J50" t="n">
        <v>1.74</v>
      </c>
      <c r="K50" t="n">
        <v>1.44</v>
      </c>
      <c r="L50" t="n">
        <v>1.92</v>
      </c>
      <c r="M50" t="n">
        <v>1.23</v>
      </c>
      <c r="N50" t="n">
        <v>0.57</v>
      </c>
      <c r="O50" t="n">
        <v>1.85</v>
      </c>
      <c r="P50" t="n">
        <v>2.88</v>
      </c>
      <c r="Q50" t="n">
        <v>4.29</v>
      </c>
      <c r="R50" t="n">
        <v>5.13</v>
      </c>
      <c r="S50" t="n">
        <v>2.06</v>
      </c>
      <c r="T50" t="n">
        <v>0.8100000000000001</v>
      </c>
      <c r="U50" t="inlineStr">
        <is>
          <t>-</t>
        </is>
      </c>
      <c r="V50" t="inlineStr">
        <is>
          <t>-</t>
        </is>
      </c>
    </row>
    <row r="51">
      <c r="A51" s="5" t="inlineStr">
        <is>
          <t>KBV (Kurs/Buchwert)</t>
        </is>
      </c>
      <c r="B51" s="5" t="inlineStr">
        <is>
          <t>PB (price/book value)</t>
        </is>
      </c>
      <c r="C51" t="n">
        <v>0.63</v>
      </c>
      <c r="D51" t="n">
        <v>0.55</v>
      </c>
      <c r="E51" t="n">
        <v>0.77</v>
      </c>
      <c r="F51" t="n">
        <v>0.74</v>
      </c>
      <c r="G51" t="n">
        <v>0.74</v>
      </c>
      <c r="H51" t="n">
        <v>0.8</v>
      </c>
      <c r="I51" t="n">
        <v>0.78</v>
      </c>
      <c r="J51" t="n">
        <v>0.45</v>
      </c>
      <c r="K51" t="n">
        <v>0.43</v>
      </c>
      <c r="L51" t="n">
        <v>0.5600000000000001</v>
      </c>
      <c r="M51" t="n">
        <v>0.31</v>
      </c>
      <c r="N51" t="n">
        <v>0.21</v>
      </c>
      <c r="O51" t="n">
        <v>0.97</v>
      </c>
      <c r="P51" t="n">
        <v>1.34</v>
      </c>
      <c r="Q51" t="n">
        <v>1.38</v>
      </c>
      <c r="R51" t="n">
        <v>1.02</v>
      </c>
      <c r="S51" t="n">
        <v>0.89</v>
      </c>
      <c r="T51" t="n">
        <v>0.42</v>
      </c>
      <c r="U51" t="inlineStr">
        <is>
          <t>-</t>
        </is>
      </c>
      <c r="V51" t="inlineStr">
        <is>
          <t>-</t>
        </is>
      </c>
    </row>
    <row r="52">
      <c r="A52" s="5" t="inlineStr">
        <is>
          <t>KCV (Kurs/Cashflow)</t>
        </is>
      </c>
      <c r="B52" s="5" t="inlineStr">
        <is>
          <t>PC (price/cashflow)</t>
        </is>
      </c>
      <c r="C52" t="n">
        <v>3.73</v>
      </c>
      <c r="D52" t="n">
        <v>-5.5</v>
      </c>
      <c r="E52" t="n">
        <v>-28.23</v>
      </c>
      <c r="F52" t="n">
        <v>-10.19</v>
      </c>
      <c r="G52" t="n">
        <v>-3.86</v>
      </c>
      <c r="H52" t="n">
        <v>-0.98</v>
      </c>
      <c r="I52" t="n">
        <v>-0.5</v>
      </c>
      <c r="J52" t="n">
        <v>0.19</v>
      </c>
      <c r="K52" t="n">
        <v>-0.4</v>
      </c>
      <c r="L52" t="n">
        <v>-3.14</v>
      </c>
      <c r="M52" t="n">
        <v>0.58</v>
      </c>
      <c r="N52" t="n">
        <v>0.15</v>
      </c>
      <c r="O52" t="n">
        <v>9.779999999999999</v>
      </c>
      <c r="P52" t="n">
        <v>-4.39</v>
      </c>
      <c r="Q52" t="n">
        <v>-2.76</v>
      </c>
      <c r="R52" t="n">
        <v>-1.92</v>
      </c>
      <c r="S52" t="n">
        <v>-0.6899999999999999</v>
      </c>
      <c r="T52" t="n">
        <v>2.78</v>
      </c>
      <c r="U52" t="inlineStr">
        <is>
          <t>-</t>
        </is>
      </c>
      <c r="V52" t="inlineStr">
        <is>
          <t>-</t>
        </is>
      </c>
    </row>
    <row r="53">
      <c r="A53" s="5" t="inlineStr">
        <is>
          <t>Dividendenrendite in %</t>
        </is>
      </c>
      <c r="B53" s="5" t="inlineStr">
        <is>
          <t>Dividend Yield in %</t>
        </is>
      </c>
      <c r="C53" t="inlineStr">
        <is>
          <t>-</t>
        </is>
      </c>
      <c r="D53" t="n">
        <v>7.78</v>
      </c>
      <c r="E53" t="n">
        <v>6.63</v>
      </c>
      <c r="F53" t="n">
        <v>5.59</v>
      </c>
      <c r="G53" t="n">
        <v>4.76</v>
      </c>
      <c r="H53" t="n">
        <v>3.6</v>
      </c>
      <c r="I53" t="n">
        <v>2.61</v>
      </c>
      <c r="J53" t="inlineStr">
        <is>
          <t>-</t>
        </is>
      </c>
      <c r="K53" t="inlineStr">
        <is>
          <t>-</t>
        </is>
      </c>
      <c r="L53" t="inlineStr">
        <is>
          <t>-</t>
        </is>
      </c>
      <c r="M53" t="inlineStr">
        <is>
          <t>-</t>
        </is>
      </c>
      <c r="N53" t="inlineStr">
        <is>
          <t>-</t>
        </is>
      </c>
      <c r="O53" t="n">
        <v>1.6</v>
      </c>
      <c r="P53" t="n">
        <v>1.42</v>
      </c>
      <c r="Q53" t="inlineStr">
        <is>
          <t>-</t>
        </is>
      </c>
      <c r="R53" t="inlineStr">
        <is>
          <t>-</t>
        </is>
      </c>
      <c r="S53" t="n">
        <v>2.42</v>
      </c>
      <c r="T53" t="n">
        <v>4.1</v>
      </c>
      <c r="U53" t="inlineStr">
        <is>
          <t>-</t>
        </is>
      </c>
      <c r="V53" t="inlineStr">
        <is>
          <t>-</t>
        </is>
      </c>
    </row>
    <row r="54">
      <c r="A54" s="5" t="inlineStr">
        <is>
          <t>Gewinnrendite in %</t>
        </is>
      </c>
      <c r="B54" s="5" t="inlineStr">
        <is>
          <t>Return on profit in %</t>
        </is>
      </c>
      <c r="C54" t="n">
        <v>8</v>
      </c>
      <c r="D54" t="n">
        <v>12.9</v>
      </c>
      <c r="E54" t="n">
        <v>8.5</v>
      </c>
      <c r="F54" t="n">
        <v>9.300000000000001</v>
      </c>
      <c r="G54" t="n">
        <v>16.3</v>
      </c>
      <c r="H54" t="n">
        <v>14.6</v>
      </c>
      <c r="I54" t="n">
        <v>6.8</v>
      </c>
      <c r="J54" t="n">
        <v>11.1</v>
      </c>
      <c r="K54" t="n">
        <v>15.1</v>
      </c>
      <c r="L54" t="n">
        <v>7.8</v>
      </c>
      <c r="M54" t="n">
        <v>8.6</v>
      </c>
      <c r="N54" t="n">
        <v>24.5</v>
      </c>
      <c r="O54" t="n">
        <v>21.6</v>
      </c>
      <c r="P54" t="n">
        <v>7.1</v>
      </c>
      <c r="Q54" t="n">
        <v>-4.4</v>
      </c>
      <c r="R54" t="n">
        <v>-14</v>
      </c>
      <c r="S54" t="n">
        <v>4.4</v>
      </c>
      <c r="T54" t="n">
        <v>20.2</v>
      </c>
      <c r="U54" t="inlineStr">
        <is>
          <t>-</t>
        </is>
      </c>
      <c r="V54" t="inlineStr">
        <is>
          <t>-</t>
        </is>
      </c>
    </row>
    <row r="55">
      <c r="A55" s="5" t="inlineStr">
        <is>
          <t>Eigenkapitalrendite in %</t>
        </is>
      </c>
      <c r="B55" s="5" t="inlineStr">
        <is>
          <t>Return on Equity in %</t>
        </is>
      </c>
      <c r="C55" t="n">
        <v>5.63</v>
      </c>
      <c r="D55" t="n">
        <v>7.66</v>
      </c>
      <c r="E55" t="n">
        <v>7.08</v>
      </c>
      <c r="F55" t="n">
        <v>7.45</v>
      </c>
      <c r="G55" t="n">
        <v>12.67</v>
      </c>
      <c r="H55" t="n">
        <v>11.85</v>
      </c>
      <c r="I55" t="n">
        <v>4.21</v>
      </c>
      <c r="J55" t="n">
        <v>4.03</v>
      </c>
      <c r="K55" t="n">
        <v>4.83</v>
      </c>
      <c r="L55" t="n">
        <v>2.64</v>
      </c>
      <c r="M55" t="n">
        <v>1.25</v>
      </c>
      <c r="N55" t="n">
        <v>5.06</v>
      </c>
      <c r="O55" t="n">
        <v>20.95</v>
      </c>
      <c r="P55" t="n">
        <v>9.49</v>
      </c>
      <c r="Q55" t="n">
        <v>-5.52</v>
      </c>
      <c r="R55" t="n">
        <v>-13.33</v>
      </c>
      <c r="S55" t="n">
        <v>3.87</v>
      </c>
      <c r="T55" t="n">
        <v>8.5</v>
      </c>
      <c r="U55" t="n">
        <v>2.66</v>
      </c>
      <c r="V55" t="n">
        <v>2.66</v>
      </c>
    </row>
    <row r="56">
      <c r="A56" s="5" t="inlineStr">
        <is>
          <t>Gesamtkapitalrendite in %</t>
        </is>
      </c>
      <c r="B56" s="5" t="inlineStr">
        <is>
          <t>Total Return on Investment in %</t>
        </is>
      </c>
      <c r="C56" t="n">
        <v>0.39</v>
      </c>
      <c r="D56" t="n">
        <v>0.52</v>
      </c>
      <c r="E56" t="n">
        <v>0.49</v>
      </c>
      <c r="F56" t="n">
        <v>0.45</v>
      </c>
      <c r="G56" t="n">
        <v>0.68</v>
      </c>
      <c r="H56" t="n">
        <v>0.59</v>
      </c>
      <c r="I56" t="n">
        <v>0.22</v>
      </c>
      <c r="J56" t="n">
        <v>0.19</v>
      </c>
      <c r="K56" t="n">
        <v>0.22</v>
      </c>
      <c r="L56" t="n">
        <v>0.11</v>
      </c>
      <c r="M56" t="n">
        <v>0.06</v>
      </c>
      <c r="N56" t="n">
        <v>0.15</v>
      </c>
      <c r="O56" t="n">
        <v>0.72</v>
      </c>
      <c r="P56" t="n">
        <v>0.28</v>
      </c>
      <c r="Q56" t="n">
        <v>-0.14</v>
      </c>
      <c r="R56" t="n">
        <v>-0.32</v>
      </c>
      <c r="S56" t="n">
        <v>0.1</v>
      </c>
      <c r="T56" t="n">
        <v>0.23</v>
      </c>
      <c r="U56" t="n">
        <v>0.07000000000000001</v>
      </c>
      <c r="V56" t="n">
        <v>0.07000000000000001</v>
      </c>
    </row>
    <row r="57">
      <c r="A57" s="5" t="inlineStr">
        <is>
          <t>Eigenkapitalquote in %</t>
        </is>
      </c>
      <c r="B57" s="5" t="inlineStr">
        <is>
          <t>Equity Ratio in %</t>
        </is>
      </c>
      <c r="C57" t="n">
        <v>6.95</v>
      </c>
      <c r="D57" t="n">
        <v>6.85</v>
      </c>
      <c r="E57" t="n">
        <v>6.97</v>
      </c>
      <c r="F57" t="n">
        <v>6.05</v>
      </c>
      <c r="G57" t="n">
        <v>5.39</v>
      </c>
      <c r="H57" t="n">
        <v>5.01</v>
      </c>
      <c r="I57" t="n">
        <v>5.14</v>
      </c>
      <c r="J57" t="n">
        <v>4.61</v>
      </c>
      <c r="K57" t="n">
        <v>4.61</v>
      </c>
      <c r="L57" t="n">
        <v>4.23</v>
      </c>
      <c r="M57" t="n">
        <v>4.63</v>
      </c>
      <c r="N57" t="n">
        <v>2.88</v>
      </c>
      <c r="O57" t="n">
        <v>3.44</v>
      </c>
      <c r="P57" t="n">
        <v>2.95</v>
      </c>
      <c r="Q57" t="n">
        <v>2.54</v>
      </c>
      <c r="R57" t="n">
        <v>2.4</v>
      </c>
      <c r="S57" t="n">
        <v>2.59</v>
      </c>
      <c r="T57" t="n">
        <v>2.74</v>
      </c>
      <c r="U57" t="n">
        <v>2.58</v>
      </c>
      <c r="V57" t="n">
        <v>2.58</v>
      </c>
    </row>
    <row r="58">
      <c r="A58" s="5" t="inlineStr">
        <is>
          <t>Fremdkapitalquote in %</t>
        </is>
      </c>
      <c r="B58" s="5" t="inlineStr">
        <is>
          <t>Debt Ratio in %</t>
        </is>
      </c>
      <c r="C58" t="n">
        <v>93.05</v>
      </c>
      <c r="D58" t="n">
        <v>93.15000000000001</v>
      </c>
      <c r="E58" t="n">
        <v>93.03</v>
      </c>
      <c r="F58" t="n">
        <v>93.95</v>
      </c>
      <c r="G58" t="n">
        <v>94.61</v>
      </c>
      <c r="H58" t="n">
        <v>94.98999999999999</v>
      </c>
      <c r="I58" t="n">
        <v>94.86</v>
      </c>
      <c r="J58" t="n">
        <v>95.39</v>
      </c>
      <c r="K58" t="n">
        <v>95.39</v>
      </c>
      <c r="L58" t="n">
        <v>95.77</v>
      </c>
      <c r="M58" t="n">
        <v>95.37</v>
      </c>
      <c r="N58" t="n">
        <v>97.12</v>
      </c>
      <c r="O58" t="n">
        <v>96.56</v>
      </c>
      <c r="P58" t="n">
        <v>97.05</v>
      </c>
      <c r="Q58" t="n">
        <v>97.45999999999999</v>
      </c>
      <c r="R58" t="n">
        <v>97.59999999999999</v>
      </c>
      <c r="S58" t="n">
        <v>97.41</v>
      </c>
      <c r="T58" t="n">
        <v>97.26000000000001</v>
      </c>
      <c r="U58" t="n">
        <v>97.42</v>
      </c>
      <c r="V58" t="n">
        <v>97.42</v>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n">
        <v>0.39</v>
      </c>
      <c r="D65" t="n">
        <v>0.52</v>
      </c>
      <c r="E65" t="n">
        <v>0.49</v>
      </c>
      <c r="F65" t="n">
        <v>0.45</v>
      </c>
      <c r="G65" t="n">
        <v>0.68</v>
      </c>
      <c r="H65" t="n">
        <v>0.59</v>
      </c>
      <c r="I65" t="n">
        <v>0.22</v>
      </c>
      <c r="J65" t="n">
        <v>0.19</v>
      </c>
      <c r="K65" t="n">
        <v>0.22</v>
      </c>
      <c r="L65" t="n">
        <v>0.11</v>
      </c>
      <c r="M65" t="n">
        <v>0.06</v>
      </c>
      <c r="N65" t="n">
        <v>0.15</v>
      </c>
      <c r="O65" t="n">
        <v>0.72</v>
      </c>
      <c r="P65" t="n">
        <v>0.28</v>
      </c>
      <c r="Q65" t="n">
        <v>-0.14</v>
      </c>
      <c r="R65" t="n">
        <v>-0.32</v>
      </c>
      <c r="S65" t="n">
        <v>0.1</v>
      </c>
      <c r="T65" t="n">
        <v>0.23</v>
      </c>
      <c r="U65" t="n">
        <v>0.07000000000000001</v>
      </c>
    </row>
    <row r="66">
      <c r="A66" s="5" t="inlineStr">
        <is>
          <t>Ertrag des eingesetzten Kapitals</t>
        </is>
      </c>
      <c r="B66" s="5" t="inlineStr">
        <is>
          <t>ROCE Return on Cap. Empl. in %</t>
        </is>
      </c>
      <c r="C66" t="n">
        <v>0.63</v>
      </c>
      <c r="D66" t="n">
        <v>0.78</v>
      </c>
      <c r="E66" t="n">
        <v>0.82</v>
      </c>
      <c r="F66" t="n">
        <v>0.8</v>
      </c>
      <c r="G66" t="n">
        <v>0.9399999999999999</v>
      </c>
      <c r="H66" t="n">
        <v>0.92</v>
      </c>
      <c r="I66" t="n">
        <v>0.48</v>
      </c>
      <c r="J66" t="n">
        <v>0.4</v>
      </c>
      <c r="K66" t="n">
        <v>0.46</v>
      </c>
      <c r="L66" t="n">
        <v>0.34</v>
      </c>
      <c r="M66" t="n">
        <v>0.23</v>
      </c>
      <c r="N66" t="n">
        <v>0.3</v>
      </c>
      <c r="O66" t="n">
        <v>0.99</v>
      </c>
      <c r="P66" t="n">
        <v>0.44</v>
      </c>
      <c r="Q66" t="n">
        <v>-0.24</v>
      </c>
      <c r="R66" t="n">
        <v>-0.51</v>
      </c>
      <c r="S66" t="n">
        <v>0.16</v>
      </c>
      <c r="T66" t="n">
        <v>0.47</v>
      </c>
      <c r="U66" t="n">
        <v>0.16</v>
      </c>
    </row>
    <row r="67">
      <c r="A67" s="5" t="inlineStr"/>
      <c r="B67" s="5" t="inlineStr"/>
    </row>
    <row r="68">
      <c r="A68" s="5" t="inlineStr"/>
      <c r="B68" s="5" t="inlineStr"/>
    </row>
    <row r="69">
      <c r="A69" s="5" t="inlineStr">
        <is>
          <t>Operativer Cashflow</t>
        </is>
      </c>
      <c r="B69" s="5" t="inlineStr">
        <is>
          <t>Operating Cashflow in M</t>
        </is>
      </c>
      <c r="C69" t="n">
        <v>223.2778</v>
      </c>
      <c r="D69" t="n">
        <v>-329.23</v>
      </c>
      <c r="E69" t="n">
        <v>-1689.8478</v>
      </c>
      <c r="F69" t="n">
        <v>-609.9734</v>
      </c>
      <c r="G69" t="n">
        <v>-231.0596</v>
      </c>
      <c r="H69" t="n">
        <v>-58.6628</v>
      </c>
      <c r="I69" t="n">
        <v>-29.93</v>
      </c>
      <c r="J69" t="n">
        <v>11.3734</v>
      </c>
      <c r="K69" t="n">
        <v>-23.96</v>
      </c>
      <c r="L69" t="n">
        <v>-134.392</v>
      </c>
      <c r="M69" t="n">
        <v>24.824</v>
      </c>
      <c r="N69" t="n">
        <v>6.419999999999999</v>
      </c>
      <c r="O69" t="n">
        <v>418.5839999999999</v>
      </c>
      <c r="P69" t="n">
        <v>-187.892</v>
      </c>
      <c r="Q69" t="n">
        <v>-118.128</v>
      </c>
      <c r="R69" t="n">
        <v>-74.68799999999999</v>
      </c>
      <c r="S69" t="n">
        <v>-24.357</v>
      </c>
      <c r="T69" t="n">
        <v>98.13399999999999</v>
      </c>
      <c r="U69" t="inlineStr">
        <is>
          <t>-</t>
        </is>
      </c>
    </row>
    <row r="70">
      <c r="A70" s="5" t="inlineStr">
        <is>
          <t>Aktienrückkauf</t>
        </is>
      </c>
      <c r="B70" s="5" t="inlineStr">
        <is>
          <t>Share Buyback in M</t>
        </is>
      </c>
      <c r="C70" t="n">
        <v>0</v>
      </c>
      <c r="D70" t="n">
        <v>0</v>
      </c>
      <c r="E70" t="n">
        <v>0</v>
      </c>
      <c r="F70" t="n">
        <v>0</v>
      </c>
      <c r="G70" t="n">
        <v>0</v>
      </c>
      <c r="H70" t="n">
        <v>0</v>
      </c>
      <c r="I70" t="n">
        <v>0</v>
      </c>
      <c r="J70" t="n">
        <v>0.03999999999999915</v>
      </c>
      <c r="K70" t="n">
        <v>-17.1</v>
      </c>
      <c r="L70" t="n">
        <v>0</v>
      </c>
      <c r="M70" t="n">
        <v>0</v>
      </c>
      <c r="N70" t="n">
        <v>0</v>
      </c>
      <c r="O70" t="n">
        <v>0</v>
      </c>
      <c r="P70" t="n">
        <v>0</v>
      </c>
      <c r="Q70" t="n">
        <v>-3.899999999999999</v>
      </c>
      <c r="R70" t="n">
        <v>-3.600000000000001</v>
      </c>
      <c r="S70" t="n">
        <v>0</v>
      </c>
      <c r="T70" t="inlineStr">
        <is>
          <t>-</t>
        </is>
      </c>
      <c r="U70" t="inlineStr">
        <is>
          <t>-</t>
        </is>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n">
        <v>-28.12</v>
      </c>
      <c r="D75" t="n">
        <v>8.210000000000001</v>
      </c>
      <c r="E75" t="n">
        <v>-3.72</v>
      </c>
      <c r="F75" t="n">
        <v>-39.44</v>
      </c>
      <c r="G75" t="n">
        <v>20.75</v>
      </c>
      <c r="H75" t="n">
        <v>216.13</v>
      </c>
      <c r="I75" t="n">
        <v>9.41</v>
      </c>
      <c r="J75" t="n">
        <v>-8.6</v>
      </c>
      <c r="K75" t="n">
        <v>102.17</v>
      </c>
      <c r="L75" t="n">
        <v>100</v>
      </c>
      <c r="M75" t="n">
        <v>-61.67</v>
      </c>
      <c r="N75" t="n">
        <v>-79.31</v>
      </c>
      <c r="O75" t="n">
        <v>171.03</v>
      </c>
      <c r="P75" t="n">
        <v>-294.55</v>
      </c>
      <c r="Q75" t="n">
        <v>-55.65</v>
      </c>
      <c r="R75" t="n">
        <v>-426.32</v>
      </c>
      <c r="S75" t="n">
        <v>-56.32</v>
      </c>
      <c r="T75" t="n">
        <v>295.45</v>
      </c>
      <c r="U75" t="inlineStr">
        <is>
          <t>-</t>
        </is>
      </c>
    </row>
    <row r="76">
      <c r="A76" s="5" t="inlineStr">
        <is>
          <t>Gewinnwachstum 3J in %</t>
        </is>
      </c>
      <c r="B76" s="5" t="inlineStr">
        <is>
          <t>Earnings Growth 3Y in %</t>
        </is>
      </c>
      <c r="C76" t="n">
        <v>-7.88</v>
      </c>
      <c r="D76" t="n">
        <v>-11.65</v>
      </c>
      <c r="E76" t="n">
        <v>-7.47</v>
      </c>
      <c r="F76" t="n">
        <v>65.81</v>
      </c>
      <c r="G76" t="n">
        <v>82.09999999999999</v>
      </c>
      <c r="H76" t="n">
        <v>72.31</v>
      </c>
      <c r="I76" t="n">
        <v>34.33</v>
      </c>
      <c r="J76" t="n">
        <v>64.52</v>
      </c>
      <c r="K76" t="n">
        <v>46.83</v>
      </c>
      <c r="L76" t="n">
        <v>-13.66</v>
      </c>
      <c r="M76" t="n">
        <v>10.02</v>
      </c>
      <c r="N76" t="n">
        <v>-67.61</v>
      </c>
      <c r="O76" t="n">
        <v>-59.72</v>
      </c>
      <c r="P76" t="n">
        <v>-258.84</v>
      </c>
      <c r="Q76" t="n">
        <v>-179.43</v>
      </c>
      <c r="R76" t="n">
        <v>-62.4</v>
      </c>
      <c r="S76" t="n">
        <v>79.70999999999999</v>
      </c>
      <c r="T76" t="inlineStr">
        <is>
          <t>-</t>
        </is>
      </c>
      <c r="U76" t="inlineStr">
        <is>
          <t>-</t>
        </is>
      </c>
    </row>
    <row r="77">
      <c r="A77" s="5" t="inlineStr">
        <is>
          <t>Gewinnwachstum 5J in %</t>
        </is>
      </c>
      <c r="B77" s="5" t="inlineStr">
        <is>
          <t>Earnings Growth 5Y in %</t>
        </is>
      </c>
      <c r="C77" t="n">
        <v>-8.460000000000001</v>
      </c>
      <c r="D77" t="n">
        <v>40.39</v>
      </c>
      <c r="E77" t="n">
        <v>40.63</v>
      </c>
      <c r="F77" t="n">
        <v>39.65</v>
      </c>
      <c r="G77" t="n">
        <v>67.97</v>
      </c>
      <c r="H77" t="n">
        <v>83.81999999999999</v>
      </c>
      <c r="I77" t="n">
        <v>28.26</v>
      </c>
      <c r="J77" t="n">
        <v>10.52</v>
      </c>
      <c r="K77" t="n">
        <v>46.44</v>
      </c>
      <c r="L77" t="n">
        <v>-32.9</v>
      </c>
      <c r="M77" t="n">
        <v>-64.03</v>
      </c>
      <c r="N77" t="n">
        <v>-136.96</v>
      </c>
      <c r="O77" t="n">
        <v>-132.36</v>
      </c>
      <c r="P77" t="n">
        <v>-107.48</v>
      </c>
      <c r="Q77" t="n">
        <v>-48.57</v>
      </c>
      <c r="R77" t="inlineStr">
        <is>
          <t>-</t>
        </is>
      </c>
      <c r="S77" t="inlineStr">
        <is>
          <t>-</t>
        </is>
      </c>
      <c r="T77" t="inlineStr">
        <is>
          <t>-</t>
        </is>
      </c>
      <c r="U77" t="inlineStr">
        <is>
          <t>-</t>
        </is>
      </c>
    </row>
    <row r="78">
      <c r="A78" s="5" t="inlineStr">
        <is>
          <t>Gewinnwachstum 10J in %</t>
        </is>
      </c>
      <c r="B78" s="5" t="inlineStr">
        <is>
          <t>Earnings Growth 10Y in %</t>
        </is>
      </c>
      <c r="C78" t="n">
        <v>37.68</v>
      </c>
      <c r="D78" t="n">
        <v>34.32</v>
      </c>
      <c r="E78" t="n">
        <v>25.57</v>
      </c>
      <c r="F78" t="n">
        <v>43.05</v>
      </c>
      <c r="G78" t="n">
        <v>17.54</v>
      </c>
      <c r="H78" t="n">
        <v>9.9</v>
      </c>
      <c r="I78" t="n">
        <v>-54.35</v>
      </c>
      <c r="J78" t="n">
        <v>-60.92</v>
      </c>
      <c r="K78" t="n">
        <v>-30.52</v>
      </c>
      <c r="L78" t="n">
        <v>-40.73</v>
      </c>
      <c r="M78" t="inlineStr">
        <is>
          <t>-</t>
        </is>
      </c>
      <c r="N78" t="inlineStr">
        <is>
          <t>-</t>
        </is>
      </c>
      <c r="O78" t="inlineStr">
        <is>
          <t>-</t>
        </is>
      </c>
      <c r="P78" t="inlineStr">
        <is>
          <t>-</t>
        </is>
      </c>
      <c r="Q78" t="inlineStr">
        <is>
          <t>-</t>
        </is>
      </c>
      <c r="R78" t="inlineStr">
        <is>
          <t>-</t>
        </is>
      </c>
      <c r="S78" t="inlineStr">
        <is>
          <t>-</t>
        </is>
      </c>
      <c r="T78" t="inlineStr">
        <is>
          <t>-</t>
        </is>
      </c>
      <c r="U78" t="inlineStr">
        <is>
          <t>-</t>
        </is>
      </c>
    </row>
    <row r="79">
      <c r="A79" s="5" t="inlineStr">
        <is>
          <t>PEG Ratio</t>
        </is>
      </c>
      <c r="B79" s="5" t="inlineStr">
        <is>
          <t>KGW Kurs/Gewinn/Wachstum</t>
        </is>
      </c>
      <c r="C79" t="n">
        <v>-1.48</v>
      </c>
      <c r="D79" t="n">
        <v>0.19</v>
      </c>
      <c r="E79" t="n">
        <v>0.29</v>
      </c>
      <c r="F79" t="n">
        <v>0.27</v>
      </c>
      <c r="G79" t="n">
        <v>0.09</v>
      </c>
      <c r="H79" t="n">
        <v>0.08</v>
      </c>
      <c r="I79" t="n">
        <v>0.52</v>
      </c>
      <c r="J79" t="n">
        <v>0.86</v>
      </c>
      <c r="K79" t="n">
        <v>0.14</v>
      </c>
      <c r="L79" t="n">
        <v>-0.39</v>
      </c>
      <c r="M79" t="n">
        <v>-0.18</v>
      </c>
      <c r="N79" t="n">
        <v>-0.03</v>
      </c>
      <c r="O79" t="n">
        <v>-0.03</v>
      </c>
      <c r="P79" t="n">
        <v>-0.13</v>
      </c>
      <c r="Q79" t="inlineStr">
        <is>
          <t>-</t>
        </is>
      </c>
      <c r="R79" t="inlineStr">
        <is>
          <t>-</t>
        </is>
      </c>
      <c r="S79" t="inlineStr">
        <is>
          <t>-</t>
        </is>
      </c>
      <c r="T79" t="inlineStr">
        <is>
          <t>-</t>
        </is>
      </c>
      <c r="U79" t="inlineStr">
        <is>
          <t>-</t>
        </is>
      </c>
    </row>
    <row r="80">
      <c r="A80" s="5" t="inlineStr">
        <is>
          <t>EBIT-Wachstum 1J in %</t>
        </is>
      </c>
      <c r="B80" s="5" t="inlineStr">
        <is>
          <t>EBIT Growth 1Y in %</t>
        </is>
      </c>
      <c r="C80" t="n">
        <v>-21.52</v>
      </c>
      <c r="D80" t="n">
        <v>-3.66</v>
      </c>
      <c r="E80" t="n">
        <v>-10.38</v>
      </c>
      <c r="F80" t="n">
        <v>-22.13</v>
      </c>
      <c r="G80" t="n">
        <v>7.8</v>
      </c>
      <c r="H80" t="n">
        <v>120.2</v>
      </c>
      <c r="I80" t="n">
        <v>12.5</v>
      </c>
      <c r="J80" t="n">
        <v>-4.86</v>
      </c>
      <c r="K80" t="n">
        <v>38.06</v>
      </c>
      <c r="L80" t="n">
        <v>55.81</v>
      </c>
      <c r="M80" t="n">
        <v>-26.5</v>
      </c>
      <c r="N80" t="n">
        <v>-69.20999999999999</v>
      </c>
      <c r="O80" t="n">
        <v>137.5</v>
      </c>
      <c r="P80" t="n">
        <v>-281.82</v>
      </c>
      <c r="Q80" t="n">
        <v>-52.69</v>
      </c>
      <c r="R80" t="n">
        <v>-432.14</v>
      </c>
      <c r="S80" t="n">
        <v>-66.06</v>
      </c>
      <c r="T80" t="n">
        <v>236.73</v>
      </c>
      <c r="U80" t="inlineStr">
        <is>
          <t>-</t>
        </is>
      </c>
    </row>
    <row r="81">
      <c r="A81" s="5" t="inlineStr">
        <is>
          <t>EBIT-Wachstum 3J in %</t>
        </is>
      </c>
      <c r="B81" s="5" t="inlineStr">
        <is>
          <t>EBIT Growth 3Y in %</t>
        </is>
      </c>
      <c r="C81" t="n">
        <v>-11.85</v>
      </c>
      <c r="D81" t="n">
        <v>-12.06</v>
      </c>
      <c r="E81" t="n">
        <v>-8.24</v>
      </c>
      <c r="F81" t="n">
        <v>35.29</v>
      </c>
      <c r="G81" t="n">
        <v>46.83</v>
      </c>
      <c r="H81" t="n">
        <v>42.61</v>
      </c>
      <c r="I81" t="n">
        <v>15.23</v>
      </c>
      <c r="J81" t="n">
        <v>29.67</v>
      </c>
      <c r="K81" t="n">
        <v>22.46</v>
      </c>
      <c r="L81" t="n">
        <v>-13.3</v>
      </c>
      <c r="M81" t="n">
        <v>13.93</v>
      </c>
      <c r="N81" t="n">
        <v>-71.18000000000001</v>
      </c>
      <c r="O81" t="n">
        <v>-65.67</v>
      </c>
      <c r="P81" t="n">
        <v>-255.55</v>
      </c>
      <c r="Q81" t="n">
        <v>-183.63</v>
      </c>
      <c r="R81" t="n">
        <v>-87.16</v>
      </c>
      <c r="S81" t="n">
        <v>56.89</v>
      </c>
      <c r="T81" t="inlineStr">
        <is>
          <t>-</t>
        </is>
      </c>
      <c r="U81" t="inlineStr">
        <is>
          <t>-</t>
        </is>
      </c>
    </row>
    <row r="82">
      <c r="A82" s="5" t="inlineStr">
        <is>
          <t>EBIT-Wachstum 5J in %</t>
        </is>
      </c>
      <c r="B82" s="5" t="inlineStr">
        <is>
          <t>EBIT Growth 5Y in %</t>
        </is>
      </c>
      <c r="C82" t="n">
        <v>-9.98</v>
      </c>
      <c r="D82" t="n">
        <v>18.37</v>
      </c>
      <c r="E82" t="n">
        <v>21.6</v>
      </c>
      <c r="F82" t="n">
        <v>22.7</v>
      </c>
      <c r="G82" t="n">
        <v>34.74</v>
      </c>
      <c r="H82" t="n">
        <v>44.34</v>
      </c>
      <c r="I82" t="n">
        <v>15</v>
      </c>
      <c r="J82" t="n">
        <v>-1.34</v>
      </c>
      <c r="K82" t="n">
        <v>27.13</v>
      </c>
      <c r="L82" t="n">
        <v>-36.84</v>
      </c>
      <c r="M82" t="n">
        <v>-58.54</v>
      </c>
      <c r="N82" t="n">
        <v>-139.67</v>
      </c>
      <c r="O82" t="n">
        <v>-139.04</v>
      </c>
      <c r="P82" t="n">
        <v>-119.2</v>
      </c>
      <c r="Q82" t="n">
        <v>-62.83</v>
      </c>
      <c r="R82" t="inlineStr">
        <is>
          <t>-</t>
        </is>
      </c>
      <c r="S82" t="inlineStr">
        <is>
          <t>-</t>
        </is>
      </c>
      <c r="T82" t="inlineStr">
        <is>
          <t>-</t>
        </is>
      </c>
      <c r="U82" t="inlineStr">
        <is>
          <t>-</t>
        </is>
      </c>
    </row>
    <row r="83">
      <c r="A83" s="5" t="inlineStr">
        <is>
          <t>EBIT-Wachstum 10J in %</t>
        </is>
      </c>
      <c r="B83" s="5" t="inlineStr">
        <is>
          <t>EBIT Growth 10Y in %</t>
        </is>
      </c>
      <c r="C83" t="n">
        <v>17.18</v>
      </c>
      <c r="D83" t="n">
        <v>16.68</v>
      </c>
      <c r="E83" t="n">
        <v>10.13</v>
      </c>
      <c r="F83" t="n">
        <v>24.92</v>
      </c>
      <c r="G83" t="n">
        <v>-1.05</v>
      </c>
      <c r="H83" t="n">
        <v>-7.1</v>
      </c>
      <c r="I83" t="n">
        <v>-62.33</v>
      </c>
      <c r="J83" t="n">
        <v>-70.19</v>
      </c>
      <c r="K83" t="n">
        <v>-46.03</v>
      </c>
      <c r="L83" t="n">
        <v>-49.84</v>
      </c>
      <c r="M83" t="inlineStr">
        <is>
          <t>-</t>
        </is>
      </c>
      <c r="N83" t="inlineStr">
        <is>
          <t>-</t>
        </is>
      </c>
      <c r="O83" t="inlineStr">
        <is>
          <t>-</t>
        </is>
      </c>
      <c r="P83" t="inlineStr">
        <is>
          <t>-</t>
        </is>
      </c>
      <c r="Q83" t="inlineStr">
        <is>
          <t>-</t>
        </is>
      </c>
      <c r="R83" t="inlineStr">
        <is>
          <t>-</t>
        </is>
      </c>
      <c r="S83" t="inlineStr">
        <is>
          <t>-</t>
        </is>
      </c>
      <c r="T83" t="inlineStr">
        <is>
          <t>-</t>
        </is>
      </c>
      <c r="U83" t="inlineStr">
        <is>
          <t>-</t>
        </is>
      </c>
    </row>
    <row r="84">
      <c r="A84" s="5" t="inlineStr">
        <is>
          <t>Op.Cashflow Wachstum 1J in %</t>
        </is>
      </c>
      <c r="B84" s="5" t="inlineStr">
        <is>
          <t>Op.Cashflow Wachstum 1Y in %</t>
        </is>
      </c>
      <c r="C84" t="n">
        <v>-167.82</v>
      </c>
      <c r="D84" t="n">
        <v>-80.52</v>
      </c>
      <c r="E84" t="n">
        <v>177.04</v>
      </c>
      <c r="F84" t="n">
        <v>163.99</v>
      </c>
      <c r="G84" t="n">
        <v>293.88</v>
      </c>
      <c r="H84" t="n">
        <v>96</v>
      </c>
      <c r="I84" t="n">
        <v>-363.16</v>
      </c>
      <c r="J84" t="n">
        <v>-147.5</v>
      </c>
      <c r="K84" t="n">
        <v>-87.26000000000001</v>
      </c>
      <c r="L84" t="n">
        <v>-641.38</v>
      </c>
      <c r="M84" t="n">
        <v>286.67</v>
      </c>
      <c r="N84" t="n">
        <v>-98.47</v>
      </c>
      <c r="O84" t="n">
        <v>-322.78</v>
      </c>
      <c r="P84" t="n">
        <v>59.06</v>
      </c>
      <c r="Q84" t="n">
        <v>43.75</v>
      </c>
      <c r="R84" t="n">
        <v>178.26</v>
      </c>
      <c r="S84" t="n">
        <v>-124.82</v>
      </c>
      <c r="T84" t="inlineStr">
        <is>
          <t>-</t>
        </is>
      </c>
      <c r="U84" t="inlineStr">
        <is>
          <t>-</t>
        </is>
      </c>
    </row>
    <row r="85">
      <c r="A85" s="5" t="inlineStr">
        <is>
          <t>Op.Cashflow Wachstum 3J in %</t>
        </is>
      </c>
      <c r="B85" s="5" t="inlineStr">
        <is>
          <t>Op.Cashflow Wachstum 3Y in %</t>
        </is>
      </c>
      <c r="C85" t="n">
        <v>-23.77</v>
      </c>
      <c r="D85" t="n">
        <v>86.84</v>
      </c>
      <c r="E85" t="n">
        <v>211.64</v>
      </c>
      <c r="F85" t="n">
        <v>184.62</v>
      </c>
      <c r="G85" t="n">
        <v>8.91</v>
      </c>
      <c r="H85" t="n">
        <v>-138.22</v>
      </c>
      <c r="I85" t="n">
        <v>-199.31</v>
      </c>
      <c r="J85" t="n">
        <v>-292.05</v>
      </c>
      <c r="K85" t="n">
        <v>-147.32</v>
      </c>
      <c r="L85" t="n">
        <v>-151.06</v>
      </c>
      <c r="M85" t="n">
        <v>-44.86</v>
      </c>
      <c r="N85" t="n">
        <v>-120.73</v>
      </c>
      <c r="O85" t="n">
        <v>-73.31999999999999</v>
      </c>
      <c r="P85" t="n">
        <v>93.69</v>
      </c>
      <c r="Q85" t="n">
        <v>32.4</v>
      </c>
      <c r="R85" t="inlineStr">
        <is>
          <t>-</t>
        </is>
      </c>
      <c r="S85" t="inlineStr">
        <is>
          <t>-</t>
        </is>
      </c>
      <c r="T85" t="inlineStr">
        <is>
          <t>-</t>
        </is>
      </c>
      <c r="U85" t="inlineStr">
        <is>
          <t>-</t>
        </is>
      </c>
    </row>
    <row r="86">
      <c r="A86" s="5" t="inlineStr">
        <is>
          <t>Op.Cashflow Wachstum 5J in %</t>
        </is>
      </c>
      <c r="B86" s="5" t="inlineStr">
        <is>
          <t>Op.Cashflow Wachstum 5Y in %</t>
        </is>
      </c>
      <c r="C86" t="n">
        <v>77.31</v>
      </c>
      <c r="D86" t="n">
        <v>130.08</v>
      </c>
      <c r="E86" t="n">
        <v>73.55</v>
      </c>
      <c r="F86" t="n">
        <v>8.640000000000001</v>
      </c>
      <c r="G86" t="n">
        <v>-41.61</v>
      </c>
      <c r="H86" t="n">
        <v>-228.66</v>
      </c>
      <c r="I86" t="n">
        <v>-190.53</v>
      </c>
      <c r="J86" t="n">
        <v>-137.59</v>
      </c>
      <c r="K86" t="n">
        <v>-172.64</v>
      </c>
      <c r="L86" t="n">
        <v>-143.38</v>
      </c>
      <c r="M86" t="n">
        <v>-6.35</v>
      </c>
      <c r="N86" t="n">
        <v>-28.04</v>
      </c>
      <c r="O86" t="n">
        <v>-33.31</v>
      </c>
      <c r="P86" t="inlineStr">
        <is>
          <t>-</t>
        </is>
      </c>
      <c r="Q86" t="inlineStr">
        <is>
          <t>-</t>
        </is>
      </c>
      <c r="R86" t="inlineStr">
        <is>
          <t>-</t>
        </is>
      </c>
      <c r="S86" t="inlineStr">
        <is>
          <t>-</t>
        </is>
      </c>
      <c r="T86" t="inlineStr">
        <is>
          <t>-</t>
        </is>
      </c>
      <c r="U86" t="inlineStr">
        <is>
          <t>-</t>
        </is>
      </c>
    </row>
    <row r="87">
      <c r="A87" s="5" t="inlineStr">
        <is>
          <t>Op.Cashflow Wachstum 10J in %</t>
        </is>
      </c>
      <c r="B87" s="5" t="inlineStr">
        <is>
          <t>Op.Cashflow Wachstum 10Y in %</t>
        </is>
      </c>
      <c r="C87" t="n">
        <v>-75.67</v>
      </c>
      <c r="D87" t="n">
        <v>-30.22</v>
      </c>
      <c r="E87" t="n">
        <v>-32.02</v>
      </c>
      <c r="F87" t="n">
        <v>-82</v>
      </c>
      <c r="G87" t="n">
        <v>-92.48999999999999</v>
      </c>
      <c r="H87" t="n">
        <v>-117.51</v>
      </c>
      <c r="I87" t="n">
        <v>-109.28</v>
      </c>
      <c r="J87" t="n">
        <v>-85.45</v>
      </c>
      <c r="K87" t="inlineStr">
        <is>
          <t>-</t>
        </is>
      </c>
      <c r="L87" t="inlineStr">
        <is>
          <t>-</t>
        </is>
      </c>
      <c r="M87" t="inlineStr">
        <is>
          <t>-</t>
        </is>
      </c>
      <c r="N87" t="inlineStr">
        <is>
          <t>-</t>
        </is>
      </c>
      <c r="O87" t="inlineStr">
        <is>
          <t>-</t>
        </is>
      </c>
      <c r="P87" t="inlineStr">
        <is>
          <t>-</t>
        </is>
      </c>
      <c r="Q87" t="inlineStr">
        <is>
          <t>-</t>
        </is>
      </c>
      <c r="R87" t="inlineStr">
        <is>
          <t>-</t>
        </is>
      </c>
      <c r="S87" t="inlineStr">
        <is>
          <t>-</t>
        </is>
      </c>
      <c r="T87" t="inlineStr">
        <is>
          <t>-</t>
        </is>
      </c>
      <c r="U87" t="inlineStr">
        <is>
          <t>-</t>
        </is>
      </c>
    </row>
    <row r="88">
      <c r="A88" s="5" t="inlineStr">
        <is>
          <t>Verschuldungsgrad in %</t>
        </is>
      </c>
      <c r="B88" s="5" t="inlineStr">
        <is>
          <t>Finance Gearing in %</t>
        </is>
      </c>
      <c r="C88" t="n">
        <v>1339</v>
      </c>
      <c r="D88" t="n">
        <v>1359</v>
      </c>
      <c r="E88" t="n">
        <v>1334</v>
      </c>
      <c r="F88" t="n">
        <v>1553</v>
      </c>
      <c r="G88" t="n">
        <v>1754</v>
      </c>
      <c r="H88" t="n">
        <v>1897</v>
      </c>
      <c r="I88" t="n">
        <v>1847</v>
      </c>
      <c r="J88" t="n">
        <v>2069</v>
      </c>
      <c r="K88" t="n">
        <v>2071</v>
      </c>
      <c r="L88" t="n">
        <v>2266</v>
      </c>
      <c r="M88" t="n">
        <v>2058</v>
      </c>
      <c r="N88" t="n">
        <v>3373</v>
      </c>
      <c r="O88" t="n">
        <v>2805</v>
      </c>
      <c r="P88" t="n">
        <v>3294</v>
      </c>
      <c r="Q88" t="n">
        <v>3830</v>
      </c>
      <c r="R88" t="n">
        <v>4068</v>
      </c>
      <c r="S88" t="n">
        <v>3763</v>
      </c>
      <c r="T88" t="n">
        <v>3546</v>
      </c>
      <c r="U88" t="n">
        <v>3770</v>
      </c>
      <c r="V88" t="n">
        <v>3770</v>
      </c>
    </row>
  </sheetData>
  <pageMargins bottom="1" footer="0.5" header="0.5" left="0.75" right="0.75" top="1"/>
</worksheet>
</file>

<file path=xl/worksheets/sheet20.xml><?xml version="1.0" encoding="utf-8"?>
<worksheet xmlns="http://schemas.openxmlformats.org/spreadsheetml/2006/main">
  <sheetPr>
    <outlinePr summaryBelow="1" summaryRight="1"/>
    <pageSetUpPr/>
  </sheetPr>
  <dimension ref="A1:V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2"/>
    <col customWidth="1" max="13" min="13" width="22"/>
    <col customWidth="1" max="14" min="14" width="22"/>
    <col customWidth="1" max="15" min="15" width="22"/>
    <col customWidth="1" max="16" min="16" width="22"/>
    <col customWidth="1" max="17" min="17" width="21"/>
    <col customWidth="1" max="18" min="18" width="22"/>
    <col customWidth="1" max="19" min="19" width="22"/>
    <col customWidth="1" max="20" min="20" width="9"/>
    <col customWidth="1" max="21" min="21" width="10"/>
    <col customWidth="1" max="22" min="22" width="10"/>
  </cols>
  <sheetData>
    <row r="1">
      <c r="A1" s="1" t="inlineStr">
        <is>
          <t xml:space="preserve">FRAPORT </t>
        </is>
      </c>
      <c r="B1" s="2" t="inlineStr">
        <is>
          <t>WKN: 577330  ISIN: DE0005773303  Symbol:FRA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1924</t>
        </is>
      </c>
      <c r="C4" s="5" t="inlineStr">
        <is>
          <t>Telefon / Phone</t>
        </is>
      </c>
      <c r="D4" s="5" t="inlineStr"/>
      <c r="E4" t="inlineStr">
        <is>
          <t>+49-69-690-0</t>
        </is>
      </c>
      <c r="G4" t="inlineStr">
        <is>
          <t>13.03.2020</t>
        </is>
      </c>
      <c r="H4" t="inlineStr">
        <is>
          <t>Publication Of Annual Report</t>
        </is>
      </c>
      <c r="J4" t="inlineStr">
        <is>
          <t>Land Hessen</t>
        </is>
      </c>
      <c r="L4" t="inlineStr">
        <is>
          <t>31,31%</t>
        </is>
      </c>
    </row>
    <row r="5">
      <c r="A5" s="5" t="inlineStr">
        <is>
          <t>Ticker</t>
        </is>
      </c>
      <c r="B5" t="inlineStr">
        <is>
          <t>FRA</t>
        </is>
      </c>
      <c r="C5" s="5" t="inlineStr">
        <is>
          <t>Fax</t>
        </is>
      </c>
      <c r="D5" s="5" t="inlineStr"/>
      <c r="E5" t="inlineStr">
        <is>
          <t>-</t>
        </is>
      </c>
      <c r="G5" t="inlineStr">
        <is>
          <t>06.05.2020</t>
        </is>
      </c>
      <c r="H5" t="inlineStr">
        <is>
          <t>Result Q1</t>
        </is>
      </c>
      <c r="J5" t="inlineStr">
        <is>
          <t>Stadtwerke Frankfurt am Main Holding GmbH</t>
        </is>
      </c>
      <c r="L5" t="inlineStr">
        <is>
          <t>20,32%</t>
        </is>
      </c>
    </row>
    <row r="6">
      <c r="A6" s="5" t="inlineStr">
        <is>
          <t>Gelistet Seit / Listed Since</t>
        </is>
      </c>
      <c r="B6" t="inlineStr">
        <is>
          <t>11.06.2001</t>
        </is>
      </c>
      <c r="C6" s="5" t="inlineStr">
        <is>
          <t>Internet</t>
        </is>
      </c>
      <c r="D6" s="5" t="inlineStr"/>
      <c r="E6" t="inlineStr">
        <is>
          <t>http://www.fraport.de</t>
        </is>
      </c>
      <c r="G6" t="inlineStr">
        <is>
          <t>26.05.2020</t>
        </is>
      </c>
      <c r="H6" t="inlineStr">
        <is>
          <t>Annual General Meeting</t>
        </is>
      </c>
      <c r="J6" t="inlineStr">
        <is>
          <t>Deutsche Lufthansa AG</t>
        </is>
      </c>
      <c r="L6" t="inlineStr">
        <is>
          <t>8,44%</t>
        </is>
      </c>
    </row>
    <row r="7">
      <c r="A7" s="5" t="inlineStr">
        <is>
          <t>Nominalwert / Nominal Value</t>
        </is>
      </c>
      <c r="B7" t="inlineStr">
        <is>
          <t>10,00</t>
        </is>
      </c>
      <c r="C7" s="5" t="inlineStr">
        <is>
          <t>E-Mail</t>
        </is>
      </c>
      <c r="D7" s="5" t="inlineStr"/>
      <c r="E7" t="inlineStr">
        <is>
          <t>info@fraport.de</t>
        </is>
      </c>
      <c r="G7" t="inlineStr">
        <is>
          <t>04.08.2020</t>
        </is>
      </c>
      <c r="H7" t="inlineStr">
        <is>
          <t>Score Half Year</t>
        </is>
      </c>
      <c r="J7" t="inlineStr">
        <is>
          <t>Lazard Asset Management LLC</t>
        </is>
      </c>
      <c r="L7" t="inlineStr">
        <is>
          <t>5,02%</t>
        </is>
      </c>
    </row>
    <row r="8">
      <c r="A8" s="5" t="inlineStr">
        <is>
          <t>Land / Country</t>
        </is>
      </c>
      <c r="B8" t="inlineStr">
        <is>
          <t>Deutschland</t>
        </is>
      </c>
      <c r="C8" s="5" t="inlineStr">
        <is>
          <t>Inv. Relations Telefon / Phone</t>
        </is>
      </c>
      <c r="D8" s="5" t="inlineStr"/>
      <c r="E8" t="inlineStr">
        <is>
          <t>+49-69-690-74840</t>
        </is>
      </c>
      <c r="G8" t="inlineStr">
        <is>
          <t>04.11.2020</t>
        </is>
      </c>
      <c r="H8" t="inlineStr">
        <is>
          <t>Q3 Earnings</t>
        </is>
      </c>
      <c r="J8" t="inlineStr">
        <is>
          <t>BlackRock, Inc.</t>
        </is>
      </c>
      <c r="L8" t="inlineStr">
        <is>
          <t>2,94%</t>
        </is>
      </c>
    </row>
    <row r="9">
      <c r="A9" s="5" t="inlineStr">
        <is>
          <t>Währung / Currency</t>
        </is>
      </c>
      <c r="B9" t="inlineStr">
        <is>
          <t>EUR</t>
        </is>
      </c>
      <c r="C9" s="5" t="inlineStr">
        <is>
          <t>Kontaktperson / Contact Person</t>
        </is>
      </c>
      <c r="D9" s="5" t="inlineStr"/>
      <c r="E9" t="inlineStr">
        <is>
          <t>Christoph Nanke</t>
        </is>
      </c>
      <c r="J9" t="inlineStr">
        <is>
          <t>British Columbia Investment Management Corporation</t>
        </is>
      </c>
      <c r="L9" t="inlineStr">
        <is>
          <t>3,05%</t>
        </is>
      </c>
    </row>
    <row r="10">
      <c r="A10" s="5" t="inlineStr">
        <is>
          <t>Branche / Industry</t>
        </is>
      </c>
      <c r="B10" t="inlineStr">
        <is>
          <t>Services</t>
        </is>
      </c>
      <c r="C10" s="5" t="inlineStr"/>
      <c r="D10" s="5" t="inlineStr"/>
      <c r="J10" t="inlineStr">
        <is>
          <t>Freefloat</t>
        </is>
      </c>
      <c r="L10" t="inlineStr">
        <is>
          <t>28,92%</t>
        </is>
      </c>
    </row>
    <row r="11">
      <c r="A11" s="5" t="inlineStr">
        <is>
          <t>Sektor / Sector</t>
        </is>
      </c>
      <c r="B11" t="inlineStr">
        <is>
          <t>Various</t>
        </is>
      </c>
    </row>
    <row r="12">
      <c r="A12" s="5" t="inlineStr">
        <is>
          <t>Typ / Genre</t>
        </is>
      </c>
      <c r="B12" t="inlineStr">
        <is>
          <t>Inhaberaktie</t>
        </is>
      </c>
    </row>
    <row r="13">
      <c r="A13" s="5" t="inlineStr">
        <is>
          <t>Adresse / Address</t>
        </is>
      </c>
      <c r="B13" t="inlineStr">
        <is>
          <t>Fraport AGFrankfurt Airport Services Worldwide  D-60547 Frankfurt am Main</t>
        </is>
      </c>
    </row>
    <row r="14">
      <c r="A14" s="5" t="inlineStr">
        <is>
          <t>Management</t>
        </is>
      </c>
      <c r="B14" t="inlineStr">
        <is>
          <t>Dr. Stefan Schulte, Anke Giesen, Michael Müller, Dr. Pierre Dominique Prümm, Dr. Matthias Zieschang</t>
        </is>
      </c>
    </row>
    <row r="15">
      <c r="A15" s="5" t="inlineStr">
        <is>
          <t>Aufsichtsrat / Board</t>
        </is>
      </c>
      <c r="B15" t="inlineStr">
        <is>
          <t>Karlheinz Weimar (bis 26.05.2020), Ronald Laubrock, Claudia Amier, Devrim Arslan, Uwe Becker, Hakan Bölükmese, Hakan Cicek, Kathrin Dahnke, Detlev Drahts, Peter Feldmann, Peter Gerber, Dr. Margarete Haase, Frank-Peter Kaufmann, Dr. Ulrich Kipper, Lothar Klemm, Birgit Kother, Michael Odenwald, Qadeer Rana, Katharina Wesenick, Prof. Dr. Katja Windt</t>
        </is>
      </c>
    </row>
    <row r="16">
      <c r="A16" s="5" t="inlineStr">
        <is>
          <t>Beschreibung</t>
        </is>
      </c>
      <c r="B16" t="inlineStr">
        <is>
          <t>Die Fraport AG zählt zu den größten Flughafen-Konzernen weltweit. Der Schwerpunkt des Geschäfts der Fraport AG besteht im Betrieb des Flughafens Frankfurt am Main, der eine der bedeutendsten Verkehrsdrehscheiben (Hub) in Europa ist. Der Flughafen verfügt über 4 Bahnen, zwei Start-Landebahnen, eine reine Start- sowie eine reine Landebahn. Die Gesellschaft ist neben den Dienstleistungen rund um den Flugbetrieb auch im Airport-Retailing und der Immobilienentwicklung aktiv. Copyright 2014 FINANCE BASE AG</t>
        </is>
      </c>
    </row>
    <row r="17">
      <c r="A17" s="5" t="inlineStr">
        <is>
          <t>Profile</t>
        </is>
      </c>
      <c r="B17" t="inlineStr">
        <is>
          <t>Fraport AG is one of the largest airport groups worldwide. The focus of the business of Fraport AG is to operate the Frankfurt airport, one of the major transportation hubs (hub) in Europe. The airport has four lanes, two start-runways, a pure start and a mere runway. The company is active in addition to services related to airport operations in airport retailing and real estate development.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row>
    <row r="20">
      <c r="A20" s="5" t="inlineStr">
        <is>
          <t>Umsatz</t>
        </is>
      </c>
      <c r="B20" s="5" t="inlineStr">
        <is>
          <t>Revenue</t>
        </is>
      </c>
      <c r="C20" t="n">
        <v>3706</v>
      </c>
      <c r="D20" t="n">
        <v>3478</v>
      </c>
      <c r="E20" t="n">
        <v>2935</v>
      </c>
      <c r="F20" t="n">
        <v>2586</v>
      </c>
      <c r="G20" t="n">
        <v>2599</v>
      </c>
      <c r="H20" t="n">
        <v>2395</v>
      </c>
      <c r="I20" t="n">
        <v>2561</v>
      </c>
      <c r="J20" t="n">
        <v>2442</v>
      </c>
      <c r="K20" t="n">
        <v>2371</v>
      </c>
      <c r="L20" t="n">
        <v>2195</v>
      </c>
      <c r="M20" t="n">
        <v>1973</v>
      </c>
      <c r="N20" t="n">
        <v>2102</v>
      </c>
      <c r="O20" t="n">
        <v>2329</v>
      </c>
      <c r="P20" t="n">
        <v>2144</v>
      </c>
      <c r="Q20" t="n">
        <v>2090</v>
      </c>
      <c r="R20" t="n">
        <v>1998</v>
      </c>
      <c r="S20" t="n">
        <v>1834</v>
      </c>
      <c r="T20" t="n">
        <v>1804</v>
      </c>
      <c r="U20" t="n">
        <v>1581</v>
      </c>
      <c r="V20" t="n">
        <v>1536</v>
      </c>
    </row>
    <row r="21">
      <c r="A21" s="5" t="inlineStr">
        <is>
          <t>Operatives Ergebnis (EBIT)</t>
        </is>
      </c>
      <c r="B21" s="5" t="inlineStr">
        <is>
          <t>EBIT Earning Before Interest &amp; Tax</t>
        </is>
      </c>
      <c r="C21" t="n">
        <v>705</v>
      </c>
      <c r="D21" t="n">
        <v>730.5</v>
      </c>
      <c r="E21" t="n">
        <v>643</v>
      </c>
      <c r="F21" t="n">
        <v>693.7</v>
      </c>
      <c r="G21" t="n">
        <v>520.5</v>
      </c>
      <c r="H21" t="n">
        <v>482.8</v>
      </c>
      <c r="I21" t="n">
        <v>528.1</v>
      </c>
      <c r="J21" t="n">
        <v>498</v>
      </c>
      <c r="K21" t="n">
        <v>496.6</v>
      </c>
      <c r="L21" t="n">
        <v>430.9</v>
      </c>
      <c r="M21" t="n">
        <v>290.4</v>
      </c>
      <c r="N21" t="n">
        <v>360.7</v>
      </c>
      <c r="O21" t="n">
        <v>335.4</v>
      </c>
      <c r="P21" t="n">
        <v>330.4</v>
      </c>
      <c r="Q21" t="n">
        <v>311.6</v>
      </c>
      <c r="R21" t="n">
        <v>281.1</v>
      </c>
      <c r="S21" t="n">
        <v>213.8</v>
      </c>
      <c r="T21" t="n">
        <v>301.1</v>
      </c>
      <c r="U21" t="n">
        <v>308.6</v>
      </c>
      <c r="V21" t="n">
        <v>334.4</v>
      </c>
    </row>
    <row r="22">
      <c r="A22" s="5" t="inlineStr">
        <is>
          <t>Finanzergebnis</t>
        </is>
      </c>
      <c r="B22" s="5" t="inlineStr">
        <is>
          <t>Financial Result</t>
        </is>
      </c>
      <c r="C22" t="n">
        <v>-115</v>
      </c>
      <c r="D22" t="n">
        <v>-60.1</v>
      </c>
      <c r="E22" t="n">
        <v>-136.9</v>
      </c>
      <c r="F22" t="n">
        <v>-112.3</v>
      </c>
      <c r="G22" t="n">
        <v>-86.7</v>
      </c>
      <c r="H22" t="n">
        <v>-108.1</v>
      </c>
      <c r="I22" t="n">
        <v>-187.4</v>
      </c>
      <c r="J22" t="n">
        <v>-131.9</v>
      </c>
      <c r="K22" t="n">
        <v>-149.3</v>
      </c>
      <c r="L22" t="n">
        <v>-152.2</v>
      </c>
      <c r="M22" t="n">
        <v>-89.2</v>
      </c>
      <c r="N22" t="n">
        <v>-87.40000000000001</v>
      </c>
      <c r="O22" t="n">
        <v>-37.8</v>
      </c>
      <c r="P22" t="n">
        <v>9.800000000000001</v>
      </c>
      <c r="Q22" t="n">
        <v>-21.2</v>
      </c>
      <c r="R22" t="n">
        <v>-15.2</v>
      </c>
      <c r="S22" t="n">
        <v>1.3</v>
      </c>
      <c r="T22" t="n">
        <v>-336.2</v>
      </c>
      <c r="U22" t="n">
        <v>-138.4</v>
      </c>
      <c r="V22" t="n">
        <v>-68.5</v>
      </c>
    </row>
    <row r="23">
      <c r="A23" s="5" t="inlineStr">
        <is>
          <t>Ergebnis vor Steuer (EBT)</t>
        </is>
      </c>
      <c r="B23" s="5" t="inlineStr">
        <is>
          <t>EBT Earning Before Tax</t>
        </is>
      </c>
      <c r="C23" t="n">
        <v>590</v>
      </c>
      <c r="D23" t="n">
        <v>670.4</v>
      </c>
      <c r="E23" t="n">
        <v>506.1</v>
      </c>
      <c r="F23" t="n">
        <v>581.4</v>
      </c>
      <c r="G23" t="n">
        <v>433.8</v>
      </c>
      <c r="H23" t="n">
        <v>374.7</v>
      </c>
      <c r="I23" t="n">
        <v>340.7</v>
      </c>
      <c r="J23" t="n">
        <v>366.1</v>
      </c>
      <c r="K23" t="n">
        <v>347.3</v>
      </c>
      <c r="L23" t="n">
        <v>278.7</v>
      </c>
      <c r="M23" t="n">
        <v>201.2</v>
      </c>
      <c r="N23" t="n">
        <v>273.3</v>
      </c>
      <c r="O23" t="n">
        <v>297.6</v>
      </c>
      <c r="P23" t="n">
        <v>340.2</v>
      </c>
      <c r="Q23" t="n">
        <v>290.4</v>
      </c>
      <c r="R23" t="n">
        <v>265.9</v>
      </c>
      <c r="S23" t="n">
        <v>215.1</v>
      </c>
      <c r="T23" t="n">
        <v>-35.1</v>
      </c>
      <c r="U23" t="n">
        <v>170.2</v>
      </c>
      <c r="V23" t="n">
        <v>265.9</v>
      </c>
    </row>
    <row r="24">
      <c r="A24" s="5" t="inlineStr">
        <is>
          <t>Steuern auf Einkommen und Ertrag</t>
        </is>
      </c>
      <c r="B24" s="5" t="inlineStr">
        <is>
          <t>Taxes on income and earnings</t>
        </is>
      </c>
      <c r="C24" t="n">
        <v>135.7</v>
      </c>
      <c r="D24" t="n">
        <v>164.7</v>
      </c>
      <c r="E24" t="n">
        <v>146.4</v>
      </c>
      <c r="F24" t="n">
        <v>181.1</v>
      </c>
      <c r="G24" t="n">
        <v>136.8</v>
      </c>
      <c r="H24" t="n">
        <v>122.9</v>
      </c>
      <c r="I24" t="n">
        <v>105</v>
      </c>
      <c r="J24" t="n">
        <v>114.5</v>
      </c>
      <c r="K24" t="n">
        <v>96.5</v>
      </c>
      <c r="L24" t="n">
        <v>7.2</v>
      </c>
      <c r="M24" t="n">
        <v>43.9</v>
      </c>
      <c r="N24" t="n">
        <v>93.09999999999999</v>
      </c>
      <c r="O24" t="n">
        <v>83.90000000000001</v>
      </c>
      <c r="P24" t="n">
        <v>111.3</v>
      </c>
      <c r="Q24" t="n">
        <v>123.9</v>
      </c>
      <c r="R24" t="n">
        <v>120.9</v>
      </c>
      <c r="S24" t="n">
        <v>93.3</v>
      </c>
      <c r="T24" t="n">
        <v>79.40000000000001</v>
      </c>
      <c r="U24" t="n">
        <v>60.7</v>
      </c>
      <c r="V24" t="n">
        <v>125.2</v>
      </c>
    </row>
    <row r="25">
      <c r="A25" s="5" t="inlineStr">
        <is>
          <t>Ergebnis nach Steuer</t>
        </is>
      </c>
      <c r="B25" s="5" t="inlineStr">
        <is>
          <t>Earnings after tax</t>
        </is>
      </c>
      <c r="C25" t="n">
        <v>454.3</v>
      </c>
      <c r="D25" t="n">
        <v>505.7</v>
      </c>
      <c r="E25" t="n">
        <v>359.7</v>
      </c>
      <c r="F25" t="n">
        <v>400.3</v>
      </c>
      <c r="G25" t="n">
        <v>297</v>
      </c>
      <c r="H25" t="n">
        <v>251.8</v>
      </c>
      <c r="I25" t="n">
        <v>235.7</v>
      </c>
      <c r="J25" t="n">
        <v>251.6</v>
      </c>
      <c r="K25" t="n">
        <v>250.8</v>
      </c>
      <c r="L25" t="n">
        <v>271.5</v>
      </c>
      <c r="M25" t="n">
        <v>157.3</v>
      </c>
      <c r="N25" t="n">
        <v>180.2</v>
      </c>
      <c r="O25" t="n">
        <v>213.7</v>
      </c>
      <c r="P25" t="n">
        <v>228.9</v>
      </c>
      <c r="Q25" t="n">
        <v>161.5</v>
      </c>
      <c r="R25" t="n">
        <v>138.4</v>
      </c>
      <c r="S25" t="n">
        <v>116.2</v>
      </c>
      <c r="T25" t="n">
        <v>-119.5</v>
      </c>
      <c r="U25" t="n">
        <v>102.5</v>
      </c>
      <c r="V25" t="n">
        <v>129.8</v>
      </c>
    </row>
    <row r="26">
      <c r="A26" s="5" t="inlineStr">
        <is>
          <t>Minderheitenanteil</t>
        </is>
      </c>
      <c r="B26" s="5" t="inlineStr">
        <is>
          <t>Minority Share</t>
        </is>
      </c>
      <c r="C26" t="n">
        <v>-33.6</v>
      </c>
      <c r="D26" t="n">
        <v>-31.8</v>
      </c>
      <c r="E26" t="n">
        <v>-29.5</v>
      </c>
      <c r="F26" t="n">
        <v>-24.9</v>
      </c>
      <c r="G26" t="n">
        <v>-20.5</v>
      </c>
      <c r="H26" t="n">
        <v>-17.1</v>
      </c>
      <c r="I26" t="n">
        <v>-14.7</v>
      </c>
      <c r="J26" t="n">
        <v>-13.3</v>
      </c>
      <c r="K26" t="n">
        <v>-10.4</v>
      </c>
      <c r="L26" t="n">
        <v>-8.6</v>
      </c>
      <c r="M26" t="n">
        <v>-7.3</v>
      </c>
      <c r="N26" t="n">
        <v>-7.2</v>
      </c>
      <c r="O26" t="n">
        <v>-5</v>
      </c>
      <c r="P26" t="n">
        <v>0.4</v>
      </c>
      <c r="Q26" t="n">
        <v>-0.3</v>
      </c>
      <c r="R26" t="n">
        <v>-2</v>
      </c>
      <c r="S26" t="n">
        <v>-1</v>
      </c>
      <c r="T26" t="n">
        <v>-1.3</v>
      </c>
      <c r="U26" t="n">
        <v>-1.4</v>
      </c>
      <c r="V26" t="n">
        <v>-0.8</v>
      </c>
    </row>
    <row r="27">
      <c r="A27" s="5" t="inlineStr">
        <is>
          <t>Jahresüberschuss/-fehlbetrag</t>
        </is>
      </c>
      <c r="B27" s="5" t="inlineStr">
        <is>
          <t>Net Profit</t>
        </is>
      </c>
      <c r="C27" t="n">
        <v>420.7</v>
      </c>
      <c r="D27" t="n">
        <v>473.9</v>
      </c>
      <c r="E27" t="n">
        <v>330.2</v>
      </c>
      <c r="F27" t="n">
        <v>375.4</v>
      </c>
      <c r="G27" t="n">
        <v>276.5</v>
      </c>
      <c r="H27" t="n">
        <v>234.7</v>
      </c>
      <c r="I27" t="n">
        <v>221</v>
      </c>
      <c r="J27" t="n">
        <v>238.3</v>
      </c>
      <c r="K27" t="n">
        <v>240.4</v>
      </c>
      <c r="L27" t="n">
        <v>262.9</v>
      </c>
      <c r="M27" t="n">
        <v>150</v>
      </c>
      <c r="N27" t="n">
        <v>173</v>
      </c>
      <c r="O27" t="n">
        <v>208.7</v>
      </c>
      <c r="P27" t="n">
        <v>229.3</v>
      </c>
      <c r="Q27" t="n">
        <v>161.2</v>
      </c>
      <c r="R27" t="n">
        <v>136.4</v>
      </c>
      <c r="S27" t="n">
        <v>115.2</v>
      </c>
      <c r="T27" t="n">
        <v>-120.8</v>
      </c>
      <c r="U27" t="n">
        <v>101.1</v>
      </c>
      <c r="V27" t="n">
        <v>129</v>
      </c>
    </row>
    <row r="28">
      <c r="A28" s="5" t="inlineStr">
        <is>
          <t>Summe Umlaufvermögen</t>
        </is>
      </c>
      <c r="B28" s="5" t="inlineStr">
        <is>
          <t>Current Assets</t>
        </is>
      </c>
      <c r="C28" t="n">
        <v>1244</v>
      </c>
      <c r="D28" t="n">
        <v>1326</v>
      </c>
      <c r="E28" t="n">
        <v>1053</v>
      </c>
      <c r="F28" t="n">
        <v>1175</v>
      </c>
      <c r="G28" t="n">
        <v>921</v>
      </c>
      <c r="H28" t="n">
        <v>931.9</v>
      </c>
      <c r="I28" t="n">
        <v>1303</v>
      </c>
      <c r="J28" t="n">
        <v>1500</v>
      </c>
      <c r="K28" t="n">
        <v>1459</v>
      </c>
      <c r="L28" t="n">
        <v>2394</v>
      </c>
      <c r="M28" t="n">
        <v>2512</v>
      </c>
      <c r="N28" t="n">
        <v>1568</v>
      </c>
      <c r="O28" t="n">
        <v>1100</v>
      </c>
      <c r="P28" t="n">
        <v>915.3</v>
      </c>
      <c r="Q28" t="n">
        <v>852.8</v>
      </c>
      <c r="R28" t="n">
        <v>950</v>
      </c>
      <c r="S28" t="n">
        <v>937.2</v>
      </c>
      <c r="T28" t="n">
        <v>870.5</v>
      </c>
      <c r="U28" t="n">
        <v>401.5</v>
      </c>
      <c r="V28" t="n">
        <v>264.1</v>
      </c>
    </row>
    <row r="29">
      <c r="A29" s="5" t="inlineStr">
        <is>
          <t>Summe Anlagevermögen</t>
        </is>
      </c>
      <c r="B29" s="5" t="inlineStr">
        <is>
          <t>Fixed Assets</t>
        </is>
      </c>
      <c r="C29" t="n">
        <v>11305</v>
      </c>
      <c r="D29" t="n">
        <v>10067</v>
      </c>
      <c r="E29" t="n">
        <v>9738</v>
      </c>
      <c r="F29" t="n">
        <v>7661</v>
      </c>
      <c r="G29" t="n">
        <v>7893</v>
      </c>
      <c r="H29" t="n">
        <v>8050</v>
      </c>
      <c r="I29" t="n">
        <v>8177</v>
      </c>
      <c r="J29" t="n">
        <v>8092</v>
      </c>
      <c r="K29" t="n">
        <v>7717</v>
      </c>
      <c r="L29" t="n">
        <v>6734</v>
      </c>
      <c r="M29" t="n">
        <v>6089</v>
      </c>
      <c r="N29" t="n">
        <v>4896</v>
      </c>
      <c r="O29" t="n">
        <v>4598</v>
      </c>
      <c r="P29" t="n">
        <v>3363</v>
      </c>
      <c r="Q29" t="n">
        <v>3080</v>
      </c>
      <c r="R29" t="n">
        <v>2650</v>
      </c>
      <c r="S29" t="n">
        <v>2645</v>
      </c>
      <c r="T29" t="n">
        <v>2699</v>
      </c>
      <c r="U29" t="n">
        <v>3223</v>
      </c>
      <c r="V29" t="n">
        <v>2729</v>
      </c>
    </row>
    <row r="30">
      <c r="A30" s="5" t="inlineStr">
        <is>
          <t>Summe Aktiva</t>
        </is>
      </c>
      <c r="B30" s="5" t="inlineStr">
        <is>
          <t>Total Assets</t>
        </is>
      </c>
      <c r="C30" t="n">
        <v>12627</v>
      </c>
      <c r="D30" t="n">
        <v>11449</v>
      </c>
      <c r="E30" t="n">
        <v>10832</v>
      </c>
      <c r="F30" t="n">
        <v>8873</v>
      </c>
      <c r="G30" t="n">
        <v>8847</v>
      </c>
      <c r="H30" t="n">
        <v>9013</v>
      </c>
      <c r="I30" t="n">
        <v>9523</v>
      </c>
      <c r="J30" t="n">
        <v>9641</v>
      </c>
      <c r="K30" t="n">
        <v>9224</v>
      </c>
      <c r="L30" t="n">
        <v>9171</v>
      </c>
      <c r="M30" t="n">
        <v>8657</v>
      </c>
      <c r="N30" t="n">
        <v>6494</v>
      </c>
      <c r="O30" t="n">
        <v>5705</v>
      </c>
      <c r="P30" t="n">
        <v>4295</v>
      </c>
      <c r="Q30" t="n">
        <v>3952</v>
      </c>
      <c r="R30" t="n">
        <v>3650</v>
      </c>
      <c r="S30" t="n">
        <v>3636</v>
      </c>
      <c r="T30" t="n">
        <v>3621</v>
      </c>
      <c r="U30" t="n">
        <v>3672</v>
      </c>
      <c r="V30" t="n">
        <v>3043</v>
      </c>
    </row>
    <row r="31">
      <c r="A31" s="5" t="inlineStr">
        <is>
          <t>Summe kurzfristiges Fremdkapital</t>
        </is>
      </c>
      <c r="B31" s="5" t="inlineStr">
        <is>
          <t>Short-Term Debt</t>
        </is>
      </c>
      <c r="C31" t="n">
        <v>1455</v>
      </c>
      <c r="D31" t="n">
        <v>1415</v>
      </c>
      <c r="E31" t="n">
        <v>1260</v>
      </c>
      <c r="F31" t="n">
        <v>918.9</v>
      </c>
      <c r="G31" t="n">
        <v>1105</v>
      </c>
      <c r="H31" t="n">
        <v>819.1</v>
      </c>
      <c r="I31" t="n">
        <v>901.3</v>
      </c>
      <c r="J31" t="n">
        <v>799.3</v>
      </c>
      <c r="K31" t="n">
        <v>861</v>
      </c>
      <c r="L31" t="n">
        <v>822.8</v>
      </c>
      <c r="M31" t="n">
        <v>715.5</v>
      </c>
      <c r="N31" t="n">
        <v>1204</v>
      </c>
      <c r="O31" t="n">
        <v>1155</v>
      </c>
      <c r="P31" t="n">
        <v>707.7</v>
      </c>
      <c r="Q31" t="n">
        <v>643.2</v>
      </c>
      <c r="R31" t="inlineStr">
        <is>
          <t>-</t>
        </is>
      </c>
      <c r="S31" t="inlineStr">
        <is>
          <t>-</t>
        </is>
      </c>
      <c r="T31" t="inlineStr">
        <is>
          <t>-</t>
        </is>
      </c>
      <c r="U31" t="inlineStr">
        <is>
          <t>-</t>
        </is>
      </c>
      <c r="V31" t="inlineStr">
        <is>
          <t>-</t>
        </is>
      </c>
    </row>
    <row r="32">
      <c r="A32" s="5" t="inlineStr">
        <is>
          <t>Summe langfristiges Fremdkapital</t>
        </is>
      </c>
      <c r="B32" s="5" t="inlineStr">
        <is>
          <t>Long-Term Debt</t>
        </is>
      </c>
      <c r="C32" t="n">
        <v>6549</v>
      </c>
      <c r="D32" t="n">
        <v>5657</v>
      </c>
      <c r="E32" t="n">
        <v>5544</v>
      </c>
      <c r="F32" t="n">
        <v>4113</v>
      </c>
      <c r="G32" t="n">
        <v>4231</v>
      </c>
      <c r="H32" t="n">
        <v>4908</v>
      </c>
      <c r="I32" t="n">
        <v>5523</v>
      </c>
      <c r="J32" t="n">
        <v>5896</v>
      </c>
      <c r="K32" t="n">
        <v>5513</v>
      </c>
      <c r="L32" t="n">
        <v>5608</v>
      </c>
      <c r="M32" t="n">
        <v>5359</v>
      </c>
      <c r="N32" t="n">
        <v>2780</v>
      </c>
      <c r="O32" t="n">
        <v>2056</v>
      </c>
      <c r="P32" t="n">
        <v>1241</v>
      </c>
      <c r="Q32" t="n">
        <v>1151</v>
      </c>
      <c r="R32" t="inlineStr">
        <is>
          <t>-</t>
        </is>
      </c>
      <c r="S32" t="inlineStr">
        <is>
          <t>-</t>
        </is>
      </c>
      <c r="T32" t="inlineStr">
        <is>
          <t>-</t>
        </is>
      </c>
      <c r="U32" t="inlineStr">
        <is>
          <t>-</t>
        </is>
      </c>
      <c r="V32" t="inlineStr">
        <is>
          <t>-</t>
        </is>
      </c>
    </row>
    <row r="33">
      <c r="A33" s="5" t="inlineStr">
        <is>
          <t>Summe Fremdkapital</t>
        </is>
      </c>
      <c r="B33" s="5" t="inlineStr">
        <is>
          <t>Total Liabilities</t>
        </is>
      </c>
      <c r="C33" t="n">
        <v>8004</v>
      </c>
      <c r="D33" t="n">
        <v>7081</v>
      </c>
      <c r="E33" t="n">
        <v>6804</v>
      </c>
      <c r="F33" t="n">
        <v>5031</v>
      </c>
      <c r="G33" t="n">
        <v>5336</v>
      </c>
      <c r="H33" t="n">
        <v>5727</v>
      </c>
      <c r="I33" t="n">
        <v>6425</v>
      </c>
      <c r="J33" t="n">
        <v>6695</v>
      </c>
      <c r="K33" t="n">
        <v>6374</v>
      </c>
      <c r="L33" t="n">
        <v>6431</v>
      </c>
      <c r="M33" t="n">
        <v>6074</v>
      </c>
      <c r="N33" t="n">
        <v>3984</v>
      </c>
      <c r="O33" t="n">
        <v>3211</v>
      </c>
      <c r="P33" t="n">
        <v>1948</v>
      </c>
      <c r="Q33" t="n">
        <v>1794</v>
      </c>
      <c r="R33" t="n">
        <v>1607</v>
      </c>
      <c r="S33" t="n">
        <v>1705</v>
      </c>
      <c r="T33" t="n">
        <v>1804</v>
      </c>
      <c r="U33" t="n">
        <v>1702</v>
      </c>
      <c r="V33" t="n">
        <v>2019</v>
      </c>
    </row>
    <row r="34">
      <c r="A34" s="5" t="inlineStr">
        <is>
          <t>Minderheitenanteil</t>
        </is>
      </c>
      <c r="B34" s="5" t="inlineStr">
        <is>
          <t>Minority Share</t>
        </is>
      </c>
      <c r="C34" t="n">
        <v>180.1</v>
      </c>
      <c r="D34" t="n">
        <v>187.7</v>
      </c>
      <c r="E34" t="n">
        <v>160.6</v>
      </c>
      <c r="F34" t="n">
        <v>101.1</v>
      </c>
      <c r="G34" t="n">
        <v>74.40000000000001</v>
      </c>
      <c r="H34" t="n">
        <v>64.90000000000001</v>
      </c>
      <c r="I34" t="n">
        <v>45.7</v>
      </c>
      <c r="J34" t="n">
        <v>35.7</v>
      </c>
      <c r="K34" t="n">
        <v>29.4</v>
      </c>
      <c r="L34" t="n">
        <v>21.2</v>
      </c>
      <c r="M34" t="n">
        <v>34.3</v>
      </c>
      <c r="N34" t="n">
        <v>60.2</v>
      </c>
      <c r="O34" t="n">
        <v>33</v>
      </c>
      <c r="P34" t="n">
        <v>22.1</v>
      </c>
      <c r="Q34" t="n">
        <v>15.4</v>
      </c>
      <c r="R34" t="n">
        <v>12.2</v>
      </c>
      <c r="S34" t="n">
        <v>11.6</v>
      </c>
      <c r="T34" t="n">
        <v>12.9</v>
      </c>
      <c r="U34" t="n">
        <v>5.5</v>
      </c>
      <c r="V34" t="n">
        <v>4.8</v>
      </c>
    </row>
    <row r="35">
      <c r="A35" s="5" t="inlineStr">
        <is>
          <t>Summe Eigenkapital</t>
        </is>
      </c>
      <c r="B35" s="5" t="inlineStr">
        <is>
          <t>Equity</t>
        </is>
      </c>
      <c r="C35" t="n">
        <v>4443</v>
      </c>
      <c r="D35" t="n">
        <v>4180</v>
      </c>
      <c r="E35" t="n">
        <v>3868</v>
      </c>
      <c r="F35" t="n">
        <v>3740</v>
      </c>
      <c r="G35" t="n">
        <v>3437</v>
      </c>
      <c r="H35" t="n">
        <v>3221</v>
      </c>
      <c r="I35" t="n">
        <v>3053</v>
      </c>
      <c r="J35" t="n">
        <v>2910</v>
      </c>
      <c r="K35" t="n">
        <v>2821</v>
      </c>
      <c r="L35" t="n">
        <v>2718</v>
      </c>
      <c r="M35" t="n">
        <v>2549</v>
      </c>
      <c r="N35" t="n">
        <v>2450</v>
      </c>
      <c r="O35" t="n">
        <v>2460</v>
      </c>
      <c r="P35" t="n">
        <v>2324</v>
      </c>
      <c r="Q35" t="n">
        <v>2143</v>
      </c>
      <c r="R35" t="n">
        <v>2031</v>
      </c>
      <c r="S35" t="n">
        <v>1920</v>
      </c>
      <c r="T35" t="n">
        <v>1803</v>
      </c>
      <c r="U35" t="n">
        <v>1964</v>
      </c>
      <c r="V35" t="n">
        <v>1019</v>
      </c>
    </row>
    <row r="36">
      <c r="A36" s="5" t="inlineStr">
        <is>
          <t>Summe Passiva</t>
        </is>
      </c>
      <c r="B36" s="5" t="inlineStr">
        <is>
          <t>Liabilities &amp; Shareholder Equity</t>
        </is>
      </c>
      <c r="C36" t="n">
        <v>12627</v>
      </c>
      <c r="D36" t="n">
        <v>11449</v>
      </c>
      <c r="E36" t="n">
        <v>10832</v>
      </c>
      <c r="F36" t="n">
        <v>8873</v>
      </c>
      <c r="G36" t="n">
        <v>8847</v>
      </c>
      <c r="H36" t="n">
        <v>9013</v>
      </c>
      <c r="I36" t="n">
        <v>9523</v>
      </c>
      <c r="J36" t="n">
        <v>9641</v>
      </c>
      <c r="K36" t="n">
        <v>9224</v>
      </c>
      <c r="L36" t="n">
        <v>9171</v>
      </c>
      <c r="M36" t="n">
        <v>8657</v>
      </c>
      <c r="N36" t="n">
        <v>6494</v>
      </c>
      <c r="O36" t="n">
        <v>5705</v>
      </c>
      <c r="P36" t="n">
        <v>4295</v>
      </c>
      <c r="Q36" t="n">
        <v>3952</v>
      </c>
      <c r="R36" t="n">
        <v>3650</v>
      </c>
      <c r="S36" t="n">
        <v>3636</v>
      </c>
      <c r="T36" t="n">
        <v>3621</v>
      </c>
      <c r="U36" t="n">
        <v>3672</v>
      </c>
      <c r="V36" t="n">
        <v>3043</v>
      </c>
    </row>
    <row r="37">
      <c r="A37" s="5" t="inlineStr">
        <is>
          <t>Mio.Aktien im Umlauf</t>
        </is>
      </c>
      <c r="B37" s="5" t="inlineStr">
        <is>
          <t>Million shares outstanding</t>
        </is>
      </c>
      <c r="C37" t="n">
        <v>92.39</v>
      </c>
      <c r="D37" t="n">
        <v>92.39</v>
      </c>
      <c r="E37" t="n">
        <v>92.39</v>
      </c>
      <c r="F37" t="n">
        <v>92.36</v>
      </c>
      <c r="G37" t="n">
        <v>92.31</v>
      </c>
      <c r="H37" t="n">
        <v>92.27</v>
      </c>
      <c r="I37" t="n">
        <v>92.29000000000001</v>
      </c>
      <c r="J37" t="n">
        <v>92.20999999999999</v>
      </c>
      <c r="K37" t="n">
        <v>91.95999999999999</v>
      </c>
      <c r="L37" t="n">
        <v>91.90000000000001</v>
      </c>
      <c r="M37" t="n">
        <v>91.8</v>
      </c>
      <c r="N37" t="n">
        <v>91.7</v>
      </c>
      <c r="O37" t="n">
        <v>91.59999999999999</v>
      </c>
      <c r="P37" t="n">
        <v>91.5</v>
      </c>
      <c r="Q37" t="n">
        <v>91.2</v>
      </c>
      <c r="R37" t="n">
        <v>90.5</v>
      </c>
      <c r="S37" t="n">
        <v>90.2</v>
      </c>
      <c r="T37" t="n">
        <v>90.09999999999999</v>
      </c>
      <c r="U37" t="n">
        <v>90.09999999999999</v>
      </c>
      <c r="V37" t="inlineStr">
        <is>
          <t>-</t>
        </is>
      </c>
    </row>
    <row r="38">
      <c r="A38" s="5" t="inlineStr">
        <is>
          <t>Gezeichnetes Kapital (in Mio.)</t>
        </is>
      </c>
      <c r="B38" s="5" t="inlineStr">
        <is>
          <t>Subscribed Capital in M</t>
        </is>
      </c>
      <c r="C38" t="n">
        <v>924.7</v>
      </c>
      <c r="D38" t="n">
        <v>924.7</v>
      </c>
      <c r="E38" t="n">
        <v>924.7</v>
      </c>
      <c r="F38" t="n">
        <v>924.3</v>
      </c>
      <c r="G38" t="n">
        <v>923.1</v>
      </c>
      <c r="H38" t="n">
        <v>922.7</v>
      </c>
      <c r="I38" t="n">
        <v>922.1</v>
      </c>
      <c r="J38" t="n">
        <v>921.3</v>
      </c>
      <c r="K38" t="n">
        <v>918.8</v>
      </c>
      <c r="L38" t="n">
        <v>918.4</v>
      </c>
      <c r="M38" t="n">
        <v>917.7</v>
      </c>
      <c r="N38" t="n">
        <v>916.1</v>
      </c>
      <c r="O38" t="n">
        <v>914.6</v>
      </c>
      <c r="P38" t="n">
        <v>913.7</v>
      </c>
      <c r="Q38" t="n">
        <v>910.8</v>
      </c>
      <c r="R38" t="n">
        <v>905.2</v>
      </c>
      <c r="S38" t="n">
        <v>903.6</v>
      </c>
      <c r="T38" t="n">
        <v>902.1</v>
      </c>
      <c r="U38" t="n">
        <v>901.1</v>
      </c>
      <c r="V38" t="inlineStr">
        <is>
          <t>-</t>
        </is>
      </c>
    </row>
    <row r="39">
      <c r="A39" s="5" t="inlineStr">
        <is>
          <t>Ergebnis je Aktie (brutto)</t>
        </is>
      </c>
      <c r="B39" s="5" t="inlineStr">
        <is>
          <t>Earnings per share</t>
        </is>
      </c>
      <c r="C39" t="n">
        <v>6.39</v>
      </c>
      <c r="D39" t="n">
        <v>7.26</v>
      </c>
      <c r="E39" t="n">
        <v>5.48</v>
      </c>
      <c r="F39" t="n">
        <v>6.3</v>
      </c>
      <c r="G39" t="n">
        <v>4.7</v>
      </c>
      <c r="H39" t="n">
        <v>4.06</v>
      </c>
      <c r="I39" t="n">
        <v>3.69</v>
      </c>
      <c r="J39" t="n">
        <v>3.97</v>
      </c>
      <c r="K39" t="n">
        <v>3.78</v>
      </c>
      <c r="L39" t="n">
        <v>3.03</v>
      </c>
      <c r="M39" t="n">
        <v>2.19</v>
      </c>
      <c r="N39" t="n">
        <v>2.98</v>
      </c>
      <c r="O39" t="n">
        <v>3.25</v>
      </c>
      <c r="P39" t="n">
        <v>3.72</v>
      </c>
      <c r="Q39" t="n">
        <v>3.18</v>
      </c>
      <c r="R39" t="n">
        <v>2.94</v>
      </c>
      <c r="S39" t="n">
        <v>2.38</v>
      </c>
      <c r="T39" t="n">
        <v>-0.39</v>
      </c>
      <c r="U39" t="n">
        <v>1.89</v>
      </c>
      <c r="V39" t="inlineStr">
        <is>
          <t>-</t>
        </is>
      </c>
    </row>
    <row r="40">
      <c r="A40" s="5" t="inlineStr">
        <is>
          <t>Ergebnis je Aktie (unverwässert)</t>
        </is>
      </c>
      <c r="B40" s="5" t="inlineStr">
        <is>
          <t>Basic Earnings per share</t>
        </is>
      </c>
      <c r="C40" t="n">
        <v>4.55</v>
      </c>
      <c r="D40" t="n">
        <v>5.13</v>
      </c>
      <c r="E40" t="n">
        <v>3.57</v>
      </c>
      <c r="F40" t="n">
        <v>4.07</v>
      </c>
      <c r="G40" t="n">
        <v>3</v>
      </c>
      <c r="H40" t="n">
        <v>2.54</v>
      </c>
      <c r="I40" t="n">
        <v>2.4</v>
      </c>
      <c r="J40" t="n">
        <v>2.59</v>
      </c>
      <c r="K40" t="n">
        <v>2.62</v>
      </c>
      <c r="L40" t="n">
        <v>2.86</v>
      </c>
      <c r="M40" t="n">
        <v>1.64</v>
      </c>
      <c r="N40" t="n">
        <v>1.89</v>
      </c>
      <c r="O40" t="n">
        <v>2.28</v>
      </c>
      <c r="P40" t="n">
        <v>2.51</v>
      </c>
      <c r="Q40" t="n">
        <v>1.78</v>
      </c>
      <c r="R40" t="n">
        <v>1.51</v>
      </c>
      <c r="S40" t="n">
        <v>1.28</v>
      </c>
      <c r="T40" t="n">
        <v>-1.34</v>
      </c>
      <c r="U40" t="n">
        <v>1.12</v>
      </c>
      <c r="V40" t="n">
        <v>2.16</v>
      </c>
    </row>
    <row r="41">
      <c r="A41" s="5" t="inlineStr">
        <is>
          <t>Ergebnis je Aktie (verwässert)</t>
        </is>
      </c>
      <c r="B41" s="5" t="inlineStr">
        <is>
          <t>Diluted Earnings per share</t>
        </is>
      </c>
      <c r="C41" t="n">
        <v>4.54</v>
      </c>
      <c r="D41" t="n">
        <v>5.11</v>
      </c>
      <c r="E41" t="n">
        <v>3.56</v>
      </c>
      <c r="F41" t="n">
        <v>4.06</v>
      </c>
      <c r="G41" t="n">
        <v>2.99</v>
      </c>
      <c r="H41" t="n">
        <v>2.54</v>
      </c>
      <c r="I41" t="n">
        <v>2.39</v>
      </c>
      <c r="J41" t="n">
        <v>2.58</v>
      </c>
      <c r="K41" t="n">
        <v>2.6</v>
      </c>
      <c r="L41" t="n">
        <v>2.85</v>
      </c>
      <c r="M41" t="n">
        <v>1.63</v>
      </c>
      <c r="N41" t="n">
        <v>1.87</v>
      </c>
      <c r="O41" t="n">
        <v>2.26</v>
      </c>
      <c r="P41" t="n">
        <v>2.48</v>
      </c>
      <c r="Q41" t="n">
        <v>1.75</v>
      </c>
      <c r="R41" t="n">
        <v>1.48</v>
      </c>
      <c r="S41" t="n">
        <v>1.26</v>
      </c>
      <c r="T41" t="n">
        <v>-1.33</v>
      </c>
      <c r="U41" t="n">
        <v>1.12</v>
      </c>
      <c r="V41" t="n">
        <v>2.16</v>
      </c>
    </row>
    <row r="42">
      <c r="A42" s="5" t="inlineStr">
        <is>
          <t>Dividende je Aktie</t>
        </is>
      </c>
      <c r="B42" s="5" t="inlineStr">
        <is>
          <t>Dividend per share</t>
        </is>
      </c>
      <c r="C42" t="inlineStr">
        <is>
          <t>-</t>
        </is>
      </c>
      <c r="D42" t="n">
        <v>2</v>
      </c>
      <c r="E42" t="n">
        <v>1.5</v>
      </c>
      <c r="F42" t="n">
        <v>1.5</v>
      </c>
      <c r="G42" t="n">
        <v>1.35</v>
      </c>
      <c r="H42" t="n">
        <v>1.35</v>
      </c>
      <c r="I42" t="n">
        <v>1.25</v>
      </c>
      <c r="J42" t="n">
        <v>1.25</v>
      </c>
      <c r="K42" t="n">
        <v>1.25</v>
      </c>
      <c r="L42" t="n">
        <v>1.25</v>
      </c>
      <c r="M42" t="n">
        <v>1.15</v>
      </c>
      <c r="N42" t="n">
        <v>1.15</v>
      </c>
      <c r="O42" t="n">
        <v>1.15</v>
      </c>
      <c r="P42" t="n">
        <v>1.15</v>
      </c>
      <c r="Q42" t="n">
        <v>0.9</v>
      </c>
      <c r="R42" t="n">
        <v>0.75</v>
      </c>
      <c r="S42" t="n">
        <v>0.44</v>
      </c>
      <c r="T42" t="inlineStr">
        <is>
          <t>-</t>
        </is>
      </c>
      <c r="U42" t="n">
        <v>0.4</v>
      </c>
      <c r="V42" t="inlineStr">
        <is>
          <t>-</t>
        </is>
      </c>
    </row>
    <row r="43">
      <c r="A43" s="5" t="inlineStr">
        <is>
          <t>Dividendenausschüttung in Mio</t>
        </is>
      </c>
      <c r="B43" s="5" t="inlineStr">
        <is>
          <t>Dividend Payment in M</t>
        </is>
      </c>
      <c r="C43" t="n">
        <v>184.9</v>
      </c>
      <c r="D43" t="n">
        <v>184.9</v>
      </c>
      <c r="E43" t="n">
        <v>138.7</v>
      </c>
      <c r="F43" t="n">
        <v>138.7</v>
      </c>
      <c r="G43" t="n">
        <v>124.7</v>
      </c>
      <c r="H43" t="n">
        <v>124.6</v>
      </c>
      <c r="I43" t="n">
        <v>115.3</v>
      </c>
      <c r="J43" t="n">
        <v>115.5</v>
      </c>
      <c r="K43" t="n">
        <v>115.4</v>
      </c>
      <c r="L43" t="n">
        <v>115.6</v>
      </c>
      <c r="M43" t="n">
        <v>106.2</v>
      </c>
      <c r="N43" t="n">
        <v>105.6</v>
      </c>
      <c r="O43" t="n">
        <v>105.3</v>
      </c>
      <c r="P43" t="n">
        <v>105.2</v>
      </c>
      <c r="Q43" t="n">
        <v>82.09999999999999</v>
      </c>
      <c r="R43" t="n">
        <v>68</v>
      </c>
      <c r="S43" t="n">
        <v>39.7</v>
      </c>
      <c r="T43" t="inlineStr">
        <is>
          <t>-</t>
        </is>
      </c>
      <c r="U43" t="n">
        <v>36</v>
      </c>
      <c r="V43" t="inlineStr">
        <is>
          <t>-</t>
        </is>
      </c>
    </row>
    <row r="44">
      <c r="A44" s="5" t="inlineStr">
        <is>
          <t>Umsatz</t>
        </is>
      </c>
      <c r="B44" s="5" t="inlineStr">
        <is>
          <t>Revenue</t>
        </is>
      </c>
      <c r="C44" t="n">
        <v>40.11</v>
      </c>
      <c r="D44" t="n">
        <v>37.65</v>
      </c>
      <c r="E44" t="n">
        <v>31.76</v>
      </c>
      <c r="F44" t="n">
        <v>28</v>
      </c>
      <c r="G44" t="n">
        <v>28.15</v>
      </c>
      <c r="H44" t="n">
        <v>25.95</v>
      </c>
      <c r="I44" t="n">
        <v>27.75</v>
      </c>
      <c r="J44" t="n">
        <v>26.48</v>
      </c>
      <c r="K44" t="n">
        <v>25.79</v>
      </c>
      <c r="L44" t="n">
        <v>23.88</v>
      </c>
      <c r="M44" t="n">
        <v>21.49</v>
      </c>
      <c r="N44" t="n">
        <v>22.92</v>
      </c>
      <c r="O44" t="n">
        <v>25.43</v>
      </c>
      <c r="P44" t="n">
        <v>23.43</v>
      </c>
      <c r="Q44" t="n">
        <v>22.91</v>
      </c>
      <c r="R44" t="n">
        <v>22.08</v>
      </c>
      <c r="S44" t="n">
        <v>20.34</v>
      </c>
      <c r="T44" t="n">
        <v>20.02</v>
      </c>
      <c r="U44" t="n">
        <v>17.54</v>
      </c>
      <c r="V44" t="inlineStr">
        <is>
          <t>-</t>
        </is>
      </c>
    </row>
    <row r="45">
      <c r="A45" s="5" t="inlineStr">
        <is>
          <t>Buchwert je Aktie</t>
        </is>
      </c>
      <c r="B45" s="5" t="inlineStr">
        <is>
          <t>Book value per share</t>
        </is>
      </c>
      <c r="C45" t="n">
        <v>48.09</v>
      </c>
      <c r="D45" t="n">
        <v>45.25</v>
      </c>
      <c r="E45" t="n">
        <v>41.87</v>
      </c>
      <c r="F45" t="n">
        <v>40.5</v>
      </c>
      <c r="G45" t="n">
        <v>37.24</v>
      </c>
      <c r="H45" t="n">
        <v>34.91</v>
      </c>
      <c r="I45" t="n">
        <v>33.08</v>
      </c>
      <c r="J45" t="n">
        <v>31.56</v>
      </c>
      <c r="K45" t="n">
        <v>30.68</v>
      </c>
      <c r="L45" t="n">
        <v>29.58</v>
      </c>
      <c r="M45" t="n">
        <v>27.76</v>
      </c>
      <c r="N45" t="n">
        <v>26.72</v>
      </c>
      <c r="O45" t="n">
        <v>26.86</v>
      </c>
      <c r="P45" t="n">
        <v>25.4</v>
      </c>
      <c r="Q45" t="n">
        <v>23.49</v>
      </c>
      <c r="R45" t="n">
        <v>22.44</v>
      </c>
      <c r="S45" t="n">
        <v>21.29</v>
      </c>
      <c r="T45" t="n">
        <v>20.02</v>
      </c>
      <c r="U45" t="n">
        <v>21.8</v>
      </c>
      <c r="V45" t="inlineStr">
        <is>
          <t>-</t>
        </is>
      </c>
    </row>
    <row r="46">
      <c r="A46" s="5" t="inlineStr">
        <is>
          <t>Cashflow je Aktie</t>
        </is>
      </c>
      <c r="B46" s="5" t="inlineStr">
        <is>
          <t>Cashflow per share</t>
        </is>
      </c>
      <c r="C46" t="n">
        <v>10.31</v>
      </c>
      <c r="D46" t="n">
        <v>8.68</v>
      </c>
      <c r="E46" t="n">
        <v>8.56</v>
      </c>
      <c r="F46" t="n">
        <v>6.31</v>
      </c>
      <c r="G46" t="n">
        <v>7.07</v>
      </c>
      <c r="H46" t="n">
        <v>5.49</v>
      </c>
      <c r="I46" t="n">
        <v>6.23</v>
      </c>
      <c r="J46" t="n">
        <v>6</v>
      </c>
      <c r="K46" t="n">
        <v>6.73</v>
      </c>
      <c r="L46" t="n">
        <v>6.18</v>
      </c>
      <c r="M46" t="n">
        <v>4.65</v>
      </c>
      <c r="N46" t="n">
        <v>5.1</v>
      </c>
      <c r="O46" t="n">
        <v>5.22</v>
      </c>
      <c r="P46" t="n">
        <v>5.3</v>
      </c>
      <c r="Q46" t="n">
        <v>5.41</v>
      </c>
      <c r="R46" t="n">
        <v>5.74</v>
      </c>
      <c r="S46" t="n">
        <v>4.96</v>
      </c>
      <c r="T46" t="n">
        <v>4.39</v>
      </c>
      <c r="U46" t="n">
        <v>4.05</v>
      </c>
      <c r="V46" t="inlineStr">
        <is>
          <t>-</t>
        </is>
      </c>
    </row>
    <row r="47">
      <c r="A47" s="5" t="inlineStr">
        <is>
          <t>Bilanzsumme je Aktie</t>
        </is>
      </c>
      <c r="B47" s="5" t="inlineStr">
        <is>
          <t>Total assets per share</t>
        </is>
      </c>
      <c r="C47" t="n">
        <v>136.67</v>
      </c>
      <c r="D47" t="n">
        <v>123.92</v>
      </c>
      <c r="E47" t="n">
        <v>117.25</v>
      </c>
      <c r="F47" t="n">
        <v>96.06999999999999</v>
      </c>
      <c r="G47" t="n">
        <v>95.84999999999999</v>
      </c>
      <c r="H47" t="n">
        <v>97.69</v>
      </c>
      <c r="I47" t="n">
        <v>103.19</v>
      </c>
      <c r="J47" t="n">
        <v>104.55</v>
      </c>
      <c r="K47" t="n">
        <v>100.31</v>
      </c>
      <c r="L47" t="n">
        <v>99.79000000000001</v>
      </c>
      <c r="M47" t="n">
        <v>94.3</v>
      </c>
      <c r="N47" t="n">
        <v>70.81999999999999</v>
      </c>
      <c r="O47" t="n">
        <v>62.28</v>
      </c>
      <c r="P47" t="n">
        <v>46.93</v>
      </c>
      <c r="Q47" t="n">
        <v>43.33</v>
      </c>
      <c r="R47" t="n">
        <v>40.33</v>
      </c>
      <c r="S47" t="n">
        <v>40.31</v>
      </c>
      <c r="T47" t="n">
        <v>40.19</v>
      </c>
      <c r="U47" t="n">
        <v>40.75</v>
      </c>
      <c r="V47" t="inlineStr">
        <is>
          <t>-</t>
        </is>
      </c>
    </row>
    <row r="48">
      <c r="A48" s="5" t="inlineStr">
        <is>
          <t>Personal am Ende des Jahres</t>
        </is>
      </c>
      <c r="B48" s="5" t="inlineStr">
        <is>
          <t>Staff at the end of year</t>
        </is>
      </c>
      <c r="C48" t="n">
        <v>22514</v>
      </c>
      <c r="D48" t="n">
        <v>21961</v>
      </c>
      <c r="E48" t="n">
        <v>20673</v>
      </c>
      <c r="F48" t="n">
        <v>22650</v>
      </c>
      <c r="G48" t="n">
        <v>23038</v>
      </c>
      <c r="H48" t="n">
        <v>23116</v>
      </c>
      <c r="I48" t="n">
        <v>20947</v>
      </c>
      <c r="J48" t="n">
        <v>20963</v>
      </c>
      <c r="K48" t="n">
        <v>20595</v>
      </c>
      <c r="L48" t="n">
        <v>19792</v>
      </c>
      <c r="M48" t="n">
        <v>19970</v>
      </c>
      <c r="N48" t="n">
        <v>23079</v>
      </c>
      <c r="O48" t="n">
        <v>30437</v>
      </c>
      <c r="P48" t="n">
        <v>28246</v>
      </c>
      <c r="Q48" t="n">
        <v>25781</v>
      </c>
      <c r="R48" t="n">
        <v>24182</v>
      </c>
      <c r="S48" t="n">
        <v>23353</v>
      </c>
      <c r="T48" t="n">
        <v>21395</v>
      </c>
      <c r="U48" t="n">
        <v>15526</v>
      </c>
      <c r="V48" t="n">
        <v>14271</v>
      </c>
    </row>
    <row r="49">
      <c r="A49" s="5" t="inlineStr">
        <is>
          <t>Personalaufwand in Mio. EUR</t>
        </is>
      </c>
      <c r="B49" s="5" t="inlineStr">
        <is>
          <t>Personnel expenses in M</t>
        </is>
      </c>
      <c r="C49" t="n">
        <v>1223</v>
      </c>
      <c r="D49" t="n">
        <v>1182</v>
      </c>
      <c r="E49" t="n">
        <v>1093</v>
      </c>
      <c r="F49" t="n">
        <v>1067</v>
      </c>
      <c r="G49" t="n">
        <v>1027</v>
      </c>
      <c r="H49" t="n">
        <v>970.4</v>
      </c>
      <c r="I49" t="n">
        <v>946.8</v>
      </c>
      <c r="J49" t="n">
        <v>942.9</v>
      </c>
      <c r="K49" t="n">
        <v>906.3</v>
      </c>
      <c r="L49" t="n">
        <v>880.4</v>
      </c>
      <c r="M49" t="n">
        <v>866.9</v>
      </c>
      <c r="N49" t="n">
        <v>925.6</v>
      </c>
      <c r="O49" t="n">
        <v>1143</v>
      </c>
      <c r="P49" t="n">
        <v>1077</v>
      </c>
      <c r="Q49" t="n">
        <v>1033</v>
      </c>
      <c r="R49" t="n">
        <v>974.5</v>
      </c>
      <c r="S49" t="n">
        <v>933.9</v>
      </c>
      <c r="T49" t="n">
        <v>860.1</v>
      </c>
      <c r="U49" t="n">
        <v>689.2</v>
      </c>
      <c r="V49" t="n">
        <v>633.4</v>
      </c>
    </row>
    <row r="50">
      <c r="A50" s="5" t="inlineStr">
        <is>
          <t>Aufwand je Mitarbeiter in EUR</t>
        </is>
      </c>
      <c r="B50" s="5" t="inlineStr">
        <is>
          <t>Effort per employee</t>
        </is>
      </c>
      <c r="C50" t="n">
        <v>54313</v>
      </c>
      <c r="D50" t="n">
        <v>53836</v>
      </c>
      <c r="E50" t="n">
        <v>52866</v>
      </c>
      <c r="F50" t="n">
        <v>47095</v>
      </c>
      <c r="G50" t="n">
        <v>44566</v>
      </c>
      <c r="H50" t="n">
        <v>41980</v>
      </c>
      <c r="I50" t="n">
        <v>45200</v>
      </c>
      <c r="J50" t="n">
        <v>44979</v>
      </c>
      <c r="K50" t="n">
        <v>44006</v>
      </c>
      <c r="L50" t="n">
        <v>44483</v>
      </c>
      <c r="M50" t="n">
        <v>43410</v>
      </c>
      <c r="N50" t="n">
        <v>40106</v>
      </c>
      <c r="O50" t="n">
        <v>37563</v>
      </c>
      <c r="P50" t="n">
        <v>38126</v>
      </c>
      <c r="Q50" t="n">
        <v>40049</v>
      </c>
      <c r="R50" t="n">
        <v>40299</v>
      </c>
      <c r="S50" t="n">
        <v>39991</v>
      </c>
      <c r="T50" t="n">
        <v>40201</v>
      </c>
      <c r="U50" t="n">
        <v>44390</v>
      </c>
      <c r="V50" t="n">
        <v>44384</v>
      </c>
    </row>
    <row r="51">
      <c r="A51" s="5" t="inlineStr">
        <is>
          <t>Umsatz je Aktie</t>
        </is>
      </c>
      <c r="B51" s="5" t="inlineStr">
        <is>
          <t>Revenue per share</t>
        </is>
      </c>
      <c r="C51" t="n">
        <v>164600</v>
      </c>
      <c r="D51" t="n">
        <v>158385</v>
      </c>
      <c r="E51" t="n">
        <v>119311</v>
      </c>
      <c r="F51" t="n">
        <v>114181</v>
      </c>
      <c r="G51" t="n">
        <v>116290</v>
      </c>
      <c r="H51" t="n">
        <v>117411</v>
      </c>
      <c r="I51" t="n">
        <v>122280</v>
      </c>
      <c r="J51" t="n">
        <v>116491</v>
      </c>
      <c r="K51" t="n">
        <v>115135</v>
      </c>
      <c r="L51" t="n">
        <v>110883</v>
      </c>
      <c r="M51" t="n">
        <v>98778</v>
      </c>
      <c r="N51" t="n">
        <v>91061</v>
      </c>
      <c r="O51" t="n">
        <v>76518</v>
      </c>
      <c r="P51" t="n">
        <v>75901</v>
      </c>
      <c r="Q51" t="n">
        <v>81059</v>
      </c>
      <c r="R51" t="n">
        <v>82627</v>
      </c>
      <c r="S51" t="n">
        <v>78546</v>
      </c>
      <c r="T51" t="n">
        <v>84300</v>
      </c>
      <c r="U51" t="n">
        <v>101803</v>
      </c>
      <c r="V51" t="n">
        <v>107644</v>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row>
    <row r="53">
      <c r="A53" s="5" t="inlineStr">
        <is>
          <t>Gewinn je Mitarbeiter in EUR</t>
        </is>
      </c>
      <c r="B53" s="5" t="inlineStr">
        <is>
          <t>Earnings per employee</t>
        </is>
      </c>
      <c r="C53" t="n">
        <v>18686</v>
      </c>
      <c r="D53" t="n">
        <v>21579</v>
      </c>
      <c r="E53" t="n">
        <v>15973</v>
      </c>
      <c r="F53" t="n">
        <v>16574</v>
      </c>
      <c r="G53" t="n">
        <v>12002</v>
      </c>
      <c r="H53" t="n">
        <v>10153</v>
      </c>
      <c r="I53" t="n">
        <v>10550</v>
      </c>
      <c r="J53" t="n">
        <v>11368</v>
      </c>
      <c r="K53" t="n">
        <v>11673</v>
      </c>
      <c r="L53" t="n">
        <v>13283</v>
      </c>
      <c r="M53" t="n">
        <v>7511</v>
      </c>
      <c r="N53" t="n">
        <v>7496</v>
      </c>
      <c r="O53" t="n">
        <v>6857</v>
      </c>
      <c r="P53" t="n">
        <v>8118</v>
      </c>
      <c r="Q53" t="n">
        <v>6253</v>
      </c>
      <c r="R53" t="n">
        <v>5641</v>
      </c>
      <c r="S53" t="n">
        <v>4933</v>
      </c>
      <c r="T53" t="n">
        <v>-5646</v>
      </c>
      <c r="U53" t="n">
        <v>6512</v>
      </c>
      <c r="V53" t="n">
        <v>9039</v>
      </c>
    </row>
    <row r="54">
      <c r="A54" s="5" t="inlineStr">
        <is>
          <t>KGV (Kurs/Gewinn)</t>
        </is>
      </c>
      <c r="B54" s="5" t="inlineStr">
        <is>
          <t>PE (price/earnings)</t>
        </is>
      </c>
      <c r="C54" t="n">
        <v>16.7</v>
      </c>
      <c r="D54" t="n">
        <v>12.2</v>
      </c>
      <c r="E54" t="n">
        <v>25.7</v>
      </c>
      <c r="F54" t="n">
        <v>13.8</v>
      </c>
      <c r="G54" t="n">
        <v>19.6</v>
      </c>
      <c r="H54" t="n">
        <v>18.9</v>
      </c>
      <c r="I54" t="n">
        <v>22.7</v>
      </c>
      <c r="J54" t="n">
        <v>17</v>
      </c>
      <c r="K54" t="n">
        <v>14.5</v>
      </c>
      <c r="L54" t="n">
        <v>16.5</v>
      </c>
      <c r="M54" t="n">
        <v>22.1</v>
      </c>
      <c r="N54" t="n">
        <v>16.4</v>
      </c>
      <c r="O54" t="n">
        <v>23.6</v>
      </c>
      <c r="P54" t="n">
        <v>21.5</v>
      </c>
      <c r="Q54" t="n">
        <v>25.2</v>
      </c>
      <c r="R54" t="n">
        <v>20.8</v>
      </c>
      <c r="S54" t="n">
        <v>17.8</v>
      </c>
      <c r="T54" t="inlineStr">
        <is>
          <t>-</t>
        </is>
      </c>
      <c r="U54" t="n">
        <v>23.7</v>
      </c>
      <c r="V54" t="inlineStr">
        <is>
          <t>-</t>
        </is>
      </c>
    </row>
    <row r="55">
      <c r="A55" s="5" t="inlineStr">
        <is>
          <t>KUV (Kurs/Umsatz)</t>
        </is>
      </c>
      <c r="B55" s="5" t="inlineStr">
        <is>
          <t>PS (price/sales)</t>
        </is>
      </c>
      <c r="C55" t="n">
        <v>1.89</v>
      </c>
      <c r="D55" t="n">
        <v>1.66</v>
      </c>
      <c r="E55" t="n">
        <v>2.89</v>
      </c>
      <c r="F55" t="n">
        <v>2.01</v>
      </c>
      <c r="G55" t="n">
        <v>2.09</v>
      </c>
      <c r="H55" t="n">
        <v>1.85</v>
      </c>
      <c r="I55" t="n">
        <v>1.96</v>
      </c>
      <c r="J55" t="n">
        <v>1.66</v>
      </c>
      <c r="K55" t="n">
        <v>1.47</v>
      </c>
      <c r="L55" t="n">
        <v>1.97</v>
      </c>
      <c r="M55" t="n">
        <v>1.69</v>
      </c>
      <c r="N55" t="n">
        <v>1.35</v>
      </c>
      <c r="O55" t="n">
        <v>2.12</v>
      </c>
      <c r="P55" t="n">
        <v>2.31</v>
      </c>
      <c r="Q55" t="n">
        <v>1.96</v>
      </c>
      <c r="R55" t="n">
        <v>1.42</v>
      </c>
      <c r="S55" t="n">
        <v>1.12</v>
      </c>
      <c r="T55" t="n">
        <v>0.85</v>
      </c>
      <c r="U55" t="n">
        <v>1.51</v>
      </c>
      <c r="V55" t="inlineStr">
        <is>
          <t>-</t>
        </is>
      </c>
    </row>
    <row r="56">
      <c r="A56" s="5" t="inlineStr">
        <is>
          <t>KBV (Kurs/Buchwert)</t>
        </is>
      </c>
      <c r="B56" s="5" t="inlineStr">
        <is>
          <t>PB (price/book value)</t>
        </is>
      </c>
      <c r="C56" t="n">
        <v>1.58</v>
      </c>
      <c r="D56" t="n">
        <v>1.38</v>
      </c>
      <c r="E56" t="n">
        <v>2.19</v>
      </c>
      <c r="F56" t="n">
        <v>1.39</v>
      </c>
      <c r="G56" t="n">
        <v>1.58</v>
      </c>
      <c r="H56" t="n">
        <v>1.38</v>
      </c>
      <c r="I56" t="n">
        <v>1.64</v>
      </c>
      <c r="J56" t="n">
        <v>1.39</v>
      </c>
      <c r="K56" t="n">
        <v>1.24</v>
      </c>
      <c r="L56" t="n">
        <v>1.59</v>
      </c>
      <c r="M56" t="n">
        <v>1.31</v>
      </c>
      <c r="N56" t="n">
        <v>1.16</v>
      </c>
      <c r="O56" t="n">
        <v>2.01</v>
      </c>
      <c r="P56" t="n">
        <v>2.13</v>
      </c>
      <c r="Q56" t="n">
        <v>1.91</v>
      </c>
      <c r="R56" t="n">
        <v>1.4</v>
      </c>
      <c r="S56" t="n">
        <v>1.07</v>
      </c>
      <c r="T56" t="n">
        <v>0.85</v>
      </c>
      <c r="U56" t="n">
        <v>1.22</v>
      </c>
      <c r="V56" t="inlineStr">
        <is>
          <t>-</t>
        </is>
      </c>
    </row>
    <row r="57">
      <c r="A57" s="5" t="inlineStr">
        <is>
          <t>KCV (Kurs/Cashflow)</t>
        </is>
      </c>
      <c r="B57" s="5" t="inlineStr">
        <is>
          <t>PC (price/cashflow)</t>
        </is>
      </c>
      <c r="C57" t="n">
        <v>7.35</v>
      </c>
      <c r="D57" t="n">
        <v>7.19</v>
      </c>
      <c r="E57" t="n">
        <v>10.73</v>
      </c>
      <c r="F57" t="n">
        <v>8.9</v>
      </c>
      <c r="G57" t="n">
        <v>8.34</v>
      </c>
      <c r="H57" t="n">
        <v>8.76</v>
      </c>
      <c r="I57" t="n">
        <v>8.73</v>
      </c>
      <c r="J57" t="n">
        <v>7.33</v>
      </c>
      <c r="K57" t="n">
        <v>5.65</v>
      </c>
      <c r="L57" t="n">
        <v>7.64</v>
      </c>
      <c r="M57" t="n">
        <v>7.81</v>
      </c>
      <c r="N57" t="n">
        <v>6.06</v>
      </c>
      <c r="O57" t="n">
        <v>10.31</v>
      </c>
      <c r="P57" t="n">
        <v>10.19</v>
      </c>
      <c r="Q57" t="n">
        <v>8.289999999999999</v>
      </c>
      <c r="R57" t="n">
        <v>5.47</v>
      </c>
      <c r="S57" t="n">
        <v>4.6</v>
      </c>
      <c r="T57" t="n">
        <v>3.87</v>
      </c>
      <c r="U57" t="n">
        <v>6.55</v>
      </c>
      <c r="V57" t="inlineStr">
        <is>
          <t>-</t>
        </is>
      </c>
    </row>
    <row r="58">
      <c r="A58" s="5" t="inlineStr">
        <is>
          <t>Dividendenrendite in %</t>
        </is>
      </c>
      <c r="B58" s="5" t="inlineStr">
        <is>
          <t>Dividend Yield in %</t>
        </is>
      </c>
      <c r="C58" t="inlineStr">
        <is>
          <t>-</t>
        </is>
      </c>
      <c r="D58" t="n">
        <v>3.2</v>
      </c>
      <c r="E58" t="n">
        <v>1.63</v>
      </c>
      <c r="F58" t="n">
        <v>2.67</v>
      </c>
      <c r="G58" t="n">
        <v>2.29</v>
      </c>
      <c r="H58" t="n">
        <v>2.81</v>
      </c>
      <c r="I58" t="n">
        <v>2.3</v>
      </c>
      <c r="J58" t="n">
        <v>2.84</v>
      </c>
      <c r="K58" t="n">
        <v>3.29</v>
      </c>
      <c r="L58" t="n">
        <v>2.65</v>
      </c>
      <c r="M58" t="n">
        <v>3.17</v>
      </c>
      <c r="N58" t="n">
        <v>3.72</v>
      </c>
      <c r="O58" t="n">
        <v>2.13</v>
      </c>
      <c r="P58" t="n">
        <v>2.13</v>
      </c>
      <c r="Q58" t="n">
        <v>2</v>
      </c>
      <c r="R58" t="n">
        <v>2.39</v>
      </c>
      <c r="S58" t="n">
        <v>1.93</v>
      </c>
      <c r="T58" t="inlineStr">
        <is>
          <t>-</t>
        </is>
      </c>
      <c r="U58" t="n">
        <v>1.51</v>
      </c>
      <c r="V58" t="inlineStr">
        <is>
          <t>-</t>
        </is>
      </c>
    </row>
    <row r="59">
      <c r="A59" s="5" t="inlineStr">
        <is>
          <t>Gewinnrendite in %</t>
        </is>
      </c>
      <c r="B59" s="5" t="inlineStr">
        <is>
          <t>Return on profit in %</t>
        </is>
      </c>
      <c r="C59" t="n">
        <v>6</v>
      </c>
      <c r="D59" t="n">
        <v>8.199999999999999</v>
      </c>
      <c r="E59" t="n">
        <v>3.9</v>
      </c>
      <c r="F59" t="n">
        <v>7.2</v>
      </c>
      <c r="G59" t="n">
        <v>5.1</v>
      </c>
      <c r="H59" t="n">
        <v>5.3</v>
      </c>
      <c r="I59" t="n">
        <v>4.4</v>
      </c>
      <c r="J59" t="n">
        <v>5.9</v>
      </c>
      <c r="K59" t="n">
        <v>6.9</v>
      </c>
      <c r="L59" t="n">
        <v>6.1</v>
      </c>
      <c r="M59" t="n">
        <v>4.5</v>
      </c>
      <c r="N59" t="n">
        <v>6.1</v>
      </c>
      <c r="O59" t="n">
        <v>4.2</v>
      </c>
      <c r="P59" t="n">
        <v>4.6</v>
      </c>
      <c r="Q59" t="n">
        <v>4</v>
      </c>
      <c r="R59" t="n">
        <v>4.8</v>
      </c>
      <c r="S59" t="n">
        <v>5.6</v>
      </c>
      <c r="T59" t="n">
        <v>-7.9</v>
      </c>
      <c r="U59" t="n">
        <v>4.2</v>
      </c>
      <c r="V59" t="inlineStr">
        <is>
          <t>-</t>
        </is>
      </c>
    </row>
    <row r="60">
      <c r="A60" s="5" t="inlineStr">
        <is>
          <t>Eigenkapitalrendite in %</t>
        </is>
      </c>
      <c r="B60" s="5" t="inlineStr">
        <is>
          <t>Return on Equity in %</t>
        </is>
      </c>
      <c r="C60" t="n">
        <v>9.470000000000001</v>
      </c>
      <c r="D60" t="n">
        <v>11.34</v>
      </c>
      <c r="E60" t="n">
        <v>8.539999999999999</v>
      </c>
      <c r="F60" t="n">
        <v>10.04</v>
      </c>
      <c r="G60" t="n">
        <v>8.039999999999999</v>
      </c>
      <c r="H60" t="n">
        <v>7.29</v>
      </c>
      <c r="I60" t="n">
        <v>7.24</v>
      </c>
      <c r="J60" t="n">
        <v>8.19</v>
      </c>
      <c r="K60" t="n">
        <v>8.52</v>
      </c>
      <c r="L60" t="n">
        <v>9.67</v>
      </c>
      <c r="M60" t="n">
        <v>5.89</v>
      </c>
      <c r="N60" t="n">
        <v>7.06</v>
      </c>
      <c r="O60" t="n">
        <v>8.48</v>
      </c>
      <c r="P60" t="n">
        <v>9.869999999999999</v>
      </c>
      <c r="Q60" t="n">
        <v>7.52</v>
      </c>
      <c r="R60" t="n">
        <v>6.72</v>
      </c>
      <c r="S60" t="n">
        <v>6</v>
      </c>
      <c r="T60" t="n">
        <v>-6.7</v>
      </c>
      <c r="U60" t="n">
        <v>5.15</v>
      </c>
      <c r="V60" t="n">
        <v>12.66</v>
      </c>
    </row>
    <row r="61">
      <c r="A61" s="5" t="inlineStr">
        <is>
          <t>Umsatzrendite in %</t>
        </is>
      </c>
      <c r="B61" s="5" t="inlineStr">
        <is>
          <t>Return on sales in %</t>
        </is>
      </c>
      <c r="C61" t="n">
        <v>11.35</v>
      </c>
      <c r="D61" t="n">
        <v>13.62</v>
      </c>
      <c r="E61" t="n">
        <v>11.25</v>
      </c>
      <c r="F61" t="n">
        <v>14.52</v>
      </c>
      <c r="G61" t="n">
        <v>10.64</v>
      </c>
      <c r="H61" t="n">
        <v>9.800000000000001</v>
      </c>
      <c r="I61" t="n">
        <v>8.630000000000001</v>
      </c>
      <c r="J61" t="n">
        <v>9.76</v>
      </c>
      <c r="K61" t="n">
        <v>10.14</v>
      </c>
      <c r="L61" t="n">
        <v>11.98</v>
      </c>
      <c r="M61" t="n">
        <v>7.6</v>
      </c>
      <c r="N61" t="n">
        <v>8.23</v>
      </c>
      <c r="O61" t="n">
        <v>8.960000000000001</v>
      </c>
      <c r="P61" t="n">
        <v>10.7</v>
      </c>
      <c r="Q61" t="n">
        <v>7.71</v>
      </c>
      <c r="R61" t="n">
        <v>6.83</v>
      </c>
      <c r="S61" t="n">
        <v>6.28</v>
      </c>
      <c r="T61" t="n">
        <v>-6.7</v>
      </c>
      <c r="U61" t="n">
        <v>6.4</v>
      </c>
      <c r="V61" t="n">
        <v>8.4</v>
      </c>
    </row>
    <row r="62">
      <c r="A62" s="5" t="inlineStr">
        <is>
          <t>Gesamtkapitalrendite in %</t>
        </is>
      </c>
      <c r="B62" s="5" t="inlineStr">
        <is>
          <t>Total Return on Investment in %</t>
        </is>
      </c>
      <c r="C62" t="n">
        <v>4.89</v>
      </c>
      <c r="D62" t="n">
        <v>5.9</v>
      </c>
      <c r="E62" t="n">
        <v>4.77</v>
      </c>
      <c r="F62" t="n">
        <v>5.8</v>
      </c>
      <c r="G62" t="n">
        <v>4.89</v>
      </c>
      <c r="H62" t="n">
        <v>4.56</v>
      </c>
      <c r="I62" t="n">
        <v>4.59</v>
      </c>
      <c r="J62" t="n">
        <v>4.82</v>
      </c>
      <c r="K62" t="n">
        <v>4.68</v>
      </c>
      <c r="L62" t="n">
        <v>4.37</v>
      </c>
      <c r="M62" t="n">
        <v>2.69</v>
      </c>
      <c r="N62" t="n">
        <v>4.15</v>
      </c>
      <c r="O62" t="n">
        <v>4.47</v>
      </c>
      <c r="P62" t="n">
        <v>5.94</v>
      </c>
      <c r="Q62" t="n">
        <v>4.66</v>
      </c>
      <c r="R62" t="n">
        <v>4.37</v>
      </c>
      <c r="S62" t="n">
        <v>4.03</v>
      </c>
      <c r="T62" t="n">
        <v>-2.4</v>
      </c>
      <c r="U62" t="n">
        <v>4.74</v>
      </c>
      <c r="V62" t="n">
        <v>6.42</v>
      </c>
    </row>
    <row r="63">
      <c r="A63" s="5" t="inlineStr">
        <is>
          <t>Return on Investment in %</t>
        </is>
      </c>
      <c r="B63" s="5" t="inlineStr">
        <is>
          <t>Return on Investment in %</t>
        </is>
      </c>
      <c r="C63" t="n">
        <v>3.33</v>
      </c>
      <c r="D63" t="n">
        <v>4.14</v>
      </c>
      <c r="E63" t="n">
        <v>3.05</v>
      </c>
      <c r="F63" t="n">
        <v>4.23</v>
      </c>
      <c r="G63" t="n">
        <v>3.13</v>
      </c>
      <c r="H63" t="n">
        <v>2.6</v>
      </c>
      <c r="I63" t="n">
        <v>2.32</v>
      </c>
      <c r="J63" t="n">
        <v>2.47</v>
      </c>
      <c r="K63" t="n">
        <v>2.61</v>
      </c>
      <c r="L63" t="n">
        <v>2.87</v>
      </c>
      <c r="M63" t="n">
        <v>1.73</v>
      </c>
      <c r="N63" t="n">
        <v>2.66</v>
      </c>
      <c r="O63" t="n">
        <v>3.66</v>
      </c>
      <c r="P63" t="n">
        <v>5.34</v>
      </c>
      <c r="Q63" t="n">
        <v>4.08</v>
      </c>
      <c r="R63" t="n">
        <v>3.74</v>
      </c>
      <c r="S63" t="n">
        <v>3.17</v>
      </c>
      <c r="T63" t="n">
        <v>-3.34</v>
      </c>
      <c r="U63" t="n">
        <v>2.75</v>
      </c>
      <c r="V63" t="n">
        <v>4.24</v>
      </c>
    </row>
    <row r="64">
      <c r="A64" s="5" t="inlineStr">
        <is>
          <t>Arbeitsintensität in %</t>
        </is>
      </c>
      <c r="B64" s="5" t="inlineStr">
        <is>
          <t>Work Intensity in %</t>
        </is>
      </c>
      <c r="C64" t="n">
        <v>9.85</v>
      </c>
      <c r="D64" t="n">
        <v>11.58</v>
      </c>
      <c r="E64" t="n">
        <v>9.720000000000001</v>
      </c>
      <c r="F64" t="n">
        <v>13.24</v>
      </c>
      <c r="G64" t="n">
        <v>10.41</v>
      </c>
      <c r="H64" t="n">
        <v>10.34</v>
      </c>
      <c r="I64" t="n">
        <v>13.68</v>
      </c>
      <c r="J64" t="n">
        <v>15.56</v>
      </c>
      <c r="K64" t="n">
        <v>15.81</v>
      </c>
      <c r="L64" t="n">
        <v>26.1</v>
      </c>
      <c r="M64" t="n">
        <v>29.02</v>
      </c>
      <c r="N64" t="n">
        <v>24.14</v>
      </c>
      <c r="O64" t="n">
        <v>19.28</v>
      </c>
      <c r="P64" t="n">
        <v>21.31</v>
      </c>
      <c r="Q64" t="n">
        <v>21.58</v>
      </c>
      <c r="R64" t="n">
        <v>26.03</v>
      </c>
      <c r="S64" t="n">
        <v>25.77</v>
      </c>
      <c r="T64" t="n">
        <v>24.04</v>
      </c>
      <c r="U64" t="n">
        <v>10.93</v>
      </c>
      <c r="V64" t="n">
        <v>8.68</v>
      </c>
    </row>
    <row r="65">
      <c r="A65" s="5" t="inlineStr">
        <is>
          <t>Eigenkapitalquote in %</t>
        </is>
      </c>
      <c r="B65" s="5" t="inlineStr">
        <is>
          <t>Equity Ratio in %</t>
        </is>
      </c>
      <c r="C65" t="n">
        <v>35.19</v>
      </c>
      <c r="D65" t="n">
        <v>36.51</v>
      </c>
      <c r="E65" t="n">
        <v>35.71</v>
      </c>
      <c r="F65" t="n">
        <v>42.15</v>
      </c>
      <c r="G65" t="n">
        <v>38.85</v>
      </c>
      <c r="H65" t="n">
        <v>35.74</v>
      </c>
      <c r="I65" t="n">
        <v>32.06</v>
      </c>
      <c r="J65" t="n">
        <v>30.18</v>
      </c>
      <c r="K65" t="n">
        <v>30.59</v>
      </c>
      <c r="L65" t="n">
        <v>29.64</v>
      </c>
      <c r="M65" t="n">
        <v>29.44</v>
      </c>
      <c r="N65" t="n">
        <v>37.72</v>
      </c>
      <c r="O65" t="n">
        <v>43.13</v>
      </c>
      <c r="P65" t="n">
        <v>54.12</v>
      </c>
      <c r="Q65" t="n">
        <v>54.22</v>
      </c>
      <c r="R65" t="n">
        <v>55.64</v>
      </c>
      <c r="S65" t="n">
        <v>52.8</v>
      </c>
      <c r="T65" t="n">
        <v>49.81</v>
      </c>
      <c r="U65" t="n">
        <v>53.49</v>
      </c>
      <c r="V65" t="n">
        <v>33.5</v>
      </c>
    </row>
    <row r="66">
      <c r="A66" s="5" t="inlineStr">
        <is>
          <t>Fremdkapitalquote in %</t>
        </is>
      </c>
      <c r="B66" s="5" t="inlineStr">
        <is>
          <t>Debt Ratio in %</t>
        </is>
      </c>
      <c r="C66" t="n">
        <v>64.81</v>
      </c>
      <c r="D66" t="n">
        <v>63.49</v>
      </c>
      <c r="E66" t="n">
        <v>64.29000000000001</v>
      </c>
      <c r="F66" t="n">
        <v>57.85</v>
      </c>
      <c r="G66" t="n">
        <v>61.15</v>
      </c>
      <c r="H66" t="n">
        <v>64.26000000000001</v>
      </c>
      <c r="I66" t="n">
        <v>67.94</v>
      </c>
      <c r="J66" t="n">
        <v>69.81999999999999</v>
      </c>
      <c r="K66" t="n">
        <v>69.41</v>
      </c>
      <c r="L66" t="n">
        <v>70.36</v>
      </c>
      <c r="M66" t="n">
        <v>70.56</v>
      </c>
      <c r="N66" t="n">
        <v>62.28</v>
      </c>
      <c r="O66" t="n">
        <v>56.87</v>
      </c>
      <c r="P66" t="n">
        <v>45.88</v>
      </c>
      <c r="Q66" t="n">
        <v>45.78</v>
      </c>
      <c r="R66" t="n">
        <v>44.36</v>
      </c>
      <c r="S66" t="n">
        <v>47.2</v>
      </c>
      <c r="T66" t="n">
        <v>50.19</v>
      </c>
      <c r="U66" t="n">
        <v>46.51</v>
      </c>
      <c r="V66" t="n">
        <v>66.5</v>
      </c>
    </row>
    <row r="67">
      <c r="A67" s="5" t="inlineStr">
        <is>
          <t>Verschuldungsgrad in %</t>
        </is>
      </c>
      <c r="B67" s="5" t="inlineStr">
        <is>
          <t>Finance Gearing in %</t>
        </is>
      </c>
      <c r="C67" t="n">
        <v>184.2</v>
      </c>
      <c r="D67" t="n">
        <v>173.88</v>
      </c>
      <c r="E67" t="n">
        <v>180.04</v>
      </c>
      <c r="F67" t="n">
        <v>137.22</v>
      </c>
      <c r="G67" t="n">
        <v>157.39</v>
      </c>
      <c r="H67" t="n">
        <v>179.82</v>
      </c>
      <c r="I67" t="n">
        <v>211.93</v>
      </c>
      <c r="J67" t="n">
        <v>231.31</v>
      </c>
      <c r="K67" t="n">
        <v>226.94</v>
      </c>
      <c r="L67" t="n">
        <v>237.39</v>
      </c>
      <c r="M67" t="n">
        <v>239.68</v>
      </c>
      <c r="N67" t="n">
        <v>165.09</v>
      </c>
      <c r="O67" t="n">
        <v>131.87</v>
      </c>
      <c r="P67" t="n">
        <v>84.79000000000001</v>
      </c>
      <c r="Q67" t="n">
        <v>84.44</v>
      </c>
      <c r="R67" t="n">
        <v>79.73999999999999</v>
      </c>
      <c r="S67" t="n">
        <v>89.39</v>
      </c>
      <c r="T67" t="n">
        <v>100.77</v>
      </c>
      <c r="U67" t="n">
        <v>86.94</v>
      </c>
      <c r="V67" t="n">
        <v>198.51</v>
      </c>
    </row>
    <row r="68">
      <c r="A68" s="5" t="inlineStr"/>
      <c r="B68" s="5" t="inlineStr"/>
    </row>
    <row r="69">
      <c r="A69" s="5" t="inlineStr">
        <is>
          <t>Kurzfristige Vermögensquote in %</t>
        </is>
      </c>
      <c r="B69" s="5" t="inlineStr">
        <is>
          <t>Current Assets Ratio in %</t>
        </is>
      </c>
      <c r="C69" t="n">
        <v>9.85</v>
      </c>
      <c r="D69" t="n">
        <v>11.58</v>
      </c>
      <c r="E69" t="n">
        <v>9.720000000000001</v>
      </c>
      <c r="F69" t="n">
        <v>13.24</v>
      </c>
      <c r="G69" t="n">
        <v>10.41</v>
      </c>
      <c r="H69" t="n">
        <v>10.34</v>
      </c>
      <c r="I69" t="n">
        <v>13.68</v>
      </c>
      <c r="J69" t="n">
        <v>15.56</v>
      </c>
      <c r="K69" t="n">
        <v>15.82</v>
      </c>
      <c r="L69" t="n">
        <v>26.1</v>
      </c>
      <c r="M69" t="n">
        <v>29.02</v>
      </c>
      <c r="N69" t="n">
        <v>24.15</v>
      </c>
      <c r="O69" t="n">
        <v>19.28</v>
      </c>
      <c r="P69" t="n">
        <v>21.31</v>
      </c>
      <c r="Q69" t="n">
        <v>21.58</v>
      </c>
      <c r="R69" t="n">
        <v>26.03</v>
      </c>
      <c r="S69" t="n">
        <v>25.78</v>
      </c>
      <c r="T69" t="n">
        <v>24.04</v>
      </c>
      <c r="U69" t="n">
        <v>10.93</v>
      </c>
    </row>
    <row r="70">
      <c r="A70" s="5" t="inlineStr">
        <is>
          <t>Nettogewinn Marge in %</t>
        </is>
      </c>
      <c r="B70" s="5" t="inlineStr">
        <is>
          <t>Net Profit Marge in %</t>
        </is>
      </c>
      <c r="C70" t="n">
        <v>1048.87</v>
      </c>
      <c r="D70" t="n">
        <v>1258.7</v>
      </c>
      <c r="E70" t="n">
        <v>1039.67</v>
      </c>
      <c r="F70" t="n">
        <v>1340.71</v>
      </c>
      <c r="G70" t="n">
        <v>982.24</v>
      </c>
      <c r="H70" t="n">
        <v>904.4299999999999</v>
      </c>
      <c r="I70" t="n">
        <v>796.4</v>
      </c>
      <c r="J70" t="n">
        <v>899.92</v>
      </c>
      <c r="K70" t="n">
        <v>932.14</v>
      </c>
      <c r="L70" t="n">
        <v>1100.92</v>
      </c>
      <c r="M70" t="n">
        <v>698</v>
      </c>
      <c r="N70" t="n">
        <v>754.8</v>
      </c>
      <c r="O70" t="n">
        <v>820.6799999999999</v>
      </c>
      <c r="P70" t="n">
        <v>978.66</v>
      </c>
      <c r="Q70" t="n">
        <v>703.62</v>
      </c>
      <c r="R70" t="n">
        <v>617.75</v>
      </c>
      <c r="S70" t="n">
        <v>566.37</v>
      </c>
      <c r="T70" t="n">
        <v>-603.4</v>
      </c>
      <c r="U70" t="n">
        <v>576.4</v>
      </c>
    </row>
    <row r="71">
      <c r="A71" s="5" t="inlineStr">
        <is>
          <t>Operative Ergebnis Marge in %</t>
        </is>
      </c>
      <c r="B71" s="5" t="inlineStr">
        <is>
          <t>EBIT Marge in %</t>
        </is>
      </c>
      <c r="C71" t="n">
        <v>1757.67</v>
      </c>
      <c r="D71" t="n">
        <v>1940.24</v>
      </c>
      <c r="E71" t="n">
        <v>2024.56</v>
      </c>
      <c r="F71" t="n">
        <v>2477.5</v>
      </c>
      <c r="G71" t="n">
        <v>1849.02</v>
      </c>
      <c r="H71" t="n">
        <v>1860.5</v>
      </c>
      <c r="I71" t="n">
        <v>1903.06</v>
      </c>
      <c r="J71" t="n">
        <v>1880.66</v>
      </c>
      <c r="K71" t="n">
        <v>1925.55</v>
      </c>
      <c r="L71" t="n">
        <v>1804.44</v>
      </c>
      <c r="M71" t="n">
        <v>1351.33</v>
      </c>
      <c r="N71" t="n">
        <v>1573.73</v>
      </c>
      <c r="O71" t="n">
        <v>1318.91</v>
      </c>
      <c r="P71" t="n">
        <v>1410.16</v>
      </c>
      <c r="Q71" t="n">
        <v>1360.1</v>
      </c>
      <c r="R71" t="n">
        <v>1273.1</v>
      </c>
      <c r="S71" t="n">
        <v>1051.13</v>
      </c>
      <c r="T71" t="n">
        <v>1504</v>
      </c>
      <c r="U71" t="n">
        <v>1759.41</v>
      </c>
    </row>
    <row r="72">
      <c r="A72" s="5" t="inlineStr">
        <is>
          <t>Vermögensumsschlag in %</t>
        </is>
      </c>
      <c r="B72" s="5" t="inlineStr">
        <is>
          <t>Asset Turnover in %</t>
        </is>
      </c>
      <c r="C72" t="n">
        <v>0.32</v>
      </c>
      <c r="D72" t="n">
        <v>0.33</v>
      </c>
      <c r="E72" t="n">
        <v>0.29</v>
      </c>
      <c r="F72" t="n">
        <v>0.32</v>
      </c>
      <c r="G72" t="n">
        <v>0.32</v>
      </c>
      <c r="H72" t="n">
        <v>0.29</v>
      </c>
      <c r="I72" t="n">
        <v>0.29</v>
      </c>
      <c r="J72" t="n">
        <v>0.27</v>
      </c>
      <c r="K72" t="n">
        <v>0.28</v>
      </c>
      <c r="L72" t="n">
        <v>0.26</v>
      </c>
      <c r="M72" t="n">
        <v>0.25</v>
      </c>
      <c r="N72" t="n">
        <v>0.35</v>
      </c>
      <c r="O72" t="n">
        <v>0.45</v>
      </c>
      <c r="P72" t="n">
        <v>0.55</v>
      </c>
      <c r="Q72" t="n">
        <v>0.58</v>
      </c>
      <c r="R72" t="n">
        <v>0.6</v>
      </c>
      <c r="S72" t="n">
        <v>0.5600000000000001</v>
      </c>
      <c r="T72" t="n">
        <v>0.55</v>
      </c>
      <c r="U72" t="n">
        <v>0.48</v>
      </c>
    </row>
    <row r="73">
      <c r="A73" s="5" t="inlineStr">
        <is>
          <t>Langfristige Vermögensquote in %</t>
        </is>
      </c>
      <c r="B73" s="5" t="inlineStr">
        <is>
          <t>Non-Current Assets Ratio in %</t>
        </is>
      </c>
      <c r="C73" t="n">
        <v>89.53</v>
      </c>
      <c r="D73" t="n">
        <v>87.93000000000001</v>
      </c>
      <c r="E73" t="n">
        <v>89.90000000000001</v>
      </c>
      <c r="F73" t="n">
        <v>86.34</v>
      </c>
      <c r="G73" t="n">
        <v>89.22</v>
      </c>
      <c r="H73" t="n">
        <v>89.31999999999999</v>
      </c>
      <c r="I73" t="n">
        <v>85.87</v>
      </c>
      <c r="J73" t="n">
        <v>83.93000000000001</v>
      </c>
      <c r="K73" t="n">
        <v>83.66</v>
      </c>
      <c r="L73" t="n">
        <v>73.43000000000001</v>
      </c>
      <c r="M73" t="n">
        <v>70.34</v>
      </c>
      <c r="N73" t="n">
        <v>75.39</v>
      </c>
      <c r="O73" t="n">
        <v>80.59999999999999</v>
      </c>
      <c r="P73" t="n">
        <v>78.3</v>
      </c>
      <c r="Q73" t="n">
        <v>77.94</v>
      </c>
      <c r="R73" t="n">
        <v>72.59999999999999</v>
      </c>
      <c r="S73" t="n">
        <v>72.73999999999999</v>
      </c>
      <c r="T73" t="n">
        <v>74.54000000000001</v>
      </c>
      <c r="U73" t="n">
        <v>87.77</v>
      </c>
    </row>
    <row r="74">
      <c r="A74" s="5" t="inlineStr">
        <is>
          <t>Gesamtkapitalrentabilität</t>
        </is>
      </c>
      <c r="B74" s="5" t="inlineStr">
        <is>
          <t>ROA Return on Assets in %</t>
        </is>
      </c>
      <c r="C74" t="n">
        <v>3.33</v>
      </c>
      <c r="D74" t="n">
        <v>4.14</v>
      </c>
      <c r="E74" t="n">
        <v>3.05</v>
      </c>
      <c r="F74" t="n">
        <v>4.23</v>
      </c>
      <c r="G74" t="n">
        <v>3.13</v>
      </c>
      <c r="H74" t="n">
        <v>2.6</v>
      </c>
      <c r="I74" t="n">
        <v>2.32</v>
      </c>
      <c r="J74" t="n">
        <v>2.47</v>
      </c>
      <c r="K74" t="n">
        <v>2.61</v>
      </c>
      <c r="L74" t="n">
        <v>2.87</v>
      </c>
      <c r="M74" t="n">
        <v>1.73</v>
      </c>
      <c r="N74" t="n">
        <v>2.66</v>
      </c>
      <c r="O74" t="n">
        <v>3.66</v>
      </c>
      <c r="P74" t="n">
        <v>5.34</v>
      </c>
      <c r="Q74" t="n">
        <v>4.08</v>
      </c>
      <c r="R74" t="n">
        <v>3.74</v>
      </c>
      <c r="S74" t="n">
        <v>3.17</v>
      </c>
      <c r="T74" t="n">
        <v>-3.34</v>
      </c>
      <c r="U74" t="n">
        <v>2.75</v>
      </c>
    </row>
    <row r="75">
      <c r="A75" s="5" t="inlineStr">
        <is>
          <t>Ertrag des eingesetzten Kapitals</t>
        </is>
      </c>
      <c r="B75" s="5" t="inlineStr">
        <is>
          <t>ROCE Return on Cap. Empl. in %</t>
        </is>
      </c>
      <c r="C75" t="n">
        <v>6.31</v>
      </c>
      <c r="D75" t="n">
        <v>7.28</v>
      </c>
      <c r="E75" t="n">
        <v>6.72</v>
      </c>
      <c r="F75" t="n">
        <v>8.720000000000001</v>
      </c>
      <c r="G75" t="n">
        <v>6.72</v>
      </c>
      <c r="H75" t="n">
        <v>5.89</v>
      </c>
      <c r="I75" t="n">
        <v>6.13</v>
      </c>
      <c r="J75" t="n">
        <v>5.63</v>
      </c>
      <c r="K75" t="n">
        <v>5.94</v>
      </c>
      <c r="L75" t="n">
        <v>5.16</v>
      </c>
      <c r="M75" t="n">
        <v>3.66</v>
      </c>
      <c r="N75" t="n">
        <v>6.82</v>
      </c>
      <c r="O75" t="n">
        <v>7.37</v>
      </c>
      <c r="P75" t="n">
        <v>9.210000000000001</v>
      </c>
      <c r="Q75" t="n">
        <v>9.42</v>
      </c>
      <c r="R75" t="inlineStr">
        <is>
          <t>-</t>
        </is>
      </c>
      <c r="S75" t="inlineStr">
        <is>
          <t>-</t>
        </is>
      </c>
      <c r="T75" t="inlineStr">
        <is>
          <t>-</t>
        </is>
      </c>
      <c r="U75" t="inlineStr">
        <is>
          <t>-</t>
        </is>
      </c>
    </row>
    <row r="76">
      <c r="A76" s="5" t="inlineStr">
        <is>
          <t>Eigenkapital zu Anlagevermögen</t>
        </is>
      </c>
      <c r="B76" s="5" t="inlineStr">
        <is>
          <t>Equity to Fixed Assets in %</t>
        </is>
      </c>
      <c r="C76" t="n">
        <v>39.3</v>
      </c>
      <c r="D76" t="n">
        <v>41.52</v>
      </c>
      <c r="E76" t="n">
        <v>39.72</v>
      </c>
      <c r="F76" t="n">
        <v>48.82</v>
      </c>
      <c r="G76" t="n">
        <v>43.54</v>
      </c>
      <c r="H76" t="n">
        <v>40.01</v>
      </c>
      <c r="I76" t="n">
        <v>37.34</v>
      </c>
      <c r="J76" t="n">
        <v>35.96</v>
      </c>
      <c r="K76" t="n">
        <v>36.56</v>
      </c>
      <c r="L76" t="n">
        <v>40.36</v>
      </c>
      <c r="M76" t="n">
        <v>41.86</v>
      </c>
      <c r="N76" t="n">
        <v>50.04</v>
      </c>
      <c r="O76" t="n">
        <v>53.5</v>
      </c>
      <c r="P76" t="n">
        <v>69.09999999999999</v>
      </c>
      <c r="Q76" t="n">
        <v>69.58</v>
      </c>
      <c r="R76" t="n">
        <v>76.64</v>
      </c>
      <c r="S76" t="n">
        <v>72.59</v>
      </c>
      <c r="T76" t="n">
        <v>66.8</v>
      </c>
      <c r="U76" t="n">
        <v>60.94</v>
      </c>
    </row>
    <row r="77">
      <c r="A77" s="5" t="inlineStr">
        <is>
          <t>Liquidität Dritten Grades</t>
        </is>
      </c>
      <c r="B77" s="5" t="inlineStr">
        <is>
          <t>Current Ratio in %</t>
        </is>
      </c>
      <c r="C77" t="n">
        <v>85.5</v>
      </c>
      <c r="D77" t="n">
        <v>93.70999999999999</v>
      </c>
      <c r="E77" t="n">
        <v>83.56999999999999</v>
      </c>
      <c r="F77" t="n">
        <v>127.87</v>
      </c>
      <c r="G77" t="n">
        <v>83.34999999999999</v>
      </c>
      <c r="H77" t="n">
        <v>113.77</v>
      </c>
      <c r="I77" t="n">
        <v>144.57</v>
      </c>
      <c r="J77" t="n">
        <v>187.66</v>
      </c>
      <c r="K77" t="n">
        <v>169.45</v>
      </c>
      <c r="L77" t="n">
        <v>290.96</v>
      </c>
      <c r="M77" t="n">
        <v>351.08</v>
      </c>
      <c r="N77" t="n">
        <v>130.23</v>
      </c>
      <c r="O77" t="n">
        <v>95.23999999999999</v>
      </c>
      <c r="P77" t="n">
        <v>129.33</v>
      </c>
      <c r="Q77" t="n">
        <v>132.59</v>
      </c>
      <c r="R77" t="inlineStr">
        <is>
          <t>-</t>
        </is>
      </c>
      <c r="S77" t="inlineStr">
        <is>
          <t>-</t>
        </is>
      </c>
      <c r="T77" t="inlineStr">
        <is>
          <t>-</t>
        </is>
      </c>
      <c r="U77" t="inlineStr">
        <is>
          <t>-</t>
        </is>
      </c>
    </row>
    <row r="78">
      <c r="A78" s="5" t="inlineStr">
        <is>
          <t>Operativer Cashflow</t>
        </is>
      </c>
      <c r="B78" s="5" t="inlineStr">
        <is>
          <t>Operating Cashflow in M</t>
        </is>
      </c>
      <c r="C78" t="n">
        <v>679.0665</v>
      </c>
      <c r="D78" t="n">
        <v>664.2841000000001</v>
      </c>
      <c r="E78" t="n">
        <v>991.3447</v>
      </c>
      <c r="F78" t="n">
        <v>822.004</v>
      </c>
      <c r="G78" t="n">
        <v>769.8654</v>
      </c>
      <c r="H78" t="n">
        <v>808.2851999999999</v>
      </c>
      <c r="I78" t="n">
        <v>805.6917000000001</v>
      </c>
      <c r="J78" t="n">
        <v>675.8992999999999</v>
      </c>
      <c r="K78" t="n">
        <v>519.574</v>
      </c>
      <c r="L78" t="n">
        <v>702.116</v>
      </c>
      <c r="M78" t="n">
        <v>716.958</v>
      </c>
      <c r="N78" t="n">
        <v>555.702</v>
      </c>
      <c r="O78" t="n">
        <v>944.396</v>
      </c>
      <c r="P78" t="n">
        <v>932.385</v>
      </c>
      <c r="Q78" t="n">
        <v>756.048</v>
      </c>
      <c r="R78" t="n">
        <v>495.035</v>
      </c>
      <c r="S78" t="n">
        <v>414.92</v>
      </c>
      <c r="T78" t="n">
        <v>348.687</v>
      </c>
      <c r="U78" t="n">
        <v>590.155</v>
      </c>
    </row>
    <row r="79">
      <c r="A79" s="5" t="inlineStr">
        <is>
          <t>Aktienrückkauf</t>
        </is>
      </c>
      <c r="B79" s="5" t="inlineStr">
        <is>
          <t>Share Buyback in M</t>
        </is>
      </c>
      <c r="C79" t="n">
        <v>0</v>
      </c>
      <c r="D79" t="n">
        <v>0</v>
      </c>
      <c r="E79" t="n">
        <v>-0.03000000000000114</v>
      </c>
      <c r="F79" t="n">
        <v>-0.04999999999999716</v>
      </c>
      <c r="G79" t="n">
        <v>-0.04000000000000625</v>
      </c>
      <c r="H79" t="n">
        <v>0.02000000000001023</v>
      </c>
      <c r="I79" t="n">
        <v>-0.08000000000001251</v>
      </c>
      <c r="J79" t="n">
        <v>-0.25</v>
      </c>
      <c r="K79" t="n">
        <v>-0.05999999999998806</v>
      </c>
      <c r="L79" t="n">
        <v>-0.1000000000000085</v>
      </c>
      <c r="M79" t="n">
        <v>-0.09999999999999432</v>
      </c>
      <c r="N79" t="n">
        <v>-0.1000000000000085</v>
      </c>
      <c r="O79" t="n">
        <v>-0.09999999999999432</v>
      </c>
      <c r="P79" t="n">
        <v>-0.2999999999999972</v>
      </c>
      <c r="Q79" t="n">
        <v>-0.7000000000000028</v>
      </c>
      <c r="R79" t="n">
        <v>-0.2999999999999972</v>
      </c>
      <c r="S79" t="n">
        <v>-0.1000000000000085</v>
      </c>
      <c r="T79" t="n">
        <v>0</v>
      </c>
      <c r="U79" t="inlineStr">
        <is>
          <t>-</t>
        </is>
      </c>
    </row>
    <row r="80">
      <c r="A80" s="5" t="inlineStr">
        <is>
          <t>Umsatzwachstum 1J in %</t>
        </is>
      </c>
      <c r="B80" s="5" t="inlineStr">
        <is>
          <t>Revenue Growth 1Y in %</t>
        </is>
      </c>
      <c r="C80" t="n">
        <v>6.53</v>
      </c>
      <c r="D80" t="n">
        <v>18.55</v>
      </c>
      <c r="E80" t="n">
        <v>13.43</v>
      </c>
      <c r="F80" t="n">
        <v>-0.53</v>
      </c>
      <c r="G80" t="n">
        <v>8.48</v>
      </c>
      <c r="H80" t="n">
        <v>-6.49</v>
      </c>
      <c r="I80" t="n">
        <v>4.8</v>
      </c>
      <c r="J80" t="n">
        <v>2.68</v>
      </c>
      <c r="K80" t="n">
        <v>8</v>
      </c>
      <c r="L80" t="n">
        <v>11.12</v>
      </c>
      <c r="M80" t="n">
        <v>-6.24</v>
      </c>
      <c r="N80" t="n">
        <v>-9.869999999999999</v>
      </c>
      <c r="O80" t="n">
        <v>8.539999999999999</v>
      </c>
      <c r="P80" t="n">
        <v>2.27</v>
      </c>
      <c r="Q80" t="n">
        <v>3.76</v>
      </c>
      <c r="R80" t="n">
        <v>8.550000000000001</v>
      </c>
      <c r="S80" t="n">
        <v>1.6</v>
      </c>
      <c r="T80" t="n">
        <v>14.14</v>
      </c>
      <c r="U80" t="inlineStr">
        <is>
          <t>-</t>
        </is>
      </c>
    </row>
    <row r="81">
      <c r="A81" s="5" t="inlineStr">
        <is>
          <t>Umsatzwachstum 3J in %</t>
        </is>
      </c>
      <c r="B81" s="5" t="inlineStr">
        <is>
          <t>Revenue Growth 3Y in %</t>
        </is>
      </c>
      <c r="C81" t="n">
        <v>12.84</v>
      </c>
      <c r="D81" t="n">
        <v>10.48</v>
      </c>
      <c r="E81" t="n">
        <v>7.13</v>
      </c>
      <c r="F81" t="n">
        <v>0.49</v>
      </c>
      <c r="G81" t="n">
        <v>2.26</v>
      </c>
      <c r="H81" t="n">
        <v>0.33</v>
      </c>
      <c r="I81" t="n">
        <v>5.16</v>
      </c>
      <c r="J81" t="n">
        <v>7.27</v>
      </c>
      <c r="K81" t="n">
        <v>4.29</v>
      </c>
      <c r="L81" t="n">
        <v>-1.66</v>
      </c>
      <c r="M81" t="n">
        <v>-2.52</v>
      </c>
      <c r="N81" t="n">
        <v>0.31</v>
      </c>
      <c r="O81" t="n">
        <v>4.86</v>
      </c>
      <c r="P81" t="n">
        <v>4.86</v>
      </c>
      <c r="Q81" t="n">
        <v>4.64</v>
      </c>
      <c r="R81" t="n">
        <v>8.1</v>
      </c>
      <c r="S81" t="inlineStr">
        <is>
          <t>-</t>
        </is>
      </c>
      <c r="T81" t="inlineStr">
        <is>
          <t>-</t>
        </is>
      </c>
      <c r="U81" t="inlineStr">
        <is>
          <t>-</t>
        </is>
      </c>
    </row>
    <row r="82">
      <c r="A82" s="5" t="inlineStr">
        <is>
          <t>Umsatzwachstum 5J in %</t>
        </is>
      </c>
      <c r="B82" s="5" t="inlineStr">
        <is>
          <t>Revenue Growth 5Y in %</t>
        </is>
      </c>
      <c r="C82" t="n">
        <v>9.289999999999999</v>
      </c>
      <c r="D82" t="n">
        <v>6.69</v>
      </c>
      <c r="E82" t="n">
        <v>3.94</v>
      </c>
      <c r="F82" t="n">
        <v>1.79</v>
      </c>
      <c r="G82" t="n">
        <v>3.49</v>
      </c>
      <c r="H82" t="n">
        <v>4.02</v>
      </c>
      <c r="I82" t="n">
        <v>4.07</v>
      </c>
      <c r="J82" t="n">
        <v>1.14</v>
      </c>
      <c r="K82" t="n">
        <v>2.31</v>
      </c>
      <c r="L82" t="n">
        <v>1.16</v>
      </c>
      <c r="M82" t="n">
        <v>-0.31</v>
      </c>
      <c r="N82" t="n">
        <v>2.65</v>
      </c>
      <c r="O82" t="n">
        <v>4.94</v>
      </c>
      <c r="P82" t="n">
        <v>6.06</v>
      </c>
      <c r="Q82" t="inlineStr">
        <is>
          <t>-</t>
        </is>
      </c>
      <c r="R82" t="inlineStr">
        <is>
          <t>-</t>
        </is>
      </c>
      <c r="S82" t="inlineStr">
        <is>
          <t>-</t>
        </is>
      </c>
      <c r="T82" t="inlineStr">
        <is>
          <t>-</t>
        </is>
      </c>
      <c r="U82" t="inlineStr">
        <is>
          <t>-</t>
        </is>
      </c>
    </row>
    <row r="83">
      <c r="A83" s="5" t="inlineStr">
        <is>
          <t>Umsatzwachstum 10J in %</t>
        </is>
      </c>
      <c r="B83" s="5" t="inlineStr">
        <is>
          <t>Revenue Growth 10Y in %</t>
        </is>
      </c>
      <c r="C83" t="n">
        <v>6.66</v>
      </c>
      <c r="D83" t="n">
        <v>5.38</v>
      </c>
      <c r="E83" t="n">
        <v>2.54</v>
      </c>
      <c r="F83" t="n">
        <v>2.05</v>
      </c>
      <c r="G83" t="n">
        <v>2.33</v>
      </c>
      <c r="H83" t="n">
        <v>1.86</v>
      </c>
      <c r="I83" t="n">
        <v>3.36</v>
      </c>
      <c r="J83" t="n">
        <v>3.04</v>
      </c>
      <c r="K83" t="n">
        <v>4.19</v>
      </c>
      <c r="L83" t="inlineStr">
        <is>
          <t>-</t>
        </is>
      </c>
      <c r="M83" t="inlineStr">
        <is>
          <t>-</t>
        </is>
      </c>
      <c r="N83" t="inlineStr">
        <is>
          <t>-</t>
        </is>
      </c>
      <c r="O83" t="inlineStr">
        <is>
          <t>-</t>
        </is>
      </c>
      <c r="P83" t="inlineStr">
        <is>
          <t>-</t>
        </is>
      </c>
      <c r="Q83" t="inlineStr">
        <is>
          <t>-</t>
        </is>
      </c>
      <c r="R83" t="inlineStr">
        <is>
          <t>-</t>
        </is>
      </c>
      <c r="S83" t="inlineStr">
        <is>
          <t>-</t>
        </is>
      </c>
      <c r="T83" t="inlineStr">
        <is>
          <t>-</t>
        </is>
      </c>
      <c r="U83" t="inlineStr">
        <is>
          <t>-</t>
        </is>
      </c>
    </row>
    <row r="84">
      <c r="A84" s="5" t="inlineStr">
        <is>
          <t>Gewinnwachstum 1J in %</t>
        </is>
      </c>
      <c r="B84" s="5" t="inlineStr">
        <is>
          <t>Earnings Growth 1Y in %</t>
        </is>
      </c>
      <c r="C84" t="n">
        <v>-11.23</v>
      </c>
      <c r="D84" t="n">
        <v>43.52</v>
      </c>
      <c r="E84" t="n">
        <v>-12.04</v>
      </c>
      <c r="F84" t="n">
        <v>35.77</v>
      </c>
      <c r="G84" t="n">
        <v>17.81</v>
      </c>
      <c r="H84" t="n">
        <v>6.2</v>
      </c>
      <c r="I84" t="n">
        <v>-7.26</v>
      </c>
      <c r="J84" t="n">
        <v>-0.87</v>
      </c>
      <c r="K84" t="n">
        <v>-8.56</v>
      </c>
      <c r="L84" t="n">
        <v>75.27</v>
      </c>
      <c r="M84" t="n">
        <v>-13.29</v>
      </c>
      <c r="N84" t="n">
        <v>-17.11</v>
      </c>
      <c r="O84" t="n">
        <v>-8.98</v>
      </c>
      <c r="P84" t="n">
        <v>42.25</v>
      </c>
      <c r="Q84" t="n">
        <v>18.18</v>
      </c>
      <c r="R84" t="n">
        <v>18.4</v>
      </c>
      <c r="S84" t="n">
        <v>-195.36</v>
      </c>
      <c r="T84" t="n">
        <v>-219.49</v>
      </c>
      <c r="U84" t="n">
        <v>-21.63</v>
      </c>
    </row>
    <row r="85">
      <c r="A85" s="5" t="inlineStr">
        <is>
          <t>Gewinnwachstum 3J in %</t>
        </is>
      </c>
      <c r="B85" s="5" t="inlineStr">
        <is>
          <t>Earnings Growth 3Y in %</t>
        </is>
      </c>
      <c r="C85" t="n">
        <v>6.75</v>
      </c>
      <c r="D85" t="n">
        <v>22.42</v>
      </c>
      <c r="E85" t="n">
        <v>13.85</v>
      </c>
      <c r="F85" t="n">
        <v>19.93</v>
      </c>
      <c r="G85" t="n">
        <v>5.58</v>
      </c>
      <c r="H85" t="n">
        <v>-0.64</v>
      </c>
      <c r="I85" t="n">
        <v>-5.56</v>
      </c>
      <c r="J85" t="n">
        <v>21.95</v>
      </c>
      <c r="K85" t="n">
        <v>17.81</v>
      </c>
      <c r="L85" t="n">
        <v>14.96</v>
      </c>
      <c r="M85" t="n">
        <v>-13.13</v>
      </c>
      <c r="N85" t="n">
        <v>5.39</v>
      </c>
      <c r="O85" t="n">
        <v>17.15</v>
      </c>
      <c r="P85" t="n">
        <v>26.28</v>
      </c>
      <c r="Q85" t="n">
        <v>-52.93</v>
      </c>
      <c r="R85" t="n">
        <v>-132.15</v>
      </c>
      <c r="S85" t="n">
        <v>-145.49</v>
      </c>
      <c r="T85" t="inlineStr">
        <is>
          <t>-</t>
        </is>
      </c>
      <c r="U85" t="inlineStr">
        <is>
          <t>-</t>
        </is>
      </c>
    </row>
    <row r="86">
      <c r="A86" s="5" t="inlineStr">
        <is>
          <t>Gewinnwachstum 5J in %</t>
        </is>
      </c>
      <c r="B86" s="5" t="inlineStr">
        <is>
          <t>Earnings Growth 5Y in %</t>
        </is>
      </c>
      <c r="C86" t="n">
        <v>14.77</v>
      </c>
      <c r="D86" t="n">
        <v>18.25</v>
      </c>
      <c r="E86" t="n">
        <v>8.1</v>
      </c>
      <c r="F86" t="n">
        <v>10.33</v>
      </c>
      <c r="G86" t="n">
        <v>1.46</v>
      </c>
      <c r="H86" t="n">
        <v>12.96</v>
      </c>
      <c r="I86" t="n">
        <v>9.06</v>
      </c>
      <c r="J86" t="n">
        <v>7.09</v>
      </c>
      <c r="K86" t="n">
        <v>5.47</v>
      </c>
      <c r="L86" t="n">
        <v>15.63</v>
      </c>
      <c r="M86" t="n">
        <v>4.21</v>
      </c>
      <c r="N86" t="n">
        <v>10.55</v>
      </c>
      <c r="O86" t="n">
        <v>-25.1</v>
      </c>
      <c r="P86" t="n">
        <v>-67.2</v>
      </c>
      <c r="Q86" t="n">
        <v>-79.98</v>
      </c>
      <c r="R86" t="inlineStr">
        <is>
          <t>-</t>
        </is>
      </c>
      <c r="S86" t="inlineStr">
        <is>
          <t>-</t>
        </is>
      </c>
      <c r="T86" t="inlineStr">
        <is>
          <t>-</t>
        </is>
      </c>
      <c r="U86" t="inlineStr">
        <is>
          <t>-</t>
        </is>
      </c>
    </row>
    <row r="87">
      <c r="A87" s="5" t="inlineStr">
        <is>
          <t>Gewinnwachstum 10J in %</t>
        </is>
      </c>
      <c r="B87" s="5" t="inlineStr">
        <is>
          <t>Earnings Growth 10Y in %</t>
        </is>
      </c>
      <c r="C87" t="n">
        <v>13.86</v>
      </c>
      <c r="D87" t="n">
        <v>13.65</v>
      </c>
      <c r="E87" t="n">
        <v>7.59</v>
      </c>
      <c r="F87" t="n">
        <v>7.9</v>
      </c>
      <c r="G87" t="n">
        <v>8.550000000000001</v>
      </c>
      <c r="H87" t="n">
        <v>8.58</v>
      </c>
      <c r="I87" t="n">
        <v>9.800000000000001</v>
      </c>
      <c r="J87" t="n">
        <v>-9.01</v>
      </c>
      <c r="K87" t="n">
        <v>-30.87</v>
      </c>
      <c r="L87" t="n">
        <v>-32.18</v>
      </c>
      <c r="M87" t="inlineStr">
        <is>
          <t>-</t>
        </is>
      </c>
      <c r="N87" t="inlineStr">
        <is>
          <t>-</t>
        </is>
      </c>
      <c r="O87" t="inlineStr">
        <is>
          <t>-</t>
        </is>
      </c>
      <c r="P87" t="inlineStr">
        <is>
          <t>-</t>
        </is>
      </c>
      <c r="Q87" t="inlineStr">
        <is>
          <t>-</t>
        </is>
      </c>
      <c r="R87" t="inlineStr">
        <is>
          <t>-</t>
        </is>
      </c>
      <c r="S87" t="inlineStr">
        <is>
          <t>-</t>
        </is>
      </c>
      <c r="T87" t="inlineStr">
        <is>
          <t>-</t>
        </is>
      </c>
      <c r="U87" t="inlineStr">
        <is>
          <t>-</t>
        </is>
      </c>
    </row>
    <row r="88">
      <c r="A88" s="5" t="inlineStr">
        <is>
          <t>PEG Ratio</t>
        </is>
      </c>
      <c r="B88" s="5" t="inlineStr">
        <is>
          <t>KGW Kurs/Gewinn/Wachstum</t>
        </is>
      </c>
      <c r="C88" t="n">
        <v>1.13</v>
      </c>
      <c r="D88" t="n">
        <v>0.67</v>
      </c>
      <c r="E88" t="n">
        <v>3.17</v>
      </c>
      <c r="F88" t="n">
        <v>1.34</v>
      </c>
      <c r="G88" t="n">
        <v>13.42</v>
      </c>
      <c r="H88" t="n">
        <v>1.46</v>
      </c>
      <c r="I88" t="n">
        <v>2.51</v>
      </c>
      <c r="J88" t="n">
        <v>2.4</v>
      </c>
      <c r="K88" t="n">
        <v>2.65</v>
      </c>
      <c r="L88" t="n">
        <v>1.06</v>
      </c>
      <c r="M88" t="n">
        <v>5.25</v>
      </c>
      <c r="N88" t="n">
        <v>1.55</v>
      </c>
      <c r="O88" t="n">
        <v>-0.9399999999999999</v>
      </c>
      <c r="P88" t="n">
        <v>-0.32</v>
      </c>
      <c r="Q88" t="n">
        <v>-0.32</v>
      </c>
      <c r="R88" t="inlineStr">
        <is>
          <t>-</t>
        </is>
      </c>
      <c r="S88" t="inlineStr">
        <is>
          <t>-</t>
        </is>
      </c>
      <c r="T88" t="inlineStr">
        <is>
          <t>-</t>
        </is>
      </c>
      <c r="U88" t="inlineStr">
        <is>
          <t>-</t>
        </is>
      </c>
    </row>
    <row r="89">
      <c r="A89" s="5" t="inlineStr">
        <is>
          <t>EBIT-Wachstum 1J in %</t>
        </is>
      </c>
      <c r="B89" s="5" t="inlineStr">
        <is>
          <t>EBIT Growth 1Y in %</t>
        </is>
      </c>
      <c r="C89" t="n">
        <v>-3.49</v>
      </c>
      <c r="D89" t="n">
        <v>13.61</v>
      </c>
      <c r="E89" t="n">
        <v>-7.31</v>
      </c>
      <c r="F89" t="n">
        <v>33.28</v>
      </c>
      <c r="G89" t="n">
        <v>7.81</v>
      </c>
      <c r="H89" t="n">
        <v>-8.58</v>
      </c>
      <c r="I89" t="n">
        <v>6.04</v>
      </c>
      <c r="J89" t="n">
        <v>0.28</v>
      </c>
      <c r="K89" t="n">
        <v>15.25</v>
      </c>
      <c r="L89" t="n">
        <v>48.38</v>
      </c>
      <c r="M89" t="n">
        <v>-19.49</v>
      </c>
      <c r="N89" t="n">
        <v>7.54</v>
      </c>
      <c r="O89" t="n">
        <v>1.51</v>
      </c>
      <c r="P89" t="n">
        <v>6.03</v>
      </c>
      <c r="Q89" t="n">
        <v>10.85</v>
      </c>
      <c r="R89" t="n">
        <v>31.48</v>
      </c>
      <c r="S89" t="n">
        <v>-28.99</v>
      </c>
      <c r="T89" t="n">
        <v>-2.43</v>
      </c>
      <c r="U89" t="n">
        <v>-7.72</v>
      </c>
    </row>
    <row r="90">
      <c r="A90" s="5" t="inlineStr">
        <is>
          <t>EBIT-Wachstum 3J in %</t>
        </is>
      </c>
      <c r="B90" s="5" t="inlineStr">
        <is>
          <t>EBIT Growth 3Y in %</t>
        </is>
      </c>
      <c r="C90" t="n">
        <v>0.9399999999999999</v>
      </c>
      <c r="D90" t="n">
        <v>13.19</v>
      </c>
      <c r="E90" t="n">
        <v>11.26</v>
      </c>
      <c r="F90" t="n">
        <v>10.84</v>
      </c>
      <c r="G90" t="n">
        <v>1.76</v>
      </c>
      <c r="H90" t="n">
        <v>-0.75</v>
      </c>
      <c r="I90" t="n">
        <v>7.19</v>
      </c>
      <c r="J90" t="n">
        <v>21.3</v>
      </c>
      <c r="K90" t="n">
        <v>14.71</v>
      </c>
      <c r="L90" t="n">
        <v>12.14</v>
      </c>
      <c r="M90" t="n">
        <v>-3.48</v>
      </c>
      <c r="N90" t="n">
        <v>5.03</v>
      </c>
      <c r="O90" t="n">
        <v>6.13</v>
      </c>
      <c r="P90" t="n">
        <v>16.12</v>
      </c>
      <c r="Q90" t="n">
        <v>4.45</v>
      </c>
      <c r="R90" t="n">
        <v>0.02</v>
      </c>
      <c r="S90" t="n">
        <v>-13.05</v>
      </c>
      <c r="T90" t="inlineStr">
        <is>
          <t>-</t>
        </is>
      </c>
      <c r="U90" t="inlineStr">
        <is>
          <t>-</t>
        </is>
      </c>
    </row>
    <row r="91">
      <c r="A91" s="5" t="inlineStr">
        <is>
          <t>EBIT-Wachstum 5J in %</t>
        </is>
      </c>
      <c r="B91" s="5" t="inlineStr">
        <is>
          <t>EBIT Growth 5Y in %</t>
        </is>
      </c>
      <c r="C91" t="n">
        <v>8.779999999999999</v>
      </c>
      <c r="D91" t="n">
        <v>7.76</v>
      </c>
      <c r="E91" t="n">
        <v>6.25</v>
      </c>
      <c r="F91" t="n">
        <v>7.77</v>
      </c>
      <c r="G91" t="n">
        <v>4.16</v>
      </c>
      <c r="H91" t="n">
        <v>12.27</v>
      </c>
      <c r="I91" t="n">
        <v>10.09</v>
      </c>
      <c r="J91" t="n">
        <v>10.39</v>
      </c>
      <c r="K91" t="n">
        <v>10.64</v>
      </c>
      <c r="L91" t="n">
        <v>8.789999999999999</v>
      </c>
      <c r="M91" t="n">
        <v>1.29</v>
      </c>
      <c r="N91" t="n">
        <v>11.48</v>
      </c>
      <c r="O91" t="n">
        <v>4.18</v>
      </c>
      <c r="P91" t="n">
        <v>3.39</v>
      </c>
      <c r="Q91" t="n">
        <v>0.64</v>
      </c>
      <c r="R91" t="inlineStr">
        <is>
          <t>-</t>
        </is>
      </c>
      <c r="S91" t="inlineStr">
        <is>
          <t>-</t>
        </is>
      </c>
      <c r="T91" t="inlineStr">
        <is>
          <t>-</t>
        </is>
      </c>
      <c r="U91" t="inlineStr">
        <is>
          <t>-</t>
        </is>
      </c>
    </row>
    <row r="92">
      <c r="A92" s="5" t="inlineStr">
        <is>
          <t>EBIT-Wachstum 10J in %</t>
        </is>
      </c>
      <c r="B92" s="5" t="inlineStr">
        <is>
          <t>EBIT Growth 10Y in %</t>
        </is>
      </c>
      <c r="C92" t="n">
        <v>10.53</v>
      </c>
      <c r="D92" t="n">
        <v>8.93</v>
      </c>
      <c r="E92" t="n">
        <v>8.32</v>
      </c>
      <c r="F92" t="n">
        <v>9.199999999999999</v>
      </c>
      <c r="G92" t="n">
        <v>6.48</v>
      </c>
      <c r="H92" t="n">
        <v>6.78</v>
      </c>
      <c r="I92" t="n">
        <v>10.79</v>
      </c>
      <c r="J92" t="n">
        <v>7.28</v>
      </c>
      <c r="K92" t="n">
        <v>7.01</v>
      </c>
      <c r="L92" t="n">
        <v>4.72</v>
      </c>
      <c r="M92" t="inlineStr">
        <is>
          <t>-</t>
        </is>
      </c>
      <c r="N92" t="inlineStr">
        <is>
          <t>-</t>
        </is>
      </c>
      <c r="O92" t="inlineStr">
        <is>
          <t>-</t>
        </is>
      </c>
      <c r="P92" t="inlineStr">
        <is>
          <t>-</t>
        </is>
      </c>
      <c r="Q92" t="inlineStr">
        <is>
          <t>-</t>
        </is>
      </c>
      <c r="R92" t="inlineStr">
        <is>
          <t>-</t>
        </is>
      </c>
      <c r="S92" t="inlineStr">
        <is>
          <t>-</t>
        </is>
      </c>
      <c r="T92" t="inlineStr">
        <is>
          <t>-</t>
        </is>
      </c>
      <c r="U92" t="inlineStr">
        <is>
          <t>-</t>
        </is>
      </c>
    </row>
    <row r="93">
      <c r="A93" s="5" t="inlineStr">
        <is>
          <t>Op.Cashflow Wachstum 1J in %</t>
        </is>
      </c>
      <c r="B93" s="5" t="inlineStr">
        <is>
          <t>Op.Cashflow Wachstum 1Y in %</t>
        </is>
      </c>
      <c r="C93" t="n">
        <v>2.23</v>
      </c>
      <c r="D93" t="n">
        <v>-32.99</v>
      </c>
      <c r="E93" t="n">
        <v>20.56</v>
      </c>
      <c r="F93" t="n">
        <v>6.71</v>
      </c>
      <c r="G93" t="n">
        <v>-4.79</v>
      </c>
      <c r="H93" t="n">
        <v>0.34</v>
      </c>
      <c r="I93" t="n">
        <v>19.1</v>
      </c>
      <c r="J93" t="n">
        <v>29.73</v>
      </c>
      <c r="K93" t="n">
        <v>-26.05</v>
      </c>
      <c r="L93" t="n">
        <v>-2.18</v>
      </c>
      <c r="M93" t="n">
        <v>28.88</v>
      </c>
      <c r="N93" t="n">
        <v>-41.22</v>
      </c>
      <c r="O93" t="n">
        <v>1.18</v>
      </c>
      <c r="P93" t="n">
        <v>22.92</v>
      </c>
      <c r="Q93" t="n">
        <v>51.55</v>
      </c>
      <c r="R93" t="n">
        <v>18.91</v>
      </c>
      <c r="S93" t="n">
        <v>18.86</v>
      </c>
      <c r="T93" t="n">
        <v>-40.92</v>
      </c>
      <c r="U93" t="inlineStr">
        <is>
          <t>-</t>
        </is>
      </c>
    </row>
    <row r="94">
      <c r="A94" s="5" t="inlineStr">
        <is>
          <t>Op.Cashflow Wachstum 3J in %</t>
        </is>
      </c>
      <c r="B94" s="5" t="inlineStr">
        <is>
          <t>Op.Cashflow Wachstum 3Y in %</t>
        </is>
      </c>
      <c r="C94" t="n">
        <v>-3.4</v>
      </c>
      <c r="D94" t="n">
        <v>-1.91</v>
      </c>
      <c r="E94" t="n">
        <v>7.49</v>
      </c>
      <c r="F94" t="n">
        <v>0.75</v>
      </c>
      <c r="G94" t="n">
        <v>4.88</v>
      </c>
      <c r="H94" t="n">
        <v>16.39</v>
      </c>
      <c r="I94" t="n">
        <v>7.59</v>
      </c>
      <c r="J94" t="n">
        <v>0.5</v>
      </c>
      <c r="K94" t="n">
        <v>0.22</v>
      </c>
      <c r="L94" t="n">
        <v>-4.84</v>
      </c>
      <c r="M94" t="n">
        <v>-3.72</v>
      </c>
      <c r="N94" t="n">
        <v>-5.71</v>
      </c>
      <c r="O94" t="n">
        <v>25.22</v>
      </c>
      <c r="P94" t="n">
        <v>31.13</v>
      </c>
      <c r="Q94" t="n">
        <v>29.77</v>
      </c>
      <c r="R94" t="n">
        <v>-1.05</v>
      </c>
      <c r="S94" t="inlineStr">
        <is>
          <t>-</t>
        </is>
      </c>
      <c r="T94" t="inlineStr">
        <is>
          <t>-</t>
        </is>
      </c>
      <c r="U94" t="inlineStr">
        <is>
          <t>-</t>
        </is>
      </c>
    </row>
    <row r="95">
      <c r="A95" s="5" t="inlineStr">
        <is>
          <t>Op.Cashflow Wachstum 5J in %</t>
        </is>
      </c>
      <c r="B95" s="5" t="inlineStr">
        <is>
          <t>Op.Cashflow Wachstum 5Y in %</t>
        </is>
      </c>
      <c r="C95" t="n">
        <v>-1.66</v>
      </c>
      <c r="D95" t="n">
        <v>-2.03</v>
      </c>
      <c r="E95" t="n">
        <v>8.380000000000001</v>
      </c>
      <c r="F95" t="n">
        <v>10.22</v>
      </c>
      <c r="G95" t="n">
        <v>3.67</v>
      </c>
      <c r="H95" t="n">
        <v>4.19</v>
      </c>
      <c r="I95" t="n">
        <v>9.9</v>
      </c>
      <c r="J95" t="n">
        <v>-2.17</v>
      </c>
      <c r="K95" t="n">
        <v>-7.88</v>
      </c>
      <c r="L95" t="n">
        <v>1.92</v>
      </c>
      <c r="M95" t="n">
        <v>12.66</v>
      </c>
      <c r="N95" t="n">
        <v>10.67</v>
      </c>
      <c r="O95" t="n">
        <v>22.68</v>
      </c>
      <c r="P95" t="n">
        <v>14.26</v>
      </c>
      <c r="Q95" t="inlineStr">
        <is>
          <t>-</t>
        </is>
      </c>
      <c r="R95" t="inlineStr">
        <is>
          <t>-</t>
        </is>
      </c>
      <c r="S95" t="inlineStr">
        <is>
          <t>-</t>
        </is>
      </c>
      <c r="T95" t="inlineStr">
        <is>
          <t>-</t>
        </is>
      </c>
      <c r="U95" t="inlineStr">
        <is>
          <t>-</t>
        </is>
      </c>
    </row>
    <row r="96">
      <c r="A96" s="5" t="inlineStr">
        <is>
          <t>Op.Cashflow Wachstum 10J in %</t>
        </is>
      </c>
      <c r="B96" s="5" t="inlineStr">
        <is>
          <t>Op.Cashflow Wachstum 10Y in %</t>
        </is>
      </c>
      <c r="C96" t="n">
        <v>1.27</v>
      </c>
      <c r="D96" t="n">
        <v>3.93</v>
      </c>
      <c r="E96" t="n">
        <v>3.11</v>
      </c>
      <c r="F96" t="n">
        <v>1.17</v>
      </c>
      <c r="G96" t="n">
        <v>2.79</v>
      </c>
      <c r="H96" t="n">
        <v>8.43</v>
      </c>
      <c r="I96" t="n">
        <v>10.28</v>
      </c>
      <c r="J96" t="n">
        <v>10.26</v>
      </c>
      <c r="K96" t="n">
        <v>3.19</v>
      </c>
      <c r="L96" t="inlineStr">
        <is>
          <t>-</t>
        </is>
      </c>
      <c r="M96" t="inlineStr">
        <is>
          <t>-</t>
        </is>
      </c>
      <c r="N96" t="inlineStr">
        <is>
          <t>-</t>
        </is>
      </c>
      <c r="O96" t="inlineStr">
        <is>
          <t>-</t>
        </is>
      </c>
      <c r="P96" t="inlineStr">
        <is>
          <t>-</t>
        </is>
      </c>
      <c r="Q96" t="inlineStr">
        <is>
          <t>-</t>
        </is>
      </c>
      <c r="R96" t="inlineStr">
        <is>
          <t>-</t>
        </is>
      </c>
      <c r="S96" t="inlineStr">
        <is>
          <t>-</t>
        </is>
      </c>
      <c r="T96" t="inlineStr">
        <is>
          <t>-</t>
        </is>
      </c>
      <c r="U96" t="inlineStr">
        <is>
          <t>-</t>
        </is>
      </c>
    </row>
    <row r="97">
      <c r="A97" s="5" t="inlineStr">
        <is>
          <t>Working Capital in Mio</t>
        </is>
      </c>
      <c r="B97" s="5" t="inlineStr">
        <is>
          <t>Working Capital in M</t>
        </is>
      </c>
      <c r="C97" t="n">
        <v>-211.1</v>
      </c>
      <c r="D97" t="n">
        <v>-89.90000000000001</v>
      </c>
      <c r="E97" t="n">
        <v>-207</v>
      </c>
      <c r="F97" t="n">
        <v>256.2</v>
      </c>
      <c r="G97" t="n">
        <v>-184</v>
      </c>
      <c r="H97" t="n">
        <v>112.8</v>
      </c>
      <c r="I97" t="n">
        <v>401.2</v>
      </c>
      <c r="J97" t="n">
        <v>700.5</v>
      </c>
      <c r="K97" t="n">
        <v>597.8</v>
      </c>
      <c r="L97" t="n">
        <v>1571</v>
      </c>
      <c r="M97" t="n">
        <v>1797</v>
      </c>
      <c r="N97" t="n">
        <v>364.3</v>
      </c>
      <c r="O97" t="n">
        <v>-55.4</v>
      </c>
      <c r="P97" t="n">
        <v>207.6</v>
      </c>
      <c r="Q97" t="n">
        <v>209.6</v>
      </c>
      <c r="R97" t="n">
        <v>950</v>
      </c>
      <c r="S97" t="n">
        <v>937.2</v>
      </c>
      <c r="T97" t="n">
        <v>870.5</v>
      </c>
      <c r="U97" t="n">
        <v>401.5</v>
      </c>
      <c r="V97" t="n">
        <v>264.1</v>
      </c>
    </row>
  </sheetData>
  <pageMargins bottom="1" footer="0.5" header="0.5" left="0.75" right="0.75" top="1"/>
</worksheet>
</file>

<file path=xl/worksheets/sheet21.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21"/>
    <col customWidth="1" max="15" min="15" width="21"/>
    <col customWidth="1" max="16" min="16" width="10"/>
    <col customWidth="1" max="17" min="17" width="10"/>
    <col customWidth="1" max="18" min="18" width="19"/>
    <col customWidth="1" max="19" min="19" width="21"/>
    <col customWidth="1" max="20" min="20" width="22"/>
    <col customWidth="1" max="21" min="21" width="21"/>
    <col customWidth="1" max="22" min="22" width="10"/>
    <col customWidth="1" max="23" min="23" width="10"/>
  </cols>
  <sheetData>
    <row r="1">
      <c r="A1" s="1" t="inlineStr">
        <is>
          <t xml:space="preserve">FREENET </t>
        </is>
      </c>
      <c r="B1" s="2" t="inlineStr">
        <is>
          <t>WKN: A0Z2ZZ  ISIN: DE000A0Z2ZZ5  Symbol:FNTN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1996</t>
        </is>
      </c>
      <c r="C4" s="5" t="inlineStr">
        <is>
          <t>Telefon / Phone</t>
        </is>
      </c>
      <c r="D4" s="5" t="inlineStr"/>
      <c r="E4" t="inlineStr">
        <is>
          <t>+49-4331-69-1000</t>
        </is>
      </c>
      <c r="G4" t="inlineStr">
        <is>
          <t>27.03.2020</t>
        </is>
      </c>
      <c r="H4" t="inlineStr">
        <is>
          <t>Publication Of Annual Report</t>
        </is>
      </c>
      <c r="J4" t="inlineStr">
        <is>
          <t>Flossbach von Storch AG</t>
        </is>
      </c>
      <c r="L4" t="inlineStr">
        <is>
          <t>14,89%</t>
        </is>
      </c>
    </row>
    <row r="5">
      <c r="A5" s="5" t="inlineStr">
        <is>
          <t>Ticker</t>
        </is>
      </c>
      <c r="B5" t="inlineStr">
        <is>
          <t>FNTN</t>
        </is>
      </c>
      <c r="C5" s="5" t="inlineStr">
        <is>
          <t>Fax</t>
        </is>
      </c>
      <c r="D5" s="5" t="inlineStr"/>
      <c r="E5" t="inlineStr">
        <is>
          <t>-</t>
        </is>
      </c>
      <c r="G5" t="inlineStr">
        <is>
          <t>04.05.2020</t>
        </is>
      </c>
      <c r="H5" t="inlineStr">
        <is>
          <t>Result Q1</t>
        </is>
      </c>
      <c r="J5" t="inlineStr">
        <is>
          <t>BlackRock, Inc.</t>
        </is>
      </c>
      <c r="L5" t="inlineStr">
        <is>
          <t>7,32%</t>
        </is>
      </c>
    </row>
    <row r="6">
      <c r="A6" s="5" t="inlineStr">
        <is>
          <t>Gelistet Seit / Listed Since</t>
        </is>
      </c>
      <c r="B6" t="inlineStr">
        <is>
          <t>05.03.2007</t>
        </is>
      </c>
      <c r="C6" s="5" t="inlineStr">
        <is>
          <t>Internet</t>
        </is>
      </c>
      <c r="D6" s="5" t="inlineStr"/>
      <c r="E6" t="inlineStr">
        <is>
          <t>http://www.freenet-group.de/</t>
        </is>
      </c>
      <c r="G6" t="inlineStr">
        <is>
          <t>27.05.2020</t>
        </is>
      </c>
      <c r="H6" t="inlineStr">
        <is>
          <t>Annual General Meeting</t>
        </is>
      </c>
      <c r="J6" t="inlineStr">
        <is>
          <t>BNP Paribas Investment Partners S.A.</t>
        </is>
      </c>
      <c r="L6" t="inlineStr">
        <is>
          <t>2,99%</t>
        </is>
      </c>
    </row>
    <row r="7">
      <c r="A7" s="5" t="inlineStr">
        <is>
          <t>Nominalwert / Nominal Value</t>
        </is>
      </c>
      <c r="B7" t="inlineStr">
        <is>
          <t>1,00</t>
        </is>
      </c>
      <c r="C7" s="5" t="inlineStr">
        <is>
          <t>E-Mail</t>
        </is>
      </c>
      <c r="D7" s="5" t="inlineStr"/>
      <c r="E7" t="inlineStr">
        <is>
          <t>info@mobilcom-debitel.de</t>
        </is>
      </c>
      <c r="G7" t="inlineStr">
        <is>
          <t>13.08.2020</t>
        </is>
      </c>
      <c r="H7" t="inlineStr">
        <is>
          <t>Score Half Year</t>
        </is>
      </c>
      <c r="J7" t="inlineStr">
        <is>
          <t>LSV ASSET MANAGEMENT</t>
        </is>
      </c>
      <c r="L7" t="inlineStr">
        <is>
          <t>2,99%</t>
        </is>
      </c>
    </row>
    <row r="8">
      <c r="A8" s="5" t="inlineStr">
        <is>
          <t>Land / Country</t>
        </is>
      </c>
      <c r="B8" t="inlineStr">
        <is>
          <t>Deutschland</t>
        </is>
      </c>
      <c r="C8" s="5" t="inlineStr">
        <is>
          <t>Inv. Relations Telefon / Phone</t>
        </is>
      </c>
      <c r="D8" s="5" t="inlineStr"/>
      <c r="E8" t="inlineStr">
        <is>
          <t>+49-40-5130-6779</t>
        </is>
      </c>
      <c r="G8" t="inlineStr">
        <is>
          <t>06.11.2020</t>
        </is>
      </c>
      <c r="H8" t="inlineStr">
        <is>
          <t>Q3 Earnings</t>
        </is>
      </c>
      <c r="J8" t="inlineStr">
        <is>
          <t>JPMorgan Chase Bank</t>
        </is>
      </c>
      <c r="L8" t="inlineStr">
        <is>
          <t>2,98%</t>
        </is>
      </c>
    </row>
    <row r="9">
      <c r="A9" s="5" t="inlineStr">
        <is>
          <t>Währung / Currency</t>
        </is>
      </c>
      <c r="B9" t="inlineStr">
        <is>
          <t>EUR</t>
        </is>
      </c>
      <c r="C9" s="5" t="inlineStr">
        <is>
          <t>Inv. Relations E-Mail</t>
        </is>
      </c>
      <c r="D9" s="5" t="inlineStr"/>
      <c r="E9" t="inlineStr">
        <is>
          <t>investor.relations@freenet.ag</t>
        </is>
      </c>
      <c r="J9" t="inlineStr">
        <is>
          <t>Allianz Global Investors Europe GmbH</t>
        </is>
      </c>
      <c r="L9" t="inlineStr">
        <is>
          <t>2,97%</t>
        </is>
      </c>
    </row>
    <row r="10">
      <c r="A10" s="5" t="inlineStr">
        <is>
          <t>Branche / Industry</t>
        </is>
      </c>
      <c r="B10" t="inlineStr">
        <is>
          <t>Internet Service</t>
        </is>
      </c>
      <c r="C10" s="5" t="inlineStr">
        <is>
          <t>Kontaktperson / Contact Person</t>
        </is>
      </c>
      <c r="D10" s="5" t="inlineStr"/>
      <c r="E10" t="inlineStr">
        <is>
          <t>Dr. Tim-Frederik Oehr</t>
        </is>
      </c>
      <c r="J10" t="inlineStr">
        <is>
          <t>Polaris Capital Management, LLC</t>
        </is>
      </c>
      <c r="L10" t="inlineStr">
        <is>
          <t>2,91%</t>
        </is>
      </c>
    </row>
    <row r="11">
      <c r="A11" s="5" t="inlineStr">
        <is>
          <t>Sektor / Sector</t>
        </is>
      </c>
      <c r="B11" t="inlineStr">
        <is>
          <t>Information Technology</t>
        </is>
      </c>
      <c r="J11" t="inlineStr">
        <is>
          <t>Deutsche Asset Management Investment GmbH</t>
        </is>
      </c>
      <c r="L11" t="inlineStr">
        <is>
          <t>2,87%</t>
        </is>
      </c>
    </row>
    <row r="12">
      <c r="A12" s="5" t="inlineStr">
        <is>
          <t>Typ / Genre</t>
        </is>
      </c>
      <c r="B12" t="inlineStr">
        <is>
          <t>Namensaktie</t>
        </is>
      </c>
      <c r="J12" t="inlineStr">
        <is>
          <t>The Capital Group Companies, Inc.</t>
        </is>
      </c>
      <c r="L12" t="inlineStr">
        <is>
          <t>2,84%</t>
        </is>
      </c>
    </row>
    <row r="13">
      <c r="A13" s="5" t="inlineStr">
        <is>
          <t>Adresse / Address</t>
        </is>
      </c>
      <c r="B13" t="inlineStr">
        <is>
          <t>freenet AGHollerstraße 126  D-24782 Büdelsdorf</t>
        </is>
      </c>
    </row>
    <row r="14">
      <c r="A14" s="5" t="inlineStr">
        <is>
          <t>Management</t>
        </is>
      </c>
      <c r="B14" t="inlineStr">
        <is>
          <t>Christoph Vilanek, Ingo Arnold, Stephan A. Esch, Antonius Fromme, Rickmann von Platen</t>
        </is>
      </c>
    </row>
    <row r="15">
      <c r="A15" s="5" t="inlineStr">
        <is>
          <t>Aufsichtsrat / Board</t>
        </is>
      </c>
      <c r="B15" t="inlineStr">
        <is>
          <t>Prof. Dr. Helmut Thoma, Knut Mackeprang, Sabine Christiansen, Thorsten Kraemer, Fränzi Kühne, Marc Tüngler, Robert Weidinger, Claudia Anderleit, Bente Brandt, Theo-Benneke Bretsch, Gerhard Huck, Thomas Reimann</t>
        </is>
      </c>
    </row>
    <row r="16">
      <c r="A16" s="5" t="inlineStr">
        <is>
          <t>Beschreibung</t>
        </is>
      </c>
      <c r="B16" t="inlineStr">
        <is>
          <t>Die freenet AG ist einer der größten netzunabhängigen Telekommunikationsanbieter in Deutschland und führt ein umfassendes Portfolio an Produkten und Services aus dem Bereich mobiler Sprach- und Datendienste. Dabei verfügt der Provider nicht über eine eigene Netzinfrastruktur, sondern vermarktet Mobilfunkdienstleistungen der Betreiber Telekom, Vodafone, E-Plus und O2 in Deutschland. Des Weiteren werden unter der Hauptmarke mobilcom-debitel sowie im Discountsegment unter den Marken klarmobil, freenetMobile und callmobile eigene netzunabhängige Dienste und Tarife im Vertrags-, Prepaid- und No-frills-Bereich vermarktet. Zudem vertreibt der Konzern auch Mobilfunk-Endgeräte und zusätzliche Services. Dabei läuft der Vertrieb entweder über firmeneigene Shops, über Elektronik- und Flächenmärkte oder über den Online- und Direktvertrieb. Des Weiteren verfügt die Gesellschaft mit freenet.de über ein etabliertes Internet-Portal und erschließt mit dem Bereich Digital Lifestyle ein neues Geschäftsfeld. Dort bietet freenet sogenannte Smarthome-Boxen an, mit denen sich Heizkosten per Steuerung über eine eigene Handy-App senken lassen. Durch die Übernahme des Apple-Händlers Gravis möchte das Unternehmen zudem stärker im Bereich Vertrieb von Hardware, Software und Peripheriegeräten aktiv werden. Copyright 2014 FINANCE BASE AG</t>
        </is>
      </c>
    </row>
    <row r="17">
      <c r="A17" s="5" t="inlineStr">
        <is>
          <t>Profile</t>
        </is>
      </c>
      <c r="B17" t="inlineStr">
        <is>
          <t>Freenet AG is one of the biggest network-independent telecommunications provider in Germany and leads a comprehensive portfolio of products and services in the field of mobile voice and data services. Here, the provider does not have its own network infrastructure, but also markets mobile services operators Telekom, Vodafone, E-Plus and O2 in Germany. Furthermore marketed klarmobil under the main brand mobilcom-debitel and the discount segment under the brand names, freenetMobile and callmobile own network services and tariffs in postpaid, prepaid and no-frills segment. In addition, the Group also sells mobile communications devices and additional services. Here, the sales are handled either through company-owned stores, via electronics retail and markets or through the online and direct sales. Furthermore, has the company freenet.de an established Internet portal and opens up the field of digital lifestyle a new business. There has freenet so-called smart home boxes of with which heating costs can be reduced by controlling its own mobile app. The takeover of Apple retailer Gravis, the company would also be actively involved in the area sales of hardware, software and peripherals.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2933</v>
      </c>
      <c r="D20" t="n">
        <v>2898</v>
      </c>
      <c r="E20" t="n">
        <v>3507</v>
      </c>
      <c r="F20" t="n">
        <v>3362</v>
      </c>
      <c r="G20" t="n">
        <v>3118</v>
      </c>
      <c r="H20" t="n">
        <v>3041</v>
      </c>
      <c r="I20" t="n">
        <v>3193</v>
      </c>
      <c r="J20" t="n">
        <v>3089</v>
      </c>
      <c r="K20" t="n">
        <v>3218</v>
      </c>
      <c r="L20" t="n">
        <v>3340</v>
      </c>
      <c r="M20" t="n">
        <v>3651</v>
      </c>
      <c r="N20" t="n">
        <v>2874</v>
      </c>
      <c r="O20" t="n">
        <v>1863</v>
      </c>
      <c r="P20" t="n">
        <v>2055</v>
      </c>
      <c r="Q20" t="n">
        <v>715.1</v>
      </c>
      <c r="R20" t="n">
        <v>471.6</v>
      </c>
      <c r="S20" t="n">
        <v>365.5</v>
      </c>
      <c r="T20" t="n">
        <v>42.2</v>
      </c>
      <c r="U20" t="n">
        <v>27.9</v>
      </c>
      <c r="V20" t="n">
        <v>21.6</v>
      </c>
      <c r="W20" t="n">
        <v>3.5</v>
      </c>
    </row>
    <row r="21">
      <c r="A21" s="5" t="inlineStr">
        <is>
          <t>Operatives Ergebnis (EBIT)</t>
        </is>
      </c>
      <c r="B21" s="5" t="inlineStr">
        <is>
          <t>EBIT Earning Before Interest &amp; Tax</t>
        </is>
      </c>
      <c r="C21" t="n">
        <v>270</v>
      </c>
      <c r="D21" t="n">
        <v>312</v>
      </c>
      <c r="E21" t="n">
        <v>260.8</v>
      </c>
      <c r="F21" t="n">
        <v>277.8</v>
      </c>
      <c r="G21" t="n">
        <v>298.6</v>
      </c>
      <c r="H21" t="n">
        <v>300.9</v>
      </c>
      <c r="I21" t="n">
        <v>301.1</v>
      </c>
      <c r="J21" t="n">
        <v>203.2</v>
      </c>
      <c r="K21" t="n">
        <v>167.4</v>
      </c>
      <c r="L21" t="n">
        <v>144.2</v>
      </c>
      <c r="M21" t="n">
        <v>121.7</v>
      </c>
      <c r="N21" t="n">
        <v>80.7</v>
      </c>
      <c r="O21" t="n">
        <v>155.5</v>
      </c>
      <c r="P21" t="n">
        <v>102</v>
      </c>
      <c r="Q21" t="n">
        <v>76.2</v>
      </c>
      <c r="R21" t="n">
        <v>95</v>
      </c>
      <c r="S21" t="n">
        <v>47.5</v>
      </c>
      <c r="T21" t="n">
        <v>2</v>
      </c>
      <c r="U21" t="n">
        <v>-19.3</v>
      </c>
      <c r="V21" t="n">
        <v>-18.3</v>
      </c>
      <c r="W21" t="n">
        <v>-0.5</v>
      </c>
    </row>
    <row r="22">
      <c r="A22" s="5" t="inlineStr">
        <is>
          <t>Finanzergebnis</t>
        </is>
      </c>
      <c r="B22" s="5" t="inlineStr">
        <is>
          <t>Financial Result</t>
        </is>
      </c>
      <c r="C22" t="n">
        <v>-31.9</v>
      </c>
      <c r="D22" t="n">
        <v>-78</v>
      </c>
      <c r="E22" t="n">
        <v>61.9</v>
      </c>
      <c r="F22" t="n">
        <v>-33.8</v>
      </c>
      <c r="G22" t="n">
        <v>-43.9</v>
      </c>
      <c r="H22" t="n">
        <v>-40.3</v>
      </c>
      <c r="I22" t="n">
        <v>-42.7</v>
      </c>
      <c r="J22" t="n">
        <v>-36.3</v>
      </c>
      <c r="K22" t="n">
        <v>-50.1</v>
      </c>
      <c r="L22" t="n">
        <v>-41.6</v>
      </c>
      <c r="M22" t="n">
        <v>-86.09999999999999</v>
      </c>
      <c r="N22" t="n">
        <v>-86.40000000000001</v>
      </c>
      <c r="O22" t="n">
        <v>8.199999999999999</v>
      </c>
      <c r="P22" t="n">
        <v>15.6</v>
      </c>
      <c r="Q22" t="n">
        <v>4.7</v>
      </c>
      <c r="R22" t="n">
        <v>2.7</v>
      </c>
      <c r="S22" t="n">
        <v>0.2</v>
      </c>
      <c r="T22" t="n">
        <v>1.7</v>
      </c>
      <c r="U22" t="n">
        <v>2.9</v>
      </c>
      <c r="V22" t="n">
        <v>2.6</v>
      </c>
      <c r="W22" t="n">
        <v>0.3</v>
      </c>
    </row>
    <row r="23">
      <c r="A23" s="5" t="inlineStr">
        <is>
          <t>Ergebnis vor Steuer (EBT)</t>
        </is>
      </c>
      <c r="B23" s="5" t="inlineStr">
        <is>
          <t>EBT Earning Before Tax</t>
        </is>
      </c>
      <c r="C23" t="n">
        <v>238.1</v>
      </c>
      <c r="D23" t="n">
        <v>234</v>
      </c>
      <c r="E23" t="n">
        <v>322.7</v>
      </c>
      <c r="F23" t="n">
        <v>244</v>
      </c>
      <c r="G23" t="n">
        <v>254.7</v>
      </c>
      <c r="H23" t="n">
        <v>260.6</v>
      </c>
      <c r="I23" t="n">
        <v>258.4</v>
      </c>
      <c r="J23" t="n">
        <v>166.9</v>
      </c>
      <c r="K23" t="n">
        <v>117.3</v>
      </c>
      <c r="L23" t="n">
        <v>102.6</v>
      </c>
      <c r="M23" t="n">
        <v>35.6</v>
      </c>
      <c r="N23" t="n">
        <v>-5.7</v>
      </c>
      <c r="O23" t="n">
        <v>163.7</v>
      </c>
      <c r="P23" t="n">
        <v>117.6</v>
      </c>
      <c r="Q23" t="n">
        <v>80.90000000000001</v>
      </c>
      <c r="R23" t="n">
        <v>97.7</v>
      </c>
      <c r="S23" t="n">
        <v>47.7</v>
      </c>
      <c r="T23" t="n">
        <v>3.7</v>
      </c>
      <c r="U23" t="n">
        <v>-16.4</v>
      </c>
      <c r="V23" t="n">
        <v>-15.7</v>
      </c>
      <c r="W23" t="n">
        <v>-0.2</v>
      </c>
    </row>
    <row r="24">
      <c r="A24" s="5" t="inlineStr">
        <is>
          <t>Steuern auf Einkommen und Ertrag</t>
        </is>
      </c>
      <c r="B24" s="5" t="inlineStr">
        <is>
          <t>Taxes on income and earnings</t>
        </is>
      </c>
      <c r="C24" t="n">
        <v>53.3</v>
      </c>
      <c r="D24" t="n">
        <v>21.8</v>
      </c>
      <c r="E24" t="n">
        <v>47.1</v>
      </c>
      <c r="F24" t="n">
        <v>27.5</v>
      </c>
      <c r="G24" t="n">
        <v>33.2</v>
      </c>
      <c r="H24" t="n">
        <v>12.5</v>
      </c>
      <c r="I24" t="n">
        <v>19.5</v>
      </c>
      <c r="J24" t="n">
        <v>-6.3</v>
      </c>
      <c r="K24" t="n">
        <v>-26.5</v>
      </c>
      <c r="L24" t="n">
        <v>-16.1</v>
      </c>
      <c r="M24" t="n">
        <v>19</v>
      </c>
      <c r="N24" t="n">
        <v>-154</v>
      </c>
      <c r="O24" t="n">
        <v>147.2</v>
      </c>
      <c r="P24" t="n">
        <v>-139.4</v>
      </c>
      <c r="Q24" t="n">
        <v>29.7</v>
      </c>
      <c r="R24" t="n">
        <v>37.5</v>
      </c>
      <c r="S24" t="n">
        <v>11.1</v>
      </c>
      <c r="T24" t="n">
        <v>2.7</v>
      </c>
      <c r="U24" t="n">
        <v>-5.9</v>
      </c>
      <c r="V24" t="n">
        <v>-6.3</v>
      </c>
      <c r="W24" t="n">
        <v>-0.1</v>
      </c>
    </row>
    <row r="25">
      <c r="A25" s="5" t="inlineStr">
        <is>
          <t>Ergebnis nach Steuer</t>
        </is>
      </c>
      <c r="B25" s="5" t="inlineStr">
        <is>
          <t>Earnings after tax</t>
        </is>
      </c>
      <c r="C25" t="n">
        <v>184.7</v>
      </c>
      <c r="D25" t="n">
        <v>212.2</v>
      </c>
      <c r="E25" t="n">
        <v>275.6</v>
      </c>
      <c r="F25" t="n">
        <v>216.4</v>
      </c>
      <c r="G25" t="n">
        <v>221.5</v>
      </c>
      <c r="H25" t="n">
        <v>248.2</v>
      </c>
      <c r="I25" t="n">
        <v>238.9</v>
      </c>
      <c r="J25" t="n">
        <v>173.2</v>
      </c>
      <c r="K25" t="n">
        <v>143.8</v>
      </c>
      <c r="L25" t="n">
        <v>118.8</v>
      </c>
      <c r="M25" t="n">
        <v>16.6</v>
      </c>
      <c r="N25" t="n">
        <v>148.4</v>
      </c>
      <c r="O25" t="n">
        <v>16.5</v>
      </c>
      <c r="P25" t="n">
        <v>257</v>
      </c>
      <c r="Q25" t="n">
        <v>51.3</v>
      </c>
      <c r="R25" t="n">
        <v>60.1</v>
      </c>
      <c r="S25" t="n">
        <v>36.5</v>
      </c>
      <c r="T25" t="n">
        <v>0.9</v>
      </c>
      <c r="U25" t="n">
        <v>-10.5</v>
      </c>
      <c r="V25" t="n">
        <v>-9.300000000000001</v>
      </c>
      <c r="W25" t="n">
        <v>-0.1</v>
      </c>
    </row>
    <row r="26">
      <c r="A26" s="5" t="inlineStr">
        <is>
          <t>Minderheitenanteil</t>
        </is>
      </c>
      <c r="B26" s="5" t="inlineStr">
        <is>
          <t>Minority Share</t>
        </is>
      </c>
      <c r="C26" t="n">
        <v>6.2</v>
      </c>
      <c r="D26" t="n">
        <v>11</v>
      </c>
      <c r="E26" t="n">
        <v>11.1</v>
      </c>
      <c r="F26" t="n">
        <v>12</v>
      </c>
      <c r="G26" t="n">
        <v>-0.5</v>
      </c>
      <c r="H26" t="n">
        <v>-0.7</v>
      </c>
      <c r="I26" t="inlineStr">
        <is>
          <t>-</t>
        </is>
      </c>
      <c r="J26" t="n">
        <v>-0.1</v>
      </c>
      <c r="K26" t="inlineStr">
        <is>
          <t>-</t>
        </is>
      </c>
      <c r="L26" t="inlineStr">
        <is>
          <t>-</t>
        </is>
      </c>
      <c r="M26" t="inlineStr">
        <is>
          <t>-</t>
        </is>
      </c>
      <c r="N26" t="n">
        <v>0.6</v>
      </c>
      <c r="O26" t="n">
        <v>-0.4</v>
      </c>
      <c r="P26" t="n">
        <v>-38.5</v>
      </c>
      <c r="Q26" t="inlineStr">
        <is>
          <t>-</t>
        </is>
      </c>
      <c r="R26" t="inlineStr">
        <is>
          <t>-</t>
        </is>
      </c>
      <c r="S26" t="n">
        <v>0.1</v>
      </c>
      <c r="T26" t="n">
        <v>0.4</v>
      </c>
      <c r="U26" t="n">
        <v>0.7</v>
      </c>
      <c r="V26" t="n">
        <v>0.4</v>
      </c>
      <c r="W26" t="inlineStr">
        <is>
          <t>-</t>
        </is>
      </c>
    </row>
    <row r="27">
      <c r="A27" s="5" t="inlineStr">
        <is>
          <t>Jahresüberschuss/-fehlbetrag</t>
        </is>
      </c>
      <c r="B27" s="5" t="inlineStr">
        <is>
          <t>Net Profit</t>
        </is>
      </c>
      <c r="C27" t="n">
        <v>190.9</v>
      </c>
      <c r="D27" t="n">
        <v>223.1</v>
      </c>
      <c r="E27" t="n">
        <v>286.7</v>
      </c>
      <c r="F27" t="n">
        <v>228.4</v>
      </c>
      <c r="G27" t="n">
        <v>221</v>
      </c>
      <c r="H27" t="n">
        <v>247.5</v>
      </c>
      <c r="I27" t="n">
        <v>238.9</v>
      </c>
      <c r="J27" t="n">
        <v>173.1</v>
      </c>
      <c r="K27" t="n">
        <v>144</v>
      </c>
      <c r="L27" t="n">
        <v>112.4</v>
      </c>
      <c r="M27" t="n">
        <v>256.5</v>
      </c>
      <c r="N27" t="n">
        <v>112.2</v>
      </c>
      <c r="O27" t="n">
        <v>16.1</v>
      </c>
      <c r="P27" t="n">
        <v>218.5</v>
      </c>
      <c r="Q27" t="n">
        <v>51.3</v>
      </c>
      <c r="R27" t="n">
        <v>60.1</v>
      </c>
      <c r="S27" t="n">
        <v>36.6</v>
      </c>
      <c r="T27" t="n">
        <v>1.3</v>
      </c>
      <c r="U27" t="n">
        <v>-9.800000000000001</v>
      </c>
      <c r="V27" t="n">
        <v>-8.9</v>
      </c>
      <c r="W27" t="n">
        <v>-0.1</v>
      </c>
    </row>
    <row r="28">
      <c r="A28" s="5" t="inlineStr">
        <is>
          <t>Summe Umlaufvermögen</t>
        </is>
      </c>
      <c r="B28" s="5" t="inlineStr">
        <is>
          <t>Current Assets</t>
        </is>
      </c>
      <c r="C28" t="n">
        <v>685.3</v>
      </c>
      <c r="D28" t="n">
        <v>749.6</v>
      </c>
      <c r="E28" t="n">
        <v>873.9</v>
      </c>
      <c r="F28" t="n">
        <v>863.8</v>
      </c>
      <c r="G28" t="n">
        <v>807.3</v>
      </c>
      <c r="H28" t="n">
        <v>626.1</v>
      </c>
      <c r="I28" t="n">
        <v>641.1</v>
      </c>
      <c r="J28" t="n">
        <v>723.8</v>
      </c>
      <c r="K28" t="n">
        <v>705.6</v>
      </c>
      <c r="L28" t="n">
        <v>694</v>
      </c>
      <c r="M28" t="n">
        <v>1075</v>
      </c>
      <c r="N28" t="n">
        <v>928.2</v>
      </c>
      <c r="O28" t="n">
        <v>369.3</v>
      </c>
      <c r="P28" t="n">
        <v>831.2</v>
      </c>
      <c r="Q28" t="n">
        <v>317.5</v>
      </c>
      <c r="R28" t="n">
        <v>248.1</v>
      </c>
      <c r="S28" t="n">
        <v>213.5</v>
      </c>
      <c r="T28" t="n">
        <v>74.7</v>
      </c>
      <c r="U28" t="n">
        <v>68.40000000000001</v>
      </c>
      <c r="V28" t="n">
        <v>82.40000000000001</v>
      </c>
      <c r="W28" t="n">
        <v>103.7</v>
      </c>
    </row>
    <row r="29">
      <c r="A29" s="5" t="inlineStr">
        <is>
          <t>Summe Anlagevermögen</t>
        </is>
      </c>
      <c r="B29" s="5" t="inlineStr">
        <is>
          <t>Fixed Assets</t>
        </is>
      </c>
      <c r="C29" t="n">
        <v>4154</v>
      </c>
      <c r="D29" t="n">
        <v>3885</v>
      </c>
      <c r="E29" t="n">
        <v>3440</v>
      </c>
      <c r="F29" t="n">
        <v>3421</v>
      </c>
      <c r="G29" t="n">
        <v>1917</v>
      </c>
      <c r="H29" t="n">
        <v>1872</v>
      </c>
      <c r="I29" t="n">
        <v>1836</v>
      </c>
      <c r="J29" t="n">
        <v>1750</v>
      </c>
      <c r="K29" t="n">
        <v>1823</v>
      </c>
      <c r="L29" t="n">
        <v>1848</v>
      </c>
      <c r="M29" t="n">
        <v>1958</v>
      </c>
      <c r="N29" t="n">
        <v>2179</v>
      </c>
      <c r="O29" t="n">
        <v>533.3</v>
      </c>
      <c r="P29" t="n">
        <v>464.4</v>
      </c>
      <c r="Q29" t="n">
        <v>230.5</v>
      </c>
      <c r="R29" t="n">
        <v>62.1</v>
      </c>
      <c r="S29" t="n">
        <v>86.90000000000001</v>
      </c>
      <c r="T29" t="n">
        <v>31.1</v>
      </c>
      <c r="U29" t="n">
        <v>37.2</v>
      </c>
      <c r="V29" t="n">
        <v>28.1</v>
      </c>
      <c r="W29" t="n">
        <v>12.9</v>
      </c>
    </row>
    <row r="30">
      <c r="A30" s="5" t="inlineStr">
        <is>
          <t>Summe Aktiva</t>
        </is>
      </c>
      <c r="B30" s="5" t="inlineStr">
        <is>
          <t>Total Assets</t>
        </is>
      </c>
      <c r="C30" t="n">
        <v>4840</v>
      </c>
      <c r="D30" t="n">
        <v>4635</v>
      </c>
      <c r="E30" t="n">
        <v>4314</v>
      </c>
      <c r="F30" t="n">
        <v>4285</v>
      </c>
      <c r="G30" t="n">
        <v>2724</v>
      </c>
      <c r="H30" t="n">
        <v>2498</v>
      </c>
      <c r="I30" t="n">
        <v>2477</v>
      </c>
      <c r="J30" t="n">
        <v>2474</v>
      </c>
      <c r="K30" t="n">
        <v>2528</v>
      </c>
      <c r="L30" t="n">
        <v>2542</v>
      </c>
      <c r="M30" t="n">
        <v>3034</v>
      </c>
      <c r="N30" t="n">
        <v>3108</v>
      </c>
      <c r="O30" t="n">
        <v>902.6</v>
      </c>
      <c r="P30" t="n">
        <v>1296</v>
      </c>
      <c r="Q30" t="n">
        <v>548</v>
      </c>
      <c r="R30" t="n">
        <v>310.2</v>
      </c>
      <c r="S30" t="n">
        <v>300.4</v>
      </c>
      <c r="T30" t="n">
        <v>105.8</v>
      </c>
      <c r="U30" t="n">
        <v>105.6</v>
      </c>
      <c r="V30" t="n">
        <v>110.5</v>
      </c>
      <c r="W30" t="n">
        <v>116.6</v>
      </c>
    </row>
    <row r="31">
      <c r="A31" s="5" t="inlineStr">
        <is>
          <t>Summe kurzfristiges Fremdkapital</t>
        </is>
      </c>
      <c r="B31" s="5" t="inlineStr">
        <is>
          <t>Short-Term Debt</t>
        </is>
      </c>
      <c r="C31" t="n">
        <v>1338</v>
      </c>
      <c r="D31" t="n">
        <v>1096</v>
      </c>
      <c r="E31" t="n">
        <v>738.3</v>
      </c>
      <c r="F31" t="n">
        <v>762.8</v>
      </c>
      <c r="G31" t="n">
        <v>1025</v>
      </c>
      <c r="H31" t="n">
        <v>579</v>
      </c>
      <c r="I31" t="n">
        <v>600.1</v>
      </c>
      <c r="J31" t="n">
        <v>690.9</v>
      </c>
      <c r="K31" t="n">
        <v>768.7</v>
      </c>
      <c r="L31" t="n">
        <v>767.3</v>
      </c>
      <c r="M31" t="n">
        <v>1176</v>
      </c>
      <c r="N31" t="n">
        <v>933</v>
      </c>
      <c r="O31" t="n">
        <v>491.2</v>
      </c>
      <c r="P31" t="n">
        <v>351.8</v>
      </c>
      <c r="Q31" t="n">
        <v>231.4</v>
      </c>
      <c r="R31" t="n">
        <v>111.4</v>
      </c>
      <c r="S31" t="n">
        <v>151.7</v>
      </c>
      <c r="T31" t="n">
        <v>6.5</v>
      </c>
      <c r="U31" t="n">
        <v>7.3</v>
      </c>
      <c r="V31" t="inlineStr">
        <is>
          <t>-</t>
        </is>
      </c>
      <c r="W31" t="inlineStr">
        <is>
          <t>-</t>
        </is>
      </c>
    </row>
    <row r="32">
      <c r="A32" s="5" t="inlineStr">
        <is>
          <t>Summe langfristiges Fremdkapital</t>
        </is>
      </c>
      <c r="B32" s="5" t="inlineStr">
        <is>
          <t>Long-Term Debt</t>
        </is>
      </c>
      <c r="C32" t="n">
        <v>2180</v>
      </c>
      <c r="D32" t="n">
        <v>2258</v>
      </c>
      <c r="E32" t="n">
        <v>2113</v>
      </c>
      <c r="F32" t="n">
        <v>2120</v>
      </c>
      <c r="G32" t="n">
        <v>320.1</v>
      </c>
      <c r="H32" t="n">
        <v>625.7</v>
      </c>
      <c r="I32" t="n">
        <v>637.5</v>
      </c>
      <c r="J32" t="n">
        <v>592.5</v>
      </c>
      <c r="K32" t="n">
        <v>588.4</v>
      </c>
      <c r="L32" t="n">
        <v>640.6</v>
      </c>
      <c r="M32" t="n">
        <v>809.3</v>
      </c>
      <c r="N32" t="n">
        <v>1383</v>
      </c>
      <c r="O32" t="n">
        <v>39.3</v>
      </c>
      <c r="P32" t="n">
        <v>10.4</v>
      </c>
      <c r="Q32" t="n">
        <v>34.1</v>
      </c>
      <c r="R32" t="n">
        <v>6</v>
      </c>
      <c r="S32" t="n">
        <v>8.699999999999999</v>
      </c>
      <c r="T32" t="n">
        <v>0.5</v>
      </c>
      <c r="U32" t="n">
        <v>0.8</v>
      </c>
      <c r="V32" t="inlineStr">
        <is>
          <t>-</t>
        </is>
      </c>
      <c r="W32" t="inlineStr">
        <is>
          <t>-</t>
        </is>
      </c>
    </row>
    <row r="33">
      <c r="A33" s="5" t="inlineStr">
        <is>
          <t>Summe Fremdkapital</t>
        </is>
      </c>
      <c r="B33" s="5" t="inlineStr">
        <is>
          <t>Total Liabilities</t>
        </is>
      </c>
      <c r="C33" t="n">
        <v>3518</v>
      </c>
      <c r="D33" t="n">
        <v>3354</v>
      </c>
      <c r="E33" t="n">
        <v>2851</v>
      </c>
      <c r="F33" t="n">
        <v>2883</v>
      </c>
      <c r="G33" t="n">
        <v>1345</v>
      </c>
      <c r="H33" t="n">
        <v>1205</v>
      </c>
      <c r="I33" t="n">
        <v>1238</v>
      </c>
      <c r="J33" t="n">
        <v>1283</v>
      </c>
      <c r="K33" t="n">
        <v>1357</v>
      </c>
      <c r="L33" t="n">
        <v>1408</v>
      </c>
      <c r="M33" t="n">
        <v>1986</v>
      </c>
      <c r="N33" t="n">
        <v>2316</v>
      </c>
      <c r="O33" t="n">
        <v>530.5</v>
      </c>
      <c r="P33" t="n">
        <v>362.2</v>
      </c>
      <c r="Q33" t="n">
        <v>265.5</v>
      </c>
      <c r="R33" t="n">
        <v>117.4</v>
      </c>
      <c r="S33" t="n">
        <v>160.3</v>
      </c>
      <c r="T33" t="n">
        <v>6.9</v>
      </c>
      <c r="U33" t="n">
        <v>8.1</v>
      </c>
      <c r="V33" t="n">
        <v>7.3</v>
      </c>
      <c r="W33" t="n">
        <v>5.5</v>
      </c>
    </row>
    <row r="34">
      <c r="A34" s="5" t="inlineStr">
        <is>
          <t>Minderheitenanteil</t>
        </is>
      </c>
      <c r="B34" s="5" t="inlineStr">
        <is>
          <t>Minority Share</t>
        </is>
      </c>
      <c r="C34" t="n">
        <v>9.300000000000001</v>
      </c>
      <c r="D34" t="n">
        <v>20.2</v>
      </c>
      <c r="E34" t="n">
        <v>31.1</v>
      </c>
      <c r="F34" t="n">
        <v>42.2</v>
      </c>
      <c r="G34" t="n">
        <v>54.2</v>
      </c>
      <c r="H34" t="n">
        <v>3.7</v>
      </c>
      <c r="I34" t="n">
        <v>3</v>
      </c>
      <c r="J34" t="n">
        <v>0.4</v>
      </c>
      <c r="K34" t="n">
        <v>0.3</v>
      </c>
      <c r="L34" t="inlineStr">
        <is>
          <t>-</t>
        </is>
      </c>
      <c r="M34" t="n">
        <v>0.1</v>
      </c>
      <c r="N34" t="n">
        <v>0.1</v>
      </c>
      <c r="O34" t="n">
        <v>0.7</v>
      </c>
      <c r="P34" t="n">
        <v>168</v>
      </c>
      <c r="Q34" t="n">
        <v>0.4</v>
      </c>
      <c r="R34" t="n">
        <v>0.7</v>
      </c>
      <c r="S34" t="n">
        <v>0.4</v>
      </c>
      <c r="T34" t="n">
        <v>0.8</v>
      </c>
      <c r="U34" t="n">
        <v>0.7</v>
      </c>
      <c r="V34" t="n">
        <v>0.8</v>
      </c>
      <c r="W34" t="inlineStr">
        <is>
          <t>-</t>
        </is>
      </c>
    </row>
    <row r="35">
      <c r="A35" s="5" t="inlineStr">
        <is>
          <t>Summe Eigenkapital</t>
        </is>
      </c>
      <c r="B35" s="5" t="inlineStr">
        <is>
          <t>Equity</t>
        </is>
      </c>
      <c r="C35" t="n">
        <v>1312</v>
      </c>
      <c r="D35" t="n">
        <v>1261</v>
      </c>
      <c r="E35" t="n">
        <v>1432</v>
      </c>
      <c r="F35" t="n">
        <v>1360</v>
      </c>
      <c r="G35" t="n">
        <v>1325</v>
      </c>
      <c r="H35" t="n">
        <v>1290</v>
      </c>
      <c r="I35" t="n">
        <v>1237</v>
      </c>
      <c r="J35" t="n">
        <v>1190</v>
      </c>
      <c r="K35" t="n">
        <v>1171</v>
      </c>
      <c r="L35" t="n">
        <v>1135</v>
      </c>
      <c r="M35" t="n">
        <v>1048</v>
      </c>
      <c r="N35" t="n">
        <v>791.1</v>
      </c>
      <c r="O35" t="n">
        <v>371.4</v>
      </c>
      <c r="P35" t="n">
        <v>765.4</v>
      </c>
      <c r="Q35" t="n">
        <v>282.1</v>
      </c>
      <c r="R35" t="n">
        <v>192.1</v>
      </c>
      <c r="S35" t="n">
        <v>139.7</v>
      </c>
      <c r="T35" t="n">
        <v>98.09999999999999</v>
      </c>
      <c r="U35" t="n">
        <v>96.8</v>
      </c>
      <c r="V35" t="n">
        <v>102.3</v>
      </c>
      <c r="W35" t="n">
        <v>111.2</v>
      </c>
    </row>
    <row r="36">
      <c r="A36" s="5" t="inlineStr">
        <is>
          <t>Summe Passiva</t>
        </is>
      </c>
      <c r="B36" s="5" t="inlineStr">
        <is>
          <t>Liabilities &amp; Shareholder Equity</t>
        </is>
      </c>
      <c r="C36" t="n">
        <v>4840</v>
      </c>
      <c r="D36" t="n">
        <v>4635</v>
      </c>
      <c r="E36" t="n">
        <v>4314</v>
      </c>
      <c r="F36" t="n">
        <v>4285</v>
      </c>
      <c r="G36" t="n">
        <v>2724</v>
      </c>
      <c r="H36" t="n">
        <v>2498</v>
      </c>
      <c r="I36" t="n">
        <v>2477</v>
      </c>
      <c r="J36" t="n">
        <v>2474</v>
      </c>
      <c r="K36" t="n">
        <v>2528</v>
      </c>
      <c r="L36" t="n">
        <v>2542</v>
      </c>
      <c r="M36" t="n">
        <v>3034</v>
      </c>
      <c r="N36" t="n">
        <v>3108</v>
      </c>
      <c r="O36" t="n">
        <v>902.6</v>
      </c>
      <c r="P36" t="n">
        <v>1296</v>
      </c>
      <c r="Q36" t="n">
        <v>548</v>
      </c>
      <c r="R36" t="n">
        <v>310.2</v>
      </c>
      <c r="S36" t="n">
        <v>300.4</v>
      </c>
      <c r="T36" t="n">
        <v>105.8</v>
      </c>
      <c r="U36" t="n">
        <v>105.6</v>
      </c>
      <c r="V36" t="n">
        <v>110.5</v>
      </c>
      <c r="W36" t="n">
        <v>116.6</v>
      </c>
    </row>
    <row r="37">
      <c r="A37" s="5" t="inlineStr">
        <is>
          <t>Mio.Aktien im Umlauf</t>
        </is>
      </c>
      <c r="B37" s="5" t="inlineStr">
        <is>
          <t>Million shares outstanding</t>
        </is>
      </c>
      <c r="C37" t="n">
        <v>128.06</v>
      </c>
      <c r="D37" t="n">
        <v>128.06</v>
      </c>
      <c r="E37" t="n">
        <v>128.06</v>
      </c>
      <c r="F37" t="n">
        <v>128.06</v>
      </c>
      <c r="G37" t="n">
        <v>128.06</v>
      </c>
      <c r="H37" t="n">
        <v>128.06</v>
      </c>
      <c r="I37" t="n">
        <v>128.06</v>
      </c>
      <c r="J37" t="n">
        <v>128.06</v>
      </c>
      <c r="K37" t="n">
        <v>128.06</v>
      </c>
      <c r="L37" t="n">
        <v>128.06</v>
      </c>
      <c r="M37" t="n">
        <v>128.06</v>
      </c>
      <c r="N37" t="n">
        <v>128.06</v>
      </c>
      <c r="O37" t="n">
        <v>96.09999999999999</v>
      </c>
      <c r="P37" t="n">
        <v>62.4</v>
      </c>
      <c r="Q37" t="n">
        <v>58.9</v>
      </c>
      <c r="R37" t="n">
        <v>54.9</v>
      </c>
      <c r="S37" t="n">
        <v>54.9</v>
      </c>
      <c r="T37" t="n">
        <v>53.7</v>
      </c>
      <c r="U37" t="n">
        <v>53.4</v>
      </c>
      <c r="V37" t="n">
        <v>52.5</v>
      </c>
      <c r="W37" t="n">
        <v>52.5</v>
      </c>
    </row>
    <row r="38">
      <c r="A38" s="5" t="inlineStr">
        <is>
          <t>Gezeichnetes Kapital (in Mio.)</t>
        </is>
      </c>
      <c r="B38" s="5" t="inlineStr">
        <is>
          <t>Subscribed Capital in M</t>
        </is>
      </c>
      <c r="C38" t="n">
        <v>128.06</v>
      </c>
      <c r="D38" t="n">
        <v>128.06</v>
      </c>
      <c r="E38" t="n">
        <v>128.06</v>
      </c>
      <c r="F38" t="n">
        <v>128.06</v>
      </c>
      <c r="G38" t="n">
        <v>128.06</v>
      </c>
      <c r="H38" t="n">
        <v>128.06</v>
      </c>
      <c r="I38" t="n">
        <v>128.06</v>
      </c>
      <c r="J38" t="n">
        <v>128.06</v>
      </c>
      <c r="K38" t="n">
        <v>128.06</v>
      </c>
      <c r="L38" t="n">
        <v>128.06</v>
      </c>
      <c r="M38" t="n">
        <v>128.06</v>
      </c>
      <c r="N38" t="n">
        <v>128.06</v>
      </c>
      <c r="O38" t="n">
        <v>96.09999999999999</v>
      </c>
      <c r="P38" t="n">
        <v>62.4</v>
      </c>
      <c r="Q38" t="n">
        <v>58.9</v>
      </c>
      <c r="R38" t="n">
        <v>54.9</v>
      </c>
      <c r="S38" t="n">
        <v>54.9</v>
      </c>
      <c r="T38" t="n">
        <v>53.7</v>
      </c>
      <c r="U38" t="n">
        <v>53.4</v>
      </c>
      <c r="V38" t="n">
        <v>52.5</v>
      </c>
      <c r="W38" t="n">
        <v>52.5</v>
      </c>
    </row>
    <row r="39">
      <c r="A39" s="5" t="inlineStr">
        <is>
          <t>Ergebnis je Aktie (brutto)</t>
        </is>
      </c>
      <c r="B39" s="5" t="inlineStr">
        <is>
          <t>Earnings per share</t>
        </is>
      </c>
      <c r="C39" t="n">
        <v>1.86</v>
      </c>
      <c r="D39" t="n">
        <v>1.83</v>
      </c>
      <c r="E39" t="n">
        <v>2.52</v>
      </c>
      <c r="F39" t="n">
        <v>1.91</v>
      </c>
      <c r="G39" t="n">
        <v>1.99</v>
      </c>
      <c r="H39" t="n">
        <v>2.03</v>
      </c>
      <c r="I39" t="n">
        <v>2.02</v>
      </c>
      <c r="J39" t="n">
        <v>1.3</v>
      </c>
      <c r="K39" t="n">
        <v>0.92</v>
      </c>
      <c r="L39" t="n">
        <v>0.8</v>
      </c>
      <c r="M39" t="n">
        <v>0.28</v>
      </c>
      <c r="N39" t="n">
        <v>-0.04</v>
      </c>
      <c r="O39" t="n">
        <v>1.7</v>
      </c>
      <c r="P39" t="n">
        <v>1.88</v>
      </c>
      <c r="Q39" t="n">
        <v>1.37</v>
      </c>
      <c r="R39" t="n">
        <v>1.78</v>
      </c>
      <c r="S39" t="n">
        <v>0.87</v>
      </c>
      <c r="T39" t="n">
        <v>0.07000000000000001</v>
      </c>
      <c r="U39" t="n">
        <v>-0.31</v>
      </c>
      <c r="V39" t="n">
        <v>-0.3</v>
      </c>
      <c r="W39" t="inlineStr">
        <is>
          <t>-</t>
        </is>
      </c>
    </row>
    <row r="40">
      <c r="A40" s="5" t="inlineStr">
        <is>
          <t>Ergebnis je Aktie (unverwässert)</t>
        </is>
      </c>
      <c r="B40" s="5" t="inlineStr">
        <is>
          <t>Basic Earnings per share</t>
        </is>
      </c>
      <c r="C40" t="n">
        <v>1.49</v>
      </c>
      <c r="D40" t="n">
        <v>1.74</v>
      </c>
      <c r="E40" t="n">
        <v>2.24</v>
      </c>
      <c r="F40" t="n">
        <v>1.78</v>
      </c>
      <c r="G40" t="n">
        <v>1.73</v>
      </c>
      <c r="H40" t="n">
        <v>1.93</v>
      </c>
      <c r="I40" t="n">
        <v>1.87</v>
      </c>
      <c r="J40" t="n">
        <v>1.35</v>
      </c>
      <c r="K40" t="n">
        <v>1.12</v>
      </c>
      <c r="L40" t="n">
        <v>0.88</v>
      </c>
      <c r="M40" t="n">
        <v>2</v>
      </c>
      <c r="N40" t="n">
        <v>1.01</v>
      </c>
      <c r="O40" t="n">
        <v>0.17</v>
      </c>
      <c r="P40" t="n">
        <v>3.5</v>
      </c>
      <c r="Q40" t="n">
        <v>0.88</v>
      </c>
      <c r="R40" t="n">
        <v>1.07</v>
      </c>
      <c r="S40" t="n">
        <v>0.67</v>
      </c>
      <c r="T40" t="n">
        <v>0.02</v>
      </c>
      <c r="U40" t="n">
        <v>-0.18</v>
      </c>
      <c r="V40" t="n">
        <v>-0.17</v>
      </c>
      <c r="W40" t="inlineStr">
        <is>
          <t>-</t>
        </is>
      </c>
    </row>
    <row r="41">
      <c r="A41" s="5" t="inlineStr">
        <is>
          <t>Ergebnis je Aktie (verwässert)</t>
        </is>
      </c>
      <c r="B41" s="5" t="inlineStr">
        <is>
          <t>Diluted Earnings per share</t>
        </is>
      </c>
      <c r="C41" t="n">
        <v>1.49</v>
      </c>
      <c r="D41" t="n">
        <v>1.74</v>
      </c>
      <c r="E41" t="n">
        <v>2.24</v>
      </c>
      <c r="F41" t="n">
        <v>1.78</v>
      </c>
      <c r="G41" t="n">
        <v>1.73</v>
      </c>
      <c r="H41" t="n">
        <v>1.93</v>
      </c>
      <c r="I41" t="n">
        <v>1.87</v>
      </c>
      <c r="J41" t="n">
        <v>1.35</v>
      </c>
      <c r="K41" t="n">
        <v>1.12</v>
      </c>
      <c r="L41" t="n">
        <v>0.88</v>
      </c>
      <c r="M41" t="n">
        <v>2</v>
      </c>
      <c r="N41" t="n">
        <v>1.01</v>
      </c>
      <c r="O41" t="n">
        <v>0.17</v>
      </c>
      <c r="P41" t="n">
        <v>3.5</v>
      </c>
      <c r="Q41" t="n">
        <v>0.88</v>
      </c>
      <c r="R41" t="n">
        <v>1.05</v>
      </c>
      <c r="S41" t="n">
        <v>0.66</v>
      </c>
      <c r="T41" t="n">
        <v>0.02</v>
      </c>
      <c r="U41" t="n">
        <v>-0.18</v>
      </c>
      <c r="V41" t="n">
        <v>-0.17</v>
      </c>
      <c r="W41" t="inlineStr">
        <is>
          <t>-</t>
        </is>
      </c>
    </row>
    <row r="42">
      <c r="A42" s="5" t="inlineStr">
        <is>
          <t>Dividende je Aktie</t>
        </is>
      </c>
      <c r="B42" s="5" t="inlineStr">
        <is>
          <t>Dividend per share</t>
        </is>
      </c>
      <c r="C42" t="n">
        <v>0.04</v>
      </c>
      <c r="D42" t="n">
        <v>1.65</v>
      </c>
      <c r="E42" t="n">
        <v>1.65</v>
      </c>
      <c r="F42" t="n">
        <v>1.6</v>
      </c>
      <c r="G42" t="n">
        <v>1.55</v>
      </c>
      <c r="H42" t="n">
        <v>1.5</v>
      </c>
      <c r="I42" t="n">
        <v>1.45</v>
      </c>
      <c r="J42" t="n">
        <v>1.35</v>
      </c>
      <c r="K42" t="n">
        <v>1.2</v>
      </c>
      <c r="L42" t="n">
        <v>0.8</v>
      </c>
      <c r="M42" t="n">
        <v>0.2</v>
      </c>
      <c r="N42" t="inlineStr">
        <is>
          <t>-</t>
        </is>
      </c>
      <c r="O42" t="inlineStr">
        <is>
          <t>-</t>
        </is>
      </c>
      <c r="P42" t="n">
        <v>0.5</v>
      </c>
      <c r="Q42" t="inlineStr">
        <is>
          <t>-</t>
        </is>
      </c>
      <c r="R42" t="n">
        <v>0.35</v>
      </c>
      <c r="S42" t="inlineStr">
        <is>
          <t>-</t>
        </is>
      </c>
      <c r="T42" t="inlineStr">
        <is>
          <t>-</t>
        </is>
      </c>
      <c r="U42" t="inlineStr">
        <is>
          <t>-</t>
        </is>
      </c>
      <c r="V42" t="inlineStr">
        <is>
          <t>-</t>
        </is>
      </c>
      <c r="W42" t="inlineStr">
        <is>
          <t>-</t>
        </is>
      </c>
    </row>
    <row r="43">
      <c r="A43" s="5" t="inlineStr">
        <is>
          <t>Dividendenausschüttung in Mio</t>
        </is>
      </c>
      <c r="B43" s="5" t="inlineStr">
        <is>
          <t>Dividend Payment in M</t>
        </is>
      </c>
      <c r="C43" t="inlineStr">
        <is>
          <t>-</t>
        </is>
      </c>
      <c r="D43" t="n">
        <v>211.2</v>
      </c>
      <c r="E43" t="n">
        <v>211.2</v>
      </c>
      <c r="F43" t="n">
        <v>204.8</v>
      </c>
      <c r="G43" t="n">
        <v>198.4</v>
      </c>
      <c r="H43" t="n">
        <v>192</v>
      </c>
      <c r="I43" t="n">
        <v>185.6</v>
      </c>
      <c r="J43" t="n">
        <v>172.8</v>
      </c>
      <c r="K43" t="n">
        <v>153.7</v>
      </c>
      <c r="L43" t="n">
        <v>102.4</v>
      </c>
      <c r="M43" t="n">
        <v>25.6</v>
      </c>
      <c r="N43" t="inlineStr">
        <is>
          <t>-</t>
        </is>
      </c>
      <c r="O43" t="inlineStr">
        <is>
          <t>-</t>
        </is>
      </c>
      <c r="P43" t="n">
        <v>576.1</v>
      </c>
      <c r="Q43" t="inlineStr">
        <is>
          <t>-</t>
        </is>
      </c>
      <c r="R43" t="inlineStr">
        <is>
          <t>-</t>
        </is>
      </c>
      <c r="S43" t="inlineStr">
        <is>
          <t>-</t>
        </is>
      </c>
      <c r="T43" t="inlineStr">
        <is>
          <t>-</t>
        </is>
      </c>
      <c r="U43" t="inlineStr">
        <is>
          <t>-</t>
        </is>
      </c>
      <c r="V43" t="inlineStr">
        <is>
          <t>-</t>
        </is>
      </c>
      <c r="W43" t="inlineStr">
        <is>
          <t>-</t>
        </is>
      </c>
    </row>
    <row r="44">
      <c r="A44" s="5" t="inlineStr">
        <is>
          <t>Umsatz</t>
        </is>
      </c>
      <c r="B44" s="5" t="inlineStr">
        <is>
          <t>Revenue</t>
        </is>
      </c>
      <c r="C44" t="n">
        <v>22.9</v>
      </c>
      <c r="D44" t="n">
        <v>22.63</v>
      </c>
      <c r="E44" t="n">
        <v>27.39</v>
      </c>
      <c r="F44" t="n">
        <v>26.26</v>
      </c>
      <c r="G44" t="n">
        <v>24.35</v>
      </c>
      <c r="H44" t="n">
        <v>23.74</v>
      </c>
      <c r="I44" t="n">
        <v>24.93</v>
      </c>
      <c r="J44" t="n">
        <v>24.12</v>
      </c>
      <c r="K44" t="n">
        <v>25.13</v>
      </c>
      <c r="L44" t="n">
        <v>26.08</v>
      </c>
      <c r="M44" t="n">
        <v>28.51</v>
      </c>
      <c r="N44" t="n">
        <v>22.44</v>
      </c>
      <c r="O44" t="n">
        <v>19.39</v>
      </c>
      <c r="P44" t="n">
        <v>32.93</v>
      </c>
      <c r="Q44" t="n">
        <v>12.14</v>
      </c>
      <c r="R44" t="n">
        <v>8.59</v>
      </c>
      <c r="S44" t="n">
        <v>6.66</v>
      </c>
      <c r="T44" t="n">
        <v>0.79</v>
      </c>
      <c r="U44" t="n">
        <v>0.52</v>
      </c>
      <c r="V44" t="n">
        <v>0.41</v>
      </c>
      <c r="W44" t="n">
        <v>0.07000000000000001</v>
      </c>
    </row>
    <row r="45">
      <c r="A45" s="5" t="inlineStr">
        <is>
          <t>Buchwert je Aktie</t>
        </is>
      </c>
      <c r="B45" s="5" t="inlineStr">
        <is>
          <t>Book value per share</t>
        </is>
      </c>
      <c r="C45" t="n">
        <v>10.32</v>
      </c>
      <c r="D45" t="n">
        <v>10</v>
      </c>
      <c r="E45" t="n">
        <v>11.42</v>
      </c>
      <c r="F45" t="n">
        <v>10.95</v>
      </c>
      <c r="G45" t="n">
        <v>10.77</v>
      </c>
      <c r="H45" t="n">
        <v>10.1</v>
      </c>
      <c r="I45" t="n">
        <v>9.68</v>
      </c>
      <c r="J45" t="n">
        <v>9.300000000000001</v>
      </c>
      <c r="K45" t="n">
        <v>9.15</v>
      </c>
      <c r="L45" t="n">
        <v>8.859999999999999</v>
      </c>
      <c r="M45" t="n">
        <v>8.18</v>
      </c>
      <c r="N45" t="n">
        <v>6.18</v>
      </c>
      <c r="O45" t="n">
        <v>3.86</v>
      </c>
      <c r="P45" t="n">
        <v>12.27</v>
      </c>
      <c r="Q45" t="n">
        <v>4.79</v>
      </c>
      <c r="R45" t="n">
        <v>3.5</v>
      </c>
      <c r="S45" t="n">
        <v>2.54</v>
      </c>
      <c r="T45" t="n">
        <v>1.83</v>
      </c>
      <c r="U45" t="n">
        <v>1.81</v>
      </c>
      <c r="V45" t="n">
        <v>1.95</v>
      </c>
      <c r="W45" t="n">
        <v>2.12</v>
      </c>
    </row>
    <row r="46">
      <c r="A46" s="5" t="inlineStr">
        <is>
          <t>Cashflow je Aktie</t>
        </is>
      </c>
      <c r="B46" s="5" t="inlineStr">
        <is>
          <t>Cashflow per share</t>
        </is>
      </c>
      <c r="C46" t="n">
        <v>2.84</v>
      </c>
      <c r="D46" t="n">
        <v>2.89</v>
      </c>
      <c r="E46" t="n">
        <v>3.01</v>
      </c>
      <c r="F46" t="n">
        <v>3.04</v>
      </c>
      <c r="G46" t="n">
        <v>2.46</v>
      </c>
      <c r="H46" t="n">
        <v>2.3</v>
      </c>
      <c r="I46" t="n">
        <v>2.17</v>
      </c>
      <c r="J46" t="n">
        <v>2.19</v>
      </c>
      <c r="K46" t="n">
        <v>2.05</v>
      </c>
      <c r="L46" t="n">
        <v>1.85</v>
      </c>
      <c r="M46" t="n">
        <v>2.31</v>
      </c>
      <c r="N46" t="n">
        <v>0.57</v>
      </c>
      <c r="O46" t="n">
        <v>2.97</v>
      </c>
      <c r="P46" t="n">
        <v>2.32</v>
      </c>
      <c r="Q46" t="n">
        <v>2.14</v>
      </c>
      <c r="R46" t="n">
        <v>1.42</v>
      </c>
      <c r="S46" t="n">
        <v>1.55</v>
      </c>
      <c r="T46" t="n">
        <v>0.23</v>
      </c>
      <c r="U46" t="n">
        <v>-0.17</v>
      </c>
      <c r="V46" t="n">
        <v>-0.39</v>
      </c>
      <c r="W46" t="n">
        <v>0.04</v>
      </c>
    </row>
    <row r="47">
      <c r="A47" s="5" t="inlineStr">
        <is>
          <t>Bilanzsumme je Aktie</t>
        </is>
      </c>
      <c r="B47" s="5" t="inlineStr">
        <is>
          <t>Total assets per share</t>
        </is>
      </c>
      <c r="C47" t="n">
        <v>37.79</v>
      </c>
      <c r="D47" t="n">
        <v>36.19</v>
      </c>
      <c r="E47" t="n">
        <v>33.69</v>
      </c>
      <c r="F47" t="n">
        <v>33.46</v>
      </c>
      <c r="G47" t="n">
        <v>21.27</v>
      </c>
      <c r="H47" t="n">
        <v>19.51</v>
      </c>
      <c r="I47" t="n">
        <v>19.34</v>
      </c>
      <c r="J47" t="n">
        <v>19.32</v>
      </c>
      <c r="K47" t="n">
        <v>19.74</v>
      </c>
      <c r="L47" t="n">
        <v>19.85</v>
      </c>
      <c r="M47" t="n">
        <v>23.69</v>
      </c>
      <c r="N47" t="n">
        <v>24.27</v>
      </c>
      <c r="O47" t="n">
        <v>9.390000000000001</v>
      </c>
      <c r="P47" t="n">
        <v>20.76</v>
      </c>
      <c r="Q47" t="n">
        <v>9.300000000000001</v>
      </c>
      <c r="R47" t="n">
        <v>5.65</v>
      </c>
      <c r="S47" t="n">
        <v>5.47</v>
      </c>
      <c r="T47" t="n">
        <v>1.97</v>
      </c>
      <c r="U47" t="n">
        <v>1.98</v>
      </c>
      <c r="V47" t="n">
        <v>2.1</v>
      </c>
      <c r="W47" t="inlineStr">
        <is>
          <t>-</t>
        </is>
      </c>
    </row>
    <row r="48">
      <c r="A48" s="5" t="inlineStr">
        <is>
          <t>Personal am Ende des Jahres</t>
        </is>
      </c>
      <c r="B48" s="5" t="inlineStr">
        <is>
          <t>Staff at the end of year</t>
        </is>
      </c>
      <c r="C48" t="n">
        <v>4238</v>
      </c>
      <c r="D48" t="n">
        <v>4183</v>
      </c>
      <c r="E48" t="n">
        <v>4113</v>
      </c>
      <c r="F48" t="n">
        <v>4886</v>
      </c>
      <c r="G48" t="n">
        <v>4367</v>
      </c>
      <c r="H48" t="n">
        <v>4826</v>
      </c>
      <c r="I48" t="n">
        <v>4576</v>
      </c>
      <c r="J48" t="n">
        <v>3865</v>
      </c>
      <c r="K48" t="n">
        <v>4057</v>
      </c>
      <c r="L48" t="n">
        <v>3972</v>
      </c>
      <c r="M48" t="n">
        <v>4394</v>
      </c>
      <c r="N48" t="n">
        <v>7255</v>
      </c>
      <c r="O48" t="n">
        <v>3838</v>
      </c>
      <c r="P48" t="n">
        <v>3646</v>
      </c>
      <c r="Q48" t="n">
        <v>2077</v>
      </c>
      <c r="R48" t="n">
        <v>1503</v>
      </c>
      <c r="S48" t="n">
        <v>1087</v>
      </c>
      <c r="T48" t="n">
        <v>307</v>
      </c>
      <c r="U48" t="n">
        <v>280</v>
      </c>
      <c r="V48" t="n">
        <v>152</v>
      </c>
      <c r="W48" t="n">
        <v>24</v>
      </c>
    </row>
    <row r="49">
      <c r="A49" s="5" t="inlineStr">
        <is>
          <t>Personalaufwand in Mio. EUR</t>
        </is>
      </c>
      <c r="B49" s="5" t="inlineStr">
        <is>
          <t>Personnel expenses in M</t>
        </is>
      </c>
      <c r="C49" t="n">
        <v>236.5</v>
      </c>
      <c r="D49" t="n">
        <v>219.7</v>
      </c>
      <c r="E49" t="n">
        <v>225.7</v>
      </c>
      <c r="F49" t="n">
        <v>220.4</v>
      </c>
      <c r="G49" t="n">
        <v>195.2</v>
      </c>
      <c r="H49" t="n">
        <v>199.7</v>
      </c>
      <c r="I49" t="n">
        <v>174.1</v>
      </c>
      <c r="J49" t="n">
        <v>161</v>
      </c>
      <c r="K49" t="n">
        <v>162.9</v>
      </c>
      <c r="L49" t="n">
        <v>149.3</v>
      </c>
      <c r="M49" t="n">
        <v>206.4</v>
      </c>
      <c r="N49" t="n">
        <v>223.1</v>
      </c>
      <c r="O49" t="n">
        <v>134.6</v>
      </c>
      <c r="P49" t="n">
        <v>135.8</v>
      </c>
      <c r="Q49" t="n">
        <v>72.40000000000001</v>
      </c>
      <c r="R49" t="n">
        <v>40.8</v>
      </c>
      <c r="S49" t="n">
        <v>29.9</v>
      </c>
      <c r="T49" t="n">
        <v>13.3</v>
      </c>
      <c r="U49" t="n">
        <v>12.6</v>
      </c>
      <c r="V49" t="n">
        <v>5.7</v>
      </c>
      <c r="W49" t="n">
        <v>0.8</v>
      </c>
    </row>
    <row r="50">
      <c r="A50" s="5" t="inlineStr">
        <is>
          <t>Aufwand je Mitarbeiter in EUR</t>
        </is>
      </c>
      <c r="B50" s="5" t="inlineStr">
        <is>
          <t>Effort per employee</t>
        </is>
      </c>
      <c r="C50" t="n">
        <v>55805</v>
      </c>
      <c r="D50" t="n">
        <v>52522</v>
      </c>
      <c r="E50" t="n">
        <v>54875</v>
      </c>
      <c r="F50" t="n">
        <v>45108</v>
      </c>
      <c r="G50" t="n">
        <v>44699</v>
      </c>
      <c r="H50" t="n">
        <v>41380</v>
      </c>
      <c r="I50" t="n">
        <v>38046</v>
      </c>
      <c r="J50" t="n">
        <v>41656</v>
      </c>
      <c r="K50" t="n">
        <v>40153</v>
      </c>
      <c r="L50" t="n">
        <v>37588</v>
      </c>
      <c r="M50" t="n">
        <v>46973</v>
      </c>
      <c r="N50" t="n">
        <v>30751</v>
      </c>
      <c r="O50" t="n">
        <v>35070</v>
      </c>
      <c r="P50" t="n">
        <v>37246</v>
      </c>
      <c r="Q50" t="n">
        <v>34858</v>
      </c>
      <c r="R50" t="n">
        <v>27146</v>
      </c>
      <c r="S50" t="n">
        <v>27507</v>
      </c>
      <c r="T50" t="n">
        <v>43322</v>
      </c>
      <c r="U50" t="n">
        <v>45000</v>
      </c>
      <c r="V50" t="n">
        <v>37500</v>
      </c>
      <c r="W50" t="inlineStr">
        <is>
          <t>-</t>
        </is>
      </c>
    </row>
    <row r="51">
      <c r="A51" s="5" t="inlineStr">
        <is>
          <t>Umsatz je Aktie</t>
        </is>
      </c>
      <c r="B51" s="5" t="inlineStr">
        <is>
          <t>Revenue per share</t>
        </is>
      </c>
      <c r="C51" t="n">
        <v>691964</v>
      </c>
      <c r="D51" t="n">
        <v>692677</v>
      </c>
      <c r="E51" t="n">
        <v>852726</v>
      </c>
      <c r="F51" t="n">
        <v>688172</v>
      </c>
      <c r="G51" t="n">
        <v>713967</v>
      </c>
      <c r="H51" t="n">
        <v>630046</v>
      </c>
      <c r="I51" t="n">
        <v>697843</v>
      </c>
      <c r="J51" t="n">
        <v>794913</v>
      </c>
      <c r="K51" t="n">
        <v>793173</v>
      </c>
      <c r="L51" t="n">
        <v>840761</v>
      </c>
      <c r="M51" t="n">
        <v>859343</v>
      </c>
      <c r="N51" t="n">
        <v>396113</v>
      </c>
      <c r="O51" t="n">
        <v>485487</v>
      </c>
      <c r="P51" t="n">
        <v>563576</v>
      </c>
      <c r="Q51" t="n">
        <v>344294</v>
      </c>
      <c r="R51" t="n">
        <v>277844</v>
      </c>
      <c r="S51" t="n">
        <v>336246</v>
      </c>
      <c r="T51" t="n">
        <v>137459</v>
      </c>
      <c r="U51" t="n">
        <v>99672</v>
      </c>
      <c r="V51" t="n">
        <v>142320</v>
      </c>
      <c r="W51" t="n">
        <v>144558</v>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Gewinn je Mitarbeiter in EUR</t>
        </is>
      </c>
      <c r="B53" s="5" t="inlineStr">
        <is>
          <t>Earnings per employee</t>
        </is>
      </c>
      <c r="C53" t="n">
        <v>45045</v>
      </c>
      <c r="D53" t="n">
        <v>53335</v>
      </c>
      <c r="E53" t="n">
        <v>69706</v>
      </c>
      <c r="F53" t="n">
        <v>46746</v>
      </c>
      <c r="G53" t="n">
        <v>50607</v>
      </c>
      <c r="H53" t="n">
        <v>51285</v>
      </c>
      <c r="I53" t="n">
        <v>52207</v>
      </c>
      <c r="J53" t="n">
        <v>44787</v>
      </c>
      <c r="K53" t="n">
        <v>35494</v>
      </c>
      <c r="L53" t="n">
        <v>28298</v>
      </c>
      <c r="M53" t="n">
        <v>58375</v>
      </c>
      <c r="N53" t="n">
        <v>15465</v>
      </c>
      <c r="O53" t="n">
        <v>4195</v>
      </c>
      <c r="P53" t="n">
        <v>59929</v>
      </c>
      <c r="Q53" t="n">
        <v>24699</v>
      </c>
      <c r="R53" t="n">
        <v>39987</v>
      </c>
      <c r="S53" t="n">
        <v>33671</v>
      </c>
      <c r="T53" t="n">
        <v>4235</v>
      </c>
      <c r="U53" t="n">
        <v>-35000</v>
      </c>
      <c r="V53" t="n">
        <v>-58553</v>
      </c>
      <c r="W53" t="n">
        <v>-4167</v>
      </c>
    </row>
    <row r="54">
      <c r="A54" s="5" t="inlineStr">
        <is>
          <t>KGV (Kurs/Gewinn)</t>
        </is>
      </c>
      <c r="B54" s="5" t="inlineStr">
        <is>
          <t>PE (price/earnings)</t>
        </is>
      </c>
      <c r="C54" t="n">
        <v>13.7</v>
      </c>
      <c r="D54" t="n">
        <v>9.699999999999999</v>
      </c>
      <c r="E54" t="n">
        <v>13.8</v>
      </c>
      <c r="F54" t="n">
        <v>15</v>
      </c>
      <c r="G54" t="n">
        <v>18.1</v>
      </c>
      <c r="H54" t="n">
        <v>12.3</v>
      </c>
      <c r="I54" t="n">
        <v>11.6</v>
      </c>
      <c r="J54" t="n">
        <v>10.4</v>
      </c>
      <c r="K54" t="n">
        <v>8.9</v>
      </c>
      <c r="L54" t="n">
        <v>9</v>
      </c>
      <c r="M54" t="n">
        <v>4.7</v>
      </c>
      <c r="N54" t="n">
        <v>4.1</v>
      </c>
      <c r="O54" t="n">
        <v>94.09999999999999</v>
      </c>
      <c r="P54" t="n">
        <v>6.3</v>
      </c>
      <c r="Q54" t="n">
        <v>24.1</v>
      </c>
      <c r="R54" t="n">
        <v>17.7</v>
      </c>
      <c r="S54" t="n">
        <v>28.1</v>
      </c>
      <c r="T54" t="n">
        <v>77.5</v>
      </c>
      <c r="U54" t="inlineStr">
        <is>
          <t>-</t>
        </is>
      </c>
      <c r="V54" t="inlineStr">
        <is>
          <t>-</t>
        </is>
      </c>
      <c r="W54" t="inlineStr">
        <is>
          <t>-</t>
        </is>
      </c>
    </row>
    <row r="55">
      <c r="A55" s="5" t="inlineStr">
        <is>
          <t>KUV (Kurs/Umsatz)</t>
        </is>
      </c>
      <c r="B55" s="5" t="inlineStr">
        <is>
          <t>PS (price/sales)</t>
        </is>
      </c>
      <c r="C55" t="n">
        <v>0.89</v>
      </c>
      <c r="D55" t="n">
        <v>0.75</v>
      </c>
      <c r="E55" t="n">
        <v>1.13</v>
      </c>
      <c r="F55" t="n">
        <v>1.02</v>
      </c>
      <c r="G55" t="n">
        <v>1.29</v>
      </c>
      <c r="H55" t="n">
        <v>1</v>
      </c>
      <c r="I55" t="n">
        <v>0.87</v>
      </c>
      <c r="J55" t="n">
        <v>0.58</v>
      </c>
      <c r="K55" t="n">
        <v>0.4</v>
      </c>
      <c r="L55" t="n">
        <v>0.3</v>
      </c>
      <c r="M55" t="n">
        <v>0.33</v>
      </c>
      <c r="N55" t="n">
        <v>0.18</v>
      </c>
      <c r="O55" t="n">
        <v>0.82</v>
      </c>
      <c r="P55" t="n">
        <v>0.67</v>
      </c>
      <c r="Q55" t="n">
        <v>1.75</v>
      </c>
      <c r="R55" t="n">
        <v>2.21</v>
      </c>
      <c r="S55" t="n">
        <v>2.83</v>
      </c>
      <c r="T55" t="n">
        <v>1.97</v>
      </c>
      <c r="U55" t="n">
        <v>7.98</v>
      </c>
      <c r="V55" t="n">
        <v>18.01</v>
      </c>
      <c r="W55" t="n">
        <v>109.95</v>
      </c>
    </row>
    <row r="56">
      <c r="A56" s="5" t="inlineStr">
        <is>
          <t>KBV (Kurs/Buchwert)</t>
        </is>
      </c>
      <c r="B56" s="5" t="inlineStr">
        <is>
          <t>PB (price/book value)</t>
        </is>
      </c>
      <c r="C56" t="n">
        <v>1.99</v>
      </c>
      <c r="D56" t="n">
        <v>1.72</v>
      </c>
      <c r="E56" t="n">
        <v>2.76</v>
      </c>
      <c r="F56" t="n">
        <v>2.52</v>
      </c>
      <c r="G56" t="n">
        <v>3.03</v>
      </c>
      <c r="H56" t="n">
        <v>2.35</v>
      </c>
      <c r="I56" t="n">
        <v>2.26</v>
      </c>
      <c r="J56" t="n">
        <v>1.51</v>
      </c>
      <c r="K56" t="n">
        <v>1.09</v>
      </c>
      <c r="L56" t="n">
        <v>0.89</v>
      </c>
      <c r="M56" t="n">
        <v>1.15</v>
      </c>
      <c r="N56" t="n">
        <v>0.67</v>
      </c>
      <c r="O56" t="n">
        <v>4.14</v>
      </c>
      <c r="P56" t="n">
        <v>1.8</v>
      </c>
      <c r="Q56" t="n">
        <v>4.43</v>
      </c>
      <c r="R56" t="n">
        <v>5.42</v>
      </c>
      <c r="S56" t="n">
        <v>7.4</v>
      </c>
      <c r="T56" t="n">
        <v>0.85</v>
      </c>
      <c r="U56" t="n">
        <v>2.3</v>
      </c>
      <c r="V56" t="n">
        <v>3.8</v>
      </c>
      <c r="W56" t="n">
        <v>3.46</v>
      </c>
    </row>
    <row r="57">
      <c r="A57" s="5" t="inlineStr">
        <is>
          <t>KCV (Kurs/Cashflow)</t>
        </is>
      </c>
      <c r="B57" s="5" t="inlineStr">
        <is>
          <t>PC (price/cashflow)</t>
        </is>
      </c>
      <c r="C57" t="n">
        <v>7.19</v>
      </c>
      <c r="D57" t="n">
        <v>5.87</v>
      </c>
      <c r="E57" t="n">
        <v>10.24</v>
      </c>
      <c r="F57" t="n">
        <v>8.800000000000001</v>
      </c>
      <c r="G57" t="n">
        <v>12.74</v>
      </c>
      <c r="H57" t="n">
        <v>10.3</v>
      </c>
      <c r="I57" t="n">
        <v>10.02</v>
      </c>
      <c r="J57" t="n">
        <v>6.39</v>
      </c>
      <c r="K57" t="n">
        <v>4.89</v>
      </c>
      <c r="L57" t="n">
        <v>4.28</v>
      </c>
      <c r="M57" t="n">
        <v>4.07</v>
      </c>
      <c r="N57" t="n">
        <v>7.22</v>
      </c>
      <c r="O57" t="n">
        <v>5.39</v>
      </c>
      <c r="P57" t="n">
        <v>9.52</v>
      </c>
      <c r="Q57" t="n">
        <v>9.92</v>
      </c>
      <c r="R57" t="n">
        <v>13.37</v>
      </c>
      <c r="S57" t="n">
        <v>12.14</v>
      </c>
      <c r="T57" t="n">
        <v>6.71</v>
      </c>
      <c r="U57" t="n">
        <v>-24.74</v>
      </c>
      <c r="V57" t="n">
        <v>-18.98</v>
      </c>
      <c r="W57" t="n">
        <v>167.32</v>
      </c>
    </row>
    <row r="58">
      <c r="A58" s="5" t="inlineStr">
        <is>
          <t>Dividendenrendite in %</t>
        </is>
      </c>
      <c r="B58" s="5" t="inlineStr">
        <is>
          <t>Dividend Yield in %</t>
        </is>
      </c>
      <c r="C58" t="n">
        <v>0.2</v>
      </c>
      <c r="D58" t="n">
        <v>9.74</v>
      </c>
      <c r="E58" t="n">
        <v>5.35</v>
      </c>
      <c r="F58" t="n">
        <v>5.98</v>
      </c>
      <c r="G58" t="n">
        <v>4.95</v>
      </c>
      <c r="H58" t="n">
        <v>6.33</v>
      </c>
      <c r="I58" t="n">
        <v>6.66</v>
      </c>
      <c r="J58" t="n">
        <v>9.640000000000001</v>
      </c>
      <c r="K58" t="n">
        <v>12</v>
      </c>
      <c r="L58" t="n">
        <v>10.13</v>
      </c>
      <c r="M58" t="n">
        <v>2.13</v>
      </c>
      <c r="N58" t="inlineStr">
        <is>
          <t>-</t>
        </is>
      </c>
      <c r="O58" t="inlineStr">
        <is>
          <t>-</t>
        </is>
      </c>
      <c r="P58" t="n">
        <v>2.26</v>
      </c>
      <c r="Q58" t="inlineStr">
        <is>
          <t>-</t>
        </is>
      </c>
      <c r="R58" t="n">
        <v>1.85</v>
      </c>
      <c r="S58" t="inlineStr">
        <is>
          <t>-</t>
        </is>
      </c>
      <c r="T58" t="inlineStr">
        <is>
          <t>-</t>
        </is>
      </c>
      <c r="U58" t="inlineStr">
        <is>
          <t>-</t>
        </is>
      </c>
      <c r="V58" t="inlineStr">
        <is>
          <t>-</t>
        </is>
      </c>
      <c r="W58" t="inlineStr">
        <is>
          <t>-</t>
        </is>
      </c>
    </row>
    <row r="59">
      <c r="A59" s="5" t="inlineStr">
        <is>
          <t>Gewinnrendite in %</t>
        </is>
      </c>
      <c r="B59" s="5" t="inlineStr">
        <is>
          <t>Return on profit in %</t>
        </is>
      </c>
      <c r="C59" t="n">
        <v>7.3</v>
      </c>
      <c r="D59" t="n">
        <v>10.3</v>
      </c>
      <c r="E59" t="n">
        <v>7.3</v>
      </c>
      <c r="F59" t="n">
        <v>6.7</v>
      </c>
      <c r="G59" t="n">
        <v>5.5</v>
      </c>
      <c r="H59" t="n">
        <v>8.1</v>
      </c>
      <c r="I59" t="n">
        <v>8.6</v>
      </c>
      <c r="J59" t="n">
        <v>9.6</v>
      </c>
      <c r="K59" t="n">
        <v>11.2</v>
      </c>
      <c r="L59" t="n">
        <v>11.1</v>
      </c>
      <c r="M59" t="n">
        <v>21.3</v>
      </c>
      <c r="N59" t="n">
        <v>24.3</v>
      </c>
      <c r="O59" t="n">
        <v>1.1</v>
      </c>
      <c r="P59" t="n">
        <v>15.8</v>
      </c>
      <c r="Q59" t="n">
        <v>4.2</v>
      </c>
      <c r="R59" t="n">
        <v>5.6</v>
      </c>
      <c r="S59" t="n">
        <v>3.6</v>
      </c>
      <c r="T59" t="n">
        <v>1.3</v>
      </c>
      <c r="U59" t="n">
        <v>-4.3</v>
      </c>
      <c r="V59" t="n">
        <v>-2.3</v>
      </c>
      <c r="W59" t="inlineStr">
        <is>
          <t>-</t>
        </is>
      </c>
    </row>
    <row r="60">
      <c r="A60" s="5" t="inlineStr">
        <is>
          <t>Eigenkapitalrendite in %</t>
        </is>
      </c>
      <c r="B60" s="5" t="inlineStr">
        <is>
          <t>Return on Equity in %</t>
        </is>
      </c>
      <c r="C60" t="n">
        <v>14.44</v>
      </c>
      <c r="D60" t="n">
        <v>17.42</v>
      </c>
      <c r="E60" t="n">
        <v>19.6</v>
      </c>
      <c r="F60" t="n">
        <v>16.29</v>
      </c>
      <c r="G60" t="n">
        <v>16.03</v>
      </c>
      <c r="H60" t="n">
        <v>19.13</v>
      </c>
      <c r="I60" t="n">
        <v>19.27</v>
      </c>
      <c r="J60" t="n">
        <v>14.54</v>
      </c>
      <c r="K60" t="n">
        <v>12.29</v>
      </c>
      <c r="L60" t="n">
        <v>9.91</v>
      </c>
      <c r="M60" t="n">
        <v>24.48</v>
      </c>
      <c r="N60" t="n">
        <v>14.18</v>
      </c>
      <c r="O60" t="n">
        <v>4.33</v>
      </c>
      <c r="P60" t="n">
        <v>28.55</v>
      </c>
      <c r="Q60" t="n">
        <v>18.19</v>
      </c>
      <c r="R60" t="n">
        <v>31.29</v>
      </c>
      <c r="S60" t="n">
        <v>26.2</v>
      </c>
      <c r="T60" t="n">
        <v>1.33</v>
      </c>
      <c r="U60" t="n">
        <v>-10.12</v>
      </c>
      <c r="V60" t="n">
        <v>-8.699999999999999</v>
      </c>
      <c r="W60" t="n">
        <v>-0.09</v>
      </c>
    </row>
    <row r="61">
      <c r="A61" s="5" t="inlineStr">
        <is>
          <t>Umsatzrendite in %</t>
        </is>
      </c>
      <c r="B61" s="5" t="inlineStr">
        <is>
          <t>Return on sales in %</t>
        </is>
      </c>
      <c r="C61" t="n">
        <v>6.51</v>
      </c>
      <c r="D61" t="n">
        <v>7.7</v>
      </c>
      <c r="E61" t="n">
        <v>8.18</v>
      </c>
      <c r="F61" t="n">
        <v>6.79</v>
      </c>
      <c r="G61" t="n">
        <v>7.09</v>
      </c>
      <c r="H61" t="n">
        <v>8.140000000000001</v>
      </c>
      <c r="I61" t="n">
        <v>7.48</v>
      </c>
      <c r="J61" t="n">
        <v>5.6</v>
      </c>
      <c r="K61" t="n">
        <v>4.47</v>
      </c>
      <c r="L61" t="n">
        <v>3.37</v>
      </c>
      <c r="M61" t="n">
        <v>7.03</v>
      </c>
      <c r="N61" t="n">
        <v>3.9</v>
      </c>
      <c r="O61" t="n">
        <v>0.86</v>
      </c>
      <c r="P61" t="n">
        <v>10.63</v>
      </c>
      <c r="Q61" t="n">
        <v>7.17</v>
      </c>
      <c r="R61" t="n">
        <v>12.74</v>
      </c>
      <c r="S61" t="n">
        <v>10.01</v>
      </c>
      <c r="T61" t="n">
        <v>3.08</v>
      </c>
      <c r="U61" t="n">
        <v>-35.13</v>
      </c>
      <c r="V61" t="n">
        <v>-41.2</v>
      </c>
      <c r="W61" t="n">
        <v>-2.86</v>
      </c>
    </row>
    <row r="62">
      <c r="A62" s="5" t="inlineStr">
        <is>
          <t>Gesamtkapitalrendite in %</t>
        </is>
      </c>
      <c r="B62" s="5" t="inlineStr">
        <is>
          <t>Total Return on Investment in %</t>
        </is>
      </c>
      <c r="C62" t="n">
        <v>5.12</v>
      </c>
      <c r="D62" t="n">
        <v>6.02</v>
      </c>
      <c r="E62" t="n">
        <v>7.83</v>
      </c>
      <c r="F62" t="n">
        <v>6.63</v>
      </c>
      <c r="G62" t="n">
        <v>9.75</v>
      </c>
      <c r="H62" t="n">
        <v>11.6</v>
      </c>
      <c r="I62" t="n">
        <v>11.44</v>
      </c>
      <c r="J62" t="n">
        <v>8.81</v>
      </c>
      <c r="K62" t="n">
        <v>7.91</v>
      </c>
      <c r="L62" t="n">
        <v>4.42</v>
      </c>
      <c r="M62" t="n">
        <v>8.460000000000001</v>
      </c>
      <c r="N62" t="n">
        <v>3.61</v>
      </c>
      <c r="O62" t="n">
        <v>1.78</v>
      </c>
      <c r="P62" t="n">
        <v>16.86</v>
      </c>
      <c r="Q62" t="n">
        <v>9.359999999999999</v>
      </c>
      <c r="R62" t="n">
        <v>19.37</v>
      </c>
      <c r="S62" t="n">
        <v>12.18</v>
      </c>
      <c r="T62" t="n">
        <v>1.23</v>
      </c>
      <c r="U62" t="n">
        <v>-9.279999999999999</v>
      </c>
      <c r="V62" t="n">
        <v>-8.050000000000001</v>
      </c>
      <c r="W62" t="n">
        <v>-0.09</v>
      </c>
    </row>
    <row r="63">
      <c r="A63" s="5" t="inlineStr">
        <is>
          <t>Return on Investment in %</t>
        </is>
      </c>
      <c r="B63" s="5" t="inlineStr">
        <is>
          <t>Return on Investment in %</t>
        </is>
      </c>
      <c r="C63" t="n">
        <v>3.94</v>
      </c>
      <c r="D63" t="n">
        <v>4.81</v>
      </c>
      <c r="E63" t="n">
        <v>6.65</v>
      </c>
      <c r="F63" t="n">
        <v>5.33</v>
      </c>
      <c r="G63" t="n">
        <v>8.109999999999999</v>
      </c>
      <c r="H63" t="n">
        <v>9.91</v>
      </c>
      <c r="I63" t="n">
        <v>9.640000000000001</v>
      </c>
      <c r="J63" t="n">
        <v>7</v>
      </c>
      <c r="K63" t="n">
        <v>5.7</v>
      </c>
      <c r="L63" t="n">
        <v>4.42</v>
      </c>
      <c r="M63" t="n">
        <v>8.460000000000001</v>
      </c>
      <c r="N63" t="n">
        <v>3.61</v>
      </c>
      <c r="O63" t="n">
        <v>1.78</v>
      </c>
      <c r="P63" t="n">
        <v>16.86</v>
      </c>
      <c r="Q63" t="n">
        <v>9.359999999999999</v>
      </c>
      <c r="R63" t="n">
        <v>19.37</v>
      </c>
      <c r="S63" t="n">
        <v>12.18</v>
      </c>
      <c r="T63" t="n">
        <v>1.23</v>
      </c>
      <c r="U63" t="n">
        <v>-9.279999999999999</v>
      </c>
      <c r="V63" t="n">
        <v>-8.050000000000001</v>
      </c>
      <c r="W63" t="n">
        <v>-0.09</v>
      </c>
    </row>
    <row r="64">
      <c r="A64" s="5" t="inlineStr">
        <is>
          <t>Arbeitsintensität in %</t>
        </is>
      </c>
      <c r="B64" s="5" t="inlineStr">
        <is>
          <t>Work Intensity in %</t>
        </is>
      </c>
      <c r="C64" t="n">
        <v>14.16</v>
      </c>
      <c r="D64" t="n">
        <v>16.17</v>
      </c>
      <c r="E64" t="n">
        <v>20.26</v>
      </c>
      <c r="F64" t="n">
        <v>20.16</v>
      </c>
      <c r="G64" t="n">
        <v>29.64</v>
      </c>
      <c r="H64" t="n">
        <v>25.06</v>
      </c>
      <c r="I64" t="n">
        <v>25.88</v>
      </c>
      <c r="J64" t="n">
        <v>29.25</v>
      </c>
      <c r="K64" t="n">
        <v>27.91</v>
      </c>
      <c r="L64" t="n">
        <v>27.3</v>
      </c>
      <c r="M64" t="n">
        <v>35.45</v>
      </c>
      <c r="N64" t="n">
        <v>29.87</v>
      </c>
      <c r="O64" t="n">
        <v>40.92</v>
      </c>
      <c r="P64" t="n">
        <v>64.16</v>
      </c>
      <c r="Q64" t="n">
        <v>57.94</v>
      </c>
      <c r="R64" t="n">
        <v>79.98</v>
      </c>
      <c r="S64" t="n">
        <v>71.06999999999999</v>
      </c>
      <c r="T64" t="n">
        <v>70.59999999999999</v>
      </c>
      <c r="U64" t="n">
        <v>64.77</v>
      </c>
      <c r="V64" t="n">
        <v>74.56999999999999</v>
      </c>
      <c r="W64" t="n">
        <v>88.94</v>
      </c>
    </row>
    <row r="65">
      <c r="A65" s="5" t="inlineStr">
        <is>
          <t>Eigenkapitalquote in %</t>
        </is>
      </c>
      <c r="B65" s="5" t="inlineStr">
        <is>
          <t>Equity Ratio in %</t>
        </is>
      </c>
      <c r="C65" t="n">
        <v>27.31</v>
      </c>
      <c r="D65" t="n">
        <v>27.64</v>
      </c>
      <c r="E65" t="n">
        <v>33.91</v>
      </c>
      <c r="F65" t="n">
        <v>32.73</v>
      </c>
      <c r="G65" t="n">
        <v>50.62</v>
      </c>
      <c r="H65" t="n">
        <v>51.78</v>
      </c>
      <c r="I65" t="n">
        <v>50.04</v>
      </c>
      <c r="J65" t="n">
        <v>48.13</v>
      </c>
      <c r="K65" t="n">
        <v>46.33</v>
      </c>
      <c r="L65" t="n">
        <v>44.62</v>
      </c>
      <c r="M65" t="n">
        <v>34.54</v>
      </c>
      <c r="N65" t="n">
        <v>25.46</v>
      </c>
      <c r="O65" t="n">
        <v>41.15</v>
      </c>
      <c r="P65" t="n">
        <v>59.08</v>
      </c>
      <c r="Q65" t="n">
        <v>51.48</v>
      </c>
      <c r="R65" t="n">
        <v>61.93</v>
      </c>
      <c r="S65" t="n">
        <v>46.5</v>
      </c>
      <c r="T65" t="n">
        <v>92.72</v>
      </c>
      <c r="U65" t="n">
        <v>91.67</v>
      </c>
      <c r="V65" t="n">
        <v>92.58</v>
      </c>
      <c r="W65" t="n">
        <v>95.37</v>
      </c>
    </row>
    <row r="66">
      <c r="A66" s="5" t="inlineStr">
        <is>
          <t>Fremdkapitalquote in %</t>
        </is>
      </c>
      <c r="B66" s="5" t="inlineStr">
        <is>
          <t>Debt Ratio in %</t>
        </is>
      </c>
      <c r="C66" t="n">
        <v>72.69</v>
      </c>
      <c r="D66" t="n">
        <v>72.36</v>
      </c>
      <c r="E66" t="n">
        <v>66.09</v>
      </c>
      <c r="F66" t="n">
        <v>67.27</v>
      </c>
      <c r="G66" t="n">
        <v>49.38</v>
      </c>
      <c r="H66" t="n">
        <v>48.22</v>
      </c>
      <c r="I66" t="n">
        <v>49.96</v>
      </c>
      <c r="J66" t="n">
        <v>51.87</v>
      </c>
      <c r="K66" t="n">
        <v>53.67</v>
      </c>
      <c r="L66" t="n">
        <v>55.38</v>
      </c>
      <c r="M66" t="n">
        <v>65.45999999999999</v>
      </c>
      <c r="N66" t="n">
        <v>74.54000000000001</v>
      </c>
      <c r="O66" t="n">
        <v>58.85</v>
      </c>
      <c r="P66" t="n">
        <v>40.92</v>
      </c>
      <c r="Q66" t="n">
        <v>48.52</v>
      </c>
      <c r="R66" t="n">
        <v>38.07</v>
      </c>
      <c r="S66" t="n">
        <v>53.5</v>
      </c>
      <c r="T66" t="n">
        <v>7.28</v>
      </c>
      <c r="U66" t="n">
        <v>8.33</v>
      </c>
      <c r="V66" t="n">
        <v>7.42</v>
      </c>
      <c r="W66" t="n">
        <v>4.63</v>
      </c>
    </row>
    <row r="67">
      <c r="A67" s="5" t="inlineStr">
        <is>
          <t>Verschuldungsgrad in %</t>
        </is>
      </c>
      <c r="B67" s="5" t="inlineStr">
        <is>
          <t>Finance Gearing in %</t>
        </is>
      </c>
      <c r="C67" t="n">
        <v>266.19</v>
      </c>
      <c r="D67" t="n">
        <v>261.86</v>
      </c>
      <c r="E67" t="n">
        <v>194.9</v>
      </c>
      <c r="F67" t="n">
        <v>205.56</v>
      </c>
      <c r="G67" t="n">
        <v>97.53</v>
      </c>
      <c r="H67" t="n">
        <v>93.13</v>
      </c>
      <c r="I67" t="n">
        <v>99.84</v>
      </c>
      <c r="J67" t="n">
        <v>107.78</v>
      </c>
      <c r="K67" t="n">
        <v>115.84</v>
      </c>
      <c r="L67" t="n">
        <v>124.1</v>
      </c>
      <c r="M67" t="n">
        <v>189.51</v>
      </c>
      <c r="N67" t="n">
        <v>292.81</v>
      </c>
      <c r="O67" t="n">
        <v>143.03</v>
      </c>
      <c r="P67" t="n">
        <v>69.27</v>
      </c>
      <c r="Q67" t="n">
        <v>94.26000000000001</v>
      </c>
      <c r="R67" t="n">
        <v>61.48</v>
      </c>
      <c r="S67" t="n">
        <v>115.03</v>
      </c>
      <c r="T67" t="n">
        <v>7.85</v>
      </c>
      <c r="U67" t="n">
        <v>9.09</v>
      </c>
      <c r="V67" t="n">
        <v>8.02</v>
      </c>
      <c r="W67" t="n">
        <v>4.86</v>
      </c>
    </row>
    <row r="68">
      <c r="A68" s="5" t="inlineStr"/>
      <c r="B68" s="5" t="inlineStr"/>
    </row>
    <row r="69">
      <c r="A69" s="5" t="inlineStr">
        <is>
          <t>Kurzfristige Vermögensquote in %</t>
        </is>
      </c>
      <c r="B69" s="5" t="inlineStr">
        <is>
          <t>Current Assets Ratio in %</t>
        </is>
      </c>
      <c r="C69" t="n">
        <v>14.16</v>
      </c>
      <c r="D69" t="n">
        <v>16.17</v>
      </c>
      <c r="E69" t="n">
        <v>20.26</v>
      </c>
      <c r="F69" t="n">
        <v>20.16</v>
      </c>
      <c r="G69" t="n">
        <v>29.64</v>
      </c>
      <c r="H69" t="n">
        <v>25.06</v>
      </c>
      <c r="I69" t="n">
        <v>25.88</v>
      </c>
      <c r="J69" t="n">
        <v>29.26</v>
      </c>
      <c r="K69" t="n">
        <v>27.91</v>
      </c>
      <c r="L69" t="n">
        <v>27.3</v>
      </c>
      <c r="M69" t="n">
        <v>35.43</v>
      </c>
      <c r="N69" t="n">
        <v>29.86</v>
      </c>
      <c r="O69" t="n">
        <v>40.92</v>
      </c>
      <c r="P69" t="n">
        <v>64.14</v>
      </c>
      <c r="Q69" t="n">
        <v>57.94</v>
      </c>
      <c r="R69" t="n">
        <v>79.98</v>
      </c>
      <c r="S69" t="n">
        <v>71.06999999999999</v>
      </c>
      <c r="T69" t="n">
        <v>70.59999999999999</v>
      </c>
      <c r="U69" t="n">
        <v>64.77</v>
      </c>
      <c r="V69" t="n">
        <v>74.56999999999999</v>
      </c>
    </row>
    <row r="70">
      <c r="A70" s="5" t="inlineStr">
        <is>
          <t>Nettogewinn Marge in %</t>
        </is>
      </c>
      <c r="B70" s="5" t="inlineStr">
        <is>
          <t>Net Profit Marge in %</t>
        </is>
      </c>
      <c r="C70" t="n">
        <v>833.62</v>
      </c>
      <c r="D70" t="n">
        <v>985.86</v>
      </c>
      <c r="E70" t="n">
        <v>1046.73</v>
      </c>
      <c r="F70" t="n">
        <v>869.76</v>
      </c>
      <c r="G70" t="n">
        <v>907.6</v>
      </c>
      <c r="H70" t="n">
        <v>1042.54</v>
      </c>
      <c r="I70" t="n">
        <v>958.28</v>
      </c>
      <c r="J70" t="n">
        <v>717.66</v>
      </c>
      <c r="K70" t="n">
        <v>573.02</v>
      </c>
      <c r="L70" t="n">
        <v>430.98</v>
      </c>
      <c r="M70" t="n">
        <v>899.6799999999999</v>
      </c>
      <c r="N70" t="n">
        <v>500</v>
      </c>
      <c r="O70" t="n">
        <v>83.03</v>
      </c>
      <c r="P70" t="n">
        <v>663.53</v>
      </c>
      <c r="Q70" t="n">
        <v>422.57</v>
      </c>
      <c r="R70" t="n">
        <v>699.65</v>
      </c>
      <c r="S70" t="n">
        <v>549.55</v>
      </c>
      <c r="T70" t="n">
        <v>164.56</v>
      </c>
      <c r="U70" t="n">
        <v>-1884.62</v>
      </c>
      <c r="V70" t="n">
        <v>-2170.73</v>
      </c>
    </row>
    <row r="71">
      <c r="A71" s="5" t="inlineStr">
        <is>
          <t>Operative Ergebnis Marge in %</t>
        </is>
      </c>
      <c r="B71" s="5" t="inlineStr">
        <is>
          <t>EBIT Marge in %</t>
        </is>
      </c>
      <c r="C71" t="n">
        <v>1179.04</v>
      </c>
      <c r="D71" t="n">
        <v>1378.7</v>
      </c>
      <c r="E71" t="n">
        <v>952.17</v>
      </c>
      <c r="F71" t="n">
        <v>1057.88</v>
      </c>
      <c r="G71" t="n">
        <v>1226.28</v>
      </c>
      <c r="H71" t="n">
        <v>1267.48</v>
      </c>
      <c r="I71" t="n">
        <v>1207.78</v>
      </c>
      <c r="J71" t="n">
        <v>842.45</v>
      </c>
      <c r="K71" t="n">
        <v>666.14</v>
      </c>
      <c r="L71" t="n">
        <v>552.91</v>
      </c>
      <c r="M71" t="n">
        <v>426.87</v>
      </c>
      <c r="N71" t="n">
        <v>359.63</v>
      </c>
      <c r="O71" t="n">
        <v>801.96</v>
      </c>
      <c r="P71" t="n">
        <v>309.75</v>
      </c>
      <c r="Q71" t="n">
        <v>627.6799999999999</v>
      </c>
      <c r="R71" t="n">
        <v>1105.94</v>
      </c>
      <c r="S71" t="n">
        <v>713.21</v>
      </c>
      <c r="T71" t="n">
        <v>253.16</v>
      </c>
      <c r="U71" t="n">
        <v>-3711.54</v>
      </c>
      <c r="V71" t="n">
        <v>-4463.41</v>
      </c>
    </row>
    <row r="72">
      <c r="A72" s="5" t="inlineStr">
        <is>
          <t>Vermögensumsschlag in %</t>
        </is>
      </c>
      <c r="B72" s="5" t="inlineStr">
        <is>
          <t>Asset Turnover in %</t>
        </is>
      </c>
      <c r="C72" t="n">
        <v>0.47</v>
      </c>
      <c r="D72" t="n">
        <v>0.49</v>
      </c>
      <c r="E72" t="n">
        <v>0.63</v>
      </c>
      <c r="F72" t="n">
        <v>0.61</v>
      </c>
      <c r="G72" t="n">
        <v>0.89</v>
      </c>
      <c r="H72" t="n">
        <v>0.95</v>
      </c>
      <c r="I72" t="n">
        <v>1.01</v>
      </c>
      <c r="J72" t="n">
        <v>0.97</v>
      </c>
      <c r="K72" t="n">
        <v>0.99</v>
      </c>
      <c r="L72" t="n">
        <v>1.03</v>
      </c>
      <c r="M72" t="n">
        <v>0.9399999999999999</v>
      </c>
      <c r="N72" t="n">
        <v>0.72</v>
      </c>
      <c r="O72" t="n">
        <v>2.15</v>
      </c>
      <c r="P72" t="n">
        <v>2.54</v>
      </c>
      <c r="Q72" t="n">
        <v>2.22</v>
      </c>
      <c r="R72" t="n">
        <v>2.77</v>
      </c>
      <c r="S72" t="n">
        <v>2.22</v>
      </c>
      <c r="T72" t="n">
        <v>0.75</v>
      </c>
      <c r="U72" t="n">
        <v>0.49</v>
      </c>
      <c r="V72" t="n">
        <v>0.37</v>
      </c>
    </row>
    <row r="73">
      <c r="A73" s="5" t="inlineStr">
        <is>
          <t>Langfristige Vermögensquote in %</t>
        </is>
      </c>
      <c r="B73" s="5" t="inlineStr">
        <is>
          <t>Non-Current Assets Ratio in %</t>
        </is>
      </c>
      <c r="C73" t="n">
        <v>85.83</v>
      </c>
      <c r="D73" t="n">
        <v>83.81999999999999</v>
      </c>
      <c r="E73" t="n">
        <v>79.73999999999999</v>
      </c>
      <c r="F73" t="n">
        <v>79.84</v>
      </c>
      <c r="G73" t="n">
        <v>70.37</v>
      </c>
      <c r="H73" t="n">
        <v>74.94</v>
      </c>
      <c r="I73" t="n">
        <v>74.12</v>
      </c>
      <c r="J73" t="n">
        <v>70.73999999999999</v>
      </c>
      <c r="K73" t="n">
        <v>72.11</v>
      </c>
      <c r="L73" t="n">
        <v>72.7</v>
      </c>
      <c r="M73" t="n">
        <v>64.54000000000001</v>
      </c>
      <c r="N73" t="n">
        <v>70.11</v>
      </c>
      <c r="O73" t="n">
        <v>59.08</v>
      </c>
      <c r="P73" t="n">
        <v>35.83</v>
      </c>
      <c r="Q73" t="n">
        <v>42.06</v>
      </c>
      <c r="R73" t="n">
        <v>20.02</v>
      </c>
      <c r="S73" t="n">
        <v>28.93</v>
      </c>
      <c r="T73" t="n">
        <v>29.4</v>
      </c>
      <c r="U73" t="n">
        <v>35.23</v>
      </c>
      <c r="V73" t="n">
        <v>25.43</v>
      </c>
    </row>
    <row r="74">
      <c r="A74" s="5" t="inlineStr">
        <is>
          <t>Gesamtkapitalrentabilität</t>
        </is>
      </c>
      <c r="B74" s="5" t="inlineStr">
        <is>
          <t>ROA Return on Assets in %</t>
        </is>
      </c>
      <c r="C74" t="n">
        <v>3.94</v>
      </c>
      <c r="D74" t="n">
        <v>4.81</v>
      </c>
      <c r="E74" t="n">
        <v>6.65</v>
      </c>
      <c r="F74" t="n">
        <v>5.33</v>
      </c>
      <c r="G74" t="n">
        <v>8.109999999999999</v>
      </c>
      <c r="H74" t="n">
        <v>9.91</v>
      </c>
      <c r="I74" t="n">
        <v>9.640000000000001</v>
      </c>
      <c r="J74" t="n">
        <v>7</v>
      </c>
      <c r="K74" t="n">
        <v>5.7</v>
      </c>
      <c r="L74" t="n">
        <v>4.42</v>
      </c>
      <c r="M74" t="n">
        <v>8.449999999999999</v>
      </c>
      <c r="N74" t="n">
        <v>3.61</v>
      </c>
      <c r="O74" t="n">
        <v>1.78</v>
      </c>
      <c r="P74" t="n">
        <v>16.86</v>
      </c>
      <c r="Q74" t="n">
        <v>9.359999999999999</v>
      </c>
      <c r="R74" t="n">
        <v>19.37</v>
      </c>
      <c r="S74" t="n">
        <v>12.18</v>
      </c>
      <c r="T74" t="n">
        <v>1.23</v>
      </c>
      <c r="U74" t="n">
        <v>-9.279999999999999</v>
      </c>
      <c r="V74" t="n">
        <v>-8.050000000000001</v>
      </c>
    </row>
    <row r="75">
      <c r="A75" s="5" t="inlineStr">
        <is>
          <t>Ertrag des eingesetzten Kapitals</t>
        </is>
      </c>
      <c r="B75" s="5" t="inlineStr">
        <is>
          <t>ROCE Return on Cap. Empl. in %</t>
        </is>
      </c>
      <c r="C75" t="n">
        <v>7.71</v>
      </c>
      <c r="D75" t="n">
        <v>8.82</v>
      </c>
      <c r="E75" t="n">
        <v>7.29</v>
      </c>
      <c r="F75" t="n">
        <v>7.89</v>
      </c>
      <c r="G75" t="n">
        <v>17.58</v>
      </c>
      <c r="H75" t="n">
        <v>15.68</v>
      </c>
      <c r="I75" t="n">
        <v>16.04</v>
      </c>
      <c r="J75" t="n">
        <v>11.4</v>
      </c>
      <c r="K75" t="n">
        <v>9.52</v>
      </c>
      <c r="L75" t="n">
        <v>8.130000000000001</v>
      </c>
      <c r="M75" t="n">
        <v>6.55</v>
      </c>
      <c r="N75" t="n">
        <v>3.71</v>
      </c>
      <c r="O75" t="n">
        <v>37.8</v>
      </c>
      <c r="P75" t="n">
        <v>10.8</v>
      </c>
      <c r="Q75" t="n">
        <v>24.07</v>
      </c>
      <c r="R75" t="n">
        <v>47.79</v>
      </c>
      <c r="S75" t="n">
        <v>31.94</v>
      </c>
      <c r="T75" t="n">
        <v>2.01</v>
      </c>
      <c r="U75" t="n">
        <v>-19.63</v>
      </c>
      <c r="V75" t="inlineStr">
        <is>
          <t>-</t>
        </is>
      </c>
    </row>
    <row r="76">
      <c r="A76" s="5" t="inlineStr">
        <is>
          <t>Eigenkapital zu Anlagevermögen</t>
        </is>
      </c>
      <c r="B76" s="5" t="inlineStr">
        <is>
          <t>Equity to Fixed Assets in %</t>
        </is>
      </c>
      <c r="C76" t="n">
        <v>31.58</v>
      </c>
      <c r="D76" t="n">
        <v>32.46</v>
      </c>
      <c r="E76" t="n">
        <v>41.63</v>
      </c>
      <c r="F76" t="n">
        <v>39.75</v>
      </c>
      <c r="G76" t="n">
        <v>69.12</v>
      </c>
      <c r="H76" t="n">
        <v>68.91</v>
      </c>
      <c r="I76" t="n">
        <v>67.37</v>
      </c>
      <c r="J76" t="n">
        <v>68</v>
      </c>
      <c r="K76" t="n">
        <v>64.23</v>
      </c>
      <c r="L76" t="n">
        <v>61.42</v>
      </c>
      <c r="M76" t="n">
        <v>53.52</v>
      </c>
      <c r="N76" t="n">
        <v>36.31</v>
      </c>
      <c r="O76" t="n">
        <v>69.64</v>
      </c>
      <c r="P76" t="n">
        <v>164.81</v>
      </c>
      <c r="Q76" t="n">
        <v>122.39</v>
      </c>
      <c r="R76" t="n">
        <v>309.34</v>
      </c>
      <c r="S76" t="n">
        <v>160.76</v>
      </c>
      <c r="T76" t="n">
        <v>315.43</v>
      </c>
      <c r="U76" t="n">
        <v>260.22</v>
      </c>
      <c r="V76" t="n">
        <v>364.06</v>
      </c>
    </row>
    <row r="77">
      <c r="A77" s="5" t="inlineStr">
        <is>
          <t>Liquidität Dritten Grades</t>
        </is>
      </c>
      <c r="B77" s="5" t="inlineStr">
        <is>
          <t>Current Ratio in %</t>
        </is>
      </c>
      <c r="C77" t="n">
        <v>51.22</v>
      </c>
      <c r="D77" t="n">
        <v>68.39</v>
      </c>
      <c r="E77" t="n">
        <v>118.37</v>
      </c>
      <c r="F77" t="n">
        <v>113.24</v>
      </c>
      <c r="G77" t="n">
        <v>78.76000000000001</v>
      </c>
      <c r="H77" t="n">
        <v>108.13</v>
      </c>
      <c r="I77" t="n">
        <v>106.83</v>
      </c>
      <c r="J77" t="n">
        <v>104.76</v>
      </c>
      <c r="K77" t="n">
        <v>91.79000000000001</v>
      </c>
      <c r="L77" t="n">
        <v>90.45</v>
      </c>
      <c r="M77" t="n">
        <v>91.41</v>
      </c>
      <c r="N77" t="n">
        <v>99.48999999999999</v>
      </c>
      <c r="O77" t="n">
        <v>75.18000000000001</v>
      </c>
      <c r="P77" t="n">
        <v>236.27</v>
      </c>
      <c r="Q77" t="n">
        <v>137.21</v>
      </c>
      <c r="R77" t="n">
        <v>222.71</v>
      </c>
      <c r="S77" t="n">
        <v>140.74</v>
      </c>
      <c r="T77" t="n">
        <v>1149.23</v>
      </c>
      <c r="U77" t="n">
        <v>936.99</v>
      </c>
      <c r="V77" t="inlineStr">
        <is>
          <t>-</t>
        </is>
      </c>
    </row>
    <row r="78">
      <c r="A78" s="5" t="inlineStr">
        <is>
          <t>Operativer Cashflow</t>
        </is>
      </c>
      <c r="B78" s="5" t="inlineStr">
        <is>
          <t>Operating Cashflow in M</t>
        </is>
      </c>
      <c r="C78" t="n">
        <v>920.7514000000001</v>
      </c>
      <c r="D78" t="n">
        <v>751.7122000000001</v>
      </c>
      <c r="E78" t="n">
        <v>1311.3344</v>
      </c>
      <c r="F78" t="n">
        <v>1126.928</v>
      </c>
      <c r="G78" t="n">
        <v>1631.4844</v>
      </c>
      <c r="H78" t="n">
        <v>1319.018</v>
      </c>
      <c r="I78" t="n">
        <v>1283.1612</v>
      </c>
      <c r="J78" t="n">
        <v>818.3034</v>
      </c>
      <c r="K78" t="n">
        <v>626.2134</v>
      </c>
      <c r="L78" t="n">
        <v>548.0968</v>
      </c>
      <c r="M78" t="n">
        <v>521.2042</v>
      </c>
      <c r="N78" t="n">
        <v>924.5932</v>
      </c>
      <c r="O78" t="n">
        <v>517.9789999999999</v>
      </c>
      <c r="P78" t="n">
        <v>594.048</v>
      </c>
      <c r="Q78" t="n">
        <v>584.288</v>
      </c>
      <c r="R78" t="n">
        <v>734.0129999999999</v>
      </c>
      <c r="S78" t="n">
        <v>666.486</v>
      </c>
      <c r="T78" t="n">
        <v>360.327</v>
      </c>
      <c r="U78" t="n">
        <v>-1321.116</v>
      </c>
      <c r="V78" t="n">
        <v>-996.45</v>
      </c>
    </row>
    <row r="79">
      <c r="A79" s="5" t="inlineStr">
        <is>
          <t>Aktienrückkauf</t>
        </is>
      </c>
      <c r="B79" s="5" t="inlineStr">
        <is>
          <t>Share Buyback in M</t>
        </is>
      </c>
      <c r="C79" t="n">
        <v>0</v>
      </c>
      <c r="D79" t="n">
        <v>0</v>
      </c>
      <c r="E79" t="n">
        <v>0</v>
      </c>
      <c r="F79" t="n">
        <v>0</v>
      </c>
      <c r="G79" t="n">
        <v>0</v>
      </c>
      <c r="H79" t="n">
        <v>0</v>
      </c>
      <c r="I79" t="n">
        <v>0</v>
      </c>
      <c r="J79" t="n">
        <v>0</v>
      </c>
      <c r="K79" t="n">
        <v>0</v>
      </c>
      <c r="L79" t="n">
        <v>0</v>
      </c>
      <c r="M79" t="n">
        <v>0</v>
      </c>
      <c r="N79" t="n">
        <v>-31.96000000000001</v>
      </c>
      <c r="O79" t="n">
        <v>-33.7</v>
      </c>
      <c r="P79" t="n">
        <v>-3.5</v>
      </c>
      <c r="Q79" t="n">
        <v>-4</v>
      </c>
      <c r="R79" t="n">
        <v>0</v>
      </c>
      <c r="S79" t="n">
        <v>-1.199999999999996</v>
      </c>
      <c r="T79" t="n">
        <v>-0.3000000000000043</v>
      </c>
      <c r="U79" t="n">
        <v>-0.8999999999999986</v>
      </c>
      <c r="V79" t="n">
        <v>0</v>
      </c>
    </row>
    <row r="80">
      <c r="A80" s="5" t="inlineStr">
        <is>
          <t>Umsatzwachstum 1J in %</t>
        </is>
      </c>
      <c r="B80" s="5" t="inlineStr">
        <is>
          <t>Revenue Growth 1Y in %</t>
        </is>
      </c>
      <c r="C80" t="n">
        <v>1.19</v>
      </c>
      <c r="D80" t="n">
        <v>-17.38</v>
      </c>
      <c r="E80" t="n">
        <v>4.3</v>
      </c>
      <c r="F80" t="n">
        <v>7.84</v>
      </c>
      <c r="G80" t="n">
        <v>2.57</v>
      </c>
      <c r="H80" t="n">
        <v>-4.77</v>
      </c>
      <c r="I80" t="n">
        <v>3.36</v>
      </c>
      <c r="J80" t="n">
        <v>-4.02</v>
      </c>
      <c r="K80" t="n">
        <v>-3.64</v>
      </c>
      <c r="L80" t="n">
        <v>-8.52</v>
      </c>
      <c r="M80" t="n">
        <v>27.05</v>
      </c>
      <c r="N80" t="n">
        <v>15.73</v>
      </c>
      <c r="O80" t="n">
        <v>-41.12</v>
      </c>
      <c r="P80" t="n">
        <v>171.25</v>
      </c>
      <c r="Q80" t="n">
        <v>41.33</v>
      </c>
      <c r="R80" t="n">
        <v>28.98</v>
      </c>
      <c r="S80" t="n">
        <v>743.04</v>
      </c>
      <c r="T80" t="n">
        <v>51.92</v>
      </c>
      <c r="U80" t="n">
        <v>26.83</v>
      </c>
      <c r="V80" t="n">
        <v>485.71</v>
      </c>
    </row>
    <row r="81">
      <c r="A81" s="5" t="inlineStr">
        <is>
          <t>Umsatzwachstum 3J in %</t>
        </is>
      </c>
      <c r="B81" s="5" t="inlineStr">
        <is>
          <t>Revenue Growth 3Y in %</t>
        </is>
      </c>
      <c r="C81" t="n">
        <v>-3.96</v>
      </c>
      <c r="D81" t="n">
        <v>-1.75</v>
      </c>
      <c r="E81" t="n">
        <v>4.9</v>
      </c>
      <c r="F81" t="n">
        <v>1.88</v>
      </c>
      <c r="G81" t="n">
        <v>0.39</v>
      </c>
      <c r="H81" t="n">
        <v>-1.81</v>
      </c>
      <c r="I81" t="n">
        <v>-1.43</v>
      </c>
      <c r="J81" t="n">
        <v>-5.39</v>
      </c>
      <c r="K81" t="n">
        <v>4.96</v>
      </c>
      <c r="L81" t="n">
        <v>11.42</v>
      </c>
      <c r="M81" t="n">
        <v>0.55</v>
      </c>
      <c r="N81" t="n">
        <v>48.62</v>
      </c>
      <c r="O81" t="n">
        <v>57.15</v>
      </c>
      <c r="P81" t="n">
        <v>80.52</v>
      </c>
      <c r="Q81" t="n">
        <v>271.12</v>
      </c>
      <c r="R81" t="n">
        <v>274.65</v>
      </c>
      <c r="S81" t="n">
        <v>273.93</v>
      </c>
      <c r="T81" t="n">
        <v>188.15</v>
      </c>
      <c r="U81" t="inlineStr">
        <is>
          <t>-</t>
        </is>
      </c>
      <c r="V81" t="inlineStr">
        <is>
          <t>-</t>
        </is>
      </c>
    </row>
    <row r="82">
      <c r="A82" s="5" t="inlineStr">
        <is>
          <t>Umsatzwachstum 5J in %</t>
        </is>
      </c>
      <c r="B82" s="5" t="inlineStr">
        <is>
          <t>Revenue Growth 5Y in %</t>
        </is>
      </c>
      <c r="C82" t="n">
        <v>-0.3</v>
      </c>
      <c r="D82" t="n">
        <v>-1.49</v>
      </c>
      <c r="E82" t="n">
        <v>2.66</v>
      </c>
      <c r="F82" t="n">
        <v>1</v>
      </c>
      <c r="G82" t="n">
        <v>-1.3</v>
      </c>
      <c r="H82" t="n">
        <v>-3.52</v>
      </c>
      <c r="I82" t="n">
        <v>2.85</v>
      </c>
      <c r="J82" t="n">
        <v>5.32</v>
      </c>
      <c r="K82" t="n">
        <v>-2.1</v>
      </c>
      <c r="L82" t="n">
        <v>32.88</v>
      </c>
      <c r="M82" t="n">
        <v>42.85</v>
      </c>
      <c r="N82" t="n">
        <v>43.23</v>
      </c>
      <c r="O82" t="n">
        <v>188.7</v>
      </c>
      <c r="P82" t="n">
        <v>207.3</v>
      </c>
      <c r="Q82" t="n">
        <v>178.42</v>
      </c>
      <c r="R82" t="n">
        <v>267.3</v>
      </c>
      <c r="S82" t="inlineStr">
        <is>
          <t>-</t>
        </is>
      </c>
      <c r="T82" t="inlineStr">
        <is>
          <t>-</t>
        </is>
      </c>
      <c r="U82" t="inlineStr">
        <is>
          <t>-</t>
        </is>
      </c>
      <c r="V82" t="inlineStr">
        <is>
          <t>-</t>
        </is>
      </c>
    </row>
    <row r="83">
      <c r="A83" s="5" t="inlineStr">
        <is>
          <t>Umsatzwachstum 10J in %</t>
        </is>
      </c>
      <c r="B83" s="5" t="inlineStr">
        <is>
          <t>Revenue Growth 10Y in %</t>
        </is>
      </c>
      <c r="C83" t="n">
        <v>-1.91</v>
      </c>
      <c r="D83" t="n">
        <v>0.68</v>
      </c>
      <c r="E83" t="n">
        <v>3.99</v>
      </c>
      <c r="F83" t="n">
        <v>-0.55</v>
      </c>
      <c r="G83" t="n">
        <v>15.79</v>
      </c>
      <c r="H83" t="n">
        <v>19.66</v>
      </c>
      <c r="I83" t="n">
        <v>23.04</v>
      </c>
      <c r="J83" t="n">
        <v>97.01000000000001</v>
      </c>
      <c r="K83" t="n">
        <v>102.6</v>
      </c>
      <c r="L83" t="n">
        <v>105.65</v>
      </c>
      <c r="M83" t="n">
        <v>155.07</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-14.43</v>
      </c>
      <c r="D84" t="n">
        <v>-22.18</v>
      </c>
      <c r="E84" t="n">
        <v>25.53</v>
      </c>
      <c r="F84" t="n">
        <v>3.35</v>
      </c>
      <c r="G84" t="n">
        <v>-10.71</v>
      </c>
      <c r="H84" t="n">
        <v>3.6</v>
      </c>
      <c r="I84" t="n">
        <v>38.01</v>
      </c>
      <c r="J84" t="n">
        <v>20.21</v>
      </c>
      <c r="K84" t="n">
        <v>28.11</v>
      </c>
      <c r="L84" t="n">
        <v>-56.18</v>
      </c>
      <c r="M84" t="n">
        <v>128.61</v>
      </c>
      <c r="N84" t="n">
        <v>596.89</v>
      </c>
      <c r="O84" t="n">
        <v>-92.63</v>
      </c>
      <c r="P84" t="n">
        <v>325.93</v>
      </c>
      <c r="Q84" t="n">
        <v>-14.64</v>
      </c>
      <c r="R84" t="n">
        <v>64.20999999999999</v>
      </c>
      <c r="S84" t="n">
        <v>2715.38</v>
      </c>
      <c r="T84" t="n">
        <v>-113.27</v>
      </c>
      <c r="U84" t="n">
        <v>10.11</v>
      </c>
      <c r="V84" t="n">
        <v>8800</v>
      </c>
    </row>
    <row r="85">
      <c r="A85" s="5" t="inlineStr">
        <is>
          <t>Gewinnwachstum 3J in %</t>
        </is>
      </c>
      <c r="B85" s="5" t="inlineStr">
        <is>
          <t>Earnings Growth 3Y in %</t>
        </is>
      </c>
      <c r="C85" t="n">
        <v>-3.69</v>
      </c>
      <c r="D85" t="n">
        <v>2.23</v>
      </c>
      <c r="E85" t="n">
        <v>6.06</v>
      </c>
      <c r="F85" t="n">
        <v>-1.25</v>
      </c>
      <c r="G85" t="n">
        <v>10.3</v>
      </c>
      <c r="H85" t="n">
        <v>20.61</v>
      </c>
      <c r="I85" t="n">
        <v>28.78</v>
      </c>
      <c r="J85" t="n">
        <v>-2.62</v>
      </c>
      <c r="K85" t="n">
        <v>33.51</v>
      </c>
      <c r="L85" t="n">
        <v>223.11</v>
      </c>
      <c r="M85" t="n">
        <v>210.96</v>
      </c>
      <c r="N85" t="n">
        <v>276.73</v>
      </c>
      <c r="O85" t="n">
        <v>72.89</v>
      </c>
      <c r="P85" t="n">
        <v>125.17</v>
      </c>
      <c r="Q85" t="n">
        <v>921.65</v>
      </c>
      <c r="R85" t="n">
        <v>888.77</v>
      </c>
      <c r="S85" t="n">
        <v>870.74</v>
      </c>
      <c r="T85" t="n">
        <v>2898.95</v>
      </c>
      <c r="U85" t="inlineStr">
        <is>
          <t>-</t>
        </is>
      </c>
      <c r="V85" t="inlineStr">
        <is>
          <t>-</t>
        </is>
      </c>
    </row>
    <row r="86">
      <c r="A86" s="5" t="inlineStr">
        <is>
          <t>Gewinnwachstum 5J in %</t>
        </is>
      </c>
      <c r="B86" s="5" t="inlineStr">
        <is>
          <t>Earnings Growth 5Y in %</t>
        </is>
      </c>
      <c r="C86" t="n">
        <v>-3.69</v>
      </c>
      <c r="D86" t="n">
        <v>-0.08</v>
      </c>
      <c r="E86" t="n">
        <v>11.96</v>
      </c>
      <c r="F86" t="n">
        <v>10.89</v>
      </c>
      <c r="G86" t="n">
        <v>15.84</v>
      </c>
      <c r="H86" t="n">
        <v>6.75</v>
      </c>
      <c r="I86" t="n">
        <v>31.75</v>
      </c>
      <c r="J86" t="n">
        <v>143.53</v>
      </c>
      <c r="K86" t="n">
        <v>120.96</v>
      </c>
      <c r="L86" t="n">
        <v>180.52</v>
      </c>
      <c r="M86" t="n">
        <v>188.83</v>
      </c>
      <c r="N86" t="n">
        <v>175.95</v>
      </c>
      <c r="O86" t="n">
        <v>599.65</v>
      </c>
      <c r="P86" t="n">
        <v>595.52</v>
      </c>
      <c r="Q86" t="n">
        <v>532.36</v>
      </c>
      <c r="R86" t="n">
        <v>2295.29</v>
      </c>
      <c r="S86" t="inlineStr">
        <is>
          <t>-</t>
        </is>
      </c>
      <c r="T86" t="inlineStr">
        <is>
          <t>-</t>
        </is>
      </c>
      <c r="U86" t="inlineStr">
        <is>
          <t>-</t>
        </is>
      </c>
      <c r="V86" t="inlineStr">
        <is>
          <t>-</t>
        </is>
      </c>
    </row>
    <row r="87">
      <c r="A87" s="5" t="inlineStr">
        <is>
          <t>Gewinnwachstum 10J in %</t>
        </is>
      </c>
      <c r="B87" s="5" t="inlineStr">
        <is>
          <t>Earnings Growth 10Y in %</t>
        </is>
      </c>
      <c r="C87" t="n">
        <v>1.53</v>
      </c>
      <c r="D87" t="n">
        <v>15.84</v>
      </c>
      <c r="E87" t="n">
        <v>77.73999999999999</v>
      </c>
      <c r="F87" t="n">
        <v>65.93000000000001</v>
      </c>
      <c r="G87" t="n">
        <v>98.18000000000001</v>
      </c>
      <c r="H87" t="n">
        <v>97.79000000000001</v>
      </c>
      <c r="I87" t="n">
        <v>103.85</v>
      </c>
      <c r="J87" t="n">
        <v>371.59</v>
      </c>
      <c r="K87" t="n">
        <v>358.24</v>
      </c>
      <c r="L87" t="n">
        <v>356.44</v>
      </c>
      <c r="M87" t="n">
        <v>1242.06</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-3.71</v>
      </c>
      <c r="D88" t="n">
        <v>-121.25</v>
      </c>
      <c r="E88" t="n">
        <v>1.15</v>
      </c>
      <c r="F88" t="n">
        <v>1.38</v>
      </c>
      <c r="G88" t="n">
        <v>1.14</v>
      </c>
      <c r="H88" t="n">
        <v>1.82</v>
      </c>
      <c r="I88" t="n">
        <v>0.37</v>
      </c>
      <c r="J88" t="n">
        <v>0.07000000000000001</v>
      </c>
      <c r="K88" t="n">
        <v>0.07000000000000001</v>
      </c>
      <c r="L88" t="n">
        <v>0.05</v>
      </c>
      <c r="M88" t="n">
        <v>0.02</v>
      </c>
      <c r="N88" t="n">
        <v>0.02</v>
      </c>
      <c r="O88" t="n">
        <v>0.16</v>
      </c>
      <c r="P88" t="n">
        <v>0.01</v>
      </c>
      <c r="Q88" t="n">
        <v>0.05</v>
      </c>
      <c r="R88" t="n">
        <v>0.01</v>
      </c>
      <c r="S88" t="inlineStr">
        <is>
          <t>-</t>
        </is>
      </c>
      <c r="T88" t="inlineStr">
        <is>
          <t>-</t>
        </is>
      </c>
      <c r="U88" t="inlineStr">
        <is>
          <t>-</t>
        </is>
      </c>
      <c r="V88" t="inlineStr">
        <is>
          <t>-</t>
        </is>
      </c>
    </row>
    <row r="89">
      <c r="A89" s="5" t="inlineStr">
        <is>
          <t>EBIT-Wachstum 1J in %</t>
        </is>
      </c>
      <c r="B89" s="5" t="inlineStr">
        <is>
          <t>EBIT Growth 1Y in %</t>
        </is>
      </c>
      <c r="C89" t="n">
        <v>-13.46</v>
      </c>
      <c r="D89" t="n">
        <v>19.63</v>
      </c>
      <c r="E89" t="n">
        <v>-6.12</v>
      </c>
      <c r="F89" t="n">
        <v>-6.97</v>
      </c>
      <c r="G89" t="n">
        <v>-0.76</v>
      </c>
      <c r="H89" t="n">
        <v>-0.07000000000000001</v>
      </c>
      <c r="I89" t="n">
        <v>48.18</v>
      </c>
      <c r="J89" t="n">
        <v>21.39</v>
      </c>
      <c r="K89" t="n">
        <v>16.09</v>
      </c>
      <c r="L89" t="n">
        <v>18.49</v>
      </c>
      <c r="M89" t="n">
        <v>50.81</v>
      </c>
      <c r="N89" t="n">
        <v>-48.1</v>
      </c>
      <c r="O89" t="n">
        <v>52.45</v>
      </c>
      <c r="P89" t="n">
        <v>33.86</v>
      </c>
      <c r="Q89" t="n">
        <v>-19.79</v>
      </c>
      <c r="R89" t="n">
        <v>100</v>
      </c>
      <c r="S89" t="n">
        <v>2275</v>
      </c>
      <c r="T89" t="n">
        <v>-110.36</v>
      </c>
      <c r="U89" t="n">
        <v>5.46</v>
      </c>
      <c r="V89" t="n">
        <v>3560</v>
      </c>
    </row>
    <row r="90">
      <c r="A90" s="5" t="inlineStr">
        <is>
          <t>EBIT-Wachstum 3J in %</t>
        </is>
      </c>
      <c r="B90" s="5" t="inlineStr">
        <is>
          <t>EBIT Growth 3Y in %</t>
        </is>
      </c>
      <c r="C90" t="n">
        <v>0.02</v>
      </c>
      <c r="D90" t="n">
        <v>2.18</v>
      </c>
      <c r="E90" t="n">
        <v>-4.62</v>
      </c>
      <c r="F90" t="n">
        <v>-2.6</v>
      </c>
      <c r="G90" t="n">
        <v>15.78</v>
      </c>
      <c r="H90" t="n">
        <v>23.17</v>
      </c>
      <c r="I90" t="n">
        <v>28.55</v>
      </c>
      <c r="J90" t="n">
        <v>18.66</v>
      </c>
      <c r="K90" t="n">
        <v>28.46</v>
      </c>
      <c r="L90" t="n">
        <v>7.07</v>
      </c>
      <c r="M90" t="n">
        <v>18.39</v>
      </c>
      <c r="N90" t="n">
        <v>12.74</v>
      </c>
      <c r="O90" t="n">
        <v>22.17</v>
      </c>
      <c r="P90" t="n">
        <v>38.02</v>
      </c>
      <c r="Q90" t="n">
        <v>785.0700000000001</v>
      </c>
      <c r="R90" t="n">
        <v>754.88</v>
      </c>
      <c r="S90" t="n">
        <v>723.37</v>
      </c>
      <c r="T90" t="n">
        <v>1151.7</v>
      </c>
      <c r="U90" t="inlineStr">
        <is>
          <t>-</t>
        </is>
      </c>
      <c r="V90" t="inlineStr">
        <is>
          <t>-</t>
        </is>
      </c>
    </row>
    <row r="91">
      <c r="A91" s="5" t="inlineStr">
        <is>
          <t>EBIT-Wachstum 5J in %</t>
        </is>
      </c>
      <c r="B91" s="5" t="inlineStr">
        <is>
          <t>EBIT Growth 5Y in %</t>
        </is>
      </c>
      <c r="C91" t="n">
        <v>-1.54</v>
      </c>
      <c r="D91" t="n">
        <v>1.14</v>
      </c>
      <c r="E91" t="n">
        <v>6.85</v>
      </c>
      <c r="F91" t="n">
        <v>12.35</v>
      </c>
      <c r="G91" t="n">
        <v>16.97</v>
      </c>
      <c r="H91" t="n">
        <v>20.82</v>
      </c>
      <c r="I91" t="n">
        <v>30.99</v>
      </c>
      <c r="J91" t="n">
        <v>11.74</v>
      </c>
      <c r="K91" t="n">
        <v>17.95</v>
      </c>
      <c r="L91" t="n">
        <v>21.5</v>
      </c>
      <c r="M91" t="n">
        <v>13.85</v>
      </c>
      <c r="N91" t="n">
        <v>23.68</v>
      </c>
      <c r="O91" t="n">
        <v>488.3</v>
      </c>
      <c r="P91" t="n">
        <v>455.74</v>
      </c>
      <c r="Q91" t="n">
        <v>450.06</v>
      </c>
      <c r="R91" t="n">
        <v>1166.02</v>
      </c>
      <c r="S91" t="inlineStr">
        <is>
          <t>-</t>
        </is>
      </c>
      <c r="T91" t="inlineStr">
        <is>
          <t>-</t>
        </is>
      </c>
      <c r="U91" t="inlineStr">
        <is>
          <t>-</t>
        </is>
      </c>
      <c r="V91" t="inlineStr">
        <is>
          <t>-</t>
        </is>
      </c>
    </row>
    <row r="92">
      <c r="A92" s="5" t="inlineStr">
        <is>
          <t>EBIT-Wachstum 10J in %</t>
        </is>
      </c>
      <c r="B92" s="5" t="inlineStr">
        <is>
          <t>EBIT Growth 10Y in %</t>
        </is>
      </c>
      <c r="C92" t="n">
        <v>9.640000000000001</v>
      </c>
      <c r="D92" t="n">
        <v>16.07</v>
      </c>
      <c r="E92" t="n">
        <v>9.289999999999999</v>
      </c>
      <c r="F92" t="n">
        <v>15.15</v>
      </c>
      <c r="G92" t="n">
        <v>19.23</v>
      </c>
      <c r="H92" t="n">
        <v>17.33</v>
      </c>
      <c r="I92" t="n">
        <v>27.34</v>
      </c>
      <c r="J92" t="n">
        <v>250.02</v>
      </c>
      <c r="K92" t="n">
        <v>236.84</v>
      </c>
      <c r="L92" t="n">
        <v>235.78</v>
      </c>
      <c r="M92" t="n">
        <v>589.9299999999999</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22.49</v>
      </c>
      <c r="D93" t="n">
        <v>-42.68</v>
      </c>
      <c r="E93" t="n">
        <v>16.36</v>
      </c>
      <c r="F93" t="n">
        <v>-30.93</v>
      </c>
      <c r="G93" t="n">
        <v>23.69</v>
      </c>
      <c r="H93" t="n">
        <v>2.79</v>
      </c>
      <c r="I93" t="n">
        <v>56.81</v>
      </c>
      <c r="J93" t="n">
        <v>30.67</v>
      </c>
      <c r="K93" t="n">
        <v>14.25</v>
      </c>
      <c r="L93" t="n">
        <v>5.16</v>
      </c>
      <c r="M93" t="n">
        <v>-43.63</v>
      </c>
      <c r="N93" t="n">
        <v>33.95</v>
      </c>
      <c r="O93" t="n">
        <v>-43.38</v>
      </c>
      <c r="P93" t="n">
        <v>-4.03</v>
      </c>
      <c r="Q93" t="n">
        <v>-25.8</v>
      </c>
      <c r="R93" t="n">
        <v>10.13</v>
      </c>
      <c r="S93" t="n">
        <v>80.92</v>
      </c>
      <c r="T93" t="n">
        <v>-127.12</v>
      </c>
      <c r="U93" t="n">
        <v>30.35</v>
      </c>
      <c r="V93" t="n">
        <v>-111.34</v>
      </c>
    </row>
    <row r="94">
      <c r="A94" s="5" t="inlineStr">
        <is>
          <t>Op.Cashflow Wachstum 3J in %</t>
        </is>
      </c>
      <c r="B94" s="5" t="inlineStr">
        <is>
          <t>Op.Cashflow Wachstum 3Y in %</t>
        </is>
      </c>
      <c r="C94" t="n">
        <v>-1.28</v>
      </c>
      <c r="D94" t="n">
        <v>-19.08</v>
      </c>
      <c r="E94" t="n">
        <v>3.04</v>
      </c>
      <c r="F94" t="n">
        <v>-1.48</v>
      </c>
      <c r="G94" t="n">
        <v>27.76</v>
      </c>
      <c r="H94" t="n">
        <v>30.09</v>
      </c>
      <c r="I94" t="n">
        <v>33.91</v>
      </c>
      <c r="J94" t="n">
        <v>16.69</v>
      </c>
      <c r="K94" t="n">
        <v>-8.07</v>
      </c>
      <c r="L94" t="n">
        <v>-1.51</v>
      </c>
      <c r="M94" t="n">
        <v>-17.69</v>
      </c>
      <c r="N94" t="n">
        <v>-4.49</v>
      </c>
      <c r="O94" t="n">
        <v>-24.4</v>
      </c>
      <c r="P94" t="n">
        <v>-6.57</v>
      </c>
      <c r="Q94" t="n">
        <v>21.75</v>
      </c>
      <c r="R94" t="n">
        <v>-12.02</v>
      </c>
      <c r="S94" t="n">
        <v>-5.28</v>
      </c>
      <c r="T94" t="n">
        <v>-69.37</v>
      </c>
      <c r="U94" t="inlineStr">
        <is>
          <t>-</t>
        </is>
      </c>
      <c r="V94" t="inlineStr">
        <is>
          <t>-</t>
        </is>
      </c>
    </row>
    <row r="95">
      <c r="A95" s="5" t="inlineStr">
        <is>
          <t>Op.Cashflow Wachstum 5J in %</t>
        </is>
      </c>
      <c r="B95" s="5" t="inlineStr">
        <is>
          <t>Op.Cashflow Wachstum 5Y in %</t>
        </is>
      </c>
      <c r="C95" t="n">
        <v>-2.21</v>
      </c>
      <c r="D95" t="n">
        <v>-6.15</v>
      </c>
      <c r="E95" t="n">
        <v>13.74</v>
      </c>
      <c r="F95" t="n">
        <v>16.61</v>
      </c>
      <c r="G95" t="n">
        <v>25.64</v>
      </c>
      <c r="H95" t="n">
        <v>21.94</v>
      </c>
      <c r="I95" t="n">
        <v>12.65</v>
      </c>
      <c r="J95" t="n">
        <v>8.08</v>
      </c>
      <c r="K95" t="n">
        <v>-6.73</v>
      </c>
      <c r="L95" t="n">
        <v>-10.39</v>
      </c>
      <c r="M95" t="n">
        <v>-16.58</v>
      </c>
      <c r="N95" t="n">
        <v>-5.83</v>
      </c>
      <c r="O95" t="n">
        <v>3.57</v>
      </c>
      <c r="P95" t="n">
        <v>-13.18</v>
      </c>
      <c r="Q95" t="n">
        <v>-6.3</v>
      </c>
      <c r="R95" t="n">
        <v>-23.41</v>
      </c>
      <c r="S95" t="inlineStr">
        <is>
          <t>-</t>
        </is>
      </c>
      <c r="T95" t="inlineStr">
        <is>
          <t>-</t>
        </is>
      </c>
      <c r="U95" t="inlineStr">
        <is>
          <t>-</t>
        </is>
      </c>
      <c r="V95" t="inlineStr">
        <is>
          <t>-</t>
        </is>
      </c>
    </row>
    <row r="96">
      <c r="A96" s="5" t="inlineStr">
        <is>
          <t>Op.Cashflow Wachstum 10J in %</t>
        </is>
      </c>
      <c r="B96" s="5" t="inlineStr">
        <is>
          <t>Op.Cashflow Wachstum 10Y in %</t>
        </is>
      </c>
      <c r="C96" t="n">
        <v>9.859999999999999</v>
      </c>
      <c r="D96" t="n">
        <v>3.25</v>
      </c>
      <c r="E96" t="n">
        <v>10.91</v>
      </c>
      <c r="F96" t="n">
        <v>4.94</v>
      </c>
      <c r="G96" t="n">
        <v>7.63</v>
      </c>
      <c r="H96" t="n">
        <v>2.68</v>
      </c>
      <c r="I96" t="n">
        <v>3.41</v>
      </c>
      <c r="J96" t="n">
        <v>5.82</v>
      </c>
      <c r="K96" t="n">
        <v>-9.960000000000001</v>
      </c>
      <c r="L96" t="n">
        <v>-8.35</v>
      </c>
      <c r="M96" t="n">
        <v>-20</v>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-653</v>
      </c>
      <c r="D97" t="n">
        <v>-346.1</v>
      </c>
      <c r="E97" t="n">
        <v>135.6</v>
      </c>
      <c r="F97" t="n">
        <v>101</v>
      </c>
      <c r="G97" t="n">
        <v>-217.6</v>
      </c>
      <c r="H97" t="n">
        <v>47.1</v>
      </c>
      <c r="I97" t="n">
        <v>41</v>
      </c>
      <c r="J97" t="n">
        <v>32.9</v>
      </c>
      <c r="K97" t="n">
        <v>-63.1</v>
      </c>
      <c r="L97" t="n">
        <v>-73.3</v>
      </c>
      <c r="M97" t="n">
        <v>-101.1</v>
      </c>
      <c r="N97" t="n">
        <v>-4.8</v>
      </c>
      <c r="O97" t="n">
        <v>-121.9</v>
      </c>
      <c r="P97" t="n">
        <v>479.4</v>
      </c>
      <c r="Q97" t="n">
        <v>86.09999999999999</v>
      </c>
      <c r="R97" t="n">
        <v>136.7</v>
      </c>
      <c r="S97" t="n">
        <v>61.8</v>
      </c>
      <c r="T97" t="n">
        <v>68.2</v>
      </c>
      <c r="U97" t="n">
        <v>61.1</v>
      </c>
      <c r="V97" t="n">
        <v>82.40000000000001</v>
      </c>
      <c r="W97" t="n">
        <v>103.7</v>
      </c>
    </row>
  </sheetData>
  <pageMargins bottom="1" footer="0.5" header="0.5" left="0.75" right="0.75" top="1"/>
</worksheet>
</file>

<file path=xl/worksheets/sheet22.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0"/>
    <col customWidth="1" max="14" min="14" width="19"/>
    <col customWidth="1" max="15" min="15" width="20"/>
    <col customWidth="1" max="16" min="16" width="20"/>
    <col customWidth="1" max="17" min="17" width="19"/>
    <col customWidth="1" max="18" min="18" width="20"/>
    <col customWidth="1" max="19" min="19" width="10"/>
    <col customWidth="1" max="20" min="20" width="10"/>
    <col customWidth="1" max="21" min="21" width="20"/>
    <col customWidth="1" max="22" min="22" width="10"/>
    <col customWidth="1" max="23" min="23" width="10"/>
  </cols>
  <sheetData>
    <row r="1">
      <c r="A1" s="1" t="inlineStr">
        <is>
          <t xml:space="preserve">FUCHS PETROLUB VZ </t>
        </is>
      </c>
      <c r="B1" s="2" t="inlineStr">
        <is>
          <t>WKN: 579043  ISIN: DE0005790430  Symbol:FPE3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1931</t>
        </is>
      </c>
      <c r="C4" s="5" t="inlineStr">
        <is>
          <t>Telefon / Phone</t>
        </is>
      </c>
      <c r="D4" s="5" t="inlineStr"/>
      <c r="E4" t="inlineStr">
        <is>
          <t>+49-621-3802-0</t>
        </is>
      </c>
      <c r="G4" t="inlineStr">
        <is>
          <t>20.02.2020</t>
        </is>
      </c>
      <c r="H4" t="inlineStr">
        <is>
          <t>Preliminary Results</t>
        </is>
      </c>
      <c r="J4" t="inlineStr">
        <is>
          <t>Freefloat</t>
        </is>
      </c>
      <c r="L4" t="inlineStr">
        <is>
          <t>100,00%</t>
        </is>
      </c>
    </row>
    <row r="5">
      <c r="A5" s="5" t="inlineStr">
        <is>
          <t>Ticker</t>
        </is>
      </c>
      <c r="B5" t="inlineStr">
        <is>
          <t>FPE3</t>
        </is>
      </c>
      <c r="C5" s="5" t="inlineStr">
        <is>
          <t>Fax</t>
        </is>
      </c>
      <c r="D5" s="5" t="inlineStr"/>
      <c r="E5" t="inlineStr">
        <is>
          <t>+49-621-3802-7190</t>
        </is>
      </c>
      <c r="G5" t="inlineStr">
        <is>
          <t>19.03.2020</t>
        </is>
      </c>
      <c r="H5" t="inlineStr">
        <is>
          <t>Publication Of Annual Report</t>
        </is>
      </c>
    </row>
    <row r="6">
      <c r="A6" s="5" t="inlineStr">
        <is>
          <t>Gelistet Seit / Listed Since</t>
        </is>
      </c>
      <c r="B6" t="inlineStr">
        <is>
          <t>25.07.1986</t>
        </is>
      </c>
      <c r="C6" s="5" t="inlineStr">
        <is>
          <t>Internet</t>
        </is>
      </c>
      <c r="D6" s="5" t="inlineStr"/>
      <c r="E6" t="inlineStr">
        <is>
          <t>http://www.fuchs-oil.de</t>
        </is>
      </c>
      <c r="G6" t="inlineStr">
        <is>
          <t>30.04.2020</t>
        </is>
      </c>
      <c r="H6" t="inlineStr">
        <is>
          <t>Result Q1</t>
        </is>
      </c>
    </row>
    <row r="7">
      <c r="A7" s="5" t="inlineStr">
        <is>
          <t>Nominalwert / Nominal Value</t>
        </is>
      </c>
      <c r="B7" t="inlineStr">
        <is>
          <t>1,00</t>
        </is>
      </c>
      <c r="C7" s="5" t="inlineStr">
        <is>
          <t>E-Mail</t>
        </is>
      </c>
      <c r="D7" s="5" t="inlineStr"/>
      <c r="E7" t="inlineStr">
        <is>
          <t>contact@fuchs.com</t>
        </is>
      </c>
      <c r="G7" t="inlineStr">
        <is>
          <t>05.05.2020</t>
        </is>
      </c>
      <c r="H7" t="inlineStr">
        <is>
          <t>Annual General Meeting</t>
        </is>
      </c>
    </row>
    <row r="8">
      <c r="A8" s="5" t="inlineStr">
        <is>
          <t>Land / Country</t>
        </is>
      </c>
      <c r="B8" t="inlineStr">
        <is>
          <t>Deutschland</t>
        </is>
      </c>
      <c r="C8" s="5" t="inlineStr">
        <is>
          <t>Inv. Relations Telefon / Phone</t>
        </is>
      </c>
      <c r="D8" s="5" t="inlineStr"/>
      <c r="E8" t="inlineStr">
        <is>
          <t>+49-201-177-3150</t>
        </is>
      </c>
      <c r="G8" t="inlineStr">
        <is>
          <t>08.05.2020</t>
        </is>
      </c>
      <c r="H8" t="inlineStr">
        <is>
          <t>Dividend Payout</t>
        </is>
      </c>
    </row>
    <row r="9">
      <c r="A9" s="5" t="inlineStr">
        <is>
          <t>Währung / Currency</t>
        </is>
      </c>
      <c r="B9" t="inlineStr">
        <is>
          <t>EUR</t>
        </is>
      </c>
      <c r="C9" s="5" t="inlineStr">
        <is>
          <t>Inv. Relations E-Mail</t>
        </is>
      </c>
      <c r="D9" s="5" t="inlineStr"/>
      <c r="E9" t="inlineStr">
        <is>
          <t>ir@fuchs.com</t>
        </is>
      </c>
      <c r="G9" t="inlineStr">
        <is>
          <t>30.07.2020</t>
        </is>
      </c>
      <c r="H9" t="inlineStr">
        <is>
          <t>Score Half Year</t>
        </is>
      </c>
    </row>
    <row r="10">
      <c r="A10" s="5" t="inlineStr">
        <is>
          <t>Branche / Industry</t>
        </is>
      </c>
      <c r="B10" t="inlineStr">
        <is>
          <t>Chemistry</t>
        </is>
      </c>
      <c r="C10" s="5" t="inlineStr">
        <is>
          <t>Kontaktperson / Contact Person</t>
        </is>
      </c>
      <c r="D10" s="5" t="inlineStr"/>
      <c r="E10" t="inlineStr">
        <is>
          <t>Thomas Altmann</t>
        </is>
      </c>
      <c r="G10" t="inlineStr">
        <is>
          <t>03.11.2020</t>
        </is>
      </c>
      <c r="H10" t="inlineStr">
        <is>
          <t>Q3 Earnings</t>
        </is>
      </c>
    </row>
    <row r="11">
      <c r="A11" s="5" t="inlineStr">
        <is>
          <t>Sektor / Sector</t>
        </is>
      </c>
      <c r="B11" t="inlineStr">
        <is>
          <t>Chemicals / Pharmaceuticals</t>
        </is>
      </c>
    </row>
    <row r="12">
      <c r="A12" s="5" t="inlineStr">
        <is>
          <t>Typ / Genre</t>
        </is>
      </c>
      <c r="B12" t="inlineStr">
        <is>
          <t>Vorzugsaktie</t>
        </is>
      </c>
    </row>
    <row r="13">
      <c r="A13" s="5" t="inlineStr">
        <is>
          <t>Adresse / Address</t>
        </is>
      </c>
      <c r="B13" t="inlineStr">
        <is>
          <t>Fuchs Petrolub SEFriesenheimer Straße 17  D-68169 Mannheim</t>
        </is>
      </c>
    </row>
    <row r="14">
      <c r="A14" s="5" t="inlineStr">
        <is>
          <t>Management</t>
        </is>
      </c>
      <c r="B14" t="inlineStr">
        <is>
          <t>Stefan Fuchs, Dr. Lutz Lindemann, Dr. Timo Reister, Dr. Ralph Rheinboldt, Dagmar Steinert</t>
        </is>
      </c>
    </row>
    <row r="15">
      <c r="A15" s="5" t="inlineStr">
        <is>
          <t>Aufsichtsrat / Board</t>
        </is>
      </c>
      <c r="B15" t="inlineStr">
        <is>
          <t>Dr. Kurt Bock, Dr. Erhard Schipporeit, Dr. Susanne Fuchs, Ingeborg Neumann, Jens Lehfeldt, Lars-Eric Reinert</t>
        </is>
      </c>
    </row>
    <row r="16">
      <c r="A16" s="5" t="inlineStr">
        <is>
          <t>Beschreibung</t>
        </is>
      </c>
      <c r="B16" t="inlineStr">
        <is>
          <t>Die Fuchs Petrolub AG ist ein Anbieter von Schmierstoffen. Das deutsche Unternehmen konzentriert seine Aktivitäten auf die Herstellung von Standardprodukten und die Entwicklung von Speziallösungen für verschiedene Marktnischen. Die Produktpalette umfasst Schmierstoffe für Auto- und Motorradfahrer, Gütertransport, Personenverkehr, Stahlindustrie, Bergbau, Fahrzeug- und Maschinenbau sowie für die Bauwirtschaft und den Agrarbereich. Seinen Kunden bietet das Unternehmen zudem umfangreiche Beratungs- und Serviceleistungen. Unter dem Dach der Fuchs Petrolub AG sind zahlreiche Tochtergesellschaften und Beteiligungen zusammengefasst, zudem unterhält der Konzern Beziehungen zu externen Partnerunternehmen. Damit kann das Unternehmen von Synergieeffekten profitieren und diese zu seinem Vorteil nutzen. So können zum Beispiel internationale Ressourcen optimal eingesetzt werden, um die Bedürfnisse des Kunden vor Ort erfüllen zu können. Copyright 2014 FINANCE BASE AG</t>
        </is>
      </c>
    </row>
    <row r="17">
      <c r="A17" s="5" t="inlineStr">
        <is>
          <t>Profile</t>
        </is>
      </c>
      <c r="B17" t="inlineStr">
        <is>
          <t>Fuchs Petrolub AG is a provider of lubricants. The German company focuses its activities on the production of standard products and the development of special solutions for different market niches. The product range includes lubricants for cars, motorcyclists, Cargo transport, passenger transport, steel industry, mining, automotive and mechanical engineering as well as for the construction industry and the agricultural sector. Its customers, the company also provides extensive consulting and support services. Under the umbrella of Fuchs Petrolub AG numerous subsidiaries and associated companies are combined, in addition, the Group maintains relationships with external partners. Thus, the company may benefit from synergy effects and use them to his advantage. For example, international resources can be used to meet the needs of the customer to meet on site.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2572</v>
      </c>
      <c r="D20" t="n">
        <v>2567</v>
      </c>
      <c r="E20" t="n">
        <v>2473</v>
      </c>
      <c r="F20" t="n">
        <v>2267</v>
      </c>
      <c r="G20" t="n">
        <v>2079</v>
      </c>
      <c r="H20" t="n">
        <v>1866</v>
      </c>
      <c r="I20" t="n">
        <v>1832</v>
      </c>
      <c r="J20" t="n">
        <v>1819</v>
      </c>
      <c r="K20" t="n">
        <v>1668</v>
      </c>
      <c r="L20" t="n">
        <v>1459</v>
      </c>
      <c r="M20" t="n">
        <v>1178</v>
      </c>
      <c r="N20" t="n">
        <v>1394</v>
      </c>
      <c r="O20" t="n">
        <v>1365</v>
      </c>
      <c r="P20" t="n">
        <v>1323</v>
      </c>
      <c r="Q20" t="n">
        <v>1192</v>
      </c>
      <c r="R20" t="n">
        <v>1096</v>
      </c>
      <c r="S20" t="n">
        <v>1041</v>
      </c>
      <c r="T20" t="n">
        <v>1065</v>
      </c>
      <c r="U20" t="n">
        <v>940</v>
      </c>
      <c r="V20" t="n">
        <v>902</v>
      </c>
      <c r="W20" t="n">
        <v>834</v>
      </c>
    </row>
    <row r="21">
      <c r="A21" s="5" t="inlineStr">
        <is>
          <t>Bruttoergebnis vom Umsatz</t>
        </is>
      </c>
      <c r="B21" s="5" t="inlineStr">
        <is>
          <t>Gross Profit</t>
        </is>
      </c>
      <c r="C21" t="n">
        <v>890</v>
      </c>
      <c r="D21" t="n">
        <v>899</v>
      </c>
      <c r="E21" t="n">
        <v>882</v>
      </c>
      <c r="F21" t="n">
        <v>851</v>
      </c>
      <c r="G21" t="n">
        <v>791.4</v>
      </c>
      <c r="H21" t="n">
        <v>693.2</v>
      </c>
      <c r="I21" t="n">
        <v>689.9</v>
      </c>
      <c r="J21" t="n">
        <v>666</v>
      </c>
      <c r="K21" t="n">
        <v>611.8</v>
      </c>
      <c r="L21" t="n">
        <v>567</v>
      </c>
      <c r="M21" t="n">
        <v>457.1</v>
      </c>
      <c r="N21" t="n">
        <v>488.1</v>
      </c>
      <c r="O21" t="n">
        <v>509.2</v>
      </c>
      <c r="P21" t="n">
        <v>466.9</v>
      </c>
      <c r="Q21" t="n">
        <v>424.8</v>
      </c>
      <c r="R21" t="n">
        <v>407.7</v>
      </c>
      <c r="S21" t="n">
        <v>387.2</v>
      </c>
      <c r="T21" t="n">
        <v>399.7</v>
      </c>
      <c r="U21" t="n">
        <v>338.3</v>
      </c>
      <c r="V21" t="n">
        <v>329.1</v>
      </c>
      <c r="W21" t="n">
        <v>311.6</v>
      </c>
    </row>
    <row r="22">
      <c r="A22" s="5" t="inlineStr">
        <is>
          <t>Operatives Ergebnis (EBIT)</t>
        </is>
      </c>
      <c r="B22" s="5" t="inlineStr">
        <is>
          <t>EBIT Earning Before Interest &amp; Tax</t>
        </is>
      </c>
      <c r="C22" t="n">
        <v>321</v>
      </c>
      <c r="D22" t="n">
        <v>383</v>
      </c>
      <c r="E22" t="n">
        <v>373</v>
      </c>
      <c r="F22" t="n">
        <v>371</v>
      </c>
      <c r="G22" t="n">
        <v>342.2</v>
      </c>
      <c r="H22" t="n">
        <v>313</v>
      </c>
      <c r="I22" t="n">
        <v>312.3</v>
      </c>
      <c r="J22" t="n">
        <v>293</v>
      </c>
      <c r="K22" t="n">
        <v>264.2</v>
      </c>
      <c r="L22" t="n">
        <v>250.1</v>
      </c>
      <c r="M22" t="n">
        <v>179.9</v>
      </c>
      <c r="N22" t="n">
        <v>171.7</v>
      </c>
      <c r="O22" t="n">
        <v>195.2</v>
      </c>
      <c r="P22" t="n">
        <v>161.2</v>
      </c>
      <c r="Q22" t="n">
        <v>128.8</v>
      </c>
      <c r="R22" t="n">
        <v>86.2</v>
      </c>
      <c r="S22" t="n">
        <v>75.09999999999999</v>
      </c>
      <c r="T22" t="n">
        <v>70</v>
      </c>
      <c r="U22" t="n">
        <v>55</v>
      </c>
      <c r="V22" t="n">
        <v>56.9</v>
      </c>
      <c r="W22" t="n">
        <v>55.1</v>
      </c>
    </row>
    <row r="23">
      <c r="A23" s="5" t="inlineStr">
        <is>
          <t>Finanzergebnis</t>
        </is>
      </c>
      <c r="B23" s="5" t="inlineStr">
        <is>
          <t>Financial Result</t>
        </is>
      </c>
      <c r="C23" t="n">
        <v>-4</v>
      </c>
      <c r="D23" t="n">
        <v>-2</v>
      </c>
      <c r="E23" t="n">
        <v>-2</v>
      </c>
      <c r="F23" t="n">
        <v>-2</v>
      </c>
      <c r="G23" t="n">
        <v>-3.7</v>
      </c>
      <c r="H23" t="n">
        <v>-2.9</v>
      </c>
      <c r="I23" t="n">
        <v>-1.6</v>
      </c>
      <c r="J23" t="n">
        <v>-1.6</v>
      </c>
      <c r="K23" t="n">
        <v>-3.9</v>
      </c>
      <c r="L23" t="n">
        <v>-4.7</v>
      </c>
      <c r="M23" t="n">
        <v>-7</v>
      </c>
      <c r="N23" t="n">
        <v>-8.9</v>
      </c>
      <c r="O23" t="n">
        <v>-8.5</v>
      </c>
      <c r="P23" t="n">
        <v>-11.8</v>
      </c>
      <c r="Q23" t="n">
        <v>-15.7</v>
      </c>
      <c r="R23" t="n">
        <v>-18.8</v>
      </c>
      <c r="S23" t="n">
        <v>-23.1</v>
      </c>
      <c r="T23" t="n">
        <v>-26</v>
      </c>
      <c r="U23" t="n">
        <v>-19.6</v>
      </c>
      <c r="V23" t="n">
        <v>-16.5</v>
      </c>
      <c r="W23" t="n">
        <v>-16.2</v>
      </c>
    </row>
    <row r="24">
      <c r="A24" s="5" t="inlineStr">
        <is>
          <t>Ergebnis vor Steuer (EBT)</t>
        </is>
      </c>
      <c r="B24" s="5" t="inlineStr">
        <is>
          <t>EBT Earning Before Tax</t>
        </is>
      </c>
      <c r="C24" t="n">
        <v>317</v>
      </c>
      <c r="D24" t="n">
        <v>381</v>
      </c>
      <c r="E24" t="n">
        <v>371</v>
      </c>
      <c r="F24" t="n">
        <v>369</v>
      </c>
      <c r="G24" t="n">
        <v>338.5</v>
      </c>
      <c r="H24" t="n">
        <v>310.1</v>
      </c>
      <c r="I24" t="n">
        <v>310.7</v>
      </c>
      <c r="J24" t="n">
        <v>291.4</v>
      </c>
      <c r="K24" t="n">
        <v>260.3</v>
      </c>
      <c r="L24" t="n">
        <v>245.4</v>
      </c>
      <c r="M24" t="n">
        <v>172.9</v>
      </c>
      <c r="N24" t="n">
        <v>162.8</v>
      </c>
      <c r="O24" t="n">
        <v>186.7</v>
      </c>
      <c r="P24" t="n">
        <v>149.4</v>
      </c>
      <c r="Q24" t="n">
        <v>113.1</v>
      </c>
      <c r="R24" t="n">
        <v>67.40000000000001</v>
      </c>
      <c r="S24" t="n">
        <v>52</v>
      </c>
      <c r="T24" t="n">
        <v>44</v>
      </c>
      <c r="U24" t="n">
        <v>35.4</v>
      </c>
      <c r="V24" t="n">
        <v>40.4</v>
      </c>
      <c r="W24" t="n">
        <v>38.9</v>
      </c>
    </row>
    <row r="25">
      <c r="A25" s="5" t="inlineStr">
        <is>
          <t>Steuern auf Einkommen und Ertrag</t>
        </is>
      </c>
      <c r="B25" s="5" t="inlineStr">
        <is>
          <t>Taxes on income and earnings</t>
        </is>
      </c>
      <c r="C25" t="n">
        <v>89</v>
      </c>
      <c r="D25" t="n">
        <v>93</v>
      </c>
      <c r="E25" t="n">
        <v>102</v>
      </c>
      <c r="F25" t="n">
        <v>109</v>
      </c>
      <c r="G25" t="n">
        <v>102.3</v>
      </c>
      <c r="H25" t="n">
        <v>90.2</v>
      </c>
      <c r="I25" t="n">
        <v>92.09999999999999</v>
      </c>
      <c r="J25" t="n">
        <v>84.09999999999999</v>
      </c>
      <c r="K25" t="n">
        <v>77.2</v>
      </c>
      <c r="L25" t="n">
        <v>73.8</v>
      </c>
      <c r="M25" t="n">
        <v>51.5</v>
      </c>
      <c r="N25" t="n">
        <v>52.5</v>
      </c>
      <c r="O25" t="n">
        <v>66.40000000000001</v>
      </c>
      <c r="P25" t="n">
        <v>52.2</v>
      </c>
      <c r="Q25" t="n">
        <v>38.9</v>
      </c>
      <c r="R25" t="n">
        <v>27.3</v>
      </c>
      <c r="S25" t="n">
        <v>21.1</v>
      </c>
      <c r="T25" t="n">
        <v>19.9</v>
      </c>
      <c r="U25" t="n">
        <v>15.5</v>
      </c>
      <c r="V25" t="n">
        <v>18.2</v>
      </c>
      <c r="W25" t="n">
        <v>18.1</v>
      </c>
    </row>
    <row r="26">
      <c r="A26" s="5" t="inlineStr">
        <is>
          <t>Ergebnis nach Steuer</t>
        </is>
      </c>
      <c r="B26" s="5" t="inlineStr">
        <is>
          <t>Earnings after tax</t>
        </is>
      </c>
      <c r="C26" t="n">
        <v>228</v>
      </c>
      <c r="D26" t="n">
        <v>288</v>
      </c>
      <c r="E26" t="n">
        <v>269</v>
      </c>
      <c r="F26" t="n">
        <v>260</v>
      </c>
      <c r="G26" t="n">
        <v>236.2</v>
      </c>
      <c r="H26" t="n">
        <v>219.9</v>
      </c>
      <c r="I26" t="n">
        <v>218.6</v>
      </c>
      <c r="J26" t="n">
        <v>207.3</v>
      </c>
      <c r="K26" t="n">
        <v>183.1</v>
      </c>
      <c r="L26" t="n">
        <v>171.6</v>
      </c>
      <c r="M26" t="n">
        <v>121.4</v>
      </c>
      <c r="N26" t="n">
        <v>110.3</v>
      </c>
      <c r="O26" t="n">
        <v>120.3</v>
      </c>
      <c r="P26" t="n">
        <v>97.2</v>
      </c>
      <c r="Q26" t="n">
        <v>74.2</v>
      </c>
      <c r="R26" t="n">
        <v>40.1</v>
      </c>
      <c r="S26" t="n">
        <v>30.9</v>
      </c>
      <c r="T26" t="n">
        <v>24.1</v>
      </c>
      <c r="U26" t="n">
        <v>19.9</v>
      </c>
      <c r="V26" t="n">
        <v>22.2</v>
      </c>
      <c r="W26" t="n">
        <v>20.8</v>
      </c>
    </row>
    <row r="27">
      <c r="A27" s="5" t="inlineStr">
        <is>
          <t>Minderheitenanteil</t>
        </is>
      </c>
      <c r="B27" s="5" t="inlineStr">
        <is>
          <t>Minority Share</t>
        </is>
      </c>
      <c r="C27" t="inlineStr">
        <is>
          <t>-</t>
        </is>
      </c>
      <c r="D27" t="inlineStr">
        <is>
          <t>-</t>
        </is>
      </c>
      <c r="E27" t="inlineStr">
        <is>
          <t>-</t>
        </is>
      </c>
      <c r="F27" t="n">
        <v>-1</v>
      </c>
      <c r="G27" t="n">
        <v>-0.4</v>
      </c>
      <c r="H27" t="n">
        <v>-0.4</v>
      </c>
      <c r="I27" t="n">
        <v>-0.5</v>
      </c>
      <c r="J27" t="n">
        <v>-0.7</v>
      </c>
      <c r="K27" t="n">
        <v>-0.7</v>
      </c>
      <c r="L27" t="n">
        <v>-0.9</v>
      </c>
      <c r="M27" t="n">
        <v>-0.6</v>
      </c>
      <c r="N27" t="n">
        <v>-0.9</v>
      </c>
      <c r="O27" t="n">
        <v>-0.7</v>
      </c>
      <c r="P27" t="n">
        <v>-0.6</v>
      </c>
      <c r="Q27" t="n">
        <v>-1</v>
      </c>
      <c r="R27" t="n">
        <v>-1.1</v>
      </c>
      <c r="S27" t="n">
        <v>-1.2</v>
      </c>
      <c r="T27" t="n">
        <v>-0.9</v>
      </c>
      <c r="U27" t="n">
        <v>-3.7</v>
      </c>
      <c r="V27" t="n">
        <v>-3.7</v>
      </c>
      <c r="W27" t="n">
        <v>-3.7</v>
      </c>
    </row>
    <row r="28">
      <c r="A28" s="5" t="inlineStr">
        <is>
          <t>Jahresüberschuss/-fehlbetrag</t>
        </is>
      </c>
      <c r="B28" s="5" t="inlineStr">
        <is>
          <t>Net Profit</t>
        </is>
      </c>
      <c r="C28" t="n">
        <v>228</v>
      </c>
      <c r="D28" t="n">
        <v>288</v>
      </c>
      <c r="E28" t="n">
        <v>269</v>
      </c>
      <c r="F28" t="n">
        <v>259</v>
      </c>
      <c r="G28" t="n">
        <v>235.8</v>
      </c>
      <c r="H28" t="n">
        <v>219.5</v>
      </c>
      <c r="I28" t="n">
        <v>218.1</v>
      </c>
      <c r="J28" t="n">
        <v>206.6</v>
      </c>
      <c r="K28" t="n">
        <v>182.4</v>
      </c>
      <c r="L28" t="n">
        <v>170.7</v>
      </c>
      <c r="M28" t="n">
        <v>120.8</v>
      </c>
      <c r="N28" t="n">
        <v>109.4</v>
      </c>
      <c r="O28" t="n">
        <v>119.6</v>
      </c>
      <c r="P28" t="n">
        <v>96.59999999999999</v>
      </c>
      <c r="Q28" t="n">
        <v>73.2</v>
      </c>
      <c r="R28" t="n">
        <v>39</v>
      </c>
      <c r="S28" t="n">
        <v>29.7</v>
      </c>
      <c r="T28" t="n">
        <v>23.1</v>
      </c>
      <c r="U28" t="n">
        <v>16.2</v>
      </c>
      <c r="V28" t="n">
        <v>18.5</v>
      </c>
      <c r="W28" t="n">
        <v>17.1</v>
      </c>
    </row>
    <row r="29">
      <c r="A29" s="5" t="inlineStr">
        <is>
          <t>Summe Umlaufvermögen</t>
        </is>
      </c>
      <c r="B29" s="5" t="inlineStr">
        <is>
          <t>Current Assets</t>
        </is>
      </c>
      <c r="C29" t="n">
        <v>1022</v>
      </c>
      <c r="D29" t="n">
        <v>1018</v>
      </c>
      <c r="E29" t="n">
        <v>930</v>
      </c>
      <c r="F29" t="n">
        <v>862</v>
      </c>
      <c r="G29" t="n">
        <v>762.8</v>
      </c>
      <c r="H29" t="n">
        <v>754.6</v>
      </c>
      <c r="I29" t="n">
        <v>693.8</v>
      </c>
      <c r="J29" t="n">
        <v>668.3</v>
      </c>
      <c r="K29" t="n">
        <v>601</v>
      </c>
      <c r="L29" t="n">
        <v>535.4</v>
      </c>
      <c r="M29" t="n">
        <v>438.5</v>
      </c>
      <c r="N29" t="n">
        <v>411.1</v>
      </c>
      <c r="O29" t="n">
        <v>449.1</v>
      </c>
      <c r="P29" t="n">
        <v>419.6</v>
      </c>
      <c r="Q29" t="n">
        <v>417.6</v>
      </c>
      <c r="R29" t="n">
        <v>374.6</v>
      </c>
      <c r="S29" t="n">
        <v>363.9</v>
      </c>
      <c r="T29" t="n">
        <v>361.6</v>
      </c>
      <c r="U29" t="n">
        <v>354.6</v>
      </c>
      <c r="V29" t="n">
        <v>357.9</v>
      </c>
      <c r="W29" t="n">
        <v>328.8</v>
      </c>
    </row>
    <row r="30">
      <c r="A30" s="5" t="inlineStr">
        <is>
          <t>Summe Anlagevermögen</t>
        </is>
      </c>
      <c r="B30" s="5" t="inlineStr">
        <is>
          <t>Fixed Assets</t>
        </is>
      </c>
      <c r="C30" t="n">
        <v>1001</v>
      </c>
      <c r="D30" t="n">
        <v>873</v>
      </c>
      <c r="E30" t="n">
        <v>821</v>
      </c>
      <c r="F30" t="n">
        <v>814</v>
      </c>
      <c r="G30" t="n">
        <v>727.5</v>
      </c>
      <c r="H30" t="n">
        <v>521.5</v>
      </c>
      <c r="I30" t="n">
        <v>442.7</v>
      </c>
      <c r="J30" t="n">
        <v>410.6</v>
      </c>
      <c r="K30" t="n">
        <v>362.4</v>
      </c>
      <c r="L30" t="n">
        <v>336.9</v>
      </c>
      <c r="M30" t="n">
        <v>286.6</v>
      </c>
      <c r="N30" t="n">
        <v>274.6</v>
      </c>
      <c r="O30" t="n">
        <v>253.5</v>
      </c>
      <c r="P30" t="n">
        <v>247.8</v>
      </c>
      <c r="Q30" t="n">
        <v>258.7</v>
      </c>
      <c r="R30" t="n">
        <v>242.3</v>
      </c>
      <c r="S30" t="n">
        <v>264.8</v>
      </c>
      <c r="T30" t="n">
        <v>312.5</v>
      </c>
      <c r="U30" t="n">
        <v>315.9</v>
      </c>
      <c r="V30" t="n">
        <v>315.5</v>
      </c>
      <c r="W30" t="n">
        <v>310.5</v>
      </c>
    </row>
    <row r="31">
      <c r="A31" s="5" t="inlineStr">
        <is>
          <t>Summe Aktiva</t>
        </is>
      </c>
      <c r="B31" s="5" t="inlineStr">
        <is>
          <t>Total Assets</t>
        </is>
      </c>
      <c r="C31" t="n">
        <v>2023</v>
      </c>
      <c r="D31" t="n">
        <v>1891</v>
      </c>
      <c r="E31" t="n">
        <v>1751</v>
      </c>
      <c r="F31" t="n">
        <v>1676</v>
      </c>
      <c r="G31" t="n">
        <v>1490</v>
      </c>
      <c r="H31" t="n">
        <v>1276</v>
      </c>
      <c r="I31" t="n">
        <v>1162</v>
      </c>
      <c r="J31" t="n">
        <v>1109</v>
      </c>
      <c r="K31" t="n">
        <v>989.6</v>
      </c>
      <c r="L31" t="n">
        <v>894.2</v>
      </c>
      <c r="M31" t="n">
        <v>745.7</v>
      </c>
      <c r="N31" t="n">
        <v>703.8</v>
      </c>
      <c r="O31" t="n">
        <v>714.9</v>
      </c>
      <c r="P31" t="n">
        <v>680.7</v>
      </c>
      <c r="Q31" t="n">
        <v>691.3</v>
      </c>
      <c r="R31" t="n">
        <v>628.6</v>
      </c>
      <c r="S31" t="n">
        <v>635.9</v>
      </c>
      <c r="T31" t="n">
        <v>678.4</v>
      </c>
      <c r="U31" t="n">
        <v>677.6</v>
      </c>
      <c r="V31" t="n">
        <v>681.2</v>
      </c>
      <c r="W31" t="n">
        <v>647.2</v>
      </c>
    </row>
    <row r="32">
      <c r="A32" s="5" t="inlineStr">
        <is>
          <t>Summe kurzfristiges Fremdkapital</t>
        </is>
      </c>
      <c r="B32" s="5" t="inlineStr">
        <is>
          <t>Short-Term Debt</t>
        </is>
      </c>
      <c r="C32" t="n">
        <v>373</v>
      </c>
      <c r="D32" t="n">
        <v>369</v>
      </c>
      <c r="E32" t="n">
        <v>377</v>
      </c>
      <c r="F32" t="n">
        <v>387</v>
      </c>
      <c r="G32" t="n">
        <v>333.2</v>
      </c>
      <c r="H32" t="n">
        <v>296.2</v>
      </c>
      <c r="I32" t="n">
        <v>267.5</v>
      </c>
      <c r="J32" t="n">
        <v>272.6</v>
      </c>
      <c r="K32" t="n">
        <v>286.2</v>
      </c>
      <c r="L32" t="n">
        <v>248.5</v>
      </c>
      <c r="M32" t="n">
        <v>199.3</v>
      </c>
      <c r="N32" t="n">
        <v>290.4</v>
      </c>
      <c r="O32" t="n">
        <v>294.4</v>
      </c>
      <c r="P32" t="n">
        <v>250.3</v>
      </c>
      <c r="Q32" t="n">
        <v>316.2</v>
      </c>
      <c r="R32" t="inlineStr">
        <is>
          <t>-</t>
        </is>
      </c>
      <c r="S32" t="inlineStr">
        <is>
          <t>-</t>
        </is>
      </c>
      <c r="T32" t="inlineStr">
        <is>
          <t>-</t>
        </is>
      </c>
      <c r="U32" t="inlineStr">
        <is>
          <t>-</t>
        </is>
      </c>
      <c r="V32" t="inlineStr">
        <is>
          <t>-</t>
        </is>
      </c>
      <c r="W32" t="inlineStr">
        <is>
          <t>-</t>
        </is>
      </c>
    </row>
    <row r="33">
      <c r="A33" s="5" t="inlineStr">
        <is>
          <t>Summe langfristiges Fremdkapital</t>
        </is>
      </c>
      <c r="B33" s="5" t="inlineStr">
        <is>
          <t>Long-Term Debt</t>
        </is>
      </c>
      <c r="C33" t="n">
        <v>89</v>
      </c>
      <c r="D33" t="n">
        <v>66</v>
      </c>
      <c r="E33" t="n">
        <v>67</v>
      </c>
      <c r="F33" t="n">
        <v>84</v>
      </c>
      <c r="G33" t="n">
        <v>86.90000000000001</v>
      </c>
      <c r="H33" t="n">
        <v>64.3</v>
      </c>
      <c r="I33" t="n">
        <v>41</v>
      </c>
      <c r="J33" t="n">
        <v>54.4</v>
      </c>
      <c r="K33" t="n">
        <v>45.2</v>
      </c>
      <c r="L33" t="n">
        <v>99.8</v>
      </c>
      <c r="M33" t="n">
        <v>153.5</v>
      </c>
      <c r="N33" t="n">
        <v>98.09999999999999</v>
      </c>
      <c r="O33" t="n">
        <v>84</v>
      </c>
      <c r="P33" t="n">
        <v>127.2</v>
      </c>
      <c r="Q33" t="n">
        <v>142.5</v>
      </c>
      <c r="R33" t="inlineStr">
        <is>
          <t>-</t>
        </is>
      </c>
      <c r="S33" t="inlineStr">
        <is>
          <t>-</t>
        </is>
      </c>
      <c r="T33" t="inlineStr">
        <is>
          <t>-</t>
        </is>
      </c>
      <c r="U33" t="inlineStr">
        <is>
          <t>-</t>
        </is>
      </c>
      <c r="V33" t="inlineStr">
        <is>
          <t>-</t>
        </is>
      </c>
      <c r="W33" t="inlineStr">
        <is>
          <t>-</t>
        </is>
      </c>
    </row>
    <row r="34">
      <c r="A34" s="5" t="inlineStr">
        <is>
          <t>Summe Fremdkapital</t>
        </is>
      </c>
      <c r="B34" s="5" t="inlineStr">
        <is>
          <t>Total Liabilities</t>
        </is>
      </c>
      <c r="C34" t="n">
        <v>462</v>
      </c>
      <c r="D34" t="n">
        <v>435</v>
      </c>
      <c r="E34" t="n">
        <v>444</v>
      </c>
      <c r="F34" t="n">
        <v>471</v>
      </c>
      <c r="G34" t="n">
        <v>420.1</v>
      </c>
      <c r="H34" t="n">
        <v>360.5</v>
      </c>
      <c r="I34" t="n">
        <v>308.5</v>
      </c>
      <c r="J34" t="n">
        <v>327</v>
      </c>
      <c r="K34" t="n">
        <v>331.4</v>
      </c>
      <c r="L34" t="n">
        <v>348.3</v>
      </c>
      <c r="M34" t="n">
        <v>352.8</v>
      </c>
      <c r="N34" t="n">
        <v>388.5</v>
      </c>
      <c r="O34" t="n">
        <v>378.4</v>
      </c>
      <c r="P34" t="n">
        <v>377.5</v>
      </c>
      <c r="Q34" t="n">
        <v>458.7</v>
      </c>
      <c r="R34" t="n">
        <v>468.8</v>
      </c>
      <c r="S34" t="n">
        <v>498.2</v>
      </c>
      <c r="T34" t="n">
        <v>568.3</v>
      </c>
      <c r="U34" t="n">
        <v>515.3</v>
      </c>
      <c r="V34" t="n">
        <v>515.4</v>
      </c>
      <c r="W34" t="n">
        <v>483.3</v>
      </c>
    </row>
    <row r="35">
      <c r="A35" s="5" t="inlineStr">
        <is>
          <t>Minderheitenanteil</t>
        </is>
      </c>
      <c r="B35" s="5" t="inlineStr">
        <is>
          <t>Minority Share</t>
        </is>
      </c>
      <c r="C35" t="n">
        <v>1</v>
      </c>
      <c r="D35" t="n">
        <v>1</v>
      </c>
      <c r="E35" t="n">
        <v>1</v>
      </c>
      <c r="F35" t="n">
        <v>1</v>
      </c>
      <c r="G35" t="n">
        <v>1</v>
      </c>
      <c r="H35" t="n">
        <v>0.9</v>
      </c>
      <c r="I35" t="n">
        <v>1</v>
      </c>
      <c r="J35" t="n">
        <v>1.6</v>
      </c>
      <c r="K35" t="n">
        <v>1.5</v>
      </c>
      <c r="L35" t="n">
        <v>1.6</v>
      </c>
      <c r="M35" t="n">
        <v>1.4</v>
      </c>
      <c r="N35" t="n">
        <v>1.4</v>
      </c>
      <c r="O35" t="n">
        <v>1.2</v>
      </c>
      <c r="P35" t="n">
        <v>1.1</v>
      </c>
      <c r="Q35" t="n">
        <v>1.2</v>
      </c>
      <c r="R35" t="n">
        <v>3.9</v>
      </c>
      <c r="S35" t="n">
        <v>5.2</v>
      </c>
      <c r="T35" t="n">
        <v>4.9</v>
      </c>
      <c r="U35" t="n">
        <v>4.3</v>
      </c>
      <c r="V35" t="n">
        <v>4.8</v>
      </c>
      <c r="W35" t="n">
        <v>4.9</v>
      </c>
    </row>
    <row r="36">
      <c r="A36" s="5" t="inlineStr">
        <is>
          <t>Summe Eigenkapital</t>
        </is>
      </c>
      <c r="B36" s="5" t="inlineStr">
        <is>
          <t>Equity</t>
        </is>
      </c>
      <c r="C36" t="n">
        <v>1561</v>
      </c>
      <c r="D36" t="n">
        <v>1456</v>
      </c>
      <c r="E36" t="n">
        <v>1306</v>
      </c>
      <c r="F36" t="n">
        <v>1204</v>
      </c>
      <c r="G36" t="n">
        <v>1069</v>
      </c>
      <c r="H36" t="n">
        <v>914.7</v>
      </c>
      <c r="I36" t="n">
        <v>852.5</v>
      </c>
      <c r="J36" t="n">
        <v>780.1</v>
      </c>
      <c r="K36" t="n">
        <v>656.7</v>
      </c>
      <c r="L36" t="n">
        <v>544.3</v>
      </c>
      <c r="M36" t="n">
        <v>391.5</v>
      </c>
      <c r="N36" t="n">
        <v>313.9</v>
      </c>
      <c r="O36" t="n">
        <v>335.3</v>
      </c>
      <c r="P36" t="n">
        <v>302.1</v>
      </c>
      <c r="Q36" t="n">
        <v>231.4</v>
      </c>
      <c r="R36" t="n">
        <v>155.9</v>
      </c>
      <c r="S36" t="n">
        <v>132.5</v>
      </c>
      <c r="T36" t="n">
        <v>105.2</v>
      </c>
      <c r="U36" t="n">
        <v>158</v>
      </c>
      <c r="V36" t="n">
        <v>160.9</v>
      </c>
      <c r="W36" t="n">
        <v>159</v>
      </c>
    </row>
    <row r="37">
      <c r="A37" s="5" t="inlineStr">
        <is>
          <t>Summe Passiva</t>
        </is>
      </c>
      <c r="B37" s="5" t="inlineStr">
        <is>
          <t>Liabilities &amp; Shareholder Equity</t>
        </is>
      </c>
      <c r="C37" t="n">
        <v>2023</v>
      </c>
      <c r="D37" t="n">
        <v>1891</v>
      </c>
      <c r="E37" t="n">
        <v>1751</v>
      </c>
      <c r="F37" t="n">
        <v>1676</v>
      </c>
      <c r="G37" t="n">
        <v>1490</v>
      </c>
      <c r="H37" t="n">
        <v>1276</v>
      </c>
      <c r="I37" t="n">
        <v>1162</v>
      </c>
      <c r="J37" t="n">
        <v>1109</v>
      </c>
      <c r="K37" t="n">
        <v>989.6</v>
      </c>
      <c r="L37" t="n">
        <v>894.2</v>
      </c>
      <c r="M37" t="n">
        <v>745.7</v>
      </c>
      <c r="N37" t="n">
        <v>703.8</v>
      </c>
      <c r="O37" t="n">
        <v>714.9</v>
      </c>
      <c r="P37" t="n">
        <v>680.7</v>
      </c>
      <c r="Q37" t="n">
        <v>691.3</v>
      </c>
      <c r="R37" t="n">
        <v>628.6</v>
      </c>
      <c r="S37" t="n">
        <v>635.9</v>
      </c>
      <c r="T37" t="n">
        <v>678.4</v>
      </c>
      <c r="U37" t="n">
        <v>677.6</v>
      </c>
      <c r="V37" t="n">
        <v>681.2</v>
      </c>
      <c r="W37" t="n">
        <v>647.2</v>
      </c>
    </row>
    <row r="38">
      <c r="A38" s="5" t="inlineStr">
        <is>
          <t>Mio.Aktien im Umlauf</t>
        </is>
      </c>
      <c r="B38" s="5" t="inlineStr">
        <is>
          <t>Million shares outstanding</t>
        </is>
      </c>
      <c r="C38" t="n">
        <v>139</v>
      </c>
      <c r="D38" t="n">
        <v>139</v>
      </c>
      <c r="E38" t="n">
        <v>139</v>
      </c>
      <c r="F38" t="n">
        <v>139</v>
      </c>
      <c r="G38" t="n">
        <v>139</v>
      </c>
      <c r="H38" t="n">
        <v>139</v>
      </c>
      <c r="I38" t="n">
        <v>141.96</v>
      </c>
      <c r="J38" t="n">
        <v>142</v>
      </c>
      <c r="K38" t="n">
        <v>142</v>
      </c>
      <c r="L38" t="n">
        <v>142.2</v>
      </c>
      <c r="M38" t="n">
        <v>142.2</v>
      </c>
      <c r="N38" t="n">
        <v>142.8</v>
      </c>
      <c r="O38" t="n">
        <v>151.2</v>
      </c>
      <c r="P38" t="n">
        <v>155.4</v>
      </c>
      <c r="Q38" t="n">
        <v>140.4</v>
      </c>
      <c r="R38" t="n">
        <v>140.4</v>
      </c>
      <c r="S38" t="n">
        <v>140.4</v>
      </c>
      <c r="T38" t="n">
        <v>140.4</v>
      </c>
      <c r="U38" t="n">
        <v>140.4</v>
      </c>
      <c r="V38" t="n">
        <v>140.4</v>
      </c>
      <c r="W38" t="n">
        <v>140.4</v>
      </c>
    </row>
    <row r="39">
      <c r="A39" s="5" t="inlineStr">
        <is>
          <t>Mio.Aktien im Umlauf</t>
        </is>
      </c>
      <c r="B39" s="5" t="inlineStr">
        <is>
          <t>Million shares outstanding</t>
        </is>
      </c>
      <c r="C39" t="n">
        <v>69.5</v>
      </c>
      <c r="D39" t="n">
        <v>69.5</v>
      </c>
      <c r="E39" t="n">
        <v>69.5</v>
      </c>
      <c r="F39" t="n">
        <v>69.5</v>
      </c>
      <c r="G39" t="n">
        <v>69.5</v>
      </c>
      <c r="H39" t="n">
        <v>69.5</v>
      </c>
      <c r="I39" t="n">
        <v>70.98</v>
      </c>
      <c r="J39" t="n">
        <v>70.98</v>
      </c>
      <c r="K39" t="n">
        <v>71</v>
      </c>
      <c r="L39" t="n">
        <v>70.8</v>
      </c>
      <c r="M39" t="n">
        <v>70.8</v>
      </c>
      <c r="N39" t="n">
        <v>71.40000000000001</v>
      </c>
      <c r="O39" t="n">
        <v>75.59999999999999</v>
      </c>
      <c r="P39" t="n">
        <v>78</v>
      </c>
      <c r="Q39" t="n">
        <v>70.2</v>
      </c>
      <c r="R39" t="n">
        <v>70.2</v>
      </c>
      <c r="S39" t="n">
        <v>70.2</v>
      </c>
      <c r="T39" t="n">
        <v>70.2</v>
      </c>
      <c r="U39" t="n">
        <v>70.2</v>
      </c>
      <c r="V39" t="n">
        <v>70.2</v>
      </c>
      <c r="W39" t="n">
        <v>70.2</v>
      </c>
    </row>
    <row r="40">
      <c r="A40" s="5" t="inlineStr">
        <is>
          <t>Ergebnis je Aktie (brutto)</t>
        </is>
      </c>
      <c r="B40" s="5" t="inlineStr">
        <is>
          <t>Earnings per share</t>
        </is>
      </c>
      <c r="C40" t="n">
        <v>2.28</v>
      </c>
      <c r="D40" t="n">
        <v>2.74</v>
      </c>
      <c r="E40" t="n">
        <v>2.67</v>
      </c>
      <c r="F40" t="n">
        <v>2.65</v>
      </c>
      <c r="G40" t="n">
        <v>2.44</v>
      </c>
      <c r="H40" t="n">
        <v>2.23</v>
      </c>
      <c r="I40" t="n">
        <v>2.19</v>
      </c>
      <c r="J40" t="n">
        <v>2.05</v>
      </c>
      <c r="K40" t="n">
        <v>1.83</v>
      </c>
      <c r="L40" t="n">
        <v>1.73</v>
      </c>
      <c r="M40" t="n">
        <v>1.22</v>
      </c>
      <c r="N40" t="n">
        <v>1.14</v>
      </c>
      <c r="O40" t="n">
        <v>1.23</v>
      </c>
      <c r="P40" t="n">
        <v>0.96</v>
      </c>
      <c r="Q40" t="n">
        <v>0.8100000000000001</v>
      </c>
      <c r="R40" t="n">
        <v>0.48</v>
      </c>
      <c r="S40" t="n">
        <v>0.37</v>
      </c>
      <c r="T40" t="n">
        <v>0.31</v>
      </c>
      <c r="U40" t="n">
        <v>0.25</v>
      </c>
      <c r="V40" t="n">
        <v>0.29</v>
      </c>
      <c r="W40" t="n">
        <v>0.28</v>
      </c>
    </row>
    <row r="41">
      <c r="A41" s="5" t="inlineStr">
        <is>
          <t>Ergebnis je Aktie (unverwässert)</t>
        </is>
      </c>
      <c r="B41" s="5" t="inlineStr">
        <is>
          <t>Basic Earnings per share</t>
        </is>
      </c>
      <c r="C41" t="n">
        <v>1.64</v>
      </c>
      <c r="D41" t="n">
        <v>2.07</v>
      </c>
      <c r="E41" t="n">
        <v>1.94</v>
      </c>
      <c r="F41" t="n">
        <v>1.87</v>
      </c>
      <c r="G41" t="n">
        <v>1.7</v>
      </c>
      <c r="H41" t="n">
        <v>1.58</v>
      </c>
      <c r="I41" t="n">
        <v>1.54</v>
      </c>
      <c r="J41" t="n">
        <v>1.46</v>
      </c>
      <c r="K41" t="n">
        <v>1.29</v>
      </c>
      <c r="L41" t="n">
        <v>1.21</v>
      </c>
      <c r="M41" t="n">
        <v>0.86</v>
      </c>
      <c r="N41" t="n">
        <v>0.75</v>
      </c>
      <c r="O41" t="n">
        <v>0.78</v>
      </c>
      <c r="P41" t="n">
        <v>0.63</v>
      </c>
      <c r="Q41" t="n">
        <v>0.53</v>
      </c>
      <c r="R41" t="n">
        <v>0.28</v>
      </c>
      <c r="S41" t="n">
        <v>0.24</v>
      </c>
      <c r="T41" t="n">
        <v>0.18</v>
      </c>
      <c r="U41" t="n">
        <v>0.12</v>
      </c>
      <c r="V41" t="n">
        <v>0.13</v>
      </c>
      <c r="W41" t="n">
        <v>0.13</v>
      </c>
    </row>
    <row r="42">
      <c r="A42" s="5" t="inlineStr">
        <is>
          <t>Ergebnis je Aktie (verwässert)</t>
        </is>
      </c>
      <c r="B42" s="5" t="inlineStr">
        <is>
          <t>Diluted Earnings per share</t>
        </is>
      </c>
      <c r="C42" t="n">
        <v>1.64</v>
      </c>
      <c r="D42" t="n">
        <v>2.07</v>
      </c>
      <c r="E42" t="n">
        <v>1.94</v>
      </c>
      <c r="F42" t="n">
        <v>1.87</v>
      </c>
      <c r="G42" t="n">
        <v>1.7</v>
      </c>
      <c r="H42" t="n">
        <v>1.58</v>
      </c>
      <c r="I42" t="n">
        <v>1.54</v>
      </c>
      <c r="J42" t="n">
        <v>1.46</v>
      </c>
      <c r="K42" t="n">
        <v>1.29</v>
      </c>
      <c r="L42" t="n">
        <v>1.21</v>
      </c>
      <c r="M42" t="n">
        <v>0.86</v>
      </c>
      <c r="N42" t="n">
        <v>0.75</v>
      </c>
      <c r="O42" t="n">
        <v>0.78</v>
      </c>
      <c r="P42" t="n">
        <v>0.63</v>
      </c>
      <c r="Q42" t="n">
        <v>0.53</v>
      </c>
      <c r="R42" t="n">
        <v>0.28</v>
      </c>
      <c r="S42" t="n">
        <v>0.24</v>
      </c>
      <c r="T42" t="n">
        <v>0.18</v>
      </c>
      <c r="U42" t="n">
        <v>0.12</v>
      </c>
      <c r="V42" t="n">
        <v>0.13</v>
      </c>
      <c r="W42" t="n">
        <v>0.13</v>
      </c>
    </row>
    <row r="43">
      <c r="A43" s="5" t="inlineStr">
        <is>
          <t>Dividende je Aktie</t>
        </is>
      </c>
      <c r="B43" s="5" t="inlineStr">
        <is>
          <t>Dividend per share</t>
        </is>
      </c>
      <c r="C43" t="n">
        <v>0.97</v>
      </c>
      <c r="D43" t="n">
        <v>0.95</v>
      </c>
      <c r="E43" t="n">
        <v>0.91</v>
      </c>
      <c r="F43" t="n">
        <v>0.89</v>
      </c>
      <c r="G43" t="n">
        <v>0.82</v>
      </c>
      <c r="H43" t="n">
        <v>0.77</v>
      </c>
      <c r="I43" t="n">
        <v>0.7</v>
      </c>
      <c r="J43" t="n">
        <v>0.65</v>
      </c>
      <c r="K43" t="n">
        <v>0.5</v>
      </c>
      <c r="L43" t="n">
        <v>0.45</v>
      </c>
      <c r="M43" t="n">
        <v>0.28</v>
      </c>
      <c r="N43" t="n">
        <v>0.27</v>
      </c>
      <c r="O43" t="n">
        <v>0.25</v>
      </c>
      <c r="P43" t="n">
        <v>0.17</v>
      </c>
      <c r="Q43" t="n">
        <v>0.13</v>
      </c>
      <c r="R43" t="n">
        <v>0.1</v>
      </c>
      <c r="S43" t="n">
        <v>0.095</v>
      </c>
      <c r="T43" t="n">
        <v>0.09</v>
      </c>
      <c r="U43" t="n">
        <v>0.08</v>
      </c>
      <c r="V43" t="n">
        <v>0.08</v>
      </c>
      <c r="W43" t="n">
        <v>0.08</v>
      </c>
    </row>
    <row r="44">
      <c r="A44" s="5" t="inlineStr">
        <is>
          <t>Dividendenausschüttung in Mio</t>
        </is>
      </c>
      <c r="B44" s="5" t="inlineStr">
        <is>
          <t>Dividend Payment in M</t>
        </is>
      </c>
      <c r="C44" t="n">
        <v>134.14</v>
      </c>
      <c r="D44" t="n">
        <v>131</v>
      </c>
      <c r="E44" t="n">
        <v>126</v>
      </c>
      <c r="F44" t="n">
        <v>123</v>
      </c>
      <c r="G44" t="n">
        <v>113.3</v>
      </c>
      <c r="H44" t="n">
        <v>106.3</v>
      </c>
      <c r="I44" t="n">
        <v>96.59999999999999</v>
      </c>
      <c r="J44" t="n">
        <v>91.59999999999999</v>
      </c>
      <c r="K44" t="n">
        <v>70.3</v>
      </c>
      <c r="L44" t="n">
        <v>63.2</v>
      </c>
      <c r="M44" t="n">
        <v>39.5</v>
      </c>
      <c r="N44" t="n">
        <v>37.1</v>
      </c>
      <c r="O44" t="n">
        <v>37</v>
      </c>
      <c r="P44" t="n">
        <v>25.2</v>
      </c>
      <c r="Q44" t="n">
        <v>9.1</v>
      </c>
      <c r="R44" t="n">
        <v>7.2</v>
      </c>
      <c r="S44" t="n">
        <v>6.7</v>
      </c>
      <c r="T44" t="n">
        <v>5.7</v>
      </c>
      <c r="U44" t="n">
        <v>5.1</v>
      </c>
      <c r="V44" t="n">
        <v>5.1</v>
      </c>
      <c r="W44" t="inlineStr">
        <is>
          <t>-</t>
        </is>
      </c>
    </row>
    <row r="45">
      <c r="A45" s="5" t="inlineStr">
        <is>
          <t>Umsatz je Aktie</t>
        </is>
      </c>
      <c r="B45" s="5" t="inlineStr">
        <is>
          <t>Revenue per share</t>
        </is>
      </c>
      <c r="C45" t="n">
        <v>18.5</v>
      </c>
      <c r="D45" t="n">
        <v>18.47</v>
      </c>
      <c r="E45" t="n">
        <v>17.79</v>
      </c>
      <c r="F45" t="n">
        <v>16.31</v>
      </c>
      <c r="G45" t="n">
        <v>14.96</v>
      </c>
      <c r="H45" t="n">
        <v>13.42</v>
      </c>
      <c r="I45" t="n">
        <v>12.9</v>
      </c>
      <c r="J45" t="n">
        <v>12.81</v>
      </c>
      <c r="K45" t="n">
        <v>11.75</v>
      </c>
      <c r="L45" t="n">
        <v>10.26</v>
      </c>
      <c r="M45" t="n">
        <v>8.279999999999999</v>
      </c>
      <c r="N45" t="n">
        <v>9.76</v>
      </c>
      <c r="O45" t="n">
        <v>9.029999999999999</v>
      </c>
      <c r="P45" t="n">
        <v>8.52</v>
      </c>
      <c r="Q45" t="n">
        <v>8.49</v>
      </c>
      <c r="R45" t="n">
        <v>7.81</v>
      </c>
      <c r="S45" t="n">
        <v>7.41</v>
      </c>
      <c r="T45" t="n">
        <v>7.58</v>
      </c>
      <c r="U45" t="n">
        <v>6.7</v>
      </c>
      <c r="V45" t="n">
        <v>6.42</v>
      </c>
      <c r="W45" t="n">
        <v>5.94</v>
      </c>
    </row>
    <row r="46">
      <c r="A46" s="5" t="inlineStr">
        <is>
          <t>Buchwert je Aktie</t>
        </is>
      </c>
      <c r="B46" s="5" t="inlineStr">
        <is>
          <t>Book value per share</t>
        </is>
      </c>
      <c r="C46" t="n">
        <v>11.23</v>
      </c>
      <c r="D46" t="n">
        <v>10.47</v>
      </c>
      <c r="E46" t="n">
        <v>9.4</v>
      </c>
      <c r="F46" t="n">
        <v>8.66</v>
      </c>
      <c r="G46" t="n">
        <v>7.69</v>
      </c>
      <c r="H46" t="n">
        <v>6.58</v>
      </c>
      <c r="I46" t="n">
        <v>6.01</v>
      </c>
      <c r="J46" t="n">
        <v>5.49</v>
      </c>
      <c r="K46" t="n">
        <v>4.62</v>
      </c>
      <c r="L46" t="n">
        <v>3.83</v>
      </c>
      <c r="M46" t="n">
        <v>2.75</v>
      </c>
      <c r="N46" t="n">
        <v>2.2</v>
      </c>
      <c r="O46" t="n">
        <v>2.22</v>
      </c>
      <c r="P46" t="n">
        <v>1.94</v>
      </c>
      <c r="Q46" t="n">
        <v>1.65</v>
      </c>
      <c r="R46" t="n">
        <v>1.11</v>
      </c>
      <c r="S46" t="n">
        <v>0.9399999999999999</v>
      </c>
      <c r="T46" t="n">
        <v>0.75</v>
      </c>
      <c r="U46" t="n">
        <v>1.13</v>
      </c>
      <c r="V46" t="n">
        <v>1.15</v>
      </c>
      <c r="W46" t="n">
        <v>1.13</v>
      </c>
    </row>
    <row r="47">
      <c r="A47" s="5" t="inlineStr">
        <is>
          <t>Cashflow je Aktie</t>
        </is>
      </c>
      <c r="B47" s="5" t="inlineStr">
        <is>
          <t>Cashflow per share</t>
        </is>
      </c>
      <c r="C47" t="n">
        <v>2.37</v>
      </c>
      <c r="D47" t="n">
        <v>1.92</v>
      </c>
      <c r="E47" t="n">
        <v>1.74</v>
      </c>
      <c r="F47" t="n">
        <v>2.16</v>
      </c>
      <c r="G47" t="n">
        <v>2.02</v>
      </c>
      <c r="H47" t="n">
        <v>1.84</v>
      </c>
      <c r="I47" t="n">
        <v>1.52</v>
      </c>
      <c r="J47" t="n">
        <v>1.43</v>
      </c>
      <c r="K47" t="n">
        <v>0.63</v>
      </c>
      <c r="L47" t="n">
        <v>0.9399999999999999</v>
      </c>
      <c r="M47" t="n">
        <v>1.45</v>
      </c>
      <c r="N47" t="n">
        <v>0.42</v>
      </c>
      <c r="O47" t="n">
        <v>1.01</v>
      </c>
      <c r="P47" t="n">
        <v>0.58</v>
      </c>
      <c r="Q47" t="n">
        <v>0.55</v>
      </c>
      <c r="R47" t="n">
        <v>0.6</v>
      </c>
      <c r="S47" t="n">
        <v>0.63</v>
      </c>
      <c r="T47" t="n">
        <v>0.5600000000000001</v>
      </c>
      <c r="U47" t="n">
        <v>0.43</v>
      </c>
      <c r="V47" t="n">
        <v>0.09</v>
      </c>
      <c r="W47" t="n">
        <v>0.35</v>
      </c>
    </row>
    <row r="48">
      <c r="A48" s="5" t="inlineStr">
        <is>
          <t>Bilanzsumme je Aktie</t>
        </is>
      </c>
      <c r="B48" s="5" t="inlineStr">
        <is>
          <t>Total assets per share</t>
        </is>
      </c>
      <c r="C48" t="n">
        <v>14.55</v>
      </c>
      <c r="D48" t="n">
        <v>13.6</v>
      </c>
      <c r="E48" t="n">
        <v>12.6</v>
      </c>
      <c r="F48" t="n">
        <v>12.06</v>
      </c>
      <c r="G48" t="n">
        <v>10.72</v>
      </c>
      <c r="H48" t="n">
        <v>9.18</v>
      </c>
      <c r="I48" t="n">
        <v>8.19</v>
      </c>
      <c r="J48" t="n">
        <v>7.81</v>
      </c>
      <c r="K48" t="n">
        <v>6.97</v>
      </c>
      <c r="L48" t="n">
        <v>6.29</v>
      </c>
      <c r="M48" t="n">
        <v>5.24</v>
      </c>
      <c r="N48" t="n">
        <v>4.93</v>
      </c>
      <c r="O48" t="n">
        <v>4.73</v>
      </c>
      <c r="P48" t="n">
        <v>4.38</v>
      </c>
      <c r="Q48" t="n">
        <v>4.92</v>
      </c>
      <c r="R48" t="n">
        <v>4.48</v>
      </c>
      <c r="S48" t="n">
        <v>4.53</v>
      </c>
      <c r="T48" t="n">
        <v>4.83</v>
      </c>
      <c r="U48" t="n">
        <v>4.83</v>
      </c>
      <c r="V48" t="n">
        <v>4.85</v>
      </c>
      <c r="W48" t="inlineStr">
        <is>
          <t>-</t>
        </is>
      </c>
    </row>
    <row r="49">
      <c r="A49" s="5" t="inlineStr">
        <is>
          <t>Personal am Ende des Jahres</t>
        </is>
      </c>
      <c r="B49" s="5" t="inlineStr">
        <is>
          <t>Staff at the end of year</t>
        </is>
      </c>
      <c r="C49" t="n">
        <v>5573</v>
      </c>
      <c r="D49" t="n">
        <v>5339</v>
      </c>
      <c r="E49" t="n">
        <v>5147</v>
      </c>
      <c r="F49" t="n">
        <v>4898</v>
      </c>
      <c r="G49" t="n">
        <v>4823</v>
      </c>
      <c r="H49" t="n">
        <v>4112</v>
      </c>
      <c r="I49" t="n">
        <v>3888</v>
      </c>
      <c r="J49" t="n">
        <v>3773</v>
      </c>
      <c r="K49" t="n">
        <v>3722</v>
      </c>
      <c r="L49" t="n">
        <v>3534</v>
      </c>
      <c r="M49" t="n">
        <v>3587</v>
      </c>
      <c r="N49" t="n">
        <v>3855</v>
      </c>
      <c r="O49" t="n">
        <v>3787</v>
      </c>
      <c r="P49" t="n">
        <v>3765</v>
      </c>
      <c r="Q49" t="n">
        <v>4137</v>
      </c>
      <c r="R49" t="n">
        <v>4155</v>
      </c>
      <c r="S49" t="n">
        <v>4220</v>
      </c>
      <c r="T49" t="n">
        <v>4081</v>
      </c>
      <c r="U49" t="n">
        <v>3871</v>
      </c>
      <c r="V49" t="n">
        <v>3952</v>
      </c>
      <c r="W49" t="n">
        <v>3889</v>
      </c>
    </row>
    <row r="50">
      <c r="A50" s="5" t="inlineStr">
        <is>
          <t>Personalaufwand in Mio. EUR</t>
        </is>
      </c>
      <c r="B50" s="5" t="inlineStr">
        <is>
          <t>Personnel expenses in M</t>
        </is>
      </c>
      <c r="C50" t="n">
        <v>376</v>
      </c>
      <c r="D50" t="n">
        <v>358</v>
      </c>
      <c r="E50" t="n">
        <v>346</v>
      </c>
      <c r="F50" t="n">
        <v>332</v>
      </c>
      <c r="G50" t="n">
        <v>306.2</v>
      </c>
      <c r="H50" t="n">
        <v>267.3</v>
      </c>
      <c r="I50" t="n">
        <v>255.7</v>
      </c>
      <c r="J50" t="n">
        <v>249.1</v>
      </c>
      <c r="K50" t="n">
        <v>226.8</v>
      </c>
      <c r="L50" t="n">
        <v>215.9</v>
      </c>
      <c r="M50" t="n">
        <v>193.8</v>
      </c>
      <c r="N50" t="n">
        <v>191</v>
      </c>
      <c r="O50" t="n">
        <v>181.7</v>
      </c>
      <c r="P50" t="n">
        <v>181.5</v>
      </c>
      <c r="Q50" t="n">
        <v>174.4</v>
      </c>
      <c r="R50" t="n">
        <v>173.5</v>
      </c>
      <c r="S50" t="n">
        <v>171.9</v>
      </c>
      <c r="T50" t="n">
        <v>180</v>
      </c>
      <c r="U50" t="n">
        <v>163</v>
      </c>
      <c r="V50" t="n">
        <v>161</v>
      </c>
      <c r="W50" t="n">
        <v>148.4</v>
      </c>
    </row>
    <row r="51">
      <c r="A51" s="5" t="inlineStr">
        <is>
          <t>Aufwand je Mitarbeiter in EUR</t>
        </is>
      </c>
      <c r="B51" s="5" t="inlineStr">
        <is>
          <t>Effort per employee</t>
        </is>
      </c>
      <c r="C51" t="n">
        <v>67468</v>
      </c>
      <c r="D51" t="n">
        <v>67054</v>
      </c>
      <c r="E51" t="n">
        <v>67224</v>
      </c>
      <c r="F51" t="n">
        <v>67783</v>
      </c>
      <c r="G51" t="n">
        <v>63487</v>
      </c>
      <c r="H51" t="n">
        <v>65005</v>
      </c>
      <c r="I51" t="n">
        <v>65766</v>
      </c>
      <c r="J51" t="n">
        <v>66022</v>
      </c>
      <c r="K51" t="n">
        <v>60935</v>
      </c>
      <c r="L51" t="n">
        <v>61092</v>
      </c>
      <c r="M51" t="n">
        <v>54028</v>
      </c>
      <c r="N51" t="n">
        <v>49546</v>
      </c>
      <c r="O51" t="n">
        <v>47980</v>
      </c>
      <c r="P51" t="n">
        <v>48207</v>
      </c>
      <c r="Q51" t="n">
        <v>42156</v>
      </c>
      <c r="R51" t="n">
        <v>41757</v>
      </c>
      <c r="S51" t="n">
        <v>40735</v>
      </c>
      <c r="T51" t="n">
        <v>44107</v>
      </c>
      <c r="U51" t="n">
        <v>42108</v>
      </c>
      <c r="V51" t="n">
        <v>40739</v>
      </c>
      <c r="W51" t="inlineStr">
        <is>
          <t>-</t>
        </is>
      </c>
    </row>
    <row r="52">
      <c r="A52" s="5" t="inlineStr">
        <is>
          <t>Umsatz je Mitarbeiter in EUR</t>
        </is>
      </c>
      <c r="B52" s="5" t="inlineStr">
        <is>
          <t>Turnover per employee</t>
        </is>
      </c>
      <c r="C52" t="n">
        <v>461511</v>
      </c>
      <c r="D52" t="n">
        <v>480802</v>
      </c>
      <c r="E52" t="n">
        <v>480474</v>
      </c>
      <c r="F52" t="n">
        <v>462842</v>
      </c>
      <c r="G52" t="n">
        <v>431080</v>
      </c>
      <c r="H52" t="n">
        <v>453769</v>
      </c>
      <c r="I52" t="n">
        <v>471091</v>
      </c>
      <c r="J52" t="n">
        <v>482136</v>
      </c>
      <c r="K52" t="n">
        <v>448173</v>
      </c>
      <c r="L52" t="n">
        <v>412733</v>
      </c>
      <c r="M52" t="n">
        <v>328436</v>
      </c>
      <c r="N52" t="n">
        <v>361530</v>
      </c>
      <c r="O52" t="n">
        <v>360522</v>
      </c>
      <c r="P52" t="n">
        <v>351474</v>
      </c>
      <c r="Q52" t="n">
        <v>288179</v>
      </c>
      <c r="R52" t="n">
        <v>263850</v>
      </c>
      <c r="S52" t="n">
        <v>246658</v>
      </c>
      <c r="T52" t="n">
        <v>260891</v>
      </c>
      <c r="U52" t="n">
        <v>242831</v>
      </c>
      <c r="V52" t="n">
        <v>228238</v>
      </c>
      <c r="W52" t="n">
        <v>213400</v>
      </c>
    </row>
    <row r="53">
      <c r="A53" s="5" t="inlineStr">
        <is>
          <t>Bruttoergebnis je Mitarbeiter in EUR</t>
        </is>
      </c>
      <c r="B53" s="5" t="inlineStr">
        <is>
          <t>Gross Profit per employee</t>
        </is>
      </c>
      <c r="C53" t="n">
        <v>159699</v>
      </c>
      <c r="D53" t="n">
        <v>168384</v>
      </c>
      <c r="E53" t="n">
        <v>171362</v>
      </c>
      <c r="F53" t="n">
        <v>173744</v>
      </c>
      <c r="G53" t="n">
        <v>164089</v>
      </c>
      <c r="H53" t="n">
        <v>168580</v>
      </c>
      <c r="I53" t="n">
        <v>177443</v>
      </c>
      <c r="J53" t="n">
        <v>176517</v>
      </c>
      <c r="K53" t="n">
        <v>164374</v>
      </c>
      <c r="L53" t="n">
        <v>160441</v>
      </c>
      <c r="M53" t="n">
        <v>127432</v>
      </c>
      <c r="N53" t="n">
        <v>126615</v>
      </c>
      <c r="O53" t="n">
        <v>134460</v>
      </c>
      <c r="P53" t="n">
        <v>124011</v>
      </c>
      <c r="Q53" t="n">
        <v>102683</v>
      </c>
      <c r="R53" t="n">
        <v>98123</v>
      </c>
      <c r="S53" t="n">
        <v>91754</v>
      </c>
      <c r="T53" t="n">
        <v>97942</v>
      </c>
      <c r="U53" t="n">
        <v>87393</v>
      </c>
      <c r="V53" t="n">
        <v>83274</v>
      </c>
      <c r="W53" t="n">
        <v>80123</v>
      </c>
    </row>
    <row r="54">
      <c r="A54" s="5" t="inlineStr">
        <is>
          <t>Gewinn je Mitarbeiter in EUR</t>
        </is>
      </c>
      <c r="B54" s="5" t="inlineStr">
        <is>
          <t>Earnings per employee</t>
        </is>
      </c>
      <c r="C54" t="n">
        <v>40912</v>
      </c>
      <c r="D54" t="n">
        <v>53943</v>
      </c>
      <c r="E54" t="n">
        <v>52263</v>
      </c>
      <c r="F54" t="n">
        <v>52879</v>
      </c>
      <c r="G54" t="n">
        <v>48891</v>
      </c>
      <c r="H54" t="n">
        <v>53380</v>
      </c>
      <c r="I54" t="n">
        <v>56096</v>
      </c>
      <c r="J54" t="n">
        <v>54757</v>
      </c>
      <c r="K54" t="n">
        <v>49006</v>
      </c>
      <c r="L54" t="n">
        <v>48302</v>
      </c>
      <c r="M54" t="n">
        <v>33677</v>
      </c>
      <c r="N54" t="n">
        <v>28379</v>
      </c>
      <c r="O54" t="n">
        <v>31582</v>
      </c>
      <c r="P54" t="n">
        <v>25657</v>
      </c>
      <c r="Q54" t="n">
        <v>17694</v>
      </c>
      <c r="R54" t="n">
        <v>9386</v>
      </c>
      <c r="S54" t="n">
        <v>7038</v>
      </c>
      <c r="T54" t="n">
        <v>5660</v>
      </c>
      <c r="U54" t="n">
        <v>4185</v>
      </c>
      <c r="V54" t="n">
        <v>4681</v>
      </c>
      <c r="W54" t="n">
        <v>4397</v>
      </c>
    </row>
    <row r="55">
      <c r="A55" s="5" t="inlineStr">
        <is>
          <t>KGV (Kurs/Gewinn)</t>
        </is>
      </c>
      <c r="B55" s="5" t="inlineStr">
        <is>
          <t>PE (price/earnings)</t>
        </is>
      </c>
      <c r="C55" t="n">
        <v>26.9</v>
      </c>
      <c r="D55" t="n">
        <v>17.4</v>
      </c>
      <c r="E55" t="n">
        <v>22.8</v>
      </c>
      <c r="F55" t="n">
        <v>21.3</v>
      </c>
      <c r="G55" t="n">
        <v>25.6</v>
      </c>
      <c r="H55" t="n">
        <v>21.1</v>
      </c>
      <c r="I55" t="n">
        <v>23.1</v>
      </c>
      <c r="J55" t="n">
        <v>19.2</v>
      </c>
      <c r="K55" t="n">
        <v>11.7</v>
      </c>
      <c r="L55" t="n">
        <v>15.3</v>
      </c>
      <c r="M55" t="n">
        <v>12.6</v>
      </c>
      <c r="N55" t="n">
        <v>7.6</v>
      </c>
      <c r="O55" t="n">
        <v>12.9</v>
      </c>
      <c r="P55" t="n">
        <v>15.5</v>
      </c>
      <c r="Q55" t="n">
        <v>11.5</v>
      </c>
      <c r="R55" t="n">
        <v>15.7</v>
      </c>
      <c r="S55" t="n">
        <v>10.2</v>
      </c>
      <c r="T55" t="n">
        <v>7.3</v>
      </c>
      <c r="U55" t="n">
        <v>9.9</v>
      </c>
      <c r="V55" t="n">
        <v>8.199999999999999</v>
      </c>
      <c r="W55" t="n">
        <v>8.4</v>
      </c>
    </row>
    <row r="56">
      <c r="A56" s="5" t="inlineStr">
        <is>
          <t>KUV (Kurs/Umsatz)</t>
        </is>
      </c>
      <c r="B56" s="5" t="inlineStr">
        <is>
          <t>PS (price/sales)</t>
        </is>
      </c>
      <c r="C56" t="n">
        <v>2.39</v>
      </c>
      <c r="D56" t="n">
        <v>1.95</v>
      </c>
      <c r="E56" t="n">
        <v>2.49</v>
      </c>
      <c r="F56" t="n">
        <v>2.45</v>
      </c>
      <c r="G56" t="n">
        <v>2.91</v>
      </c>
      <c r="H56" t="n">
        <v>2.48</v>
      </c>
      <c r="I56" t="n">
        <v>2.75</v>
      </c>
      <c r="J56" t="n">
        <v>2.19</v>
      </c>
      <c r="K56" t="n">
        <v>1.28</v>
      </c>
      <c r="L56" t="n">
        <v>1.8</v>
      </c>
      <c r="M56" t="n">
        <v>1.3</v>
      </c>
      <c r="N56" t="n">
        <v>0.58</v>
      </c>
      <c r="O56" t="n">
        <v>1.12</v>
      </c>
      <c r="P56" t="n">
        <v>1.13</v>
      </c>
      <c r="Q56" t="n">
        <v>0.71</v>
      </c>
      <c r="R56" t="n">
        <v>0.5600000000000001</v>
      </c>
      <c r="S56" t="n">
        <v>0.32</v>
      </c>
      <c r="T56" t="n">
        <v>0.17</v>
      </c>
      <c r="U56" t="n">
        <v>0.18</v>
      </c>
      <c r="V56" t="n">
        <v>0.17</v>
      </c>
      <c r="W56" t="n">
        <v>0.18</v>
      </c>
    </row>
    <row r="57">
      <c r="A57" s="5" t="inlineStr">
        <is>
          <t>KBV (Kurs/Buchwert)</t>
        </is>
      </c>
      <c r="B57" s="5" t="inlineStr">
        <is>
          <t>PB (price/book value)</t>
        </is>
      </c>
      <c r="C57" t="n">
        <v>3.93</v>
      </c>
      <c r="D57" t="n">
        <v>3.43</v>
      </c>
      <c r="E57" t="n">
        <v>4.71</v>
      </c>
      <c r="F57" t="n">
        <v>4.6</v>
      </c>
      <c r="G57" t="n">
        <v>5.66</v>
      </c>
      <c r="H57" t="n">
        <v>5.06</v>
      </c>
      <c r="I57" t="n">
        <v>5.91</v>
      </c>
      <c r="J57" t="n">
        <v>5.11</v>
      </c>
      <c r="K57" t="n">
        <v>3.26</v>
      </c>
      <c r="L57" t="n">
        <v>4.83</v>
      </c>
      <c r="M57" t="n">
        <v>3.92</v>
      </c>
      <c r="N57" t="n">
        <v>2.58</v>
      </c>
      <c r="O57" t="n">
        <v>4.55</v>
      </c>
      <c r="P57" t="n">
        <v>4.97</v>
      </c>
      <c r="Q57" t="n">
        <v>3.66</v>
      </c>
      <c r="R57" t="n">
        <v>3.96</v>
      </c>
      <c r="S57" t="n">
        <v>2.55</v>
      </c>
      <c r="T57" t="n">
        <v>1.76</v>
      </c>
      <c r="U57" t="n">
        <v>1.05</v>
      </c>
      <c r="V57" t="n">
        <v>0.93</v>
      </c>
      <c r="W57" t="n">
        <v>0.93</v>
      </c>
    </row>
    <row r="58">
      <c r="A58" s="5" t="inlineStr">
        <is>
          <t>KCV (Kurs/Cashflow)</t>
        </is>
      </c>
      <c r="B58" s="5" t="inlineStr">
        <is>
          <t>PC (price/cashflow)</t>
        </is>
      </c>
      <c r="C58" t="n">
        <v>18.66</v>
      </c>
      <c r="D58" t="n">
        <v>18.73</v>
      </c>
      <c r="E58" t="n">
        <v>25.42</v>
      </c>
      <c r="F58" t="n">
        <v>18.48</v>
      </c>
      <c r="G58" t="n">
        <v>21.53</v>
      </c>
      <c r="H58" t="n">
        <v>18.12</v>
      </c>
      <c r="I58" t="n">
        <v>23.44</v>
      </c>
      <c r="J58" t="n">
        <v>19.64</v>
      </c>
      <c r="K58" t="n">
        <v>23.73</v>
      </c>
      <c r="L58" t="n">
        <v>19.73</v>
      </c>
      <c r="M58" t="n">
        <v>7.44</v>
      </c>
      <c r="N58" t="n">
        <v>13.57</v>
      </c>
      <c r="O58" t="n">
        <v>10.03</v>
      </c>
      <c r="P58" t="n">
        <v>16.56</v>
      </c>
      <c r="Q58" t="n">
        <v>10.89</v>
      </c>
      <c r="R58" t="n">
        <v>7.29</v>
      </c>
      <c r="S58" t="n">
        <v>3.79</v>
      </c>
      <c r="T58" t="n">
        <v>2.35</v>
      </c>
      <c r="U58" t="n">
        <v>2.76</v>
      </c>
      <c r="V58" t="n">
        <v>11.87</v>
      </c>
      <c r="W58" t="n">
        <v>3.02</v>
      </c>
    </row>
    <row r="59">
      <c r="A59" s="5" t="inlineStr">
        <is>
          <t>Dividendenrendite in %</t>
        </is>
      </c>
      <c r="B59" s="5" t="inlineStr">
        <is>
          <t>Dividend Yield in %</t>
        </is>
      </c>
      <c r="C59" t="n">
        <v>2.2</v>
      </c>
      <c r="D59" t="n">
        <v>2.64</v>
      </c>
      <c r="E59" t="n">
        <v>2.06</v>
      </c>
      <c r="F59" t="n">
        <v>2.23</v>
      </c>
      <c r="G59" t="n">
        <v>1.89</v>
      </c>
      <c r="H59" t="n">
        <v>2.31</v>
      </c>
      <c r="I59" t="n">
        <v>1.97</v>
      </c>
      <c r="J59" t="n">
        <v>2.31</v>
      </c>
      <c r="K59" t="n">
        <v>3.32</v>
      </c>
      <c r="L59" t="n">
        <v>2.43</v>
      </c>
      <c r="M59" t="n">
        <v>2.64</v>
      </c>
      <c r="N59" t="n">
        <v>4.68</v>
      </c>
      <c r="O59" t="n">
        <v>2.48</v>
      </c>
      <c r="P59" t="n">
        <v>1.71</v>
      </c>
      <c r="Q59" t="n">
        <v>2.15</v>
      </c>
      <c r="R59" t="n">
        <v>2.28</v>
      </c>
      <c r="S59" t="n">
        <v>3.95</v>
      </c>
      <c r="T59" t="n">
        <v>6.84</v>
      </c>
      <c r="U59" t="n">
        <v>6.75</v>
      </c>
      <c r="V59" t="n">
        <v>7.51</v>
      </c>
      <c r="W59" t="n">
        <v>7.58</v>
      </c>
    </row>
    <row r="60">
      <c r="A60" s="5" t="inlineStr">
        <is>
          <t>Gewinnrendite in %</t>
        </is>
      </c>
      <c r="B60" s="5" t="inlineStr">
        <is>
          <t>Return on profit in %</t>
        </is>
      </c>
      <c r="C60" t="n">
        <v>3.7</v>
      </c>
      <c r="D60" t="n">
        <v>5.8</v>
      </c>
      <c r="E60" t="n">
        <v>4.4</v>
      </c>
      <c r="F60" t="n">
        <v>4.7</v>
      </c>
      <c r="G60" t="n">
        <v>3.9</v>
      </c>
      <c r="H60" t="n">
        <v>4.7</v>
      </c>
      <c r="I60" t="n">
        <v>4.3</v>
      </c>
      <c r="J60" t="n">
        <v>5.2</v>
      </c>
      <c r="K60" t="n">
        <v>8.6</v>
      </c>
      <c r="L60" t="n">
        <v>6.5</v>
      </c>
      <c r="M60" t="n">
        <v>7.9</v>
      </c>
      <c r="N60" t="n">
        <v>13.2</v>
      </c>
      <c r="O60" t="n">
        <v>7.7</v>
      </c>
      <c r="P60" t="n">
        <v>6.5</v>
      </c>
      <c r="Q60" t="n">
        <v>8.699999999999999</v>
      </c>
      <c r="R60" t="n">
        <v>6.4</v>
      </c>
      <c r="S60" t="n">
        <v>9.800000000000001</v>
      </c>
      <c r="T60" t="n">
        <v>13.7</v>
      </c>
      <c r="U60" t="n">
        <v>10.1</v>
      </c>
      <c r="V60" t="n">
        <v>12.2</v>
      </c>
      <c r="W60" t="n">
        <v>11.8</v>
      </c>
    </row>
    <row r="61">
      <c r="A61" s="5" t="inlineStr">
        <is>
          <t>Eigenkapitalrendite in %</t>
        </is>
      </c>
      <c r="B61" s="5" t="inlineStr">
        <is>
          <t>Return on Equity in %</t>
        </is>
      </c>
      <c r="C61" t="n">
        <v>14.61</v>
      </c>
      <c r="D61" t="n">
        <v>19.78</v>
      </c>
      <c r="E61" t="n">
        <v>20.6</v>
      </c>
      <c r="F61" t="n">
        <v>21.51</v>
      </c>
      <c r="G61" t="n">
        <v>22.05</v>
      </c>
      <c r="H61" t="n">
        <v>24</v>
      </c>
      <c r="I61" t="n">
        <v>25.58</v>
      </c>
      <c r="J61" t="n">
        <v>26.48</v>
      </c>
      <c r="K61" t="n">
        <v>27.78</v>
      </c>
      <c r="L61" t="n">
        <v>31.36</v>
      </c>
      <c r="M61" t="n">
        <v>30.86</v>
      </c>
      <c r="N61" t="n">
        <v>34.85</v>
      </c>
      <c r="O61" t="n">
        <v>35.67</v>
      </c>
      <c r="P61" t="n">
        <v>31.98</v>
      </c>
      <c r="Q61" t="n">
        <v>31.63</v>
      </c>
      <c r="R61" t="n">
        <v>25.02</v>
      </c>
      <c r="S61" t="n">
        <v>22.42</v>
      </c>
      <c r="T61" t="n">
        <v>21.96</v>
      </c>
      <c r="U61" t="n">
        <v>10.25</v>
      </c>
      <c r="V61" t="n">
        <v>11.5</v>
      </c>
      <c r="W61" t="n">
        <v>10.75</v>
      </c>
    </row>
    <row r="62">
      <c r="A62" s="5" t="inlineStr">
        <is>
          <t>Umsatzrendite in %</t>
        </is>
      </c>
      <c r="B62" s="5" t="inlineStr">
        <is>
          <t>Return on sales in %</t>
        </is>
      </c>
      <c r="C62" t="n">
        <v>8.859999999999999</v>
      </c>
      <c r="D62" t="n">
        <v>11.22</v>
      </c>
      <c r="E62" t="n">
        <v>10.88</v>
      </c>
      <c r="F62" t="n">
        <v>11.42</v>
      </c>
      <c r="G62" t="n">
        <v>11.34</v>
      </c>
      <c r="H62" t="n">
        <v>11.76</v>
      </c>
      <c r="I62" t="n">
        <v>11.91</v>
      </c>
      <c r="J62" t="n">
        <v>11.36</v>
      </c>
      <c r="K62" t="n">
        <v>10.93</v>
      </c>
      <c r="L62" t="n">
        <v>11.7</v>
      </c>
      <c r="M62" t="n">
        <v>10.25</v>
      </c>
      <c r="N62" t="n">
        <v>7.85</v>
      </c>
      <c r="O62" t="n">
        <v>8.76</v>
      </c>
      <c r="P62" t="n">
        <v>7.3</v>
      </c>
      <c r="Q62" t="n">
        <v>6.14</v>
      </c>
      <c r="R62" t="n">
        <v>7.11</v>
      </c>
      <c r="S62" t="n">
        <v>2.85</v>
      </c>
      <c r="T62" t="n">
        <v>2.17</v>
      </c>
      <c r="U62" t="n">
        <v>1.72</v>
      </c>
      <c r="V62" t="n">
        <v>2.05</v>
      </c>
      <c r="W62" t="n">
        <v>2.05</v>
      </c>
    </row>
    <row r="63">
      <c r="A63" s="5" t="inlineStr">
        <is>
          <t>Gesamtkapitalrendite in %</t>
        </is>
      </c>
      <c r="B63" s="5" t="inlineStr">
        <is>
          <t>Total Return on Investment in %</t>
        </is>
      </c>
      <c r="C63" t="n">
        <v>11.27</v>
      </c>
      <c r="D63" t="n">
        <v>15.23</v>
      </c>
      <c r="E63" t="n">
        <v>15.36</v>
      </c>
      <c r="F63" t="n">
        <v>15.45</v>
      </c>
      <c r="G63" t="n">
        <v>15.82</v>
      </c>
      <c r="H63" t="n">
        <v>17.2</v>
      </c>
      <c r="I63" t="n">
        <v>18.77</v>
      </c>
      <c r="J63" t="n">
        <v>18.63</v>
      </c>
      <c r="K63" t="n">
        <v>18.43</v>
      </c>
      <c r="L63" t="n">
        <v>19.09</v>
      </c>
      <c r="M63" t="n">
        <v>16.2</v>
      </c>
      <c r="N63" t="n">
        <v>15.54</v>
      </c>
      <c r="O63" t="n">
        <v>16.73</v>
      </c>
      <c r="P63" t="n">
        <v>14.19</v>
      </c>
      <c r="Q63" t="n">
        <v>10.59</v>
      </c>
      <c r="R63" t="n">
        <v>6.2</v>
      </c>
      <c r="S63" t="n">
        <v>4.67</v>
      </c>
      <c r="T63" t="n">
        <v>3.41</v>
      </c>
      <c r="U63" t="n">
        <v>2.39</v>
      </c>
      <c r="V63" t="n">
        <v>2.72</v>
      </c>
      <c r="W63" t="n">
        <v>2.64</v>
      </c>
    </row>
    <row r="64">
      <c r="A64" s="5" t="inlineStr">
        <is>
          <t>Return on Investment in %</t>
        </is>
      </c>
      <c r="B64" s="5" t="inlineStr">
        <is>
          <t>Return on Investment in %</t>
        </is>
      </c>
      <c r="C64" t="n">
        <v>11.27</v>
      </c>
      <c r="D64" t="n">
        <v>15.23</v>
      </c>
      <c r="E64" t="n">
        <v>15.36</v>
      </c>
      <c r="F64" t="n">
        <v>15.45</v>
      </c>
      <c r="G64" t="n">
        <v>15.82</v>
      </c>
      <c r="H64" t="n">
        <v>17.2</v>
      </c>
      <c r="I64" t="n">
        <v>18.77</v>
      </c>
      <c r="J64" t="n">
        <v>18.63</v>
      </c>
      <c r="K64" t="n">
        <v>18.43</v>
      </c>
      <c r="L64" t="n">
        <v>19.09</v>
      </c>
      <c r="M64" t="n">
        <v>16.2</v>
      </c>
      <c r="N64" t="n">
        <v>15.54</v>
      </c>
      <c r="O64" t="n">
        <v>16.73</v>
      </c>
      <c r="P64" t="n">
        <v>14.19</v>
      </c>
      <c r="Q64" t="n">
        <v>10.59</v>
      </c>
      <c r="R64" t="n">
        <v>6.2</v>
      </c>
      <c r="S64" t="n">
        <v>4.67</v>
      </c>
      <c r="T64" t="n">
        <v>3.41</v>
      </c>
      <c r="U64" t="n">
        <v>2.39</v>
      </c>
      <c r="V64" t="n">
        <v>2.72</v>
      </c>
      <c r="W64" t="n">
        <v>2.64</v>
      </c>
    </row>
    <row r="65">
      <c r="A65" s="5" t="inlineStr">
        <is>
          <t>Arbeitsintensität in %</t>
        </is>
      </c>
      <c r="B65" s="5" t="inlineStr">
        <is>
          <t>Work Intensity in %</t>
        </is>
      </c>
      <c r="C65" t="n">
        <v>50.52</v>
      </c>
      <c r="D65" t="n">
        <v>53.83</v>
      </c>
      <c r="E65" t="n">
        <v>53.11</v>
      </c>
      <c r="F65" t="n">
        <v>51.43</v>
      </c>
      <c r="G65" t="n">
        <v>51.18</v>
      </c>
      <c r="H65" t="n">
        <v>59.13</v>
      </c>
      <c r="I65" t="n">
        <v>59.71</v>
      </c>
      <c r="J65" t="n">
        <v>60.28</v>
      </c>
      <c r="K65" t="n">
        <v>60.73</v>
      </c>
      <c r="L65" t="n">
        <v>59.87</v>
      </c>
      <c r="M65" t="n">
        <v>58.8</v>
      </c>
      <c r="N65" t="n">
        <v>58.41</v>
      </c>
      <c r="O65" t="n">
        <v>62.82</v>
      </c>
      <c r="P65" t="n">
        <v>61.64</v>
      </c>
      <c r="Q65" t="n">
        <v>60.41</v>
      </c>
      <c r="R65" t="n">
        <v>59.59</v>
      </c>
      <c r="S65" t="n">
        <v>57.23</v>
      </c>
      <c r="T65" t="n">
        <v>53.3</v>
      </c>
      <c r="U65" t="n">
        <v>52.33</v>
      </c>
      <c r="V65" t="n">
        <v>52.54</v>
      </c>
      <c r="W65" t="n">
        <v>50.8</v>
      </c>
    </row>
    <row r="66">
      <c r="A66" s="5" t="inlineStr">
        <is>
          <t>Eigenkapitalquote in %</t>
        </is>
      </c>
      <c r="B66" s="5" t="inlineStr">
        <is>
          <t>Equity Ratio in %</t>
        </is>
      </c>
      <c r="C66" t="n">
        <v>77.16</v>
      </c>
      <c r="D66" t="n">
        <v>77</v>
      </c>
      <c r="E66" t="n">
        <v>74.59</v>
      </c>
      <c r="F66" t="n">
        <v>71.84</v>
      </c>
      <c r="G66" t="n">
        <v>71.73999999999999</v>
      </c>
      <c r="H66" t="n">
        <v>71.68000000000001</v>
      </c>
      <c r="I66" t="n">
        <v>73.36</v>
      </c>
      <c r="J66" t="n">
        <v>70.36</v>
      </c>
      <c r="K66" t="n">
        <v>66.36</v>
      </c>
      <c r="L66" t="n">
        <v>60.87</v>
      </c>
      <c r="M66" t="n">
        <v>52.5</v>
      </c>
      <c r="N66" t="n">
        <v>44.6</v>
      </c>
      <c r="O66" t="n">
        <v>46.9</v>
      </c>
      <c r="P66" t="n">
        <v>44.38</v>
      </c>
      <c r="Q66" t="n">
        <v>33.47</v>
      </c>
      <c r="R66" t="n">
        <v>24.8</v>
      </c>
      <c r="S66" t="n">
        <v>20.84</v>
      </c>
      <c r="T66" t="n">
        <v>15.51</v>
      </c>
      <c r="U66" t="n">
        <v>23.32</v>
      </c>
      <c r="V66" t="n">
        <v>23.62</v>
      </c>
      <c r="W66" t="n">
        <v>24.57</v>
      </c>
    </row>
    <row r="67">
      <c r="A67" s="5" t="inlineStr">
        <is>
          <t>Fremdkapitalquote in %</t>
        </is>
      </c>
      <c r="B67" s="5" t="inlineStr">
        <is>
          <t>Debt Ratio in %</t>
        </is>
      </c>
      <c r="C67" t="n">
        <v>22.84</v>
      </c>
      <c r="D67" t="n">
        <v>23</v>
      </c>
      <c r="E67" t="n">
        <v>25.41</v>
      </c>
      <c r="F67" t="n">
        <v>28.16</v>
      </c>
      <c r="G67" t="n">
        <v>28.26</v>
      </c>
      <c r="H67" t="n">
        <v>28.32</v>
      </c>
      <c r="I67" t="n">
        <v>26.64</v>
      </c>
      <c r="J67" t="n">
        <v>29.64</v>
      </c>
      <c r="K67" t="n">
        <v>33.64</v>
      </c>
      <c r="L67" t="n">
        <v>39.13</v>
      </c>
      <c r="M67" t="n">
        <v>47.5</v>
      </c>
      <c r="N67" t="n">
        <v>55.4</v>
      </c>
      <c r="O67" t="n">
        <v>53.1</v>
      </c>
      <c r="P67" t="n">
        <v>55.62</v>
      </c>
      <c r="Q67" t="n">
        <v>66.53</v>
      </c>
      <c r="R67" t="n">
        <v>75.2</v>
      </c>
      <c r="S67" t="n">
        <v>79.16</v>
      </c>
      <c r="T67" t="n">
        <v>84.48999999999999</v>
      </c>
      <c r="U67" t="n">
        <v>76.68000000000001</v>
      </c>
      <c r="V67" t="n">
        <v>76.38</v>
      </c>
      <c r="W67" t="n">
        <v>75.43000000000001</v>
      </c>
    </row>
    <row r="68">
      <c r="A68" s="5" t="inlineStr">
        <is>
          <t>Verschuldungsgrad in %</t>
        </is>
      </c>
      <c r="B68" s="5" t="inlineStr">
        <is>
          <t>Finance Gearing in %</t>
        </is>
      </c>
      <c r="C68" t="n">
        <v>29.6</v>
      </c>
      <c r="D68" t="n">
        <v>29.88</v>
      </c>
      <c r="E68" t="n">
        <v>34.07</v>
      </c>
      <c r="F68" t="n">
        <v>39.2</v>
      </c>
      <c r="G68" t="n">
        <v>39.38</v>
      </c>
      <c r="H68" t="n">
        <v>39.51</v>
      </c>
      <c r="I68" t="n">
        <v>36.3</v>
      </c>
      <c r="J68" t="n">
        <v>42.12</v>
      </c>
      <c r="K68" t="n">
        <v>50.69</v>
      </c>
      <c r="L68" t="n">
        <v>64.28</v>
      </c>
      <c r="M68" t="n">
        <v>90.47</v>
      </c>
      <c r="N68" t="n">
        <v>124.21</v>
      </c>
      <c r="O68" t="n">
        <v>113.21</v>
      </c>
      <c r="P68" t="n">
        <v>125.32</v>
      </c>
      <c r="Q68" t="n">
        <v>198.75</v>
      </c>
      <c r="R68" t="n">
        <v>303.21</v>
      </c>
      <c r="S68" t="n">
        <v>379.92</v>
      </c>
      <c r="T68" t="n">
        <v>544.87</v>
      </c>
      <c r="U68" t="n">
        <v>328.86</v>
      </c>
      <c r="V68" t="n">
        <v>323.37</v>
      </c>
      <c r="W68" t="n">
        <v>307.04</v>
      </c>
    </row>
    <row r="69">
      <c r="A69" s="5" t="inlineStr">
        <is>
          <t>Bruttoergebnis Marge in %</t>
        </is>
      </c>
      <c r="B69" s="5" t="inlineStr">
        <is>
          <t>Gross Profit Marge in %</t>
        </is>
      </c>
      <c r="C69" t="n">
        <v>34.6</v>
      </c>
      <c r="D69" t="n">
        <v>35.02</v>
      </c>
      <c r="E69" t="n">
        <v>35.67</v>
      </c>
      <c r="F69" t="n">
        <v>37.54</v>
      </c>
      <c r="G69" t="n">
        <v>38.07</v>
      </c>
      <c r="H69" t="n">
        <v>37.15</v>
      </c>
      <c r="I69" t="n">
        <v>37.66</v>
      </c>
      <c r="J69" t="n">
        <v>36.61</v>
      </c>
      <c r="K69" t="n">
        <v>36.68</v>
      </c>
      <c r="L69" t="n">
        <v>38.86</v>
      </c>
      <c r="M69" t="n">
        <v>38.8</v>
      </c>
      <c r="N69" t="n">
        <v>35.01</v>
      </c>
      <c r="O69" t="n">
        <v>37.3</v>
      </c>
      <c r="P69" t="n">
        <v>35.29</v>
      </c>
      <c r="Q69" t="n">
        <v>35.64</v>
      </c>
      <c r="R69" t="n">
        <v>37.2</v>
      </c>
      <c r="S69" t="n">
        <v>37.2</v>
      </c>
      <c r="T69" t="n">
        <v>37.53</v>
      </c>
      <c r="U69" t="n">
        <v>35.99</v>
      </c>
      <c r="V69" t="n">
        <v>36.49</v>
      </c>
    </row>
    <row r="70">
      <c r="A70" s="5" t="inlineStr">
        <is>
          <t>Kurzfristige Vermögensquote in %</t>
        </is>
      </c>
      <c r="B70" s="5" t="inlineStr">
        <is>
          <t>Current Assets Ratio in %</t>
        </is>
      </c>
      <c r="C70" t="n">
        <v>50.52</v>
      </c>
      <c r="D70" t="n">
        <v>53.83</v>
      </c>
      <c r="E70" t="n">
        <v>53.11</v>
      </c>
      <c r="F70" t="n">
        <v>51.43</v>
      </c>
      <c r="G70" t="n">
        <v>51.19</v>
      </c>
      <c r="H70" t="n">
        <v>59.14</v>
      </c>
      <c r="I70" t="n">
        <v>59.71</v>
      </c>
      <c r="J70" t="n">
        <v>60.26</v>
      </c>
      <c r="K70" t="n">
        <v>60.73</v>
      </c>
      <c r="L70" t="n">
        <v>59.87</v>
      </c>
      <c r="M70" t="n">
        <v>58.8</v>
      </c>
      <c r="N70" t="n">
        <v>58.41</v>
      </c>
      <c r="O70" t="n">
        <v>62.82</v>
      </c>
      <c r="P70" t="n">
        <v>61.64</v>
      </c>
      <c r="Q70" t="n">
        <v>60.41</v>
      </c>
      <c r="R70" t="n">
        <v>59.59</v>
      </c>
      <c r="S70" t="n">
        <v>57.23</v>
      </c>
      <c r="T70" t="n">
        <v>53.3</v>
      </c>
      <c r="U70" t="n">
        <v>52.33</v>
      </c>
      <c r="V70" t="n">
        <v>52.54</v>
      </c>
    </row>
    <row r="71">
      <c r="A71" s="5" t="inlineStr">
        <is>
          <t>Nettogewinn Marge in %</t>
        </is>
      </c>
      <c r="B71" s="5" t="inlineStr">
        <is>
          <t>Net Profit Marge in %</t>
        </is>
      </c>
      <c r="C71" t="n">
        <v>8.859999999999999</v>
      </c>
      <c r="D71" t="n">
        <v>11.22</v>
      </c>
      <c r="E71" t="n">
        <v>10.88</v>
      </c>
      <c r="F71" t="n">
        <v>11.42</v>
      </c>
      <c r="G71" t="n">
        <v>11.34</v>
      </c>
      <c r="H71" t="n">
        <v>11.76</v>
      </c>
      <c r="I71" t="n">
        <v>11.91</v>
      </c>
      <c r="J71" t="n">
        <v>11.36</v>
      </c>
      <c r="K71" t="n">
        <v>10.94</v>
      </c>
      <c r="L71" t="n">
        <v>11.7</v>
      </c>
      <c r="M71" t="n">
        <v>10.25</v>
      </c>
      <c r="N71" t="n">
        <v>7.85</v>
      </c>
      <c r="O71" t="n">
        <v>8.76</v>
      </c>
      <c r="P71" t="n">
        <v>7.3</v>
      </c>
      <c r="Q71" t="n">
        <v>6.14</v>
      </c>
      <c r="R71" t="n">
        <v>3.56</v>
      </c>
      <c r="S71" t="n">
        <v>2.85</v>
      </c>
      <c r="T71" t="n">
        <v>2.17</v>
      </c>
      <c r="U71" t="n">
        <v>1.72</v>
      </c>
      <c r="V71" t="n">
        <v>2.05</v>
      </c>
    </row>
    <row r="72">
      <c r="A72" s="5" t="inlineStr">
        <is>
          <t>Operative Ergebnis Marge in %</t>
        </is>
      </c>
      <c r="B72" s="5" t="inlineStr">
        <is>
          <t>EBIT Marge in %</t>
        </is>
      </c>
      <c r="C72" t="n">
        <v>12.48</v>
      </c>
      <c r="D72" t="n">
        <v>14.92</v>
      </c>
      <c r="E72" t="n">
        <v>15.08</v>
      </c>
      <c r="F72" t="n">
        <v>16.37</v>
      </c>
      <c r="G72" t="n">
        <v>16.46</v>
      </c>
      <c r="H72" t="n">
        <v>16.77</v>
      </c>
      <c r="I72" t="n">
        <v>17.05</v>
      </c>
      <c r="J72" t="n">
        <v>16.11</v>
      </c>
      <c r="K72" t="n">
        <v>15.84</v>
      </c>
      <c r="L72" t="n">
        <v>17.14</v>
      </c>
      <c r="M72" t="n">
        <v>15.27</v>
      </c>
      <c r="N72" t="n">
        <v>12.32</v>
      </c>
      <c r="O72" t="n">
        <v>14.3</v>
      </c>
      <c r="P72" t="n">
        <v>12.18</v>
      </c>
      <c r="Q72" t="n">
        <v>10.81</v>
      </c>
      <c r="R72" t="n">
        <v>7.86</v>
      </c>
      <c r="S72" t="n">
        <v>7.21</v>
      </c>
      <c r="T72" t="n">
        <v>6.57</v>
      </c>
      <c r="U72" t="n">
        <v>5.85</v>
      </c>
      <c r="V72" t="n">
        <v>6.31</v>
      </c>
    </row>
    <row r="73">
      <c r="A73" s="5" t="inlineStr">
        <is>
          <t>Vermögensumsschlag in %</t>
        </is>
      </c>
      <c r="B73" s="5" t="inlineStr">
        <is>
          <t>Asset Turnover in %</t>
        </is>
      </c>
      <c r="C73" t="n">
        <v>127.14</v>
      </c>
      <c r="D73" t="n">
        <v>135.75</v>
      </c>
      <c r="E73" t="n">
        <v>141.23</v>
      </c>
      <c r="F73" t="n">
        <v>135.26</v>
      </c>
      <c r="G73" t="n">
        <v>139.53</v>
      </c>
      <c r="H73" t="n">
        <v>146.24</v>
      </c>
      <c r="I73" t="n">
        <v>157.66</v>
      </c>
      <c r="J73" t="n">
        <v>164.02</v>
      </c>
      <c r="K73" t="n">
        <v>168.55</v>
      </c>
      <c r="L73" t="n">
        <v>163.16</v>
      </c>
      <c r="M73" t="n">
        <v>157.97</v>
      </c>
      <c r="N73" t="n">
        <v>198.07</v>
      </c>
      <c r="O73" t="n">
        <v>190.94</v>
      </c>
      <c r="P73" t="n">
        <v>194.36</v>
      </c>
      <c r="Q73" t="n">
        <v>172.43</v>
      </c>
      <c r="R73" t="n">
        <v>174.36</v>
      </c>
      <c r="S73" t="n">
        <v>163.7</v>
      </c>
      <c r="T73" t="n">
        <v>156.99</v>
      </c>
      <c r="U73" t="n">
        <v>138.72</v>
      </c>
      <c r="V73" t="n">
        <v>132.41</v>
      </c>
    </row>
    <row r="74">
      <c r="A74" s="5" t="inlineStr">
        <is>
          <t>Langfristige Vermögensquote in %</t>
        </is>
      </c>
      <c r="B74" s="5" t="inlineStr">
        <is>
          <t>Non-Current Assets Ratio in %</t>
        </is>
      </c>
      <c r="C74" t="n">
        <v>49.48</v>
      </c>
      <c r="D74" t="n">
        <v>46.17</v>
      </c>
      <c r="E74" t="n">
        <v>46.89</v>
      </c>
      <c r="F74" t="n">
        <v>48.57</v>
      </c>
      <c r="G74" t="n">
        <v>48.83</v>
      </c>
      <c r="H74" t="n">
        <v>40.87</v>
      </c>
      <c r="I74" t="n">
        <v>38.1</v>
      </c>
      <c r="J74" t="n">
        <v>37.02</v>
      </c>
      <c r="K74" t="n">
        <v>36.62</v>
      </c>
      <c r="L74" t="n">
        <v>37.68</v>
      </c>
      <c r="M74" t="n">
        <v>38.43</v>
      </c>
      <c r="N74" t="n">
        <v>39.02</v>
      </c>
      <c r="O74" t="n">
        <v>35.46</v>
      </c>
      <c r="P74" t="n">
        <v>36.4</v>
      </c>
      <c r="Q74" t="n">
        <v>37.42</v>
      </c>
      <c r="R74" t="n">
        <v>38.55</v>
      </c>
      <c r="S74" t="n">
        <v>41.64</v>
      </c>
      <c r="T74" t="n">
        <v>46.06</v>
      </c>
      <c r="U74" t="n">
        <v>46.62</v>
      </c>
      <c r="V74" t="n">
        <v>46.32</v>
      </c>
    </row>
    <row r="75">
      <c r="A75" s="5" t="inlineStr">
        <is>
          <t>Gesamtkapitalrentabilität</t>
        </is>
      </c>
      <c r="B75" s="5" t="inlineStr">
        <is>
          <t>ROA Return on Assets in %</t>
        </is>
      </c>
      <c r="C75" t="n">
        <v>11.27</v>
      </c>
      <c r="D75" t="n">
        <v>15.23</v>
      </c>
      <c r="E75" t="n">
        <v>15.36</v>
      </c>
      <c r="F75" t="n">
        <v>15.45</v>
      </c>
      <c r="G75" t="n">
        <v>15.83</v>
      </c>
      <c r="H75" t="n">
        <v>17.2</v>
      </c>
      <c r="I75" t="n">
        <v>18.77</v>
      </c>
      <c r="J75" t="n">
        <v>18.63</v>
      </c>
      <c r="K75" t="n">
        <v>18.43</v>
      </c>
      <c r="L75" t="n">
        <v>19.09</v>
      </c>
      <c r="M75" t="n">
        <v>16.2</v>
      </c>
      <c r="N75" t="n">
        <v>15.54</v>
      </c>
      <c r="O75" t="n">
        <v>16.73</v>
      </c>
      <c r="P75" t="n">
        <v>14.19</v>
      </c>
      <c r="Q75" t="n">
        <v>10.59</v>
      </c>
      <c r="R75" t="n">
        <v>6.2</v>
      </c>
      <c r="S75" t="n">
        <v>4.67</v>
      </c>
      <c r="T75" t="n">
        <v>3.41</v>
      </c>
      <c r="U75" t="n">
        <v>2.39</v>
      </c>
      <c r="V75" t="n">
        <v>2.72</v>
      </c>
    </row>
    <row r="76">
      <c r="A76" s="5" t="inlineStr">
        <is>
          <t>Ertrag des eingesetzten Kapitals</t>
        </is>
      </c>
      <c r="B76" s="5" t="inlineStr">
        <is>
          <t>ROCE Return on Cap. Empl. in %</t>
        </is>
      </c>
      <c r="C76" t="n">
        <v>19.45</v>
      </c>
      <c r="D76" t="n">
        <v>25.16</v>
      </c>
      <c r="E76" t="n">
        <v>27.15</v>
      </c>
      <c r="F76" t="n">
        <v>28.78</v>
      </c>
      <c r="G76" t="n">
        <v>29.58</v>
      </c>
      <c r="H76" t="n">
        <v>31.95</v>
      </c>
      <c r="I76" t="n">
        <v>34.91</v>
      </c>
      <c r="J76" t="n">
        <v>35.03</v>
      </c>
      <c r="K76" t="n">
        <v>37.56</v>
      </c>
      <c r="L76" t="n">
        <v>38.73</v>
      </c>
      <c r="M76" t="n">
        <v>32.92</v>
      </c>
      <c r="N76" t="n">
        <v>41.53</v>
      </c>
      <c r="O76" t="n">
        <v>46.42</v>
      </c>
      <c r="P76" t="n">
        <v>37.45</v>
      </c>
      <c r="Q76" t="n">
        <v>34.34</v>
      </c>
      <c r="R76" t="inlineStr">
        <is>
          <t>-</t>
        </is>
      </c>
      <c r="S76" t="inlineStr">
        <is>
          <t>-</t>
        </is>
      </c>
      <c r="T76" t="inlineStr">
        <is>
          <t>-</t>
        </is>
      </c>
      <c r="U76" t="inlineStr">
        <is>
          <t>-</t>
        </is>
      </c>
      <c r="V76" t="inlineStr">
        <is>
          <t>-</t>
        </is>
      </c>
    </row>
    <row r="77">
      <c r="A77" s="5" t="inlineStr">
        <is>
          <t>Eigenkapital zu Anlagevermögen</t>
        </is>
      </c>
      <c r="B77" s="5" t="inlineStr">
        <is>
          <t>Equity to Fixed Assets in %</t>
        </is>
      </c>
      <c r="C77" t="n">
        <v>155.94</v>
      </c>
      <c r="D77" t="n">
        <v>166.78</v>
      </c>
      <c r="E77" t="n">
        <v>159.07</v>
      </c>
      <c r="F77" t="n">
        <v>147.91</v>
      </c>
      <c r="G77" t="n">
        <v>146.94</v>
      </c>
      <c r="H77" t="n">
        <v>175.4</v>
      </c>
      <c r="I77" t="n">
        <v>192.57</v>
      </c>
      <c r="J77" t="n">
        <v>189.99</v>
      </c>
      <c r="K77" t="n">
        <v>181.21</v>
      </c>
      <c r="L77" t="n">
        <v>161.56</v>
      </c>
      <c r="M77" t="n">
        <v>136.6</v>
      </c>
      <c r="N77" t="n">
        <v>114.31</v>
      </c>
      <c r="O77" t="n">
        <v>132.27</v>
      </c>
      <c r="P77" t="n">
        <v>121.91</v>
      </c>
      <c r="Q77" t="n">
        <v>89.45</v>
      </c>
      <c r="R77" t="n">
        <v>64.34</v>
      </c>
      <c r="S77" t="n">
        <v>50.04</v>
      </c>
      <c r="T77" t="n">
        <v>33.66</v>
      </c>
      <c r="U77" t="n">
        <v>50.02</v>
      </c>
      <c r="V77" t="n">
        <v>51</v>
      </c>
    </row>
    <row r="78">
      <c r="A78" s="5" t="inlineStr">
        <is>
          <t>Liquidität Dritten Grades</t>
        </is>
      </c>
      <c r="B78" s="5" t="inlineStr">
        <is>
          <t>Current Ratio in %</t>
        </is>
      </c>
      <c r="C78" t="n">
        <v>273.99</v>
      </c>
      <c r="D78" t="n">
        <v>275.88</v>
      </c>
      <c r="E78" t="n">
        <v>246.68</v>
      </c>
      <c r="F78" t="n">
        <v>222.74</v>
      </c>
      <c r="G78" t="n">
        <v>228.93</v>
      </c>
      <c r="H78" t="n">
        <v>254.76</v>
      </c>
      <c r="I78" t="n">
        <v>259.36</v>
      </c>
      <c r="J78" t="n">
        <v>245.16</v>
      </c>
      <c r="K78" t="n">
        <v>209.99</v>
      </c>
      <c r="L78" t="n">
        <v>215.45</v>
      </c>
      <c r="M78" t="n">
        <v>220.02</v>
      </c>
      <c r="N78" t="n">
        <v>141.56</v>
      </c>
      <c r="O78" t="n">
        <v>152.55</v>
      </c>
      <c r="P78" t="n">
        <v>167.64</v>
      </c>
      <c r="Q78" t="n">
        <v>132.07</v>
      </c>
      <c r="R78" t="inlineStr">
        <is>
          <t>-</t>
        </is>
      </c>
      <c r="S78" t="inlineStr">
        <is>
          <t>-</t>
        </is>
      </c>
      <c r="T78" t="inlineStr">
        <is>
          <t>-</t>
        </is>
      </c>
      <c r="U78" t="inlineStr">
        <is>
          <t>-</t>
        </is>
      </c>
      <c r="V78" t="inlineStr">
        <is>
          <t>-</t>
        </is>
      </c>
    </row>
    <row r="79">
      <c r="A79" s="5" t="inlineStr">
        <is>
          <t>Operativer Cashflow</t>
        </is>
      </c>
      <c r="B79" s="5" t="inlineStr">
        <is>
          <t>Operating Cashflow in M</t>
        </is>
      </c>
      <c r="C79" t="n">
        <v>1296.87</v>
      </c>
      <c r="D79" t="n">
        <v>1301.735</v>
      </c>
      <c r="E79" t="n">
        <v>1766.69</v>
      </c>
      <c r="F79" t="n">
        <v>1284.36</v>
      </c>
      <c r="G79" t="n">
        <v>1496.335</v>
      </c>
      <c r="H79" t="n">
        <v>1259.34</v>
      </c>
      <c r="I79" t="n">
        <v>1663.7712</v>
      </c>
      <c r="J79" t="n">
        <v>1394.0472</v>
      </c>
      <c r="K79" t="n">
        <v>1684.83</v>
      </c>
      <c r="L79" t="n">
        <v>1396.884</v>
      </c>
      <c r="M79" t="n">
        <v>526.752</v>
      </c>
      <c r="N79" t="n">
        <v>968.8980000000001</v>
      </c>
      <c r="O79" t="n">
        <v>758.2679999999999</v>
      </c>
      <c r="P79" t="n">
        <v>1291.68</v>
      </c>
      <c r="Q79" t="n">
        <v>764.4780000000001</v>
      </c>
      <c r="R79" t="n">
        <v>511.758</v>
      </c>
      <c r="S79" t="n">
        <v>266.058</v>
      </c>
      <c r="T79" t="n">
        <v>164.97</v>
      </c>
      <c r="U79" t="n">
        <v>193.752</v>
      </c>
      <c r="V79" t="n">
        <v>833.274</v>
      </c>
    </row>
    <row r="80">
      <c r="A80" s="5" t="inlineStr">
        <is>
          <t>Aktienrückkauf</t>
        </is>
      </c>
      <c r="B80" s="5" t="inlineStr">
        <is>
          <t>Share Buyback in M</t>
        </is>
      </c>
      <c r="C80" t="n">
        <v>0</v>
      </c>
      <c r="D80" t="n">
        <v>0</v>
      </c>
      <c r="E80" t="n">
        <v>0</v>
      </c>
      <c r="F80" t="n">
        <v>0</v>
      </c>
      <c r="G80" t="n">
        <v>0</v>
      </c>
      <c r="H80" t="n">
        <v>1.480000000000004</v>
      </c>
      <c r="I80" t="n">
        <v>0</v>
      </c>
      <c r="J80" t="n">
        <v>0.01999999999999602</v>
      </c>
      <c r="K80" t="n">
        <v>-0.2000000000000028</v>
      </c>
      <c r="L80" t="n">
        <v>0</v>
      </c>
      <c r="M80" t="n">
        <v>0.6000000000000085</v>
      </c>
      <c r="N80" t="n">
        <v>4.199999999999989</v>
      </c>
      <c r="O80" t="n">
        <v>2.400000000000006</v>
      </c>
      <c r="P80" t="n">
        <v>-7.799999999999997</v>
      </c>
      <c r="Q80" t="n">
        <v>0</v>
      </c>
      <c r="R80" t="n">
        <v>0</v>
      </c>
      <c r="S80" t="n">
        <v>0</v>
      </c>
      <c r="T80" t="n">
        <v>0</v>
      </c>
      <c r="U80" t="n">
        <v>0</v>
      </c>
      <c r="V80" t="n">
        <v>0</v>
      </c>
    </row>
    <row r="81">
      <c r="A81" s="5" t="inlineStr">
        <is>
          <t>Umsatzwachstum 1J in %</t>
        </is>
      </c>
      <c r="B81" s="5" t="inlineStr">
        <is>
          <t>Revenue Growth 1Y in %</t>
        </is>
      </c>
      <c r="C81" t="n">
        <v>0.19</v>
      </c>
      <c r="D81" t="n">
        <v>3.8</v>
      </c>
      <c r="E81" t="n">
        <v>9.09</v>
      </c>
      <c r="F81" t="n">
        <v>9.039999999999999</v>
      </c>
      <c r="G81" t="n">
        <v>11.41</v>
      </c>
      <c r="H81" t="n">
        <v>1.86</v>
      </c>
      <c r="I81" t="n">
        <v>0.71</v>
      </c>
      <c r="J81" t="n">
        <v>9.050000000000001</v>
      </c>
      <c r="K81" t="n">
        <v>14.32</v>
      </c>
      <c r="L81" t="n">
        <v>23.85</v>
      </c>
      <c r="M81" t="n">
        <v>-15.49</v>
      </c>
      <c r="N81" t="n">
        <v>2.12</v>
      </c>
      <c r="O81" t="n">
        <v>3.17</v>
      </c>
      <c r="P81" t="n">
        <v>10.99</v>
      </c>
      <c r="Q81" t="n">
        <v>8.76</v>
      </c>
      <c r="R81" t="n">
        <v>5.28</v>
      </c>
      <c r="S81" t="n">
        <v>-2.25</v>
      </c>
      <c r="T81" t="n">
        <v>13.3</v>
      </c>
      <c r="U81" t="n">
        <v>4.21</v>
      </c>
      <c r="V81" t="n">
        <v>8.15</v>
      </c>
    </row>
    <row r="82">
      <c r="A82" s="5" t="inlineStr">
        <is>
          <t>Umsatzwachstum 3J in %</t>
        </is>
      </c>
      <c r="B82" s="5" t="inlineStr">
        <is>
          <t>Revenue Growth 3Y in %</t>
        </is>
      </c>
      <c r="C82" t="n">
        <v>4.36</v>
      </c>
      <c r="D82" t="n">
        <v>7.31</v>
      </c>
      <c r="E82" t="n">
        <v>9.85</v>
      </c>
      <c r="F82" t="n">
        <v>7.44</v>
      </c>
      <c r="G82" t="n">
        <v>4.66</v>
      </c>
      <c r="H82" t="n">
        <v>3.87</v>
      </c>
      <c r="I82" t="n">
        <v>8.029999999999999</v>
      </c>
      <c r="J82" t="n">
        <v>15.74</v>
      </c>
      <c r="K82" t="n">
        <v>7.56</v>
      </c>
      <c r="L82" t="n">
        <v>3.49</v>
      </c>
      <c r="M82" t="n">
        <v>-3.4</v>
      </c>
      <c r="N82" t="n">
        <v>5.43</v>
      </c>
      <c r="O82" t="n">
        <v>7.64</v>
      </c>
      <c r="P82" t="n">
        <v>8.34</v>
      </c>
      <c r="Q82" t="n">
        <v>3.93</v>
      </c>
      <c r="R82" t="n">
        <v>5.44</v>
      </c>
      <c r="S82" t="n">
        <v>5.09</v>
      </c>
      <c r="T82" t="n">
        <v>8.550000000000001</v>
      </c>
      <c r="U82" t="inlineStr">
        <is>
          <t>-</t>
        </is>
      </c>
      <c r="V82" t="inlineStr">
        <is>
          <t>-</t>
        </is>
      </c>
    </row>
    <row r="83">
      <c r="A83" s="5" t="inlineStr">
        <is>
          <t>Umsatzwachstum 5J in %</t>
        </is>
      </c>
      <c r="B83" s="5" t="inlineStr">
        <is>
          <t>Revenue Growth 5Y in %</t>
        </is>
      </c>
      <c r="C83" t="n">
        <v>6.71</v>
      </c>
      <c r="D83" t="n">
        <v>7.04</v>
      </c>
      <c r="E83" t="n">
        <v>6.42</v>
      </c>
      <c r="F83" t="n">
        <v>6.41</v>
      </c>
      <c r="G83" t="n">
        <v>7.47</v>
      </c>
      <c r="H83" t="n">
        <v>9.960000000000001</v>
      </c>
      <c r="I83" t="n">
        <v>6.49</v>
      </c>
      <c r="J83" t="n">
        <v>6.77</v>
      </c>
      <c r="K83" t="n">
        <v>5.59</v>
      </c>
      <c r="L83" t="n">
        <v>4.93</v>
      </c>
      <c r="M83" t="n">
        <v>1.91</v>
      </c>
      <c r="N83" t="n">
        <v>6.06</v>
      </c>
      <c r="O83" t="n">
        <v>5.19</v>
      </c>
      <c r="P83" t="n">
        <v>7.22</v>
      </c>
      <c r="Q83" t="n">
        <v>5.86</v>
      </c>
      <c r="R83" t="n">
        <v>5.74</v>
      </c>
      <c r="S83" t="inlineStr">
        <is>
          <t>-</t>
        </is>
      </c>
      <c r="T83" t="inlineStr">
        <is>
          <t>-</t>
        </is>
      </c>
      <c r="U83" t="inlineStr">
        <is>
          <t>-</t>
        </is>
      </c>
      <c r="V83" t="inlineStr">
        <is>
          <t>-</t>
        </is>
      </c>
    </row>
    <row r="84">
      <c r="A84" s="5" t="inlineStr">
        <is>
          <t>Umsatzwachstum 10J in %</t>
        </is>
      </c>
      <c r="B84" s="5" t="inlineStr">
        <is>
          <t>Revenue Growth 10Y in %</t>
        </is>
      </c>
      <c r="C84" t="n">
        <v>8.33</v>
      </c>
      <c r="D84" t="n">
        <v>6.76</v>
      </c>
      <c r="E84" t="n">
        <v>6.6</v>
      </c>
      <c r="F84" t="n">
        <v>6</v>
      </c>
      <c r="G84" t="n">
        <v>6.2</v>
      </c>
      <c r="H84" t="n">
        <v>5.93</v>
      </c>
      <c r="I84" t="n">
        <v>6.28</v>
      </c>
      <c r="J84" t="n">
        <v>5.98</v>
      </c>
      <c r="K84" t="n">
        <v>6.4</v>
      </c>
      <c r="L84" t="n">
        <v>5.39</v>
      </c>
      <c r="M84" t="n">
        <v>3.82</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-20.83</v>
      </c>
      <c r="D85" t="n">
        <v>7.06</v>
      </c>
      <c r="E85" t="n">
        <v>3.86</v>
      </c>
      <c r="F85" t="n">
        <v>9.84</v>
      </c>
      <c r="G85" t="n">
        <v>7.43</v>
      </c>
      <c r="H85" t="n">
        <v>0.64</v>
      </c>
      <c r="I85" t="n">
        <v>5.57</v>
      </c>
      <c r="J85" t="n">
        <v>13.27</v>
      </c>
      <c r="K85" t="n">
        <v>6.85</v>
      </c>
      <c r="L85" t="n">
        <v>41.31</v>
      </c>
      <c r="M85" t="n">
        <v>10.42</v>
      </c>
      <c r="N85" t="n">
        <v>-8.529999999999999</v>
      </c>
      <c r="O85" t="n">
        <v>23.81</v>
      </c>
      <c r="P85" t="n">
        <v>31.97</v>
      </c>
      <c r="Q85" t="n">
        <v>87.69</v>
      </c>
      <c r="R85" t="n">
        <v>31.31</v>
      </c>
      <c r="S85" t="n">
        <v>28.57</v>
      </c>
      <c r="T85" t="n">
        <v>42.59</v>
      </c>
      <c r="U85" t="n">
        <v>-12.43</v>
      </c>
      <c r="V85" t="n">
        <v>8.19</v>
      </c>
    </row>
    <row r="86">
      <c r="A86" s="5" t="inlineStr">
        <is>
          <t>Gewinnwachstum 3J in %</t>
        </is>
      </c>
      <c r="B86" s="5" t="inlineStr">
        <is>
          <t>Earnings Growth 3Y in %</t>
        </is>
      </c>
      <c r="C86" t="n">
        <v>-3.3</v>
      </c>
      <c r="D86" t="n">
        <v>6.92</v>
      </c>
      <c r="E86" t="n">
        <v>7.04</v>
      </c>
      <c r="F86" t="n">
        <v>5.97</v>
      </c>
      <c r="G86" t="n">
        <v>4.55</v>
      </c>
      <c r="H86" t="n">
        <v>6.49</v>
      </c>
      <c r="I86" t="n">
        <v>8.56</v>
      </c>
      <c r="J86" t="n">
        <v>20.48</v>
      </c>
      <c r="K86" t="n">
        <v>19.53</v>
      </c>
      <c r="L86" t="n">
        <v>14.4</v>
      </c>
      <c r="M86" t="n">
        <v>8.57</v>
      </c>
      <c r="N86" t="n">
        <v>15.75</v>
      </c>
      <c r="O86" t="n">
        <v>47.82</v>
      </c>
      <c r="P86" t="n">
        <v>50.32</v>
      </c>
      <c r="Q86" t="n">
        <v>49.19</v>
      </c>
      <c r="R86" t="n">
        <v>34.16</v>
      </c>
      <c r="S86" t="n">
        <v>19.58</v>
      </c>
      <c r="T86" t="n">
        <v>12.78</v>
      </c>
      <c r="U86" t="inlineStr">
        <is>
          <t>-</t>
        </is>
      </c>
      <c r="V86" t="inlineStr">
        <is>
          <t>-</t>
        </is>
      </c>
    </row>
    <row r="87">
      <c r="A87" s="5" t="inlineStr">
        <is>
          <t>Gewinnwachstum 5J in %</t>
        </is>
      </c>
      <c r="B87" s="5" t="inlineStr">
        <is>
          <t>Earnings Growth 5Y in %</t>
        </is>
      </c>
      <c r="C87" t="n">
        <v>1.47</v>
      </c>
      <c r="D87" t="n">
        <v>5.77</v>
      </c>
      <c r="E87" t="n">
        <v>5.47</v>
      </c>
      <c r="F87" t="n">
        <v>7.35</v>
      </c>
      <c r="G87" t="n">
        <v>6.75</v>
      </c>
      <c r="H87" t="n">
        <v>13.53</v>
      </c>
      <c r="I87" t="n">
        <v>15.48</v>
      </c>
      <c r="J87" t="n">
        <v>12.66</v>
      </c>
      <c r="K87" t="n">
        <v>14.77</v>
      </c>
      <c r="L87" t="n">
        <v>19.8</v>
      </c>
      <c r="M87" t="n">
        <v>29.07</v>
      </c>
      <c r="N87" t="n">
        <v>33.25</v>
      </c>
      <c r="O87" t="n">
        <v>40.67</v>
      </c>
      <c r="P87" t="n">
        <v>44.43</v>
      </c>
      <c r="Q87" t="n">
        <v>35.55</v>
      </c>
      <c r="R87" t="n">
        <v>19.65</v>
      </c>
      <c r="S87" t="inlineStr">
        <is>
          <t>-</t>
        </is>
      </c>
      <c r="T87" t="inlineStr">
        <is>
          <t>-</t>
        </is>
      </c>
      <c r="U87" t="inlineStr">
        <is>
          <t>-</t>
        </is>
      </c>
      <c r="V87" t="inlineStr">
        <is>
          <t>-</t>
        </is>
      </c>
    </row>
    <row r="88">
      <c r="A88" s="5" t="inlineStr">
        <is>
          <t>Gewinnwachstum 10J in %</t>
        </is>
      </c>
      <c r="B88" s="5" t="inlineStr">
        <is>
          <t>Earnings Growth 10Y in %</t>
        </is>
      </c>
      <c r="C88" t="n">
        <v>7.5</v>
      </c>
      <c r="D88" t="n">
        <v>10.63</v>
      </c>
      <c r="E88" t="n">
        <v>9.07</v>
      </c>
      <c r="F88" t="n">
        <v>11.06</v>
      </c>
      <c r="G88" t="n">
        <v>13.27</v>
      </c>
      <c r="H88" t="n">
        <v>21.3</v>
      </c>
      <c r="I88" t="n">
        <v>24.37</v>
      </c>
      <c r="J88" t="n">
        <v>26.67</v>
      </c>
      <c r="K88" t="n">
        <v>29.6</v>
      </c>
      <c r="L88" t="n">
        <v>27.67</v>
      </c>
      <c r="M88" t="n">
        <v>24.36</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18.3</v>
      </c>
      <c r="D89" t="n">
        <v>3.02</v>
      </c>
      <c r="E89" t="n">
        <v>4.17</v>
      </c>
      <c r="F89" t="n">
        <v>2.9</v>
      </c>
      <c r="G89" t="n">
        <v>3.79</v>
      </c>
      <c r="H89" t="n">
        <v>1.56</v>
      </c>
      <c r="I89" t="n">
        <v>1.49</v>
      </c>
      <c r="J89" t="n">
        <v>1.52</v>
      </c>
      <c r="K89" t="n">
        <v>0.79</v>
      </c>
      <c r="L89" t="n">
        <v>0.77</v>
      </c>
      <c r="M89" t="n">
        <v>0.43</v>
      </c>
      <c r="N89" t="n">
        <v>0.23</v>
      </c>
      <c r="O89" t="n">
        <v>0.32</v>
      </c>
      <c r="P89" t="n">
        <v>0.35</v>
      </c>
      <c r="Q89" t="n">
        <v>0.32</v>
      </c>
      <c r="R89" t="n">
        <v>0.8</v>
      </c>
      <c r="S89" t="inlineStr">
        <is>
          <t>-</t>
        </is>
      </c>
      <c r="T89" t="inlineStr">
        <is>
          <t>-</t>
        </is>
      </c>
      <c r="U89" t="inlineStr">
        <is>
          <t>-</t>
        </is>
      </c>
      <c r="V89" t="inlineStr">
        <is>
          <t>-</t>
        </is>
      </c>
    </row>
    <row r="90">
      <c r="A90" s="5" t="inlineStr">
        <is>
          <t>EBIT-Wachstum 1J in %</t>
        </is>
      </c>
      <c r="B90" s="5" t="inlineStr">
        <is>
          <t>EBIT Growth 1Y in %</t>
        </is>
      </c>
      <c r="C90" t="n">
        <v>-16.19</v>
      </c>
      <c r="D90" t="n">
        <v>2.68</v>
      </c>
      <c r="E90" t="n">
        <v>0.54</v>
      </c>
      <c r="F90" t="n">
        <v>8.42</v>
      </c>
      <c r="G90" t="n">
        <v>9.33</v>
      </c>
      <c r="H90" t="n">
        <v>0.22</v>
      </c>
      <c r="I90" t="n">
        <v>6.59</v>
      </c>
      <c r="J90" t="n">
        <v>10.9</v>
      </c>
      <c r="K90" t="n">
        <v>5.64</v>
      </c>
      <c r="L90" t="n">
        <v>39.02</v>
      </c>
      <c r="M90" t="n">
        <v>4.78</v>
      </c>
      <c r="N90" t="n">
        <v>-12.04</v>
      </c>
      <c r="O90" t="n">
        <v>21.09</v>
      </c>
      <c r="P90" t="n">
        <v>25.16</v>
      </c>
      <c r="Q90" t="n">
        <v>49.42</v>
      </c>
      <c r="R90" t="n">
        <v>14.78</v>
      </c>
      <c r="S90" t="n">
        <v>7.29</v>
      </c>
      <c r="T90" t="n">
        <v>27.27</v>
      </c>
      <c r="U90" t="n">
        <v>-3.34</v>
      </c>
      <c r="V90" t="n">
        <v>3.27</v>
      </c>
    </row>
    <row r="91">
      <c r="A91" s="5" t="inlineStr">
        <is>
          <t>EBIT-Wachstum 3J in %</t>
        </is>
      </c>
      <c r="B91" s="5" t="inlineStr">
        <is>
          <t>EBIT Growth 3Y in %</t>
        </is>
      </c>
      <c r="C91" t="n">
        <v>-4.32</v>
      </c>
      <c r="D91" t="n">
        <v>3.88</v>
      </c>
      <c r="E91" t="n">
        <v>6.1</v>
      </c>
      <c r="F91" t="n">
        <v>5.99</v>
      </c>
      <c r="G91" t="n">
        <v>5.38</v>
      </c>
      <c r="H91" t="n">
        <v>5.9</v>
      </c>
      <c r="I91" t="n">
        <v>7.71</v>
      </c>
      <c r="J91" t="n">
        <v>18.52</v>
      </c>
      <c r="K91" t="n">
        <v>16.48</v>
      </c>
      <c r="L91" t="n">
        <v>10.59</v>
      </c>
      <c r="M91" t="n">
        <v>4.61</v>
      </c>
      <c r="N91" t="n">
        <v>11.4</v>
      </c>
      <c r="O91" t="n">
        <v>31.89</v>
      </c>
      <c r="P91" t="n">
        <v>29.79</v>
      </c>
      <c r="Q91" t="n">
        <v>23.83</v>
      </c>
      <c r="R91" t="n">
        <v>16.45</v>
      </c>
      <c r="S91" t="n">
        <v>10.41</v>
      </c>
      <c r="T91" t="n">
        <v>9.07</v>
      </c>
      <c r="U91" t="inlineStr">
        <is>
          <t>-</t>
        </is>
      </c>
      <c r="V91" t="inlineStr">
        <is>
          <t>-</t>
        </is>
      </c>
    </row>
    <row r="92">
      <c r="A92" s="5" t="inlineStr">
        <is>
          <t>EBIT-Wachstum 5J in %</t>
        </is>
      </c>
      <c r="B92" s="5" t="inlineStr">
        <is>
          <t>EBIT Growth 5Y in %</t>
        </is>
      </c>
      <c r="C92" t="n">
        <v>0.96</v>
      </c>
      <c r="D92" t="n">
        <v>4.24</v>
      </c>
      <c r="E92" t="n">
        <v>5.02</v>
      </c>
      <c r="F92" t="n">
        <v>7.09</v>
      </c>
      <c r="G92" t="n">
        <v>6.54</v>
      </c>
      <c r="H92" t="n">
        <v>12.47</v>
      </c>
      <c r="I92" t="n">
        <v>13.39</v>
      </c>
      <c r="J92" t="n">
        <v>9.66</v>
      </c>
      <c r="K92" t="n">
        <v>11.7</v>
      </c>
      <c r="L92" t="n">
        <v>15.6</v>
      </c>
      <c r="M92" t="n">
        <v>17.68</v>
      </c>
      <c r="N92" t="n">
        <v>19.68</v>
      </c>
      <c r="O92" t="n">
        <v>23.55</v>
      </c>
      <c r="P92" t="n">
        <v>24.78</v>
      </c>
      <c r="Q92" t="n">
        <v>19.08</v>
      </c>
      <c r="R92" t="n">
        <v>9.85</v>
      </c>
      <c r="S92" t="inlineStr">
        <is>
          <t>-</t>
        </is>
      </c>
      <c r="T92" t="inlineStr">
        <is>
          <t>-</t>
        </is>
      </c>
      <c r="U92" t="inlineStr">
        <is>
          <t>-</t>
        </is>
      </c>
      <c r="V92" t="inlineStr">
        <is>
          <t>-</t>
        </is>
      </c>
    </row>
    <row r="93">
      <c r="A93" s="5" t="inlineStr">
        <is>
          <t>EBIT-Wachstum 10J in %</t>
        </is>
      </c>
      <c r="B93" s="5" t="inlineStr">
        <is>
          <t>EBIT Growth 10Y in %</t>
        </is>
      </c>
      <c r="C93" t="n">
        <v>6.72</v>
      </c>
      <c r="D93" t="n">
        <v>8.81</v>
      </c>
      <c r="E93" t="n">
        <v>7.34</v>
      </c>
      <c r="F93" t="n">
        <v>9.4</v>
      </c>
      <c r="G93" t="n">
        <v>11.07</v>
      </c>
      <c r="H93" t="n">
        <v>15.08</v>
      </c>
      <c r="I93" t="n">
        <v>16.53</v>
      </c>
      <c r="J93" t="n">
        <v>16.6</v>
      </c>
      <c r="K93" t="n">
        <v>18.24</v>
      </c>
      <c r="L93" t="n">
        <v>17.34</v>
      </c>
      <c r="M93" t="n">
        <v>13.77</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-0.37</v>
      </c>
      <c r="D94" t="n">
        <v>-26.32</v>
      </c>
      <c r="E94" t="n">
        <v>37.55</v>
      </c>
      <c r="F94" t="n">
        <v>-14.17</v>
      </c>
      <c r="G94" t="n">
        <v>18.82</v>
      </c>
      <c r="H94" t="n">
        <v>-22.7</v>
      </c>
      <c r="I94" t="n">
        <v>19.35</v>
      </c>
      <c r="J94" t="n">
        <v>-17.24</v>
      </c>
      <c r="K94" t="n">
        <v>20.27</v>
      </c>
      <c r="L94" t="n">
        <v>165.19</v>
      </c>
      <c r="M94" t="n">
        <v>-45.17</v>
      </c>
      <c r="N94" t="n">
        <v>35.29</v>
      </c>
      <c r="O94" t="n">
        <v>-39.43</v>
      </c>
      <c r="P94" t="n">
        <v>52.07</v>
      </c>
      <c r="Q94" t="n">
        <v>49.38</v>
      </c>
      <c r="R94" t="n">
        <v>92.34999999999999</v>
      </c>
      <c r="S94" t="n">
        <v>61.28</v>
      </c>
      <c r="T94" t="n">
        <v>-14.86</v>
      </c>
      <c r="U94" t="n">
        <v>-76.75</v>
      </c>
      <c r="V94" t="n">
        <v>293.05</v>
      </c>
    </row>
    <row r="95">
      <c r="A95" s="5" t="inlineStr">
        <is>
          <t>Op.Cashflow Wachstum 3J in %</t>
        </is>
      </c>
      <c r="B95" s="5" t="inlineStr">
        <is>
          <t>Op.Cashflow Wachstum 3Y in %</t>
        </is>
      </c>
      <c r="C95" t="n">
        <v>3.62</v>
      </c>
      <c r="D95" t="n">
        <v>-0.98</v>
      </c>
      <c r="E95" t="n">
        <v>14.07</v>
      </c>
      <c r="F95" t="n">
        <v>-6.02</v>
      </c>
      <c r="G95" t="n">
        <v>5.16</v>
      </c>
      <c r="H95" t="n">
        <v>-6.86</v>
      </c>
      <c r="I95" t="n">
        <v>7.46</v>
      </c>
      <c r="J95" t="n">
        <v>56.07</v>
      </c>
      <c r="K95" t="n">
        <v>46.76</v>
      </c>
      <c r="L95" t="n">
        <v>51.77</v>
      </c>
      <c r="M95" t="n">
        <v>-16.44</v>
      </c>
      <c r="N95" t="n">
        <v>15.98</v>
      </c>
      <c r="O95" t="n">
        <v>20.67</v>
      </c>
      <c r="P95" t="n">
        <v>64.59999999999999</v>
      </c>
      <c r="Q95" t="n">
        <v>67.67</v>
      </c>
      <c r="R95" t="n">
        <v>46.26</v>
      </c>
      <c r="S95" t="n">
        <v>-10.11</v>
      </c>
      <c r="T95" t="n">
        <v>67.15000000000001</v>
      </c>
      <c r="U95" t="inlineStr">
        <is>
          <t>-</t>
        </is>
      </c>
      <c r="V95" t="inlineStr">
        <is>
          <t>-</t>
        </is>
      </c>
    </row>
    <row r="96">
      <c r="A96" s="5" t="inlineStr">
        <is>
          <t>Op.Cashflow Wachstum 5J in %</t>
        </is>
      </c>
      <c r="B96" s="5" t="inlineStr">
        <is>
          <t>Op.Cashflow Wachstum 5Y in %</t>
        </is>
      </c>
      <c r="C96" t="n">
        <v>3.1</v>
      </c>
      <c r="D96" t="n">
        <v>-1.36</v>
      </c>
      <c r="E96" t="n">
        <v>7.77</v>
      </c>
      <c r="F96" t="n">
        <v>-3.19</v>
      </c>
      <c r="G96" t="n">
        <v>3.7</v>
      </c>
      <c r="H96" t="n">
        <v>32.97</v>
      </c>
      <c r="I96" t="n">
        <v>28.48</v>
      </c>
      <c r="J96" t="n">
        <v>31.67</v>
      </c>
      <c r="K96" t="n">
        <v>27.23</v>
      </c>
      <c r="L96" t="n">
        <v>33.59</v>
      </c>
      <c r="M96" t="n">
        <v>10.43</v>
      </c>
      <c r="N96" t="n">
        <v>37.93</v>
      </c>
      <c r="O96" t="n">
        <v>43.13</v>
      </c>
      <c r="P96" t="n">
        <v>48.04</v>
      </c>
      <c r="Q96" t="n">
        <v>22.28</v>
      </c>
      <c r="R96" t="n">
        <v>71.01000000000001</v>
      </c>
      <c r="S96" t="inlineStr">
        <is>
          <t>-</t>
        </is>
      </c>
      <c r="T96" t="inlineStr">
        <is>
          <t>-</t>
        </is>
      </c>
      <c r="U96" t="inlineStr">
        <is>
          <t>-</t>
        </is>
      </c>
      <c r="V96" t="inlineStr">
        <is>
          <t>-</t>
        </is>
      </c>
    </row>
    <row r="97">
      <c r="A97" s="5" t="inlineStr">
        <is>
          <t>Op.Cashflow Wachstum 10J in %</t>
        </is>
      </c>
      <c r="B97" s="5" t="inlineStr">
        <is>
          <t>Op.Cashflow Wachstum 10Y in %</t>
        </is>
      </c>
      <c r="C97" t="n">
        <v>18.04</v>
      </c>
      <c r="D97" t="n">
        <v>13.56</v>
      </c>
      <c r="E97" t="n">
        <v>19.72</v>
      </c>
      <c r="F97" t="n">
        <v>12.02</v>
      </c>
      <c r="G97" t="n">
        <v>18.64</v>
      </c>
      <c r="H97" t="n">
        <v>21.7</v>
      </c>
      <c r="I97" t="n">
        <v>33.21</v>
      </c>
      <c r="J97" t="n">
        <v>37.4</v>
      </c>
      <c r="K97" t="n">
        <v>37.64</v>
      </c>
      <c r="L97" t="n">
        <v>27.93</v>
      </c>
      <c r="M97" t="n">
        <v>40.72</v>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649</v>
      </c>
      <c r="D98" t="n">
        <v>649</v>
      </c>
      <c r="E98" t="n">
        <v>553</v>
      </c>
      <c r="F98" t="n">
        <v>475</v>
      </c>
      <c r="G98" t="n">
        <v>429.6</v>
      </c>
      <c r="H98" t="n">
        <v>458.4</v>
      </c>
      <c r="I98" t="n">
        <v>426.3</v>
      </c>
      <c r="J98" t="n">
        <v>395.7</v>
      </c>
      <c r="K98" t="n">
        <v>314.8</v>
      </c>
      <c r="L98" t="n">
        <v>286.9</v>
      </c>
      <c r="M98" t="n">
        <v>239.2</v>
      </c>
      <c r="N98" t="n">
        <v>120.7</v>
      </c>
      <c r="O98" t="n">
        <v>154.7</v>
      </c>
      <c r="P98" t="n">
        <v>169.3</v>
      </c>
      <c r="Q98" t="n">
        <v>101.4</v>
      </c>
      <c r="R98" t="n">
        <v>374.6</v>
      </c>
      <c r="S98" t="n">
        <v>363.9</v>
      </c>
      <c r="T98" t="n">
        <v>361.6</v>
      </c>
      <c r="U98" t="n">
        <v>354.6</v>
      </c>
      <c r="V98" t="n">
        <v>357.9</v>
      </c>
      <c r="W98" t="n">
        <v>328.8</v>
      </c>
    </row>
  </sheetData>
  <pageMargins bottom="1" footer="0.5" header="0.5" left="0.75" right="0.75" top="1"/>
</worksheet>
</file>

<file path=xl/worksheets/sheet23.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21"/>
    <col customWidth="1" max="15" min="15" width="10"/>
    <col customWidth="1" max="16" min="16" width="10"/>
    <col customWidth="1" max="17" min="17" width="20"/>
    <col customWidth="1" max="18" min="18" width="21"/>
    <col customWidth="1" max="19" min="19" width="20"/>
    <col customWidth="1" max="20" min="20" width="21"/>
    <col customWidth="1" max="21" min="21" width="10"/>
    <col customWidth="1" max="22" min="22" width="20"/>
    <col customWidth="1" max="23" min="23" width="10"/>
  </cols>
  <sheetData>
    <row r="1">
      <c r="A1" s="1" t="inlineStr">
        <is>
          <t xml:space="preserve">GEA GROUP </t>
        </is>
      </c>
      <c r="B1" s="2" t="inlineStr">
        <is>
          <t>WKN: 660200  ISIN: DE0006602006  Symbol:G1A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1881</t>
        </is>
      </c>
      <c r="C4" s="5" t="inlineStr">
        <is>
          <t>Telefon / Phone</t>
        </is>
      </c>
      <c r="D4" s="5" t="inlineStr"/>
      <c r="E4" t="inlineStr">
        <is>
          <t>+49-211-9136-0</t>
        </is>
      </c>
      <c r="G4" t="inlineStr">
        <is>
          <t>27.01.2020</t>
        </is>
      </c>
      <c r="H4" t="inlineStr">
        <is>
          <t>Preliminary Results</t>
        </is>
      </c>
      <c r="J4" t="inlineStr">
        <is>
          <t>MFS International Value Fund</t>
        </is>
      </c>
      <c r="L4" t="inlineStr">
        <is>
          <t>10,49%</t>
        </is>
      </c>
    </row>
    <row r="5">
      <c r="A5" s="5" t="inlineStr">
        <is>
          <t>Ticker</t>
        </is>
      </c>
      <c r="B5" t="inlineStr">
        <is>
          <t>G1A</t>
        </is>
      </c>
      <c r="C5" s="5" t="inlineStr">
        <is>
          <t>Fax</t>
        </is>
      </c>
      <c r="D5" s="5" t="inlineStr"/>
      <c r="E5" t="inlineStr">
        <is>
          <t>+49-211-9136-31087</t>
        </is>
      </c>
      <c r="G5" t="inlineStr">
        <is>
          <t>17.03.2020</t>
        </is>
      </c>
      <c r="H5" t="inlineStr">
        <is>
          <t>Publication Of Annual Report</t>
        </is>
      </c>
      <c r="J5" t="inlineStr">
        <is>
          <t>Kuwait Investment Authority</t>
        </is>
      </c>
      <c r="L5" t="inlineStr">
        <is>
          <t>8,36%</t>
        </is>
      </c>
    </row>
    <row r="6">
      <c r="A6" s="5" t="inlineStr">
        <is>
          <t>Gelistet Seit / Listed Since</t>
        </is>
      </c>
      <c r="B6" t="inlineStr">
        <is>
          <t>28.11.1997</t>
        </is>
      </c>
      <c r="C6" s="5" t="inlineStr">
        <is>
          <t>Internet</t>
        </is>
      </c>
      <c r="D6" s="5" t="inlineStr"/>
      <c r="E6" t="inlineStr">
        <is>
          <t>http://www.gea.com</t>
        </is>
      </c>
      <c r="G6" t="inlineStr">
        <is>
          <t>06.05.2020</t>
        </is>
      </c>
      <c r="H6" t="inlineStr">
        <is>
          <t>Dividend Payout</t>
        </is>
      </c>
      <c r="J6" t="inlineStr">
        <is>
          <t>Oliver Capital S.à.r.l.</t>
        </is>
      </c>
      <c r="L6" t="inlineStr">
        <is>
          <t>5,15%</t>
        </is>
      </c>
    </row>
    <row r="7">
      <c r="A7" s="5" t="inlineStr">
        <is>
          <t>Nominalwert / Nominal Value</t>
        </is>
      </c>
      <c r="B7" t="inlineStr">
        <is>
          <t>2,70</t>
        </is>
      </c>
      <c r="C7" s="5" t="inlineStr">
        <is>
          <t>E-Mail</t>
        </is>
      </c>
      <c r="D7" s="5" t="inlineStr"/>
      <c r="E7" t="inlineStr">
        <is>
          <t>info@gea.com</t>
        </is>
      </c>
      <c r="G7" t="inlineStr">
        <is>
          <t>15.05.2020</t>
        </is>
      </c>
      <c r="H7" t="inlineStr">
        <is>
          <t>Result Q1</t>
        </is>
      </c>
      <c r="J7" t="inlineStr">
        <is>
          <t>BlackRock, Inc.</t>
        </is>
      </c>
      <c r="L7" t="inlineStr">
        <is>
          <t>4,85%</t>
        </is>
      </c>
    </row>
    <row r="8">
      <c r="A8" s="5" t="inlineStr">
        <is>
          <t>Land / Country</t>
        </is>
      </c>
      <c r="B8" t="inlineStr">
        <is>
          <t>Deutschland</t>
        </is>
      </c>
      <c r="C8" s="5" t="inlineStr">
        <is>
          <t>Inv. Relations E-Mail</t>
        </is>
      </c>
      <c r="D8" s="5" t="inlineStr"/>
      <c r="E8" t="inlineStr">
        <is>
          <t>ir@gea.com</t>
        </is>
      </c>
      <c r="G8" t="inlineStr">
        <is>
          <t>12.08.2020</t>
        </is>
      </c>
      <c r="H8" t="inlineStr">
        <is>
          <t>Score Half Year</t>
        </is>
      </c>
      <c r="J8" t="inlineStr">
        <is>
          <t>Standard Life Investments Limited</t>
        </is>
      </c>
      <c r="L8" t="inlineStr">
        <is>
          <t>2,96%</t>
        </is>
      </c>
    </row>
    <row r="9">
      <c r="A9" s="5" t="inlineStr">
        <is>
          <t>Währung / Currency</t>
        </is>
      </c>
      <c r="B9" t="inlineStr">
        <is>
          <t>EUR</t>
        </is>
      </c>
      <c r="C9" s="5" t="inlineStr">
        <is>
          <t>Kontaktperson / Contact Person</t>
        </is>
      </c>
      <c r="D9" s="5" t="inlineStr"/>
      <c r="E9" t="inlineStr">
        <is>
          <t>Oliver Luckenbach</t>
        </is>
      </c>
      <c r="G9" t="inlineStr">
        <is>
          <t>05.11.2020</t>
        </is>
      </c>
      <c r="H9" t="inlineStr">
        <is>
          <t>Q3 Earnings</t>
        </is>
      </c>
      <c r="J9" t="inlineStr">
        <is>
          <t>Schroders plc</t>
        </is>
      </c>
      <c r="L9" t="inlineStr">
        <is>
          <t>3,04%</t>
        </is>
      </c>
    </row>
    <row r="10">
      <c r="A10" s="5" t="inlineStr">
        <is>
          <t>Branche / Industry</t>
        </is>
      </c>
      <c r="B10" t="inlineStr">
        <is>
          <t>Mechanical Engineering</t>
        </is>
      </c>
      <c r="C10" s="5" t="inlineStr">
        <is>
          <t>26.11.2020</t>
        </is>
      </c>
      <c r="D10" s="5" t="inlineStr">
        <is>
          <t>Annual General Meeting</t>
        </is>
      </c>
      <c r="J10" t="inlineStr">
        <is>
          <t>FMR LLC</t>
        </is>
      </c>
      <c r="L10" t="inlineStr">
        <is>
          <t>2,99%</t>
        </is>
      </c>
    </row>
    <row r="11">
      <c r="A11" s="5" t="inlineStr">
        <is>
          <t>Sektor / Sector</t>
        </is>
      </c>
      <c r="B11" t="inlineStr">
        <is>
          <t>Industry</t>
        </is>
      </c>
      <c r="J11" t="inlineStr">
        <is>
          <t>Norges Bank</t>
        </is>
      </c>
      <c r="L11" t="inlineStr">
        <is>
          <t>2,76%</t>
        </is>
      </c>
    </row>
    <row r="12">
      <c r="A12" s="5" t="inlineStr">
        <is>
          <t>Typ / Genre</t>
        </is>
      </c>
      <c r="B12" t="inlineStr">
        <is>
          <t>Inhaber-Stammaktie</t>
        </is>
      </c>
      <c r="J12" t="inlineStr">
        <is>
          <t>Alecta pensionsförsäkri ng, ömsesidigt</t>
        </is>
      </c>
      <c r="L12" t="inlineStr">
        <is>
          <t>2,91%</t>
        </is>
      </c>
    </row>
    <row r="13">
      <c r="A13" s="5" t="inlineStr">
        <is>
          <t>Adresse / Address</t>
        </is>
      </c>
      <c r="B13" t="inlineStr">
        <is>
          <t>GEA Group AGPeter-Müller-Str. 12  D-40468 Düsseldorf</t>
        </is>
      </c>
    </row>
    <row r="14">
      <c r="A14" s="5" t="inlineStr">
        <is>
          <t>Management</t>
        </is>
      </c>
      <c r="B14" t="inlineStr">
        <is>
          <t>Stefan Klebert, Marcus A. Ketter, Johannes Giloth</t>
        </is>
      </c>
    </row>
    <row r="15">
      <c r="A15" s="5" t="inlineStr">
        <is>
          <t>Aufsichtsrat / Board</t>
        </is>
      </c>
      <c r="B15" t="inlineStr">
        <is>
          <t>Dr. Helmut Perlet, Kurt-Jürgen Löw, Ahmad M.A. Bastaki, Hartmut Eberlein, Rainer Gröbel, Colin Hall, Michaela Hubert, Michael Kämpfert, Eva-Maria Kerkemeier, Brigitte Krönchen, Jean E. Spence, Dr. Molly P. Zhang</t>
        </is>
      </c>
    </row>
    <row r="16">
      <c r="A16" s="5" t="inlineStr">
        <is>
          <t>Beschreibung</t>
        </is>
      </c>
      <c r="B16" t="inlineStr">
        <is>
          <t>Die GEA Group ist einer der größten Systemanbieter für die nahrungsmittelverarbeitende Industrie. Als Technologiekonzern konzentriert sich das Unternehmen auf den Spezialmaschinenbau mit den Schwerpunkten Prozesstechnik und Komponenten sowie den Anlagenbau. Der Fokus liegt hierbei auf den beiden verfahrenstechnischen Grundprozessen Wärmeaustausch und Stofftrennung. Die Technologien der GEA Group kommen in der Nahrungsmittelwirtschaft, der chemischen und petrochemischen Industrie, der Energiewirtschaft, in der Lufttechnik, dem Schiffbau sowie in der Pharma- und Kosmetik-Herstellung zum Einsatz. Weltweit entsteht beispielsweise etwa ein Drittel des Instantkaffees in Anlagen der GEA Group und ungefähr jeder vierte Liter Milch wird mit Equipment der GEA Group gemolken bzw. weiterverarbeitet. Copyright 2014 FINANCE BASE AG</t>
        </is>
      </c>
    </row>
    <row r="17">
      <c r="A17" s="5" t="inlineStr">
        <is>
          <t>Profile</t>
        </is>
      </c>
      <c r="B17" t="inlineStr">
        <is>
          <t>The GEA Group is one of the largest system providers for the food processing industry. As a technology group, the company focuses on specialty mechanical engineering with a focus on process engineering and plant construction. The focus is on the two procedural basic processes of heat exchange and mass transfer. The GEA Group technologies are used in the food industry, the chemical and petrochemical industry, power industry, air treatment and shipbuilding as well as in the pharmaceutical and cosmetic manufacturing used. Worldwide one third is produced for example, about the instant coffee in GEA Group systems and about every fourth liter of milk is produced with equipment of the GEA Group and further processed.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4880</v>
      </c>
      <c r="D20" t="n">
        <v>4828</v>
      </c>
      <c r="E20" t="n">
        <v>4605</v>
      </c>
      <c r="F20" t="n">
        <v>4492</v>
      </c>
      <c r="G20" t="n">
        <v>4599</v>
      </c>
      <c r="H20" t="n">
        <v>4516</v>
      </c>
      <c r="I20" t="n">
        <v>4320</v>
      </c>
      <c r="J20" t="n">
        <v>5720</v>
      </c>
      <c r="K20" t="n">
        <v>5417</v>
      </c>
      <c r="L20" t="n">
        <v>4418</v>
      </c>
      <c r="M20" t="n">
        <v>4411</v>
      </c>
      <c r="N20" t="n">
        <v>5179</v>
      </c>
      <c r="O20" t="n">
        <v>5199</v>
      </c>
      <c r="P20" t="n">
        <v>4346</v>
      </c>
      <c r="Q20" t="n">
        <v>4498</v>
      </c>
      <c r="R20" t="n">
        <v>4059</v>
      </c>
      <c r="S20" t="n">
        <v>6403</v>
      </c>
      <c r="T20" t="n">
        <v>8586</v>
      </c>
      <c r="U20" t="n">
        <v>8818</v>
      </c>
      <c r="V20" t="n">
        <v>8797</v>
      </c>
      <c r="W20" t="n">
        <v>7456</v>
      </c>
    </row>
    <row r="21">
      <c r="A21" s="5" t="inlineStr">
        <is>
          <t>Bruttoergebnis vom Umsatz</t>
        </is>
      </c>
      <c r="B21" s="5" t="inlineStr">
        <is>
          <t>Gross Profit</t>
        </is>
      </c>
      <c r="C21" t="n">
        <v>1401</v>
      </c>
      <c r="D21" t="n">
        <v>1407</v>
      </c>
      <c r="E21" t="n">
        <v>1434</v>
      </c>
      <c r="F21" t="n">
        <v>1389</v>
      </c>
      <c r="G21" t="n">
        <v>1429</v>
      </c>
      <c r="H21" t="n">
        <v>1449</v>
      </c>
      <c r="I21" t="n">
        <v>1362</v>
      </c>
      <c r="J21" t="n">
        <v>1687</v>
      </c>
      <c r="K21" t="n">
        <v>1576</v>
      </c>
      <c r="L21" t="n">
        <v>1292</v>
      </c>
      <c r="M21" t="n">
        <v>1267</v>
      </c>
      <c r="N21" t="n">
        <v>1457</v>
      </c>
      <c r="O21" t="n">
        <v>1329</v>
      </c>
      <c r="P21" t="n">
        <v>1114</v>
      </c>
      <c r="Q21" t="n">
        <v>1017</v>
      </c>
      <c r="R21" t="n">
        <v>912.1</v>
      </c>
      <c r="S21" t="n">
        <v>1375</v>
      </c>
      <c r="T21" t="n">
        <v>1858</v>
      </c>
      <c r="U21" t="n">
        <v>1833</v>
      </c>
      <c r="V21" t="n">
        <v>1740</v>
      </c>
      <c r="W21" t="n">
        <v>1479</v>
      </c>
    </row>
    <row r="22">
      <c r="A22" s="5" t="inlineStr">
        <is>
          <t>Operatives Ergebnis (EBIT)</t>
        </is>
      </c>
      <c r="B22" s="5" t="inlineStr">
        <is>
          <t>EBIT Earning Before Interest &amp; Tax</t>
        </is>
      </c>
      <c r="C22" t="n">
        <v>-109.1</v>
      </c>
      <c r="D22" t="n">
        <v>259.8</v>
      </c>
      <c r="E22" t="n">
        <v>380.9</v>
      </c>
      <c r="F22" t="n">
        <v>387</v>
      </c>
      <c r="G22" t="n">
        <v>309</v>
      </c>
      <c r="H22" t="n">
        <v>439.9</v>
      </c>
      <c r="I22" t="n">
        <v>419.6</v>
      </c>
      <c r="J22" t="n">
        <v>454.8</v>
      </c>
      <c r="K22" t="n">
        <v>474.6</v>
      </c>
      <c r="L22" t="n">
        <v>237.5</v>
      </c>
      <c r="M22" t="n">
        <v>268.2</v>
      </c>
      <c r="N22" t="n">
        <v>504.2</v>
      </c>
      <c r="O22" t="n">
        <v>422.2</v>
      </c>
      <c r="P22" t="n">
        <v>298.2</v>
      </c>
      <c r="Q22" t="n">
        <v>209.4</v>
      </c>
      <c r="R22" t="n">
        <v>86.09999999999999</v>
      </c>
      <c r="S22" t="n">
        <v>-92.3</v>
      </c>
      <c r="T22" t="n">
        <v>414.9</v>
      </c>
      <c r="U22" t="n">
        <v>386.3</v>
      </c>
      <c r="V22" t="n">
        <v>376.4</v>
      </c>
      <c r="W22" t="n">
        <v>225.6</v>
      </c>
    </row>
    <row r="23">
      <c r="A23" s="5" t="inlineStr">
        <is>
          <t>Finanzergebnis</t>
        </is>
      </c>
      <c r="B23" s="5" t="inlineStr">
        <is>
          <t>Financial Result</t>
        </is>
      </c>
      <c r="C23" t="n">
        <v>-16.4</v>
      </c>
      <c r="D23" t="n">
        <v>-29.1</v>
      </c>
      <c r="E23" t="n">
        <v>-22.2</v>
      </c>
      <c r="F23" t="n">
        <v>-36.8</v>
      </c>
      <c r="G23" t="n">
        <v>-39</v>
      </c>
      <c r="H23" t="n">
        <v>-66.09999999999999</v>
      </c>
      <c r="I23" t="n">
        <v>-67.5</v>
      </c>
      <c r="J23" t="n">
        <v>-87.90000000000001</v>
      </c>
      <c r="K23" t="n">
        <v>-76</v>
      </c>
      <c r="L23" t="n">
        <v>-62.7</v>
      </c>
      <c r="M23" t="n">
        <v>-59</v>
      </c>
      <c r="N23" t="n">
        <v>-45.4</v>
      </c>
      <c r="O23" t="n">
        <v>-51.7</v>
      </c>
      <c r="P23" t="n">
        <v>-44.5</v>
      </c>
      <c r="Q23" t="n">
        <v>-48.7</v>
      </c>
      <c r="R23" t="n">
        <v>-94</v>
      </c>
      <c r="S23" t="n">
        <v>-88.7</v>
      </c>
      <c r="T23" t="n">
        <v>-94.59999999999999</v>
      </c>
      <c r="U23" t="n">
        <v>-91.90000000000001</v>
      </c>
      <c r="V23" t="n">
        <v>-97.59999999999999</v>
      </c>
      <c r="W23" t="n">
        <v>-36.4</v>
      </c>
    </row>
    <row r="24">
      <c r="A24" s="5" t="inlineStr">
        <is>
          <t>Ergebnis vor Steuer (EBT)</t>
        </is>
      </c>
      <c r="B24" s="5" t="inlineStr">
        <is>
          <t>EBT Earning Before Tax</t>
        </is>
      </c>
      <c r="C24" t="n">
        <v>-125.5</v>
      </c>
      <c r="D24" t="n">
        <v>230.7</v>
      </c>
      <c r="E24" t="n">
        <v>358.7</v>
      </c>
      <c r="F24" t="n">
        <v>350.2</v>
      </c>
      <c r="G24" t="n">
        <v>270</v>
      </c>
      <c r="H24" t="n">
        <v>373.8</v>
      </c>
      <c r="I24" t="n">
        <v>352.1</v>
      </c>
      <c r="J24" t="n">
        <v>366.9</v>
      </c>
      <c r="K24" t="n">
        <v>398.6</v>
      </c>
      <c r="L24" t="n">
        <v>174.8</v>
      </c>
      <c r="M24" t="n">
        <v>209.2</v>
      </c>
      <c r="N24" t="n">
        <v>458.8</v>
      </c>
      <c r="O24" t="n">
        <v>370.5</v>
      </c>
      <c r="P24" t="n">
        <v>253.7</v>
      </c>
      <c r="Q24" t="n">
        <v>160.7</v>
      </c>
      <c r="R24" t="n">
        <v>-7.9</v>
      </c>
      <c r="S24" t="n">
        <v>-181</v>
      </c>
      <c r="T24" t="n">
        <v>320.3</v>
      </c>
      <c r="U24" t="n">
        <v>294.4</v>
      </c>
      <c r="V24" t="n">
        <v>278.8</v>
      </c>
      <c r="W24" t="n">
        <v>189.2</v>
      </c>
    </row>
    <row r="25">
      <c r="A25" s="5" t="inlineStr">
        <is>
          <t>Steuern auf Einkommen und Ertrag</t>
        </is>
      </c>
      <c r="B25" s="5" t="inlineStr">
        <is>
          <t>Taxes on income and earnings</t>
        </is>
      </c>
      <c r="C25" t="n">
        <v>82.3</v>
      </c>
      <c r="D25" t="n">
        <v>64.2</v>
      </c>
      <c r="E25" t="n">
        <v>64.3</v>
      </c>
      <c r="F25" t="n">
        <v>57.8</v>
      </c>
      <c r="G25" t="n">
        <v>61.4</v>
      </c>
      <c r="H25" t="n">
        <v>80.8</v>
      </c>
      <c r="I25" t="n">
        <v>70.40000000000001</v>
      </c>
      <c r="J25" t="n">
        <v>88.59999999999999</v>
      </c>
      <c r="K25" t="n">
        <v>86.59999999999999</v>
      </c>
      <c r="L25" t="n">
        <v>56.1</v>
      </c>
      <c r="M25" t="n">
        <v>77.09999999999999</v>
      </c>
      <c r="N25" t="n">
        <v>75.2</v>
      </c>
      <c r="O25" t="n">
        <v>67.40000000000001</v>
      </c>
      <c r="P25" t="n">
        <v>46</v>
      </c>
      <c r="Q25" t="n">
        <v>27.9</v>
      </c>
      <c r="R25" t="n">
        <v>40.6</v>
      </c>
      <c r="S25" t="n">
        <v>-55.4</v>
      </c>
      <c r="T25" t="n">
        <v>121.6</v>
      </c>
      <c r="U25" t="n">
        <v>75.90000000000001</v>
      </c>
      <c r="V25" t="n">
        <v>66</v>
      </c>
      <c r="W25" t="n">
        <v>39.8</v>
      </c>
    </row>
    <row r="26">
      <c r="A26" s="5" t="inlineStr">
        <is>
          <t>Ergebnis nach Steuer</t>
        </is>
      </c>
      <c r="B26" s="5" t="inlineStr">
        <is>
          <t>Earnings after tax</t>
        </is>
      </c>
      <c r="C26" t="n">
        <v>-186.6</v>
      </c>
      <c r="D26" t="n">
        <v>115.2</v>
      </c>
      <c r="E26" t="n">
        <v>228.1</v>
      </c>
      <c r="F26" t="n">
        <v>268.6</v>
      </c>
      <c r="G26" t="n">
        <v>264.2</v>
      </c>
      <c r="H26" t="n">
        <v>286</v>
      </c>
      <c r="I26" t="n">
        <v>282</v>
      </c>
      <c r="J26" t="n">
        <v>316.5</v>
      </c>
      <c r="K26" t="n">
        <v>312.6</v>
      </c>
      <c r="L26" t="n">
        <v>133.5</v>
      </c>
      <c r="M26" t="n">
        <v>161.4</v>
      </c>
      <c r="N26" t="n">
        <v>349</v>
      </c>
      <c r="O26" t="n">
        <v>254.4</v>
      </c>
      <c r="P26" t="n">
        <v>187.4</v>
      </c>
      <c r="Q26" t="n">
        <v>94.59999999999999</v>
      </c>
      <c r="R26" t="n">
        <v>-24.4</v>
      </c>
      <c r="S26" t="n">
        <v>-125.6</v>
      </c>
      <c r="T26" t="n">
        <v>198.7</v>
      </c>
      <c r="U26" t="n">
        <v>137.3</v>
      </c>
      <c r="V26" t="n">
        <v>212.8</v>
      </c>
      <c r="W26" t="n">
        <v>149.4</v>
      </c>
    </row>
    <row r="27">
      <c r="A27" s="5" t="inlineStr">
        <is>
          <t>Minderheitenanteil</t>
        </is>
      </c>
      <c r="B27" s="5" t="inlineStr">
        <is>
          <t>Minority Share</t>
        </is>
      </c>
      <c r="C27" t="n">
        <v>0.1</v>
      </c>
      <c r="D27" t="n">
        <v>-0.1</v>
      </c>
      <c r="E27" t="n">
        <v>-0.04</v>
      </c>
      <c r="F27" t="n">
        <v>-0.02</v>
      </c>
      <c r="G27" t="n">
        <v>-0.01</v>
      </c>
      <c r="H27" t="n">
        <v>-0.1</v>
      </c>
      <c r="I27" t="n">
        <v>-0.4</v>
      </c>
      <c r="J27" t="n">
        <v>-2.2</v>
      </c>
      <c r="K27" t="n">
        <v>-0.7</v>
      </c>
      <c r="L27" t="n">
        <v>-1.7</v>
      </c>
      <c r="M27" t="n">
        <v>-1.1</v>
      </c>
      <c r="N27" t="n">
        <v>-1.3</v>
      </c>
      <c r="O27" t="n">
        <v>-1.1</v>
      </c>
      <c r="P27" t="n">
        <v>-0.2</v>
      </c>
      <c r="Q27" t="n">
        <v>-2.2</v>
      </c>
      <c r="R27" t="n">
        <v>-3.1</v>
      </c>
      <c r="S27" t="n">
        <v>-2.4</v>
      </c>
      <c r="T27" t="n">
        <v>-9.1</v>
      </c>
      <c r="U27" t="n">
        <v>-5.9</v>
      </c>
      <c r="V27" t="n">
        <v>-20.9</v>
      </c>
      <c r="W27" t="n">
        <v>-23.7</v>
      </c>
    </row>
    <row r="28">
      <c r="A28" s="5" t="inlineStr">
        <is>
          <t>Jahresüberschuss/-fehlbetrag</t>
        </is>
      </c>
      <c r="B28" s="5" t="inlineStr">
        <is>
          <t>Net Profit</t>
        </is>
      </c>
      <c r="C28" t="n">
        <v>-170.6</v>
      </c>
      <c r="D28" t="n">
        <v>113.4</v>
      </c>
      <c r="E28" t="n">
        <v>243.3</v>
      </c>
      <c r="F28" t="n">
        <v>284.6</v>
      </c>
      <c r="G28" t="n">
        <v>361.9</v>
      </c>
      <c r="H28" t="n">
        <v>320.6</v>
      </c>
      <c r="I28" t="n">
        <v>336</v>
      </c>
      <c r="J28" t="n">
        <v>314.4</v>
      </c>
      <c r="K28" t="n">
        <v>312</v>
      </c>
      <c r="L28" t="n">
        <v>132</v>
      </c>
      <c r="M28" t="n">
        <v>160.6</v>
      </c>
      <c r="N28" t="n">
        <v>99.59999999999999</v>
      </c>
      <c r="O28" t="n">
        <v>282.4</v>
      </c>
      <c r="P28" t="n">
        <v>-288.4</v>
      </c>
      <c r="Q28" t="n">
        <v>-66.5</v>
      </c>
      <c r="R28" t="n">
        <v>163.3</v>
      </c>
      <c r="S28" t="n">
        <v>-198.6</v>
      </c>
      <c r="T28" t="n">
        <v>189.6</v>
      </c>
      <c r="U28" t="n">
        <v>131.5</v>
      </c>
      <c r="V28" t="n">
        <v>191.9</v>
      </c>
      <c r="W28" t="n">
        <v>125.7</v>
      </c>
    </row>
    <row r="29">
      <c r="A29" s="5" t="inlineStr">
        <is>
          <t>Summe Umlaufvermögen</t>
        </is>
      </c>
      <c r="B29" s="5" t="inlineStr">
        <is>
          <t>Current Assets</t>
        </is>
      </c>
      <c r="C29" t="n">
        <v>2644</v>
      </c>
      <c r="D29" t="n">
        <v>2604</v>
      </c>
      <c r="E29" t="n">
        <v>2514</v>
      </c>
      <c r="F29" t="n">
        <v>3128</v>
      </c>
      <c r="G29" t="n">
        <v>3247</v>
      </c>
      <c r="H29" t="n">
        <v>3117</v>
      </c>
      <c r="I29" t="n">
        <v>3887</v>
      </c>
      <c r="J29" t="n">
        <v>2949</v>
      </c>
      <c r="K29" t="n">
        <v>2758</v>
      </c>
      <c r="L29" t="n">
        <v>2354</v>
      </c>
      <c r="M29" t="n">
        <v>2288</v>
      </c>
      <c r="N29" t="n">
        <v>2684</v>
      </c>
      <c r="O29" t="n">
        <v>2382</v>
      </c>
      <c r="P29" t="n">
        <v>2119</v>
      </c>
      <c r="Q29" t="n">
        <v>2301</v>
      </c>
      <c r="R29" t="n">
        <v>2236</v>
      </c>
      <c r="S29" t="n">
        <v>2246</v>
      </c>
      <c r="T29" t="n">
        <v>2649</v>
      </c>
      <c r="U29" t="n">
        <v>2708</v>
      </c>
      <c r="V29" t="n">
        <v>2910</v>
      </c>
      <c r="W29" t="n">
        <v>3043</v>
      </c>
    </row>
    <row r="30">
      <c r="A30" s="5" t="inlineStr">
        <is>
          <t>Summe Anlagevermögen</t>
        </is>
      </c>
      <c r="B30" s="5" t="inlineStr">
        <is>
          <t>Fixed Assets</t>
        </is>
      </c>
      <c r="C30" t="n">
        <v>3067</v>
      </c>
      <c r="D30" t="n">
        <v>3115</v>
      </c>
      <c r="E30" t="n">
        <v>3234</v>
      </c>
      <c r="F30" t="n">
        <v>2980</v>
      </c>
      <c r="G30" t="n">
        <v>2874</v>
      </c>
      <c r="H30" t="n">
        <v>2715</v>
      </c>
      <c r="I30" t="n">
        <v>2192</v>
      </c>
      <c r="J30" t="n">
        <v>3035</v>
      </c>
      <c r="K30" t="n">
        <v>3069</v>
      </c>
      <c r="L30" t="n">
        <v>2402</v>
      </c>
      <c r="M30" t="n">
        <v>2384</v>
      </c>
      <c r="N30" t="n">
        <v>2130</v>
      </c>
      <c r="O30" t="n">
        <v>2001</v>
      </c>
      <c r="P30" t="n">
        <v>2401</v>
      </c>
      <c r="Q30" t="n">
        <v>1903</v>
      </c>
      <c r="R30" t="n">
        <v>2272</v>
      </c>
      <c r="S30" t="n">
        <v>3557</v>
      </c>
      <c r="T30" t="n">
        <v>3263</v>
      </c>
      <c r="U30" t="n">
        <v>3281</v>
      </c>
      <c r="V30" t="n">
        <v>3336</v>
      </c>
      <c r="W30" t="n">
        <v>3083</v>
      </c>
    </row>
    <row r="31">
      <c r="A31" s="5" t="inlineStr">
        <is>
          <t>Summe Aktiva</t>
        </is>
      </c>
      <c r="B31" s="5" t="inlineStr">
        <is>
          <t>Total Assets</t>
        </is>
      </c>
      <c r="C31" t="n">
        <v>5711</v>
      </c>
      <c r="D31" t="n">
        <v>5719</v>
      </c>
      <c r="E31" t="n">
        <v>5747</v>
      </c>
      <c r="F31" t="n">
        <v>6108</v>
      </c>
      <c r="G31" t="n">
        <v>6121</v>
      </c>
      <c r="H31" t="n">
        <v>5832</v>
      </c>
      <c r="I31" t="n">
        <v>6465</v>
      </c>
      <c r="J31" t="n">
        <v>6430</v>
      </c>
      <c r="K31" t="n">
        <v>6225</v>
      </c>
      <c r="L31" t="n">
        <v>5105</v>
      </c>
      <c r="M31" t="n">
        <v>4994</v>
      </c>
      <c r="N31" t="n">
        <v>5128</v>
      </c>
      <c r="O31" t="n">
        <v>4748</v>
      </c>
      <c r="P31" t="n">
        <v>4951</v>
      </c>
      <c r="Q31" t="n">
        <v>4785</v>
      </c>
      <c r="R31" t="n">
        <v>5122</v>
      </c>
      <c r="S31" t="n">
        <v>6700</v>
      </c>
      <c r="T31" t="n">
        <v>6751</v>
      </c>
      <c r="U31" t="n">
        <v>6910</v>
      </c>
      <c r="V31" t="n">
        <v>7375</v>
      </c>
      <c r="W31" t="n">
        <v>7208</v>
      </c>
    </row>
    <row r="32">
      <c r="A32" s="5" t="inlineStr">
        <is>
          <t>Summe kurzfristiges Fremdkapital</t>
        </is>
      </c>
      <c r="B32" s="5" t="inlineStr">
        <is>
          <t>Short-Term Debt</t>
        </is>
      </c>
      <c r="C32" t="n">
        <v>2080</v>
      </c>
      <c r="D32" t="n">
        <v>1889</v>
      </c>
      <c r="E32" t="n">
        <v>2086</v>
      </c>
      <c r="F32" t="n">
        <v>1963</v>
      </c>
      <c r="G32" t="n">
        <v>2004</v>
      </c>
      <c r="H32" t="n">
        <v>1746</v>
      </c>
      <c r="I32" t="n">
        <v>2293</v>
      </c>
      <c r="J32" t="n">
        <v>2260</v>
      </c>
      <c r="K32" t="n">
        <v>2392</v>
      </c>
      <c r="L32" t="n">
        <v>2301</v>
      </c>
      <c r="M32" t="n">
        <v>2260</v>
      </c>
      <c r="N32" t="n">
        <v>2631</v>
      </c>
      <c r="O32" t="n">
        <v>2477</v>
      </c>
      <c r="P32" t="n">
        <v>1871</v>
      </c>
      <c r="Q32" t="n">
        <v>2102</v>
      </c>
      <c r="R32" t="inlineStr">
        <is>
          <t>-</t>
        </is>
      </c>
      <c r="S32" t="inlineStr">
        <is>
          <t>-</t>
        </is>
      </c>
      <c r="T32" t="inlineStr">
        <is>
          <t>-</t>
        </is>
      </c>
      <c r="U32" t="inlineStr">
        <is>
          <t>-</t>
        </is>
      </c>
      <c r="V32" t="inlineStr">
        <is>
          <t>-</t>
        </is>
      </c>
      <c r="W32" t="inlineStr">
        <is>
          <t>-</t>
        </is>
      </c>
    </row>
    <row r="33">
      <c r="A33" s="5" t="inlineStr">
        <is>
          <t>Summe langfristiges Fremdkapital</t>
        </is>
      </c>
      <c r="B33" s="5" t="inlineStr">
        <is>
          <t>Long-Term Debt</t>
        </is>
      </c>
      <c r="C33" t="n">
        <v>1541</v>
      </c>
      <c r="D33" t="n">
        <v>1381</v>
      </c>
      <c r="E33" t="n">
        <v>1158</v>
      </c>
      <c r="F33" t="n">
        <v>1150</v>
      </c>
      <c r="G33" t="n">
        <v>1273</v>
      </c>
      <c r="H33" t="n">
        <v>1558</v>
      </c>
      <c r="I33" t="n">
        <v>1856</v>
      </c>
      <c r="J33" t="n">
        <v>2003</v>
      </c>
      <c r="K33" t="n">
        <v>1669</v>
      </c>
      <c r="L33" t="n">
        <v>908.9</v>
      </c>
      <c r="M33" t="n">
        <v>999.9</v>
      </c>
      <c r="N33" t="n">
        <v>1037</v>
      </c>
      <c r="O33" t="n">
        <v>857.3</v>
      </c>
      <c r="P33" t="n">
        <v>876.1</v>
      </c>
      <c r="Q33" t="n">
        <v>1086</v>
      </c>
      <c r="R33" t="inlineStr">
        <is>
          <t>-</t>
        </is>
      </c>
      <c r="S33" t="inlineStr">
        <is>
          <t>-</t>
        </is>
      </c>
      <c r="T33" t="inlineStr">
        <is>
          <t>-</t>
        </is>
      </c>
      <c r="U33" t="inlineStr">
        <is>
          <t>-</t>
        </is>
      </c>
      <c r="V33" t="inlineStr">
        <is>
          <t>-</t>
        </is>
      </c>
      <c r="W33" t="inlineStr">
        <is>
          <t>-</t>
        </is>
      </c>
    </row>
    <row r="34">
      <c r="A34" s="5" t="inlineStr">
        <is>
          <t>Summe Fremdkapital</t>
        </is>
      </c>
      <c r="B34" s="5" t="inlineStr">
        <is>
          <t>Total Liabilities</t>
        </is>
      </c>
      <c r="C34" t="n">
        <v>3621</v>
      </c>
      <c r="D34" t="n">
        <v>3270</v>
      </c>
      <c r="E34" t="n">
        <v>3244</v>
      </c>
      <c r="F34" t="n">
        <v>3112</v>
      </c>
      <c r="G34" t="n">
        <v>3277</v>
      </c>
      <c r="H34" t="n">
        <v>3305</v>
      </c>
      <c r="I34" t="n">
        <v>4149</v>
      </c>
      <c r="J34" t="n">
        <v>4263</v>
      </c>
      <c r="K34" t="n">
        <v>4062</v>
      </c>
      <c r="L34" t="n">
        <v>3210</v>
      </c>
      <c r="M34" t="n">
        <v>3259</v>
      </c>
      <c r="N34" t="n">
        <v>3673</v>
      </c>
      <c r="O34" t="n">
        <v>3334</v>
      </c>
      <c r="P34" t="n">
        <v>3690</v>
      </c>
      <c r="Q34" t="n">
        <v>3201</v>
      </c>
      <c r="R34" t="n">
        <v>3436</v>
      </c>
      <c r="S34" t="n">
        <v>4995</v>
      </c>
      <c r="T34" t="n">
        <v>4672</v>
      </c>
      <c r="U34" t="n">
        <v>4926</v>
      </c>
      <c r="V34" t="n">
        <v>5412</v>
      </c>
      <c r="W34" t="n">
        <v>5721</v>
      </c>
    </row>
    <row r="35">
      <c r="A35" s="5" t="inlineStr">
        <is>
          <t>Minderheitenanteil</t>
        </is>
      </c>
      <c r="B35" s="5" t="inlineStr">
        <is>
          <t>Minority Share</t>
        </is>
      </c>
      <c r="C35" t="n">
        <v>0.4</v>
      </c>
      <c r="D35" t="n">
        <v>0.6</v>
      </c>
      <c r="E35" t="n">
        <v>1.2</v>
      </c>
      <c r="F35" t="n">
        <v>0.6</v>
      </c>
      <c r="G35" t="n">
        <v>0.6</v>
      </c>
      <c r="H35" t="n">
        <v>0.6</v>
      </c>
      <c r="I35" t="n">
        <v>2.7</v>
      </c>
      <c r="J35" t="n">
        <v>2.6</v>
      </c>
      <c r="K35" t="n">
        <v>1</v>
      </c>
      <c r="L35" t="n">
        <v>1.8</v>
      </c>
      <c r="M35" t="n">
        <v>0.5</v>
      </c>
      <c r="N35" t="n">
        <v>3.3</v>
      </c>
      <c r="O35" t="n">
        <v>3.5</v>
      </c>
      <c r="P35" t="n">
        <v>1.6</v>
      </c>
      <c r="Q35" t="n">
        <v>0.9</v>
      </c>
      <c r="R35" t="n">
        <v>15.5</v>
      </c>
      <c r="S35" t="n">
        <v>41.1</v>
      </c>
      <c r="T35" t="n">
        <v>42.4</v>
      </c>
      <c r="U35" t="n">
        <v>55.4</v>
      </c>
      <c r="V35" t="n">
        <v>63.7</v>
      </c>
      <c r="W35" t="n">
        <v>373</v>
      </c>
    </row>
    <row r="36">
      <c r="A36" s="5" t="inlineStr">
        <is>
          <t>Summe Eigenkapital</t>
        </is>
      </c>
      <c r="B36" s="5" t="inlineStr">
        <is>
          <t>Equity</t>
        </is>
      </c>
      <c r="C36" t="n">
        <v>2090</v>
      </c>
      <c r="D36" t="n">
        <v>2449</v>
      </c>
      <c r="E36" t="n">
        <v>2502</v>
      </c>
      <c r="F36" t="n">
        <v>2995</v>
      </c>
      <c r="G36" t="n">
        <v>2844</v>
      </c>
      <c r="H36" t="n">
        <v>2527</v>
      </c>
      <c r="I36" t="n">
        <v>2313</v>
      </c>
      <c r="J36" t="n">
        <v>2164</v>
      </c>
      <c r="K36" t="n">
        <v>2163</v>
      </c>
      <c r="L36" t="n">
        <v>1894</v>
      </c>
      <c r="M36" t="n">
        <v>1735</v>
      </c>
      <c r="N36" t="n">
        <v>1452</v>
      </c>
      <c r="O36" t="n">
        <v>1410</v>
      </c>
      <c r="P36" t="n">
        <v>1260</v>
      </c>
      <c r="Q36" t="n">
        <v>1583</v>
      </c>
      <c r="R36" t="n">
        <v>1671</v>
      </c>
      <c r="S36" t="n">
        <v>1664</v>
      </c>
      <c r="T36" t="n">
        <v>2037</v>
      </c>
      <c r="U36" t="n">
        <v>1929</v>
      </c>
      <c r="V36" t="n">
        <v>1899</v>
      </c>
      <c r="W36" t="n">
        <v>1114</v>
      </c>
    </row>
    <row r="37">
      <c r="A37" s="5" t="inlineStr">
        <is>
          <t>Summe Passiva</t>
        </is>
      </c>
      <c r="B37" s="5" t="inlineStr">
        <is>
          <t>Liabilities &amp; Shareholder Equity</t>
        </is>
      </c>
      <c r="C37" t="n">
        <v>5711</v>
      </c>
      <c r="D37" t="n">
        <v>5719</v>
      </c>
      <c r="E37" t="n">
        <v>5747</v>
      </c>
      <c r="F37" t="n">
        <v>6108</v>
      </c>
      <c r="G37" t="n">
        <v>6121</v>
      </c>
      <c r="H37" t="n">
        <v>5832</v>
      </c>
      <c r="I37" t="n">
        <v>6465</v>
      </c>
      <c r="J37" t="n">
        <v>6430</v>
      </c>
      <c r="K37" t="n">
        <v>6225</v>
      </c>
      <c r="L37" t="n">
        <v>5105</v>
      </c>
      <c r="M37" t="n">
        <v>4994</v>
      </c>
      <c r="N37" t="n">
        <v>5128</v>
      </c>
      <c r="O37" t="n">
        <v>4748</v>
      </c>
      <c r="P37" t="n">
        <v>4951</v>
      </c>
      <c r="Q37" t="n">
        <v>4785</v>
      </c>
      <c r="R37" t="n">
        <v>5122</v>
      </c>
      <c r="S37" t="n">
        <v>6700</v>
      </c>
      <c r="T37" t="n">
        <v>6751</v>
      </c>
      <c r="U37" t="n">
        <v>6910</v>
      </c>
      <c r="V37" t="n">
        <v>7375</v>
      </c>
      <c r="W37" t="n">
        <v>7208</v>
      </c>
    </row>
    <row r="38">
      <c r="A38" s="5" t="inlineStr">
        <is>
          <t>Mio.Aktien im Umlauf</t>
        </is>
      </c>
      <c r="B38" s="5" t="inlineStr">
        <is>
          <t>Million shares outstanding</t>
        </is>
      </c>
      <c r="C38" t="n">
        <v>180.49</v>
      </c>
      <c r="D38" t="n">
        <v>180.49</v>
      </c>
      <c r="E38" t="n">
        <v>186.34</v>
      </c>
      <c r="F38" t="n">
        <v>192.5</v>
      </c>
      <c r="G38" t="n">
        <v>192.5</v>
      </c>
      <c r="H38" t="n">
        <v>192.5</v>
      </c>
      <c r="I38" t="n">
        <v>192.5</v>
      </c>
      <c r="J38" t="n">
        <v>192.5</v>
      </c>
      <c r="K38" t="n">
        <v>183.81</v>
      </c>
      <c r="L38" t="n">
        <v>183.8</v>
      </c>
      <c r="M38" t="n">
        <v>183.8</v>
      </c>
      <c r="N38" t="n">
        <v>183.8</v>
      </c>
      <c r="O38" t="n">
        <v>184</v>
      </c>
      <c r="P38" t="n">
        <v>188</v>
      </c>
      <c r="Q38" t="n">
        <v>188</v>
      </c>
      <c r="R38" t="n">
        <v>188</v>
      </c>
      <c r="S38" t="n">
        <v>194.4</v>
      </c>
      <c r="T38" t="n">
        <v>194.8</v>
      </c>
      <c r="U38" t="n">
        <v>193</v>
      </c>
      <c r="V38" t="n">
        <v>189</v>
      </c>
      <c r="W38" t="n">
        <v>144</v>
      </c>
    </row>
    <row r="39">
      <c r="A39" s="5" t="inlineStr">
        <is>
          <t>Ergebnis je Aktie (brutto)</t>
        </is>
      </c>
      <c r="B39" s="5" t="inlineStr">
        <is>
          <t>Earnings per share</t>
        </is>
      </c>
      <c r="C39" t="n">
        <v>-0.7</v>
      </c>
      <c r="D39" t="n">
        <v>1.28</v>
      </c>
      <c r="E39" t="n">
        <v>1.93</v>
      </c>
      <c r="F39" t="n">
        <v>1.82</v>
      </c>
      <c r="G39" t="n">
        <v>1.4</v>
      </c>
      <c r="H39" t="n">
        <v>1.94</v>
      </c>
      <c r="I39" t="n">
        <v>1.83</v>
      </c>
      <c r="J39" t="n">
        <v>1.91</v>
      </c>
      <c r="K39" t="n">
        <v>2.17</v>
      </c>
      <c r="L39" t="n">
        <v>0.95</v>
      </c>
      <c r="M39" t="n">
        <v>1.14</v>
      </c>
      <c r="N39" t="n">
        <v>2.5</v>
      </c>
      <c r="O39" t="n">
        <v>2.01</v>
      </c>
      <c r="P39" t="n">
        <v>1.35</v>
      </c>
      <c r="Q39" t="n">
        <v>0.85</v>
      </c>
      <c r="R39" t="n">
        <v>-0.04</v>
      </c>
      <c r="S39" t="n">
        <v>-0.93</v>
      </c>
      <c r="T39" t="n">
        <v>1.64</v>
      </c>
      <c r="U39" t="n">
        <v>1.53</v>
      </c>
      <c r="V39" t="n">
        <v>1.48</v>
      </c>
      <c r="W39" t="n">
        <v>1.31</v>
      </c>
    </row>
    <row r="40">
      <c r="A40" s="5" t="inlineStr">
        <is>
          <t>Ergebnis je Aktie (unverwässert)</t>
        </is>
      </c>
      <c r="B40" s="5" t="inlineStr">
        <is>
          <t>Basic Earnings per share</t>
        </is>
      </c>
      <c r="C40" t="n">
        <v>-1.03</v>
      </c>
      <c r="D40" t="n">
        <v>0.64</v>
      </c>
      <c r="E40" t="n">
        <v>1.31</v>
      </c>
      <c r="F40" t="n">
        <v>1.48</v>
      </c>
      <c r="G40" t="n">
        <v>1.88</v>
      </c>
      <c r="H40" t="n">
        <v>1.66</v>
      </c>
      <c r="I40" t="n">
        <v>1.75</v>
      </c>
      <c r="J40" t="n">
        <v>1.69</v>
      </c>
      <c r="K40" t="n">
        <v>1.7</v>
      </c>
      <c r="L40" t="n">
        <v>0.72</v>
      </c>
      <c r="M40" t="n">
        <v>0.87</v>
      </c>
      <c r="N40" t="n">
        <v>0.54</v>
      </c>
      <c r="O40" t="n">
        <v>1.51</v>
      </c>
      <c r="P40" t="n">
        <v>-1.53</v>
      </c>
      <c r="Q40" t="n">
        <v>-0.35</v>
      </c>
      <c r="R40" t="n">
        <v>0.85</v>
      </c>
      <c r="S40" t="n">
        <v>-1.02</v>
      </c>
      <c r="T40" t="n">
        <v>0.99</v>
      </c>
      <c r="U40" t="n">
        <v>0.6899999999999999</v>
      </c>
      <c r="V40" t="n">
        <v>1.03</v>
      </c>
      <c r="W40" t="n">
        <v>0.88</v>
      </c>
    </row>
    <row r="41">
      <c r="A41" s="5" t="inlineStr">
        <is>
          <t>Ergebnis je Aktie (verwässert)</t>
        </is>
      </c>
      <c r="B41" s="5" t="inlineStr">
        <is>
          <t>Diluted Earnings per share</t>
        </is>
      </c>
      <c r="C41" t="n">
        <v>-1.03</v>
      </c>
      <c r="D41" t="n">
        <v>0.64</v>
      </c>
      <c r="E41" t="n">
        <v>1.31</v>
      </c>
      <c r="F41" t="n">
        <v>1.48</v>
      </c>
      <c r="G41" t="n">
        <v>1.88</v>
      </c>
      <c r="H41" t="n">
        <v>1.66</v>
      </c>
      <c r="I41" t="n">
        <v>1.75</v>
      </c>
      <c r="J41" t="n">
        <v>1.69</v>
      </c>
      <c r="K41" t="n">
        <v>1.7</v>
      </c>
      <c r="L41" t="n">
        <v>0.72</v>
      </c>
      <c r="M41" t="n">
        <v>0.87</v>
      </c>
      <c r="N41" t="n">
        <v>0.54</v>
      </c>
      <c r="O41" t="n">
        <v>1.51</v>
      </c>
      <c r="P41" t="n">
        <v>-1.53</v>
      </c>
      <c r="Q41" t="n">
        <v>-0.35</v>
      </c>
      <c r="R41" t="n">
        <v>0.85</v>
      </c>
      <c r="S41" t="n">
        <v>-1.02</v>
      </c>
      <c r="T41" t="n">
        <v>0.97</v>
      </c>
      <c r="U41" t="n">
        <v>0.6899999999999999</v>
      </c>
      <c r="V41" t="n">
        <v>1.03</v>
      </c>
      <c r="W41" t="n">
        <v>0.88</v>
      </c>
    </row>
    <row r="42">
      <c r="A42" s="5" t="inlineStr">
        <is>
          <t>Dividende je Aktie</t>
        </is>
      </c>
      <c r="B42" s="5" t="inlineStr">
        <is>
          <t>Dividend per share</t>
        </is>
      </c>
      <c r="C42" t="n">
        <v>0.85</v>
      </c>
      <c r="D42" t="n">
        <v>0.85</v>
      </c>
      <c r="E42" t="n">
        <v>0.85</v>
      </c>
      <c r="F42" t="n">
        <v>0.8</v>
      </c>
      <c r="G42" t="n">
        <v>0.8</v>
      </c>
      <c r="H42" t="n">
        <v>0.7</v>
      </c>
      <c r="I42" t="n">
        <v>0.6</v>
      </c>
      <c r="J42" t="n">
        <v>0.55</v>
      </c>
      <c r="K42" t="n">
        <v>0.55</v>
      </c>
      <c r="L42" t="n">
        <v>0.4</v>
      </c>
      <c r="M42" t="n">
        <v>0.3</v>
      </c>
      <c r="N42" t="n">
        <v>0.4</v>
      </c>
      <c r="O42" t="n">
        <v>0.2</v>
      </c>
      <c r="P42" t="inlineStr">
        <is>
          <t>-</t>
        </is>
      </c>
      <c r="Q42" t="n">
        <v>0.1</v>
      </c>
      <c r="R42" t="inlineStr">
        <is>
          <t>-</t>
        </is>
      </c>
      <c r="S42" t="inlineStr">
        <is>
          <t>-</t>
        </is>
      </c>
      <c r="T42" t="n">
        <v>0.25</v>
      </c>
      <c r="U42" t="n">
        <v>0.25</v>
      </c>
      <c r="V42" t="n">
        <v>0.25</v>
      </c>
      <c r="W42" t="n">
        <v>0.26</v>
      </c>
    </row>
    <row r="43">
      <c r="A43" s="5" t="inlineStr">
        <is>
          <t>Dividendenausschüttung in Mio</t>
        </is>
      </c>
      <c r="B43" s="5" t="inlineStr">
        <is>
          <t>Dividend Payment in M</t>
        </is>
      </c>
      <c r="C43" t="n">
        <v>153.4</v>
      </c>
      <c r="D43" t="n">
        <v>153.4</v>
      </c>
      <c r="E43" t="n">
        <v>153.4</v>
      </c>
      <c r="F43" t="n">
        <v>152.8</v>
      </c>
      <c r="G43" t="n">
        <v>154</v>
      </c>
      <c r="H43" t="n">
        <v>134.7</v>
      </c>
      <c r="I43" t="n">
        <v>115.5</v>
      </c>
      <c r="J43" t="n">
        <v>105.9</v>
      </c>
      <c r="K43" t="n">
        <v>101.1</v>
      </c>
      <c r="L43" t="n">
        <v>73.5</v>
      </c>
      <c r="M43" t="n">
        <v>55.8</v>
      </c>
      <c r="N43" t="n">
        <v>73.5</v>
      </c>
      <c r="O43" t="n">
        <v>36.8</v>
      </c>
      <c r="P43" t="inlineStr">
        <is>
          <t>-</t>
        </is>
      </c>
      <c r="Q43" t="n">
        <v>18.8</v>
      </c>
      <c r="R43" t="inlineStr">
        <is>
          <t>-</t>
        </is>
      </c>
      <c r="S43" t="inlineStr">
        <is>
          <t>-</t>
        </is>
      </c>
      <c r="T43" t="n">
        <v>48.3</v>
      </c>
      <c r="U43" t="n">
        <v>48.2</v>
      </c>
      <c r="V43" t="n">
        <v>48</v>
      </c>
      <c r="W43" t="n">
        <v>48</v>
      </c>
    </row>
    <row r="44">
      <c r="A44" s="5" t="inlineStr">
        <is>
          <t>Umsatz je Aktie</t>
        </is>
      </c>
      <c r="B44" s="5" t="inlineStr">
        <is>
          <t>Revenue per share</t>
        </is>
      </c>
      <c r="C44" t="n">
        <v>27.04</v>
      </c>
      <c r="D44" t="n">
        <v>26.75</v>
      </c>
      <c r="E44" t="n">
        <v>24.71</v>
      </c>
      <c r="F44" t="n">
        <v>23.34</v>
      </c>
      <c r="G44" t="n">
        <v>23.89</v>
      </c>
      <c r="H44" t="n">
        <v>23.46</v>
      </c>
      <c r="I44" t="n">
        <v>22.44</v>
      </c>
      <c r="J44" t="n">
        <v>29.72</v>
      </c>
      <c r="K44" t="n">
        <v>29.47</v>
      </c>
      <c r="L44" t="n">
        <v>24.04</v>
      </c>
      <c r="M44" t="n">
        <v>24</v>
      </c>
      <c r="N44" t="n">
        <v>28.18</v>
      </c>
      <c r="O44" t="n">
        <v>28.25</v>
      </c>
      <c r="P44" t="n">
        <v>23.12</v>
      </c>
      <c r="Q44" t="n">
        <v>23.92</v>
      </c>
      <c r="R44" t="n">
        <v>21.59</v>
      </c>
      <c r="S44" t="n">
        <v>32.94</v>
      </c>
      <c r="T44" t="n">
        <v>44.07</v>
      </c>
      <c r="U44" t="n">
        <v>45.69</v>
      </c>
      <c r="V44" t="n">
        <v>46.55</v>
      </c>
      <c r="W44" t="n">
        <v>51.78</v>
      </c>
    </row>
    <row r="45">
      <c r="A45" s="5" t="inlineStr">
        <is>
          <t>Buchwert je Aktie</t>
        </is>
      </c>
      <c r="B45" s="5" t="inlineStr">
        <is>
          <t>Book value per share</t>
        </is>
      </c>
      <c r="C45" t="n">
        <v>11.58</v>
      </c>
      <c r="D45" t="n">
        <v>13.57</v>
      </c>
      <c r="E45" t="n">
        <v>13.44</v>
      </c>
      <c r="F45" t="n">
        <v>15.56</v>
      </c>
      <c r="G45" t="n">
        <v>14.78</v>
      </c>
      <c r="H45" t="n">
        <v>13.13</v>
      </c>
      <c r="I45" t="n">
        <v>12.02</v>
      </c>
      <c r="J45" t="n">
        <v>11.24</v>
      </c>
      <c r="K45" t="n">
        <v>11.77</v>
      </c>
      <c r="L45" t="n">
        <v>10.3</v>
      </c>
      <c r="M45" t="n">
        <v>9.44</v>
      </c>
      <c r="N45" t="n">
        <v>7.9</v>
      </c>
      <c r="O45" t="n">
        <v>7.66</v>
      </c>
      <c r="P45" t="n">
        <v>6.7</v>
      </c>
      <c r="Q45" t="n">
        <v>8.42</v>
      </c>
      <c r="R45" t="n">
        <v>8.890000000000001</v>
      </c>
      <c r="S45" t="n">
        <v>8.56</v>
      </c>
      <c r="T45" t="n">
        <v>10.46</v>
      </c>
      <c r="U45" t="n">
        <v>9.99</v>
      </c>
      <c r="V45" t="n">
        <v>10.05</v>
      </c>
      <c r="W45" t="n">
        <v>7.74</v>
      </c>
    </row>
    <row r="46">
      <c r="A46" s="5" t="inlineStr">
        <is>
          <t>Cashflow je Aktie</t>
        </is>
      </c>
      <c r="B46" s="5" t="inlineStr">
        <is>
          <t>Cashflow per share</t>
        </is>
      </c>
      <c r="C46" t="n">
        <v>2.65</v>
      </c>
      <c r="D46" t="n">
        <v>1.46</v>
      </c>
      <c r="E46" t="n">
        <v>1.41</v>
      </c>
      <c r="F46" t="n">
        <v>0.84</v>
      </c>
      <c r="G46" t="n">
        <v>1.57</v>
      </c>
      <c r="H46" t="n">
        <v>2.28</v>
      </c>
      <c r="I46" t="n">
        <v>2.73</v>
      </c>
      <c r="J46" t="n">
        <v>2.42</v>
      </c>
      <c r="K46" t="n">
        <v>1.71</v>
      </c>
      <c r="L46" t="n">
        <v>1.62</v>
      </c>
      <c r="M46" t="n">
        <v>2.94</v>
      </c>
      <c r="N46" t="n">
        <v>2.12</v>
      </c>
      <c r="O46" t="n">
        <v>0.98</v>
      </c>
      <c r="P46" t="n">
        <v>0.61</v>
      </c>
      <c r="Q46" t="n">
        <v>1</v>
      </c>
      <c r="R46" t="n">
        <v>-0.26</v>
      </c>
      <c r="S46" t="n">
        <v>0.7</v>
      </c>
      <c r="T46" t="n">
        <v>1.09</v>
      </c>
      <c r="U46" t="n">
        <v>2.02</v>
      </c>
      <c r="V46" t="n">
        <v>1.1</v>
      </c>
      <c r="W46" t="n">
        <v>2.48</v>
      </c>
    </row>
    <row r="47">
      <c r="A47" s="5" t="inlineStr">
        <is>
          <t>Bilanzsumme je Aktie</t>
        </is>
      </c>
      <c r="B47" s="5" t="inlineStr">
        <is>
          <t>Total assets per share</t>
        </is>
      </c>
      <c r="C47" t="n">
        <v>31.64</v>
      </c>
      <c r="D47" t="n">
        <v>31.69</v>
      </c>
      <c r="E47" t="n">
        <v>30.84</v>
      </c>
      <c r="F47" t="n">
        <v>31.73</v>
      </c>
      <c r="G47" t="n">
        <v>31.8</v>
      </c>
      <c r="H47" t="n">
        <v>30.3</v>
      </c>
      <c r="I47" t="n">
        <v>33.58</v>
      </c>
      <c r="J47" t="n">
        <v>33.4</v>
      </c>
      <c r="K47" t="n">
        <v>33.87</v>
      </c>
      <c r="L47" t="n">
        <v>27.77</v>
      </c>
      <c r="M47" t="n">
        <v>27.17</v>
      </c>
      <c r="N47" t="n">
        <v>27.9</v>
      </c>
      <c r="O47" t="n">
        <v>25.8</v>
      </c>
      <c r="P47" t="n">
        <v>26.34</v>
      </c>
      <c r="Q47" t="n">
        <v>25.45</v>
      </c>
      <c r="R47" t="n">
        <v>27.25</v>
      </c>
      <c r="S47" t="n">
        <v>34.47</v>
      </c>
      <c r="T47" t="n">
        <v>34.66</v>
      </c>
      <c r="U47" t="n">
        <v>35.81</v>
      </c>
      <c r="V47" t="n">
        <v>39.02</v>
      </c>
      <c r="W47" t="inlineStr">
        <is>
          <t>-</t>
        </is>
      </c>
    </row>
    <row r="48">
      <c r="A48" s="5" t="inlineStr">
        <is>
          <t>Personal am Ende des Jahres</t>
        </is>
      </c>
      <c r="B48" s="5" t="inlineStr">
        <is>
          <t>Staff at the end of year</t>
        </is>
      </c>
      <c r="C48" t="n">
        <v>18490</v>
      </c>
      <c r="D48" t="n">
        <v>18642</v>
      </c>
      <c r="E48" t="n">
        <v>17863</v>
      </c>
      <c r="F48" t="n">
        <v>16937</v>
      </c>
      <c r="G48" t="n">
        <v>17534</v>
      </c>
      <c r="H48" t="n">
        <v>18143</v>
      </c>
      <c r="I48" t="n">
        <v>17750</v>
      </c>
      <c r="J48" t="n">
        <v>24498</v>
      </c>
      <c r="K48" t="n">
        <v>23834</v>
      </c>
      <c r="L48" t="n">
        <v>20386</v>
      </c>
      <c r="M48" t="n">
        <v>20693</v>
      </c>
      <c r="N48" t="n">
        <v>21327</v>
      </c>
      <c r="O48" t="n">
        <v>19560</v>
      </c>
      <c r="P48" t="n">
        <v>19250</v>
      </c>
      <c r="Q48" t="n">
        <v>17595</v>
      </c>
      <c r="R48" t="n">
        <v>17114</v>
      </c>
      <c r="S48" t="n">
        <v>29189</v>
      </c>
      <c r="T48" t="n">
        <v>32015</v>
      </c>
      <c r="U48" t="n">
        <v>34360</v>
      </c>
      <c r="V48" t="n">
        <v>37369</v>
      </c>
      <c r="W48" t="n">
        <v>40164</v>
      </c>
    </row>
    <row r="49">
      <c r="A49" s="5" t="inlineStr">
        <is>
          <t>Personalaufwand in Mio. EUR</t>
        </is>
      </c>
      <c r="B49" s="5" t="inlineStr">
        <is>
          <t>Personnel expenses in M</t>
        </is>
      </c>
      <c r="C49" t="n">
        <v>1518</v>
      </c>
      <c r="D49" t="n">
        <v>1380</v>
      </c>
      <c r="E49" t="n">
        <v>1296</v>
      </c>
      <c r="F49" t="n">
        <v>1275</v>
      </c>
      <c r="G49" t="n">
        <v>1392</v>
      </c>
      <c r="H49" t="n">
        <v>1242</v>
      </c>
      <c r="I49" t="n">
        <v>1178</v>
      </c>
      <c r="J49" t="n">
        <v>1494</v>
      </c>
      <c r="K49" t="n">
        <v>1369</v>
      </c>
      <c r="L49" t="n">
        <v>1241</v>
      </c>
      <c r="M49" t="n">
        <v>1193</v>
      </c>
      <c r="N49" t="n">
        <v>1174</v>
      </c>
      <c r="O49" t="n">
        <v>1081</v>
      </c>
      <c r="P49" t="n">
        <v>956.2</v>
      </c>
      <c r="Q49" t="n">
        <v>1018</v>
      </c>
      <c r="R49" t="n">
        <v>1014</v>
      </c>
      <c r="S49" t="n">
        <v>1743</v>
      </c>
      <c r="T49" t="n">
        <v>1909</v>
      </c>
      <c r="U49" t="n">
        <v>1981</v>
      </c>
      <c r="V49" t="n">
        <v>2065</v>
      </c>
      <c r="W49" t="n">
        <v>1625</v>
      </c>
    </row>
    <row r="50">
      <c r="A50" s="5" t="inlineStr">
        <is>
          <t>Aufwand je Mitarbeiter in EUR</t>
        </is>
      </c>
      <c r="B50" s="5" t="inlineStr">
        <is>
          <t>Effort per employee</t>
        </is>
      </c>
      <c r="C50" t="n">
        <v>82071</v>
      </c>
      <c r="D50" t="n">
        <v>74021</v>
      </c>
      <c r="E50" t="n">
        <v>72524</v>
      </c>
      <c r="F50" t="n">
        <v>75279</v>
      </c>
      <c r="G50" t="n">
        <v>79389</v>
      </c>
      <c r="H50" t="n">
        <v>68473</v>
      </c>
      <c r="I50" t="n">
        <v>66349</v>
      </c>
      <c r="J50" t="n">
        <v>60997</v>
      </c>
      <c r="K50" t="n">
        <v>57418</v>
      </c>
      <c r="L50" t="n">
        <v>60860</v>
      </c>
      <c r="M50" t="n">
        <v>57648</v>
      </c>
      <c r="N50" t="n">
        <v>55057</v>
      </c>
      <c r="O50" t="n">
        <v>55281</v>
      </c>
      <c r="P50" t="n">
        <v>49673</v>
      </c>
      <c r="Q50" t="n">
        <v>57835</v>
      </c>
      <c r="R50" t="n">
        <v>59256</v>
      </c>
      <c r="S50" t="n">
        <v>59704</v>
      </c>
      <c r="T50" t="n">
        <v>59635</v>
      </c>
      <c r="U50" t="n">
        <v>57666</v>
      </c>
      <c r="V50" t="n">
        <v>55260</v>
      </c>
      <c r="W50" t="inlineStr">
        <is>
          <t>-</t>
        </is>
      </c>
    </row>
    <row r="51">
      <c r="A51" s="5" t="inlineStr">
        <is>
          <t>Umsatz je Mitarbeiter in EUR</t>
        </is>
      </c>
      <c r="B51" s="5" t="inlineStr">
        <is>
          <t>Turnover per employee</t>
        </is>
      </c>
      <c r="C51" t="n">
        <v>263910</v>
      </c>
      <c r="D51" t="n">
        <v>258996</v>
      </c>
      <c r="E51" t="n">
        <v>257768</v>
      </c>
      <c r="F51" t="n">
        <v>265212</v>
      </c>
      <c r="G51" t="n">
        <v>262306</v>
      </c>
      <c r="H51" t="n">
        <v>248894</v>
      </c>
      <c r="I51" t="n">
        <v>173139</v>
      </c>
      <c r="J51" t="n">
        <v>233493</v>
      </c>
      <c r="K51" t="n">
        <v>227260</v>
      </c>
      <c r="L51" t="n">
        <v>216738</v>
      </c>
      <c r="M51" t="n">
        <v>213174</v>
      </c>
      <c r="N51" t="n">
        <v>242837</v>
      </c>
      <c r="O51" t="n">
        <v>265777</v>
      </c>
      <c r="P51" t="n">
        <v>225776</v>
      </c>
      <c r="Q51" t="n">
        <v>255618</v>
      </c>
      <c r="R51" t="n">
        <v>237156</v>
      </c>
      <c r="S51" t="n">
        <v>219370</v>
      </c>
      <c r="T51" t="n">
        <v>268180</v>
      </c>
      <c r="U51" t="n">
        <v>256635</v>
      </c>
      <c r="V51" t="n">
        <v>235409</v>
      </c>
      <c r="W51" t="n">
        <v>185638</v>
      </c>
    </row>
    <row r="52">
      <c r="A52" s="5" t="inlineStr">
        <is>
          <t>Bruttoergebnis je Mitarbeiter in EUR</t>
        </is>
      </c>
      <c r="B52" s="5" t="inlineStr">
        <is>
          <t>Gross Profit per employee</t>
        </is>
      </c>
      <c r="C52" t="n">
        <v>75782</v>
      </c>
      <c r="D52" t="n">
        <v>75448</v>
      </c>
      <c r="E52" t="n">
        <v>80250</v>
      </c>
      <c r="F52" t="n">
        <v>82033</v>
      </c>
      <c r="G52" t="n">
        <v>81487</v>
      </c>
      <c r="H52" t="n">
        <v>79877</v>
      </c>
      <c r="I52" t="n">
        <v>76755</v>
      </c>
      <c r="J52" t="n">
        <v>68867</v>
      </c>
      <c r="K52" t="n">
        <v>66141</v>
      </c>
      <c r="L52" t="n">
        <v>63372</v>
      </c>
      <c r="M52" t="n">
        <v>61248</v>
      </c>
      <c r="N52" t="n">
        <v>68298</v>
      </c>
      <c r="O52" t="n">
        <v>67945</v>
      </c>
      <c r="P52" t="n">
        <v>57870</v>
      </c>
      <c r="Q52" t="n">
        <v>57772</v>
      </c>
      <c r="R52" t="n">
        <v>53296</v>
      </c>
      <c r="S52" t="n">
        <v>47097</v>
      </c>
      <c r="T52" t="n">
        <v>58023</v>
      </c>
      <c r="U52" t="n">
        <v>53335</v>
      </c>
      <c r="V52" t="n">
        <v>46563</v>
      </c>
      <c r="W52" t="n">
        <v>36817</v>
      </c>
    </row>
    <row r="53">
      <c r="A53" s="5" t="inlineStr">
        <is>
          <t>Gewinn je Mitarbeiter in EUR</t>
        </is>
      </c>
      <c r="B53" s="5" t="inlineStr">
        <is>
          <t>Earnings per employee</t>
        </is>
      </c>
      <c r="C53" t="n">
        <v>-9227</v>
      </c>
      <c r="D53" t="n">
        <v>6083</v>
      </c>
      <c r="E53" t="n">
        <v>13620</v>
      </c>
      <c r="F53" t="n">
        <v>16803</v>
      </c>
      <c r="G53" t="n">
        <v>20640</v>
      </c>
      <c r="H53" t="n">
        <v>17671</v>
      </c>
      <c r="I53" t="n">
        <v>18930</v>
      </c>
      <c r="J53" t="n">
        <v>12834</v>
      </c>
      <c r="K53" t="n">
        <v>13091</v>
      </c>
      <c r="L53" t="n">
        <v>6475</v>
      </c>
      <c r="M53" t="n">
        <v>7761</v>
      </c>
      <c r="N53" t="n">
        <v>4670</v>
      </c>
      <c r="O53" t="n">
        <v>14438</v>
      </c>
      <c r="P53" t="n">
        <v>-14982</v>
      </c>
      <c r="Q53" t="n">
        <v>-3779</v>
      </c>
      <c r="R53" t="n">
        <v>9542</v>
      </c>
      <c r="S53" t="n">
        <v>-6804</v>
      </c>
      <c r="T53" t="n">
        <v>5922</v>
      </c>
      <c r="U53" t="n">
        <v>3827</v>
      </c>
      <c r="V53" t="n">
        <v>5135</v>
      </c>
      <c r="W53" t="n">
        <v>3130</v>
      </c>
    </row>
    <row r="54">
      <c r="A54" s="5" t="inlineStr">
        <is>
          <t>KGV (Kurs/Gewinn)</t>
        </is>
      </c>
      <c r="B54" s="5" t="inlineStr">
        <is>
          <t>PE (price/earnings)</t>
        </is>
      </c>
      <c r="C54" t="inlineStr">
        <is>
          <t>-</t>
        </is>
      </c>
      <c r="D54" t="n">
        <v>35.2</v>
      </c>
      <c r="E54" t="n">
        <v>30.5</v>
      </c>
      <c r="F54" t="n">
        <v>26</v>
      </c>
      <c r="G54" t="n">
        <v>19.9</v>
      </c>
      <c r="H54" t="n">
        <v>22</v>
      </c>
      <c r="I54" t="n">
        <v>19.8</v>
      </c>
      <c r="J54" t="n">
        <v>14.5</v>
      </c>
      <c r="K54" t="n">
        <v>12.9</v>
      </c>
      <c r="L54" t="n">
        <v>30</v>
      </c>
      <c r="M54" t="n">
        <v>17.9</v>
      </c>
      <c r="N54" t="n">
        <v>22.5</v>
      </c>
      <c r="O54" t="n">
        <v>15.8</v>
      </c>
      <c r="P54" t="inlineStr">
        <is>
          <t>-</t>
        </is>
      </c>
      <c r="Q54" t="inlineStr">
        <is>
          <t>-</t>
        </is>
      </c>
      <c r="R54" t="n">
        <v>10.2</v>
      </c>
      <c r="S54" t="inlineStr">
        <is>
          <t>-</t>
        </is>
      </c>
      <c r="T54" t="n">
        <v>6.6</v>
      </c>
      <c r="U54" t="n">
        <v>8.9</v>
      </c>
      <c r="V54" t="n">
        <v>11.7</v>
      </c>
      <c r="W54" t="n">
        <v>21.6</v>
      </c>
    </row>
    <row r="55">
      <c r="A55" s="5" t="inlineStr">
        <is>
          <t>KUV (Kurs/Umsatz)</t>
        </is>
      </c>
      <c r="B55" s="5" t="inlineStr">
        <is>
          <t>PS (price/sales)</t>
        </is>
      </c>
      <c r="C55" t="n">
        <v>1.09</v>
      </c>
      <c r="D55" t="n">
        <v>0.84</v>
      </c>
      <c r="E55" t="n">
        <v>1.62</v>
      </c>
      <c r="F55" t="n">
        <v>1.65</v>
      </c>
      <c r="G55" t="n">
        <v>1.57</v>
      </c>
      <c r="H55" t="n">
        <v>1.56</v>
      </c>
      <c r="I55" t="n">
        <v>1.54</v>
      </c>
      <c r="J55" t="n">
        <v>0.82</v>
      </c>
      <c r="K55" t="n">
        <v>0.74</v>
      </c>
      <c r="L55" t="n">
        <v>0.9</v>
      </c>
      <c r="M55" t="n">
        <v>0.65</v>
      </c>
      <c r="N55" t="n">
        <v>0.43</v>
      </c>
      <c r="O55" t="n">
        <v>0.84</v>
      </c>
      <c r="P55" t="n">
        <v>0.74</v>
      </c>
      <c r="Q55" t="n">
        <v>0.44</v>
      </c>
      <c r="R55" t="n">
        <v>0.4</v>
      </c>
      <c r="S55" t="n">
        <v>0.34</v>
      </c>
      <c r="T55" t="n">
        <v>0.15</v>
      </c>
      <c r="U55" t="n">
        <v>0.14</v>
      </c>
      <c r="V55" t="n">
        <v>0.26</v>
      </c>
      <c r="W55" t="n">
        <v>0.37</v>
      </c>
    </row>
    <row r="56">
      <c r="A56" s="5" t="inlineStr">
        <is>
          <t>KBV (Kurs/Buchwert)</t>
        </is>
      </c>
      <c r="B56" s="5" t="inlineStr">
        <is>
          <t>PB (price/book value)</t>
        </is>
      </c>
      <c r="C56" t="n">
        <v>2.55</v>
      </c>
      <c r="D56" t="n">
        <v>1.66</v>
      </c>
      <c r="E56" t="n">
        <v>2.98</v>
      </c>
      <c r="F56" t="n">
        <v>2.47</v>
      </c>
      <c r="G56" t="n">
        <v>2.53</v>
      </c>
      <c r="H56" t="n">
        <v>2.79</v>
      </c>
      <c r="I56" t="n">
        <v>2.88</v>
      </c>
      <c r="J56" t="n">
        <v>2.18</v>
      </c>
      <c r="K56" t="n">
        <v>1.86</v>
      </c>
      <c r="L56" t="n">
        <v>2.1</v>
      </c>
      <c r="M56" t="n">
        <v>1.65</v>
      </c>
      <c r="N56" t="n">
        <v>1.54</v>
      </c>
      <c r="O56" t="n">
        <v>3.11</v>
      </c>
      <c r="P56" t="n">
        <v>2.55</v>
      </c>
      <c r="Q56" t="n">
        <v>1.25</v>
      </c>
      <c r="R56" t="n">
        <v>0.98</v>
      </c>
      <c r="S56" t="n">
        <v>1.3</v>
      </c>
      <c r="T56" t="n">
        <v>0.62</v>
      </c>
      <c r="U56" t="n">
        <v>0.62</v>
      </c>
      <c r="V56" t="n">
        <v>1.19</v>
      </c>
      <c r="W56" t="n">
        <v>2.46</v>
      </c>
    </row>
    <row r="57">
      <c r="A57" s="5" t="inlineStr">
        <is>
          <t>KCV (Kurs/Cashflow)</t>
        </is>
      </c>
      <c r="B57" s="5" t="inlineStr">
        <is>
          <t>PC (price/cashflow)</t>
        </is>
      </c>
      <c r="C57" t="n">
        <v>11.13</v>
      </c>
      <c r="D57" t="n">
        <v>15.46</v>
      </c>
      <c r="E57" t="n">
        <v>28.46</v>
      </c>
      <c r="F57" t="n">
        <v>45.59</v>
      </c>
      <c r="G57" t="n">
        <v>23.83</v>
      </c>
      <c r="H57" t="n">
        <v>16.06</v>
      </c>
      <c r="I57" t="n">
        <v>12.67</v>
      </c>
      <c r="J57" t="n">
        <v>10.13</v>
      </c>
      <c r="K57" t="n">
        <v>12.81</v>
      </c>
      <c r="L57" t="n">
        <v>13.32</v>
      </c>
      <c r="M57" t="n">
        <v>5.29</v>
      </c>
      <c r="N57" t="n">
        <v>5.74</v>
      </c>
      <c r="O57" t="n">
        <v>24.18</v>
      </c>
      <c r="P57" t="n">
        <v>28.08</v>
      </c>
      <c r="Q57" t="n">
        <v>10.53</v>
      </c>
      <c r="R57" t="n">
        <v>-34.04</v>
      </c>
      <c r="S57" t="n">
        <v>15.77</v>
      </c>
      <c r="T57" t="n">
        <v>5.97</v>
      </c>
      <c r="U57" t="n">
        <v>3.06</v>
      </c>
      <c r="V57" t="n">
        <v>10.95</v>
      </c>
      <c r="W57" t="n">
        <v>7.65</v>
      </c>
    </row>
    <row r="58">
      <c r="A58" s="5" t="inlineStr">
        <is>
          <t>Dividendenrendite in %</t>
        </is>
      </c>
      <c r="B58" s="5" t="inlineStr">
        <is>
          <t>Dividend Yield in %</t>
        </is>
      </c>
      <c r="C58" t="n">
        <v>2.88</v>
      </c>
      <c r="D58" t="n">
        <v>3.78</v>
      </c>
      <c r="E58" t="n">
        <v>2.12</v>
      </c>
      <c r="F58" t="n">
        <v>2.08</v>
      </c>
      <c r="G58" t="n">
        <v>2.14</v>
      </c>
      <c r="H58" t="n">
        <v>1.91</v>
      </c>
      <c r="I58" t="n">
        <v>1.73</v>
      </c>
      <c r="J58" t="n">
        <v>2.25</v>
      </c>
      <c r="K58" t="n">
        <v>2.52</v>
      </c>
      <c r="L58" t="n">
        <v>1.85</v>
      </c>
      <c r="M58" t="n">
        <v>1.93</v>
      </c>
      <c r="N58" t="n">
        <v>3.29</v>
      </c>
      <c r="O58" t="n">
        <v>0.84</v>
      </c>
      <c r="P58" t="inlineStr">
        <is>
          <t>-</t>
        </is>
      </c>
      <c r="Q58" t="n">
        <v>0.95</v>
      </c>
      <c r="R58" t="inlineStr">
        <is>
          <t>-</t>
        </is>
      </c>
      <c r="S58" t="inlineStr">
        <is>
          <t>-</t>
        </is>
      </c>
      <c r="T58" t="n">
        <v>3.84</v>
      </c>
      <c r="U58" t="n">
        <v>4.05</v>
      </c>
      <c r="V58" t="n">
        <v>2.08</v>
      </c>
      <c r="W58" t="n">
        <v>1.37</v>
      </c>
    </row>
    <row r="59">
      <c r="A59" s="5" t="inlineStr">
        <is>
          <t>Gewinnrendite in %</t>
        </is>
      </c>
      <c r="B59" s="5" t="inlineStr">
        <is>
          <t>Return on profit in %</t>
        </is>
      </c>
      <c r="C59" t="n">
        <v>-3.5</v>
      </c>
      <c r="D59" t="n">
        <v>2.8</v>
      </c>
      <c r="E59" t="n">
        <v>3.3</v>
      </c>
      <c r="F59" t="n">
        <v>3.8</v>
      </c>
      <c r="G59" t="n">
        <v>5</v>
      </c>
      <c r="H59" t="n">
        <v>4.5</v>
      </c>
      <c r="I59" t="n">
        <v>5.1</v>
      </c>
      <c r="J59" t="n">
        <v>6.9</v>
      </c>
      <c r="K59" t="n">
        <v>7.8</v>
      </c>
      <c r="L59" t="n">
        <v>3.3</v>
      </c>
      <c r="M59" t="n">
        <v>5.6</v>
      </c>
      <c r="N59" t="n">
        <v>4.4</v>
      </c>
      <c r="O59" t="n">
        <v>6.3</v>
      </c>
      <c r="P59" t="n">
        <v>-9</v>
      </c>
      <c r="Q59" t="n">
        <v>-3.3</v>
      </c>
      <c r="R59" t="n">
        <v>9.800000000000001</v>
      </c>
      <c r="S59" t="n">
        <v>-9.199999999999999</v>
      </c>
      <c r="T59" t="n">
        <v>15.2</v>
      </c>
      <c r="U59" t="n">
        <v>11.2</v>
      </c>
      <c r="V59" t="n">
        <v>8.6</v>
      </c>
      <c r="W59" t="n">
        <v>4.6</v>
      </c>
    </row>
    <row r="60">
      <c r="A60" s="5" t="inlineStr">
        <is>
          <t>Eigenkapitalrendite in %</t>
        </is>
      </c>
      <c r="B60" s="5" t="inlineStr">
        <is>
          <t>Return on Equity in %</t>
        </is>
      </c>
      <c r="C60" t="n">
        <v>-8.16</v>
      </c>
      <c r="D60" t="n">
        <v>4.63</v>
      </c>
      <c r="E60" t="n">
        <v>9.720000000000001</v>
      </c>
      <c r="F60" t="n">
        <v>9.5</v>
      </c>
      <c r="G60" t="n">
        <v>12.72</v>
      </c>
      <c r="H60" t="n">
        <v>12.69</v>
      </c>
      <c r="I60" t="n">
        <v>14.53</v>
      </c>
      <c r="J60" t="n">
        <v>14.53</v>
      </c>
      <c r="K60" t="n">
        <v>14.43</v>
      </c>
      <c r="L60" t="n">
        <v>6.97</v>
      </c>
      <c r="M60" t="n">
        <v>9.26</v>
      </c>
      <c r="N60" t="n">
        <v>6.86</v>
      </c>
      <c r="O60" t="n">
        <v>20.03</v>
      </c>
      <c r="P60" t="n">
        <v>-22.89</v>
      </c>
      <c r="Q60" t="n">
        <v>-4.2</v>
      </c>
      <c r="R60" t="n">
        <v>9.779999999999999</v>
      </c>
      <c r="S60" t="n">
        <v>-11.94</v>
      </c>
      <c r="T60" t="n">
        <v>9.31</v>
      </c>
      <c r="U60" t="n">
        <v>6.82</v>
      </c>
      <c r="V60" t="n">
        <v>10.11</v>
      </c>
      <c r="W60" t="n">
        <v>11.28</v>
      </c>
    </row>
    <row r="61">
      <c r="A61" s="5" t="inlineStr">
        <is>
          <t>Umsatzrendite in %</t>
        </is>
      </c>
      <c r="B61" s="5" t="inlineStr">
        <is>
          <t>Return on sales in %</t>
        </is>
      </c>
      <c r="C61" t="n">
        <v>-3.5</v>
      </c>
      <c r="D61" t="n">
        <v>2.35</v>
      </c>
      <c r="E61" t="n">
        <v>5.28</v>
      </c>
      <c r="F61" t="n">
        <v>6.34</v>
      </c>
      <c r="G61" t="n">
        <v>7.87</v>
      </c>
      <c r="H61" t="n">
        <v>7.1</v>
      </c>
      <c r="I61" t="n">
        <v>7.78</v>
      </c>
      <c r="J61" t="n">
        <v>5.5</v>
      </c>
      <c r="K61" t="n">
        <v>5.76</v>
      </c>
      <c r="L61" t="n">
        <v>2.99</v>
      </c>
      <c r="M61" t="n">
        <v>3.64</v>
      </c>
      <c r="N61" t="n">
        <v>1.92</v>
      </c>
      <c r="O61" t="n">
        <v>5.43</v>
      </c>
      <c r="P61" t="n">
        <v>-6.64</v>
      </c>
      <c r="Q61" t="n">
        <v>-1.48</v>
      </c>
      <c r="R61" t="n">
        <v>4.02</v>
      </c>
      <c r="S61" t="n">
        <v>-3.1</v>
      </c>
      <c r="T61" t="n">
        <v>2.21</v>
      </c>
      <c r="U61" t="n">
        <v>1.49</v>
      </c>
      <c r="V61" t="n">
        <v>2.18</v>
      </c>
      <c r="W61" t="n">
        <v>1.69</v>
      </c>
    </row>
    <row r="62">
      <c r="A62" s="5" t="inlineStr">
        <is>
          <t>Gesamtkapitalrendite in %</t>
        </is>
      </c>
      <c r="B62" s="5" t="inlineStr">
        <is>
          <t>Total Return on Investment in %</t>
        </is>
      </c>
      <c r="C62" t="n">
        <v>-2.43</v>
      </c>
      <c r="D62" t="n">
        <v>2.57</v>
      </c>
      <c r="E62" t="n">
        <v>4.76</v>
      </c>
      <c r="F62" t="n">
        <v>5.39</v>
      </c>
      <c r="G62" t="n">
        <v>6.74</v>
      </c>
      <c r="H62" t="n">
        <v>6.75</v>
      </c>
      <c r="I62" t="n">
        <v>6.38</v>
      </c>
      <c r="J62" t="n">
        <v>6.52</v>
      </c>
      <c r="K62" t="n">
        <v>6.45</v>
      </c>
      <c r="L62" t="n">
        <v>2.59</v>
      </c>
      <c r="M62" t="n">
        <v>3.22</v>
      </c>
      <c r="N62" t="n">
        <v>1.94</v>
      </c>
      <c r="O62" t="n">
        <v>5.95</v>
      </c>
      <c r="P62" t="n">
        <v>-5.82</v>
      </c>
      <c r="Q62" t="n">
        <v>-1.39</v>
      </c>
      <c r="R62" t="n">
        <v>3.19</v>
      </c>
      <c r="S62" t="n">
        <v>-2.96</v>
      </c>
      <c r="T62" t="n">
        <v>2.81</v>
      </c>
      <c r="U62" t="n">
        <v>1.9</v>
      </c>
      <c r="V62" t="n">
        <v>2.6</v>
      </c>
      <c r="W62" t="n">
        <v>1.74</v>
      </c>
    </row>
    <row r="63">
      <c r="A63" s="5" t="inlineStr">
        <is>
          <t>Return on Investment in %</t>
        </is>
      </c>
      <c r="B63" s="5" t="inlineStr">
        <is>
          <t>Return on Investment in %</t>
        </is>
      </c>
      <c r="C63" t="n">
        <v>-2.99</v>
      </c>
      <c r="D63" t="n">
        <v>1.98</v>
      </c>
      <c r="E63" t="n">
        <v>4.23</v>
      </c>
      <c r="F63" t="n">
        <v>4.66</v>
      </c>
      <c r="G63" t="n">
        <v>5.91</v>
      </c>
      <c r="H63" t="n">
        <v>5.5</v>
      </c>
      <c r="I63" t="n">
        <v>5.2</v>
      </c>
      <c r="J63" t="n">
        <v>4.89</v>
      </c>
      <c r="K63" t="n">
        <v>5.01</v>
      </c>
      <c r="L63" t="n">
        <v>2.59</v>
      </c>
      <c r="M63" t="n">
        <v>3.22</v>
      </c>
      <c r="N63" t="n">
        <v>1.94</v>
      </c>
      <c r="O63" t="n">
        <v>5.95</v>
      </c>
      <c r="P63" t="n">
        <v>-5.82</v>
      </c>
      <c r="Q63" t="n">
        <v>-1.39</v>
      </c>
      <c r="R63" t="n">
        <v>3.19</v>
      </c>
      <c r="S63" t="n">
        <v>-2.96</v>
      </c>
      <c r="T63" t="n">
        <v>2.81</v>
      </c>
      <c r="U63" t="n">
        <v>1.9</v>
      </c>
      <c r="V63" t="n">
        <v>2.6</v>
      </c>
      <c r="W63" t="n">
        <v>1.74</v>
      </c>
    </row>
    <row r="64">
      <c r="A64" s="5" t="inlineStr">
        <is>
          <t>Arbeitsintensität in %</t>
        </is>
      </c>
      <c r="B64" s="5" t="inlineStr">
        <is>
          <t>Work Intensity in %</t>
        </is>
      </c>
      <c r="C64" t="n">
        <v>46.3</v>
      </c>
      <c r="D64" t="n">
        <v>45.53</v>
      </c>
      <c r="E64" t="n">
        <v>43.73</v>
      </c>
      <c r="F64" t="n">
        <v>51.21</v>
      </c>
      <c r="G64" t="n">
        <v>53.05</v>
      </c>
      <c r="H64" t="n">
        <v>53.45</v>
      </c>
      <c r="I64" t="n">
        <v>60.12</v>
      </c>
      <c r="J64" t="n">
        <v>45.87</v>
      </c>
      <c r="K64" t="n">
        <v>44.3</v>
      </c>
      <c r="L64" t="n">
        <v>46.12</v>
      </c>
      <c r="M64" t="n">
        <v>45.82</v>
      </c>
      <c r="N64" t="n">
        <v>52.34</v>
      </c>
      <c r="O64" t="n">
        <v>50.17</v>
      </c>
      <c r="P64" t="n">
        <v>42.8</v>
      </c>
      <c r="Q64" t="n">
        <v>48.08</v>
      </c>
      <c r="R64" t="n">
        <v>43.65</v>
      </c>
      <c r="S64" t="n">
        <v>33.52</v>
      </c>
      <c r="T64" t="n">
        <v>39.24</v>
      </c>
      <c r="U64" t="n">
        <v>39.18</v>
      </c>
      <c r="V64" t="n">
        <v>39.45</v>
      </c>
      <c r="W64" t="n">
        <v>42.21</v>
      </c>
    </row>
    <row r="65">
      <c r="A65" s="5" t="inlineStr">
        <is>
          <t>Eigenkapitalquote in %</t>
        </is>
      </c>
      <c r="B65" s="5" t="inlineStr">
        <is>
          <t>Equity Ratio in %</t>
        </is>
      </c>
      <c r="C65" t="n">
        <v>36.6</v>
      </c>
      <c r="D65" t="n">
        <v>42.83</v>
      </c>
      <c r="E65" t="n">
        <v>43.56</v>
      </c>
      <c r="F65" t="n">
        <v>49.04</v>
      </c>
      <c r="G65" t="n">
        <v>46.46</v>
      </c>
      <c r="H65" t="n">
        <v>43.33</v>
      </c>
      <c r="I65" t="n">
        <v>35.78</v>
      </c>
      <c r="J65" t="n">
        <v>33.65</v>
      </c>
      <c r="K65" t="n">
        <v>34.74</v>
      </c>
      <c r="L65" t="n">
        <v>37.09</v>
      </c>
      <c r="M65" t="n">
        <v>34.73</v>
      </c>
      <c r="N65" t="n">
        <v>28.32</v>
      </c>
      <c r="O65" t="n">
        <v>29.7</v>
      </c>
      <c r="P65" t="n">
        <v>25.45</v>
      </c>
      <c r="Q65" t="n">
        <v>33.09</v>
      </c>
      <c r="R65" t="n">
        <v>32.61</v>
      </c>
      <c r="S65" t="n">
        <v>24.83</v>
      </c>
      <c r="T65" t="n">
        <v>30.17</v>
      </c>
      <c r="U65" t="n">
        <v>27.91</v>
      </c>
      <c r="V65" t="n">
        <v>25.75</v>
      </c>
      <c r="W65" t="n">
        <v>15.45</v>
      </c>
    </row>
    <row r="66">
      <c r="A66" s="5" t="inlineStr">
        <is>
          <t>Fremdkapitalquote in %</t>
        </is>
      </c>
      <c r="B66" s="5" t="inlineStr">
        <is>
          <t>Debt Ratio in %</t>
        </is>
      </c>
      <c r="C66" t="n">
        <v>63.4</v>
      </c>
      <c r="D66" t="n">
        <v>57.17</v>
      </c>
      <c r="E66" t="n">
        <v>56.44</v>
      </c>
      <c r="F66" t="n">
        <v>50.96</v>
      </c>
      <c r="G66" t="n">
        <v>53.54</v>
      </c>
      <c r="H66" t="n">
        <v>56.67</v>
      </c>
      <c r="I66" t="n">
        <v>64.22</v>
      </c>
      <c r="J66" t="n">
        <v>66.34999999999999</v>
      </c>
      <c r="K66" t="n">
        <v>65.26000000000001</v>
      </c>
      <c r="L66" t="n">
        <v>62.91</v>
      </c>
      <c r="M66" t="n">
        <v>65.27</v>
      </c>
      <c r="N66" t="n">
        <v>71.68000000000001</v>
      </c>
      <c r="O66" t="n">
        <v>70.3</v>
      </c>
      <c r="P66" t="n">
        <v>74.55</v>
      </c>
      <c r="Q66" t="n">
        <v>66.91</v>
      </c>
      <c r="R66" t="n">
        <v>67.39</v>
      </c>
      <c r="S66" t="n">
        <v>75.17</v>
      </c>
      <c r="T66" t="n">
        <v>69.83</v>
      </c>
      <c r="U66" t="n">
        <v>72.09</v>
      </c>
      <c r="V66" t="n">
        <v>74.25</v>
      </c>
      <c r="W66" t="n">
        <v>84.55</v>
      </c>
    </row>
    <row r="67">
      <c r="A67" s="5" t="inlineStr">
        <is>
          <t>Verschuldungsgrad in %</t>
        </is>
      </c>
      <c r="B67" s="5" t="inlineStr">
        <is>
          <t>Finance Gearing in %</t>
        </is>
      </c>
      <c r="C67" t="n">
        <v>173.22</v>
      </c>
      <c r="D67" t="n">
        <v>133.49</v>
      </c>
      <c r="E67" t="n">
        <v>129.57</v>
      </c>
      <c r="F67" t="n">
        <v>103.9</v>
      </c>
      <c r="G67" t="n">
        <v>115.22</v>
      </c>
      <c r="H67" t="n">
        <v>130.77</v>
      </c>
      <c r="I67" t="n">
        <v>179.49</v>
      </c>
      <c r="J67" t="n">
        <v>197.15</v>
      </c>
      <c r="K67" t="n">
        <v>187.86</v>
      </c>
      <c r="L67" t="n">
        <v>169.61</v>
      </c>
      <c r="M67" t="n">
        <v>187.94</v>
      </c>
      <c r="N67" t="n">
        <v>253.16</v>
      </c>
      <c r="O67" t="n">
        <v>236.69</v>
      </c>
      <c r="P67" t="n">
        <v>293</v>
      </c>
      <c r="Q67" t="n">
        <v>202.23</v>
      </c>
      <c r="R67" t="n">
        <v>206.62</v>
      </c>
      <c r="S67" t="n">
        <v>302.71</v>
      </c>
      <c r="T67" t="n">
        <v>231.46</v>
      </c>
      <c r="U67" t="n">
        <v>258.26</v>
      </c>
      <c r="V67" t="n">
        <v>288.35</v>
      </c>
      <c r="W67" t="n">
        <v>547.0599999999999</v>
      </c>
    </row>
    <row r="68">
      <c r="A68" s="5" t="inlineStr">
        <is>
          <t>Bruttoergebnis Marge in %</t>
        </is>
      </c>
      <c r="B68" s="5" t="inlineStr">
        <is>
          <t>Gross Profit Marge in %</t>
        </is>
      </c>
      <c r="C68" t="n">
        <v>28.71</v>
      </c>
      <c r="D68" t="n">
        <v>29.14</v>
      </c>
      <c r="E68" t="n">
        <v>31.14</v>
      </c>
      <c r="F68" t="n">
        <v>30.92</v>
      </c>
      <c r="G68" t="n">
        <v>31.07</v>
      </c>
      <c r="H68" t="n">
        <v>32.09</v>
      </c>
      <c r="I68" t="n">
        <v>31.53</v>
      </c>
      <c r="J68" t="n">
        <v>29.49</v>
      </c>
      <c r="K68" t="n">
        <v>29.09</v>
      </c>
      <c r="L68" t="n">
        <v>29.24</v>
      </c>
      <c r="M68" t="n">
        <v>28.72</v>
      </c>
      <c r="N68" t="n">
        <v>28.13</v>
      </c>
      <c r="O68" t="n">
        <v>25.56</v>
      </c>
      <c r="P68" t="n">
        <v>25.63</v>
      </c>
      <c r="Q68" t="n">
        <v>22.61</v>
      </c>
      <c r="R68" t="n">
        <v>22.47</v>
      </c>
      <c r="S68" t="n">
        <v>21.47</v>
      </c>
      <c r="T68" t="n">
        <v>21.64</v>
      </c>
      <c r="U68" t="n">
        <v>20.79</v>
      </c>
      <c r="V68" t="n">
        <v>19.78</v>
      </c>
    </row>
    <row r="69">
      <c r="A69" s="5" t="inlineStr">
        <is>
          <t>Kurzfristige Vermögensquote in %</t>
        </is>
      </c>
      <c r="B69" s="5" t="inlineStr">
        <is>
          <t>Current Assets Ratio in %</t>
        </is>
      </c>
      <c r="C69" t="n">
        <v>46.3</v>
      </c>
      <c r="D69" t="n">
        <v>45.53</v>
      </c>
      <c r="E69" t="n">
        <v>43.74</v>
      </c>
      <c r="F69" t="n">
        <v>51.21</v>
      </c>
      <c r="G69" t="n">
        <v>53.05</v>
      </c>
      <c r="H69" t="n">
        <v>53.45</v>
      </c>
      <c r="I69" t="n">
        <v>60.12</v>
      </c>
      <c r="J69" t="n">
        <v>45.86</v>
      </c>
      <c r="K69" t="n">
        <v>44.31</v>
      </c>
      <c r="L69" t="n">
        <v>46.11</v>
      </c>
      <c r="M69" t="n">
        <v>45.81</v>
      </c>
      <c r="N69" t="n">
        <v>52.34</v>
      </c>
      <c r="O69" t="n">
        <v>50.17</v>
      </c>
      <c r="P69" t="n">
        <v>42.8</v>
      </c>
      <c r="Q69" t="n">
        <v>48.09</v>
      </c>
      <c r="R69" t="n">
        <v>43.65</v>
      </c>
      <c r="S69" t="n">
        <v>33.52</v>
      </c>
      <c r="T69" t="n">
        <v>39.24</v>
      </c>
      <c r="U69" t="n">
        <v>39.19</v>
      </c>
      <c r="V69" t="n">
        <v>39.46</v>
      </c>
    </row>
    <row r="70">
      <c r="A70" s="5" t="inlineStr">
        <is>
          <t>Nettogewinn Marge in %</t>
        </is>
      </c>
      <c r="B70" s="5" t="inlineStr">
        <is>
          <t>Net Profit Marge in %</t>
        </is>
      </c>
      <c r="C70" t="n">
        <v>-3.5</v>
      </c>
      <c r="D70" t="n">
        <v>2.35</v>
      </c>
      <c r="E70" t="n">
        <v>5.28</v>
      </c>
      <c r="F70" t="n">
        <v>6.34</v>
      </c>
      <c r="G70" t="n">
        <v>7.87</v>
      </c>
      <c r="H70" t="n">
        <v>7.1</v>
      </c>
      <c r="I70" t="n">
        <v>7.78</v>
      </c>
      <c r="J70" t="n">
        <v>5.5</v>
      </c>
      <c r="K70" t="n">
        <v>5.76</v>
      </c>
      <c r="L70" t="n">
        <v>2.99</v>
      </c>
      <c r="M70" t="n">
        <v>3.64</v>
      </c>
      <c r="N70" t="n">
        <v>1.92</v>
      </c>
      <c r="O70" t="n">
        <v>5.43</v>
      </c>
      <c r="P70" t="n">
        <v>-6.64</v>
      </c>
      <c r="Q70" t="n">
        <v>-1.48</v>
      </c>
      <c r="R70" t="n">
        <v>4.02</v>
      </c>
      <c r="S70" t="n">
        <v>-3.1</v>
      </c>
      <c r="T70" t="n">
        <v>2.21</v>
      </c>
      <c r="U70" t="n">
        <v>1.49</v>
      </c>
      <c r="V70" t="n">
        <v>2.18</v>
      </c>
    </row>
    <row r="71">
      <c r="A71" s="5" t="inlineStr">
        <is>
          <t>Operative Ergebnis Marge in %</t>
        </is>
      </c>
      <c r="B71" s="5" t="inlineStr">
        <is>
          <t>EBIT Marge in %</t>
        </is>
      </c>
      <c r="C71" t="n">
        <v>-2.24</v>
      </c>
      <c r="D71" t="n">
        <v>5.38</v>
      </c>
      <c r="E71" t="n">
        <v>8.27</v>
      </c>
      <c r="F71" t="n">
        <v>8.619999999999999</v>
      </c>
      <c r="G71" t="n">
        <v>6.72</v>
      </c>
      <c r="H71" t="n">
        <v>9.74</v>
      </c>
      <c r="I71" t="n">
        <v>9.710000000000001</v>
      </c>
      <c r="J71" t="n">
        <v>7.95</v>
      </c>
      <c r="K71" t="n">
        <v>8.76</v>
      </c>
      <c r="L71" t="n">
        <v>5.38</v>
      </c>
      <c r="M71" t="n">
        <v>6.08</v>
      </c>
      <c r="N71" t="n">
        <v>9.74</v>
      </c>
      <c r="O71" t="n">
        <v>8.119999999999999</v>
      </c>
      <c r="P71" t="n">
        <v>6.86</v>
      </c>
      <c r="Q71" t="n">
        <v>4.66</v>
      </c>
      <c r="R71" t="n">
        <v>2.12</v>
      </c>
      <c r="S71" t="n">
        <v>-1.44</v>
      </c>
      <c r="T71" t="n">
        <v>4.83</v>
      </c>
      <c r="U71" t="n">
        <v>4.38</v>
      </c>
      <c r="V71" t="n">
        <v>4.28</v>
      </c>
    </row>
    <row r="72">
      <c r="A72" s="5" t="inlineStr">
        <is>
          <t>Vermögensumsschlag in %</t>
        </is>
      </c>
      <c r="B72" s="5" t="inlineStr">
        <is>
          <t>Asset Turnover in %</t>
        </is>
      </c>
      <c r="C72" t="n">
        <v>85.45</v>
      </c>
      <c r="D72" t="n">
        <v>84.42</v>
      </c>
      <c r="E72" t="n">
        <v>80.13</v>
      </c>
      <c r="F72" t="n">
        <v>73.54000000000001</v>
      </c>
      <c r="G72" t="n">
        <v>75.13</v>
      </c>
      <c r="H72" t="n">
        <v>77.43000000000001</v>
      </c>
      <c r="I72" t="n">
        <v>66.81999999999999</v>
      </c>
      <c r="J72" t="n">
        <v>88.95999999999999</v>
      </c>
      <c r="K72" t="n">
        <v>87.02</v>
      </c>
      <c r="L72" t="n">
        <v>86.54000000000001</v>
      </c>
      <c r="M72" t="n">
        <v>88.33</v>
      </c>
      <c r="N72" t="n">
        <v>100.99</v>
      </c>
      <c r="O72" t="n">
        <v>109.5</v>
      </c>
      <c r="P72" t="n">
        <v>87.78</v>
      </c>
      <c r="Q72" t="n">
        <v>94</v>
      </c>
      <c r="R72" t="n">
        <v>79.25</v>
      </c>
      <c r="S72" t="n">
        <v>95.56999999999999</v>
      </c>
      <c r="T72" t="n">
        <v>127.18</v>
      </c>
      <c r="U72" t="n">
        <v>127.61</v>
      </c>
      <c r="V72" t="n">
        <v>119.28</v>
      </c>
    </row>
    <row r="73">
      <c r="A73" s="5" t="inlineStr">
        <is>
          <t>Langfristige Vermögensquote in %</t>
        </is>
      </c>
      <c r="B73" s="5" t="inlineStr">
        <is>
          <t>Non-Current Assets Ratio in %</t>
        </is>
      </c>
      <c r="C73" t="n">
        <v>53.7</v>
      </c>
      <c r="D73" t="n">
        <v>54.47</v>
      </c>
      <c r="E73" t="n">
        <v>56.27</v>
      </c>
      <c r="F73" t="n">
        <v>48.79</v>
      </c>
      <c r="G73" t="n">
        <v>46.95</v>
      </c>
      <c r="H73" t="n">
        <v>46.55</v>
      </c>
      <c r="I73" t="n">
        <v>33.91</v>
      </c>
      <c r="J73" t="n">
        <v>47.2</v>
      </c>
      <c r="K73" t="n">
        <v>49.3</v>
      </c>
      <c r="L73" t="n">
        <v>47.05</v>
      </c>
      <c r="M73" t="n">
        <v>47.74</v>
      </c>
      <c r="N73" t="n">
        <v>41.54</v>
      </c>
      <c r="O73" t="n">
        <v>42.14</v>
      </c>
      <c r="P73" t="n">
        <v>48.5</v>
      </c>
      <c r="Q73" t="n">
        <v>39.77</v>
      </c>
      <c r="R73" t="n">
        <v>44.36</v>
      </c>
      <c r="S73" t="n">
        <v>53.09</v>
      </c>
      <c r="T73" t="n">
        <v>48.33</v>
      </c>
      <c r="U73" t="n">
        <v>47.48</v>
      </c>
      <c r="V73" t="n">
        <v>45.23</v>
      </c>
    </row>
    <row r="74">
      <c r="A74" s="5" t="inlineStr">
        <is>
          <t>Gesamtkapitalrentabilität</t>
        </is>
      </c>
      <c r="B74" s="5" t="inlineStr">
        <is>
          <t>ROA Return on Assets in %</t>
        </is>
      </c>
      <c r="C74" t="n">
        <v>-2.99</v>
      </c>
      <c r="D74" t="n">
        <v>1.98</v>
      </c>
      <c r="E74" t="n">
        <v>4.23</v>
      </c>
      <c r="F74" t="n">
        <v>4.66</v>
      </c>
      <c r="G74" t="n">
        <v>5.91</v>
      </c>
      <c r="H74" t="n">
        <v>5.5</v>
      </c>
      <c r="I74" t="n">
        <v>5.2</v>
      </c>
      <c r="J74" t="n">
        <v>4.89</v>
      </c>
      <c r="K74" t="n">
        <v>5.01</v>
      </c>
      <c r="L74" t="n">
        <v>2.59</v>
      </c>
      <c r="M74" t="n">
        <v>3.22</v>
      </c>
      <c r="N74" t="n">
        <v>1.94</v>
      </c>
      <c r="O74" t="n">
        <v>5.95</v>
      </c>
      <c r="P74" t="n">
        <v>-5.83</v>
      </c>
      <c r="Q74" t="n">
        <v>-1.39</v>
      </c>
      <c r="R74" t="n">
        <v>3.19</v>
      </c>
      <c r="S74" t="n">
        <v>-2.96</v>
      </c>
      <c r="T74" t="n">
        <v>2.81</v>
      </c>
      <c r="U74" t="n">
        <v>1.9</v>
      </c>
      <c r="V74" t="n">
        <v>2.6</v>
      </c>
    </row>
    <row r="75">
      <c r="A75" s="5" t="inlineStr">
        <is>
          <t>Ertrag des eingesetzten Kapitals</t>
        </is>
      </c>
      <c r="B75" s="5" t="inlineStr">
        <is>
          <t>ROCE Return on Cap. Empl. in %</t>
        </is>
      </c>
      <c r="C75" t="n">
        <v>-3</v>
      </c>
      <c r="D75" t="n">
        <v>6.78</v>
      </c>
      <c r="E75" t="n">
        <v>10.4</v>
      </c>
      <c r="F75" t="n">
        <v>9.34</v>
      </c>
      <c r="G75" t="n">
        <v>7.51</v>
      </c>
      <c r="H75" t="n">
        <v>10.77</v>
      </c>
      <c r="I75" t="n">
        <v>10.06</v>
      </c>
      <c r="J75" t="n">
        <v>10.91</v>
      </c>
      <c r="K75" t="n">
        <v>12.38</v>
      </c>
      <c r="L75" t="n">
        <v>8.470000000000001</v>
      </c>
      <c r="M75" t="n">
        <v>9.81</v>
      </c>
      <c r="N75" t="n">
        <v>20.19</v>
      </c>
      <c r="O75" t="n">
        <v>18.59</v>
      </c>
      <c r="P75" t="n">
        <v>9.68</v>
      </c>
      <c r="Q75" t="n">
        <v>7.8</v>
      </c>
      <c r="R75" t="inlineStr">
        <is>
          <t>-</t>
        </is>
      </c>
      <c r="S75" t="inlineStr">
        <is>
          <t>-</t>
        </is>
      </c>
      <c r="T75" t="inlineStr">
        <is>
          <t>-</t>
        </is>
      </c>
      <c r="U75" t="inlineStr">
        <is>
          <t>-</t>
        </is>
      </c>
      <c r="V75" t="inlineStr">
        <is>
          <t>-</t>
        </is>
      </c>
    </row>
    <row r="76">
      <c r="A76" s="5" t="inlineStr">
        <is>
          <t>Eigenkapital zu Anlagevermögen</t>
        </is>
      </c>
      <c r="B76" s="5" t="inlineStr">
        <is>
          <t>Equity to Fixed Assets in %</t>
        </is>
      </c>
      <c r="C76" t="n">
        <v>68.14</v>
      </c>
      <c r="D76" t="n">
        <v>78.62</v>
      </c>
      <c r="E76" t="n">
        <v>77.37</v>
      </c>
      <c r="F76" t="n">
        <v>100.5</v>
      </c>
      <c r="G76" t="n">
        <v>98.95999999999999</v>
      </c>
      <c r="H76" t="n">
        <v>93.08</v>
      </c>
      <c r="I76" t="n">
        <v>105.52</v>
      </c>
      <c r="J76" t="n">
        <v>71.3</v>
      </c>
      <c r="K76" t="n">
        <v>70.48</v>
      </c>
      <c r="L76" t="n">
        <v>78.84999999999999</v>
      </c>
      <c r="M76" t="n">
        <v>72.78</v>
      </c>
      <c r="N76" t="n">
        <v>68.17</v>
      </c>
      <c r="O76" t="n">
        <v>70.45999999999999</v>
      </c>
      <c r="P76" t="n">
        <v>52.48</v>
      </c>
      <c r="Q76" t="n">
        <v>83.18000000000001</v>
      </c>
      <c r="R76" t="n">
        <v>73.55</v>
      </c>
      <c r="S76" t="n">
        <v>46.78</v>
      </c>
      <c r="T76" t="n">
        <v>62.43</v>
      </c>
      <c r="U76" t="n">
        <v>58.79</v>
      </c>
      <c r="V76" t="n">
        <v>56.92</v>
      </c>
    </row>
    <row r="77">
      <c r="A77" s="5" t="inlineStr">
        <is>
          <t>Liquidität Dritten Grades</t>
        </is>
      </c>
      <c r="B77" s="5" t="inlineStr">
        <is>
          <t>Current Ratio in %</t>
        </is>
      </c>
      <c r="C77" t="n">
        <v>127.12</v>
      </c>
      <c r="D77" t="n">
        <v>137.85</v>
      </c>
      <c r="E77" t="n">
        <v>120.52</v>
      </c>
      <c r="F77" t="n">
        <v>159.35</v>
      </c>
      <c r="G77" t="n">
        <v>162.03</v>
      </c>
      <c r="H77" t="n">
        <v>178.52</v>
      </c>
      <c r="I77" t="n">
        <v>169.52</v>
      </c>
      <c r="J77" t="n">
        <v>130.49</v>
      </c>
      <c r="K77" t="n">
        <v>115.3</v>
      </c>
      <c r="L77" t="n">
        <v>102.3</v>
      </c>
      <c r="M77" t="n">
        <v>101.24</v>
      </c>
      <c r="N77" t="n">
        <v>102.01</v>
      </c>
      <c r="O77" t="n">
        <v>96.16</v>
      </c>
      <c r="P77" t="n">
        <v>113.25</v>
      </c>
      <c r="Q77" t="n">
        <v>109.47</v>
      </c>
      <c r="R77" t="inlineStr">
        <is>
          <t>-</t>
        </is>
      </c>
      <c r="S77" t="inlineStr">
        <is>
          <t>-</t>
        </is>
      </c>
      <c r="T77" t="inlineStr">
        <is>
          <t>-</t>
        </is>
      </c>
      <c r="U77" t="inlineStr">
        <is>
          <t>-</t>
        </is>
      </c>
      <c r="V77" t="inlineStr">
        <is>
          <t>-</t>
        </is>
      </c>
    </row>
    <row r="78">
      <c r="A78" s="5" t="inlineStr">
        <is>
          <t>Operativer Cashflow</t>
        </is>
      </c>
      <c r="B78" s="5" t="inlineStr">
        <is>
          <t>Operating Cashflow in M</t>
        </is>
      </c>
      <c r="C78" t="n">
        <v>2008.8537</v>
      </c>
      <c r="D78" t="n">
        <v>2790.3754</v>
      </c>
      <c r="E78" t="n">
        <v>5303.236400000001</v>
      </c>
      <c r="F78" t="n">
        <v>8776.075000000001</v>
      </c>
      <c r="G78" t="n">
        <v>4587.275</v>
      </c>
      <c r="H78" t="n">
        <v>3091.55</v>
      </c>
      <c r="I78" t="n">
        <v>2438.975</v>
      </c>
      <c r="J78" t="n">
        <v>1950.025</v>
      </c>
      <c r="K78" t="n">
        <v>2354.6061</v>
      </c>
      <c r="L78" t="n">
        <v>2448.216</v>
      </c>
      <c r="M78" t="n">
        <v>972.302</v>
      </c>
      <c r="N78" t="n">
        <v>1055.012</v>
      </c>
      <c r="O78" t="n">
        <v>4449.12</v>
      </c>
      <c r="P78" t="n">
        <v>5279.04</v>
      </c>
      <c r="Q78" t="n">
        <v>1979.64</v>
      </c>
      <c r="R78" t="n">
        <v>-6399.52</v>
      </c>
      <c r="S78" t="n">
        <v>3065.688</v>
      </c>
      <c r="T78" t="n">
        <v>1162.956</v>
      </c>
      <c r="U78" t="n">
        <v>590.58</v>
      </c>
      <c r="V78" t="n">
        <v>2069.55</v>
      </c>
    </row>
    <row r="79">
      <c r="A79" s="5" t="inlineStr">
        <is>
          <t>Aktienrückkauf</t>
        </is>
      </c>
      <c r="B79" s="5" t="inlineStr">
        <is>
          <t>Share Buyback in M</t>
        </is>
      </c>
      <c r="C79" t="n">
        <v>0</v>
      </c>
      <c r="D79" t="n">
        <v>5.849999999999994</v>
      </c>
      <c r="E79" t="n">
        <v>6.159999999999997</v>
      </c>
      <c r="F79" t="n">
        <v>0</v>
      </c>
      <c r="G79" t="n">
        <v>0</v>
      </c>
      <c r="H79" t="n">
        <v>0</v>
      </c>
      <c r="I79" t="n">
        <v>0</v>
      </c>
      <c r="J79" t="n">
        <v>-8.689999999999998</v>
      </c>
      <c r="K79" t="n">
        <v>-0.009999999999990905</v>
      </c>
      <c r="L79" t="n">
        <v>0</v>
      </c>
      <c r="M79" t="n">
        <v>0</v>
      </c>
      <c r="N79" t="n">
        <v>0.1999999999999886</v>
      </c>
      <c r="O79" t="n">
        <v>4</v>
      </c>
      <c r="P79" t="n">
        <v>0</v>
      </c>
      <c r="Q79" t="n">
        <v>0</v>
      </c>
      <c r="R79" t="n">
        <v>6.400000000000006</v>
      </c>
      <c r="S79" t="n">
        <v>0.4000000000000057</v>
      </c>
      <c r="T79" t="n">
        <v>-1.800000000000011</v>
      </c>
      <c r="U79" t="n">
        <v>-4</v>
      </c>
      <c r="V79" t="n">
        <v>-45</v>
      </c>
    </row>
    <row r="80">
      <c r="A80" s="5" t="inlineStr">
        <is>
          <t>Umsatzwachstum 1J in %</t>
        </is>
      </c>
      <c r="B80" s="5" t="inlineStr">
        <is>
          <t>Revenue Growth 1Y in %</t>
        </is>
      </c>
      <c r="C80" t="n">
        <v>1.08</v>
      </c>
      <c r="D80" t="n">
        <v>4.84</v>
      </c>
      <c r="E80" t="n">
        <v>2.52</v>
      </c>
      <c r="F80" t="n">
        <v>-2.33</v>
      </c>
      <c r="G80" t="n">
        <v>1.84</v>
      </c>
      <c r="H80" t="n">
        <v>4.54</v>
      </c>
      <c r="I80" t="n">
        <v>-24.48</v>
      </c>
      <c r="J80" t="n">
        <v>5.59</v>
      </c>
      <c r="K80" t="n">
        <v>22.61</v>
      </c>
      <c r="L80" t="n">
        <v>0.16</v>
      </c>
      <c r="M80" t="n">
        <v>-14.83</v>
      </c>
      <c r="N80" t="n">
        <v>-0.38</v>
      </c>
      <c r="O80" t="n">
        <v>19.63</v>
      </c>
      <c r="P80" t="n">
        <v>-3.38</v>
      </c>
      <c r="Q80" t="n">
        <v>10.82</v>
      </c>
      <c r="R80" t="n">
        <v>-36.61</v>
      </c>
      <c r="S80" t="n">
        <v>-25.43</v>
      </c>
      <c r="T80" t="n">
        <v>-2.63</v>
      </c>
      <c r="U80" t="n">
        <v>0.24</v>
      </c>
      <c r="V80" t="n">
        <v>17.99</v>
      </c>
    </row>
    <row r="81">
      <c r="A81" s="5" t="inlineStr">
        <is>
          <t>Umsatzwachstum 3J in %</t>
        </is>
      </c>
      <c r="B81" s="5" t="inlineStr">
        <is>
          <t>Revenue Growth 3Y in %</t>
        </is>
      </c>
      <c r="C81" t="n">
        <v>2.81</v>
      </c>
      <c r="D81" t="n">
        <v>1.68</v>
      </c>
      <c r="E81" t="n">
        <v>0.68</v>
      </c>
      <c r="F81" t="n">
        <v>1.35</v>
      </c>
      <c r="G81" t="n">
        <v>-6.03</v>
      </c>
      <c r="H81" t="n">
        <v>-4.78</v>
      </c>
      <c r="I81" t="n">
        <v>1.24</v>
      </c>
      <c r="J81" t="n">
        <v>9.449999999999999</v>
      </c>
      <c r="K81" t="n">
        <v>2.65</v>
      </c>
      <c r="L81" t="n">
        <v>-5.02</v>
      </c>
      <c r="M81" t="n">
        <v>1.47</v>
      </c>
      <c r="N81" t="n">
        <v>5.29</v>
      </c>
      <c r="O81" t="n">
        <v>9.02</v>
      </c>
      <c r="P81" t="n">
        <v>-9.720000000000001</v>
      </c>
      <c r="Q81" t="n">
        <v>-17.07</v>
      </c>
      <c r="R81" t="n">
        <v>-21.56</v>
      </c>
      <c r="S81" t="n">
        <v>-9.27</v>
      </c>
      <c r="T81" t="n">
        <v>5.2</v>
      </c>
      <c r="U81" t="inlineStr">
        <is>
          <t>-</t>
        </is>
      </c>
      <c r="V81" t="inlineStr">
        <is>
          <t>-</t>
        </is>
      </c>
    </row>
    <row r="82">
      <c r="A82" s="5" t="inlineStr">
        <is>
          <t>Umsatzwachstum 5J in %</t>
        </is>
      </c>
      <c r="B82" s="5" t="inlineStr">
        <is>
          <t>Revenue Growth 5Y in %</t>
        </is>
      </c>
      <c r="C82" t="n">
        <v>1.59</v>
      </c>
      <c r="D82" t="n">
        <v>2.28</v>
      </c>
      <c r="E82" t="n">
        <v>-3.58</v>
      </c>
      <c r="F82" t="n">
        <v>-2.97</v>
      </c>
      <c r="G82" t="n">
        <v>2.02</v>
      </c>
      <c r="H82" t="n">
        <v>1.68</v>
      </c>
      <c r="I82" t="n">
        <v>-2.19</v>
      </c>
      <c r="J82" t="n">
        <v>2.63</v>
      </c>
      <c r="K82" t="n">
        <v>5.44</v>
      </c>
      <c r="L82" t="n">
        <v>0.24</v>
      </c>
      <c r="M82" t="n">
        <v>2.37</v>
      </c>
      <c r="N82" t="n">
        <v>-1.98</v>
      </c>
      <c r="O82" t="n">
        <v>-6.99</v>
      </c>
      <c r="P82" t="n">
        <v>-11.45</v>
      </c>
      <c r="Q82" t="n">
        <v>-10.72</v>
      </c>
      <c r="R82" t="n">
        <v>-9.289999999999999</v>
      </c>
      <c r="S82" t="inlineStr">
        <is>
          <t>-</t>
        </is>
      </c>
      <c r="T82" t="inlineStr">
        <is>
          <t>-</t>
        </is>
      </c>
      <c r="U82" t="inlineStr">
        <is>
          <t>-</t>
        </is>
      </c>
      <c r="V82" t="inlineStr">
        <is>
          <t>-</t>
        </is>
      </c>
    </row>
    <row r="83">
      <c r="A83" s="5" t="inlineStr">
        <is>
          <t>Umsatzwachstum 10J in %</t>
        </is>
      </c>
      <c r="B83" s="5" t="inlineStr">
        <is>
          <t>Revenue Growth 10Y in %</t>
        </is>
      </c>
      <c r="C83" t="n">
        <v>1.64</v>
      </c>
      <c r="D83" t="n">
        <v>0.05</v>
      </c>
      <c r="E83" t="n">
        <v>-0.48</v>
      </c>
      <c r="F83" t="n">
        <v>1.23</v>
      </c>
      <c r="G83" t="n">
        <v>1.13</v>
      </c>
      <c r="H83" t="n">
        <v>2.03</v>
      </c>
      <c r="I83" t="n">
        <v>-2.09</v>
      </c>
      <c r="J83" t="n">
        <v>-2.18</v>
      </c>
      <c r="K83" t="n">
        <v>-3</v>
      </c>
      <c r="L83" t="n">
        <v>-5.24</v>
      </c>
      <c r="M83" t="n">
        <v>-3.46</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-250.44</v>
      </c>
      <c r="D84" t="n">
        <v>-53.39</v>
      </c>
      <c r="E84" t="n">
        <v>-14.51</v>
      </c>
      <c r="F84" t="n">
        <v>-21.36</v>
      </c>
      <c r="G84" t="n">
        <v>12.88</v>
      </c>
      <c r="H84" t="n">
        <v>-4.58</v>
      </c>
      <c r="I84" t="n">
        <v>6.87</v>
      </c>
      <c r="J84" t="n">
        <v>0.77</v>
      </c>
      <c r="K84" t="n">
        <v>136.36</v>
      </c>
      <c r="L84" t="n">
        <v>-17.81</v>
      </c>
      <c r="M84" t="n">
        <v>61.24</v>
      </c>
      <c r="N84" t="n">
        <v>-64.73</v>
      </c>
      <c r="O84" t="n">
        <v>-197.92</v>
      </c>
      <c r="P84" t="n">
        <v>333.68</v>
      </c>
      <c r="Q84" t="n">
        <v>-140.72</v>
      </c>
      <c r="R84" t="n">
        <v>-182.23</v>
      </c>
      <c r="S84" t="n">
        <v>-204.75</v>
      </c>
      <c r="T84" t="n">
        <v>44.18</v>
      </c>
      <c r="U84" t="n">
        <v>-31.47</v>
      </c>
      <c r="V84" t="n">
        <v>52.67</v>
      </c>
    </row>
    <row r="85">
      <c r="A85" s="5" t="inlineStr">
        <is>
          <t>Gewinnwachstum 3J in %</t>
        </is>
      </c>
      <c r="B85" s="5" t="inlineStr">
        <is>
          <t>Earnings Growth 3Y in %</t>
        </is>
      </c>
      <c r="C85" t="n">
        <v>-106.11</v>
      </c>
      <c r="D85" t="n">
        <v>-29.75</v>
      </c>
      <c r="E85" t="n">
        <v>-7.66</v>
      </c>
      <c r="F85" t="n">
        <v>-4.35</v>
      </c>
      <c r="G85" t="n">
        <v>5.06</v>
      </c>
      <c r="H85" t="n">
        <v>1.02</v>
      </c>
      <c r="I85" t="n">
        <v>48</v>
      </c>
      <c r="J85" t="n">
        <v>39.77</v>
      </c>
      <c r="K85" t="n">
        <v>59.93</v>
      </c>
      <c r="L85" t="n">
        <v>-7.1</v>
      </c>
      <c r="M85" t="n">
        <v>-67.14</v>
      </c>
      <c r="N85" t="n">
        <v>23.68</v>
      </c>
      <c r="O85" t="n">
        <v>-1.65</v>
      </c>
      <c r="P85" t="n">
        <v>3.58</v>
      </c>
      <c r="Q85" t="n">
        <v>-175.9</v>
      </c>
      <c r="R85" t="n">
        <v>-114.27</v>
      </c>
      <c r="S85" t="n">
        <v>-64.01000000000001</v>
      </c>
      <c r="T85" t="n">
        <v>21.79</v>
      </c>
      <c r="U85" t="inlineStr">
        <is>
          <t>-</t>
        </is>
      </c>
      <c r="V85" t="inlineStr">
        <is>
          <t>-</t>
        </is>
      </c>
    </row>
    <row r="86">
      <c r="A86" s="5" t="inlineStr">
        <is>
          <t>Gewinnwachstum 5J in %</t>
        </is>
      </c>
      <c r="B86" s="5" t="inlineStr">
        <is>
          <t>Earnings Growth 5Y in %</t>
        </is>
      </c>
      <c r="C86" t="n">
        <v>-65.36</v>
      </c>
      <c r="D86" t="n">
        <v>-16.19</v>
      </c>
      <c r="E86" t="n">
        <v>-4.14</v>
      </c>
      <c r="F86" t="n">
        <v>-1.08</v>
      </c>
      <c r="G86" t="n">
        <v>30.46</v>
      </c>
      <c r="H86" t="n">
        <v>24.32</v>
      </c>
      <c r="I86" t="n">
        <v>37.49</v>
      </c>
      <c r="J86" t="n">
        <v>23.17</v>
      </c>
      <c r="K86" t="n">
        <v>-16.57</v>
      </c>
      <c r="L86" t="n">
        <v>22.89</v>
      </c>
      <c r="M86" t="n">
        <v>-1.69</v>
      </c>
      <c r="N86" t="n">
        <v>-50.38</v>
      </c>
      <c r="O86" t="n">
        <v>-78.39</v>
      </c>
      <c r="P86" t="n">
        <v>-29.97</v>
      </c>
      <c r="Q86" t="n">
        <v>-103</v>
      </c>
      <c r="R86" t="n">
        <v>-64.31999999999999</v>
      </c>
      <c r="S86" t="inlineStr">
        <is>
          <t>-</t>
        </is>
      </c>
      <c r="T86" t="inlineStr">
        <is>
          <t>-</t>
        </is>
      </c>
      <c r="U86" t="inlineStr">
        <is>
          <t>-</t>
        </is>
      </c>
      <c r="V86" t="inlineStr">
        <is>
          <t>-</t>
        </is>
      </c>
    </row>
    <row r="87">
      <c r="A87" s="5" t="inlineStr">
        <is>
          <t>Gewinnwachstum 10J in %</t>
        </is>
      </c>
      <c r="B87" s="5" t="inlineStr">
        <is>
          <t>Earnings Growth 10Y in %</t>
        </is>
      </c>
      <c r="C87" t="n">
        <v>-20.52</v>
      </c>
      <c r="D87" t="n">
        <v>10.65</v>
      </c>
      <c r="E87" t="n">
        <v>9.51</v>
      </c>
      <c r="F87" t="n">
        <v>-8.83</v>
      </c>
      <c r="G87" t="n">
        <v>26.68</v>
      </c>
      <c r="H87" t="n">
        <v>11.32</v>
      </c>
      <c r="I87" t="n">
        <v>-6.45</v>
      </c>
      <c r="J87" t="n">
        <v>-27.61</v>
      </c>
      <c r="K87" t="n">
        <v>-23.27</v>
      </c>
      <c r="L87" t="n">
        <v>-40.05</v>
      </c>
      <c r="M87" t="n">
        <v>-33</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inlineStr">
        <is>
          <t>-</t>
        </is>
      </c>
      <c r="D88" t="n">
        <v>-2.17</v>
      </c>
      <c r="E88" t="n">
        <v>-7.37</v>
      </c>
      <c r="F88" t="n">
        <v>-24.07</v>
      </c>
      <c r="G88" t="n">
        <v>0.65</v>
      </c>
      <c r="H88" t="n">
        <v>0.9</v>
      </c>
      <c r="I88" t="n">
        <v>0.53</v>
      </c>
      <c r="J88" t="n">
        <v>0.63</v>
      </c>
      <c r="K88" t="n">
        <v>-0.78</v>
      </c>
      <c r="L88" t="n">
        <v>1.31</v>
      </c>
      <c r="M88" t="n">
        <v>-10.59</v>
      </c>
      <c r="N88" t="n">
        <v>-0.45</v>
      </c>
      <c r="O88" t="n">
        <v>-0.2</v>
      </c>
      <c r="P88" t="inlineStr">
        <is>
          <t>-</t>
        </is>
      </c>
      <c r="Q88" t="inlineStr">
        <is>
          <t>-</t>
        </is>
      </c>
      <c r="R88" t="n">
        <v>-0.16</v>
      </c>
      <c r="S88" t="inlineStr">
        <is>
          <t>-</t>
        </is>
      </c>
      <c r="T88" t="inlineStr">
        <is>
          <t>-</t>
        </is>
      </c>
      <c r="U88" t="inlineStr">
        <is>
          <t>-</t>
        </is>
      </c>
      <c r="V88" t="inlineStr">
        <is>
          <t>-</t>
        </is>
      </c>
    </row>
    <row r="89">
      <c r="A89" s="5" t="inlineStr">
        <is>
          <t>EBIT-Wachstum 1J in %</t>
        </is>
      </c>
      <c r="B89" s="5" t="inlineStr">
        <is>
          <t>EBIT Growth 1Y in %</t>
        </is>
      </c>
      <c r="C89" t="n">
        <v>-141.99</v>
      </c>
      <c r="D89" t="n">
        <v>-31.79</v>
      </c>
      <c r="E89" t="n">
        <v>-1.58</v>
      </c>
      <c r="F89" t="n">
        <v>25.24</v>
      </c>
      <c r="G89" t="n">
        <v>-29.76</v>
      </c>
      <c r="H89" t="n">
        <v>4.84</v>
      </c>
      <c r="I89" t="n">
        <v>-7.74</v>
      </c>
      <c r="J89" t="n">
        <v>-4.17</v>
      </c>
      <c r="K89" t="n">
        <v>99.83</v>
      </c>
      <c r="L89" t="n">
        <v>-11.45</v>
      </c>
      <c r="M89" t="n">
        <v>-46.81</v>
      </c>
      <c r="N89" t="n">
        <v>19.42</v>
      </c>
      <c r="O89" t="n">
        <v>41.58</v>
      </c>
      <c r="P89" t="n">
        <v>42.41</v>
      </c>
      <c r="Q89" t="n">
        <v>143.21</v>
      </c>
      <c r="R89" t="n">
        <v>-193.28</v>
      </c>
      <c r="S89" t="n">
        <v>-122.25</v>
      </c>
      <c r="T89" t="n">
        <v>7.4</v>
      </c>
      <c r="U89" t="n">
        <v>2.63</v>
      </c>
      <c r="V89" t="n">
        <v>66.84</v>
      </c>
    </row>
    <row r="90">
      <c r="A90" s="5" t="inlineStr">
        <is>
          <t>EBIT-Wachstum 3J in %</t>
        </is>
      </c>
      <c r="B90" s="5" t="inlineStr">
        <is>
          <t>EBIT Growth 3Y in %</t>
        </is>
      </c>
      <c r="C90" t="n">
        <v>-58.45</v>
      </c>
      <c r="D90" t="n">
        <v>-2.71</v>
      </c>
      <c r="E90" t="n">
        <v>-2.03</v>
      </c>
      <c r="F90" t="n">
        <v>0.11</v>
      </c>
      <c r="G90" t="n">
        <v>-10.89</v>
      </c>
      <c r="H90" t="n">
        <v>-2.36</v>
      </c>
      <c r="I90" t="n">
        <v>29.31</v>
      </c>
      <c r="J90" t="n">
        <v>28.07</v>
      </c>
      <c r="K90" t="n">
        <v>13.86</v>
      </c>
      <c r="L90" t="n">
        <v>-12.95</v>
      </c>
      <c r="M90" t="n">
        <v>4.73</v>
      </c>
      <c r="N90" t="n">
        <v>34.47</v>
      </c>
      <c r="O90" t="n">
        <v>75.73</v>
      </c>
      <c r="P90" t="n">
        <v>-2.55</v>
      </c>
      <c r="Q90" t="n">
        <v>-57.44</v>
      </c>
      <c r="R90" t="n">
        <v>-102.71</v>
      </c>
      <c r="S90" t="n">
        <v>-37.41</v>
      </c>
      <c r="T90" t="n">
        <v>25.62</v>
      </c>
      <c r="U90" t="inlineStr">
        <is>
          <t>-</t>
        </is>
      </c>
      <c r="V90" t="inlineStr">
        <is>
          <t>-</t>
        </is>
      </c>
    </row>
    <row r="91">
      <c r="A91" s="5" t="inlineStr">
        <is>
          <t>EBIT-Wachstum 5J in %</t>
        </is>
      </c>
      <c r="B91" s="5" t="inlineStr">
        <is>
          <t>EBIT Growth 5Y in %</t>
        </is>
      </c>
      <c r="C91" t="n">
        <v>-35.98</v>
      </c>
      <c r="D91" t="n">
        <v>-6.61</v>
      </c>
      <c r="E91" t="n">
        <v>-1.8</v>
      </c>
      <c r="F91" t="n">
        <v>-2.32</v>
      </c>
      <c r="G91" t="n">
        <v>12.6</v>
      </c>
      <c r="H91" t="n">
        <v>16.26</v>
      </c>
      <c r="I91" t="n">
        <v>5.93</v>
      </c>
      <c r="J91" t="n">
        <v>11.36</v>
      </c>
      <c r="K91" t="n">
        <v>20.51</v>
      </c>
      <c r="L91" t="n">
        <v>9.029999999999999</v>
      </c>
      <c r="M91" t="n">
        <v>39.96</v>
      </c>
      <c r="N91" t="n">
        <v>10.67</v>
      </c>
      <c r="O91" t="n">
        <v>-17.67</v>
      </c>
      <c r="P91" t="n">
        <v>-24.5</v>
      </c>
      <c r="Q91" t="n">
        <v>-32.46</v>
      </c>
      <c r="R91" t="n">
        <v>-47.73</v>
      </c>
      <c r="S91" t="inlineStr">
        <is>
          <t>-</t>
        </is>
      </c>
      <c r="T91" t="inlineStr">
        <is>
          <t>-</t>
        </is>
      </c>
      <c r="U91" t="inlineStr">
        <is>
          <t>-</t>
        </is>
      </c>
      <c r="V91" t="inlineStr">
        <is>
          <t>-</t>
        </is>
      </c>
    </row>
    <row r="92">
      <c r="A92" s="5" t="inlineStr">
        <is>
          <t>EBIT-Wachstum 10J in %</t>
        </is>
      </c>
      <c r="B92" s="5" t="inlineStr">
        <is>
          <t>EBIT Growth 10Y in %</t>
        </is>
      </c>
      <c r="C92" t="n">
        <v>-9.859999999999999</v>
      </c>
      <c r="D92" t="n">
        <v>-0.34</v>
      </c>
      <c r="E92" t="n">
        <v>4.78</v>
      </c>
      <c r="F92" t="n">
        <v>9.1</v>
      </c>
      <c r="G92" t="n">
        <v>10.81</v>
      </c>
      <c r="H92" t="n">
        <v>28.11</v>
      </c>
      <c r="I92" t="n">
        <v>8.300000000000001</v>
      </c>
      <c r="J92" t="n">
        <v>-3.15</v>
      </c>
      <c r="K92" t="n">
        <v>-1.99</v>
      </c>
      <c r="L92" t="n">
        <v>-11.71</v>
      </c>
      <c r="M92" t="n">
        <v>-3.88</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-28.01</v>
      </c>
      <c r="D93" t="n">
        <v>-45.68</v>
      </c>
      <c r="E93" t="n">
        <v>-37.57</v>
      </c>
      <c r="F93" t="n">
        <v>91.31</v>
      </c>
      <c r="G93" t="n">
        <v>48.38</v>
      </c>
      <c r="H93" t="n">
        <v>26.76</v>
      </c>
      <c r="I93" t="n">
        <v>25.07</v>
      </c>
      <c r="J93" t="n">
        <v>-20.92</v>
      </c>
      <c r="K93" t="n">
        <v>-3.83</v>
      </c>
      <c r="L93" t="n">
        <v>151.8</v>
      </c>
      <c r="M93" t="n">
        <v>-7.84</v>
      </c>
      <c r="N93" t="n">
        <v>-76.26000000000001</v>
      </c>
      <c r="O93" t="n">
        <v>-13.89</v>
      </c>
      <c r="P93" t="n">
        <v>166.67</v>
      </c>
      <c r="Q93" t="n">
        <v>-130.93</v>
      </c>
      <c r="R93" t="n">
        <v>-315.85</v>
      </c>
      <c r="S93" t="n">
        <v>164.15</v>
      </c>
      <c r="T93" t="n">
        <v>95.09999999999999</v>
      </c>
      <c r="U93" t="n">
        <v>-72.05</v>
      </c>
      <c r="V93" t="n">
        <v>43.14</v>
      </c>
    </row>
    <row r="94">
      <c r="A94" s="5" t="inlineStr">
        <is>
          <t>Op.Cashflow Wachstum 3J in %</t>
        </is>
      </c>
      <c r="B94" s="5" t="inlineStr">
        <is>
          <t>Op.Cashflow Wachstum 3Y in %</t>
        </is>
      </c>
      <c r="C94" t="n">
        <v>-37.09</v>
      </c>
      <c r="D94" t="n">
        <v>2.69</v>
      </c>
      <c r="E94" t="n">
        <v>34.04</v>
      </c>
      <c r="F94" t="n">
        <v>55.48</v>
      </c>
      <c r="G94" t="n">
        <v>33.4</v>
      </c>
      <c r="H94" t="n">
        <v>10.3</v>
      </c>
      <c r="I94" t="n">
        <v>0.11</v>
      </c>
      <c r="J94" t="n">
        <v>42.35</v>
      </c>
      <c r="K94" t="n">
        <v>46.71</v>
      </c>
      <c r="L94" t="n">
        <v>22.57</v>
      </c>
      <c r="M94" t="n">
        <v>-32.66</v>
      </c>
      <c r="N94" t="n">
        <v>25.51</v>
      </c>
      <c r="O94" t="n">
        <v>7.28</v>
      </c>
      <c r="P94" t="n">
        <v>-93.37</v>
      </c>
      <c r="Q94" t="n">
        <v>-94.20999999999999</v>
      </c>
      <c r="R94" t="n">
        <v>-18.87</v>
      </c>
      <c r="S94" t="n">
        <v>62.4</v>
      </c>
      <c r="T94" t="n">
        <v>22.06</v>
      </c>
      <c r="U94" t="inlineStr">
        <is>
          <t>-</t>
        </is>
      </c>
      <c r="V94" t="inlineStr">
        <is>
          <t>-</t>
        </is>
      </c>
    </row>
    <row r="95">
      <c r="A95" s="5" t="inlineStr">
        <is>
          <t>Op.Cashflow Wachstum 5J in %</t>
        </is>
      </c>
      <c r="B95" s="5" t="inlineStr">
        <is>
          <t>Op.Cashflow Wachstum 5Y in %</t>
        </is>
      </c>
      <c r="C95" t="n">
        <v>5.69</v>
      </c>
      <c r="D95" t="n">
        <v>16.64</v>
      </c>
      <c r="E95" t="n">
        <v>30.79</v>
      </c>
      <c r="F95" t="n">
        <v>34.12</v>
      </c>
      <c r="G95" t="n">
        <v>15.09</v>
      </c>
      <c r="H95" t="n">
        <v>35.78</v>
      </c>
      <c r="I95" t="n">
        <v>28.86</v>
      </c>
      <c r="J95" t="n">
        <v>8.59</v>
      </c>
      <c r="K95" t="n">
        <v>10</v>
      </c>
      <c r="L95" t="n">
        <v>44.1</v>
      </c>
      <c r="M95" t="n">
        <v>-12.45</v>
      </c>
      <c r="N95" t="n">
        <v>-74.05</v>
      </c>
      <c r="O95" t="n">
        <v>-25.97</v>
      </c>
      <c r="P95" t="n">
        <v>-4.17</v>
      </c>
      <c r="Q95" t="n">
        <v>-51.92</v>
      </c>
      <c r="R95" t="n">
        <v>-17.1</v>
      </c>
      <c r="S95" t="inlineStr">
        <is>
          <t>-</t>
        </is>
      </c>
      <c r="T95" t="inlineStr">
        <is>
          <t>-</t>
        </is>
      </c>
      <c r="U95" t="inlineStr">
        <is>
          <t>-</t>
        </is>
      </c>
      <c r="V95" t="inlineStr">
        <is>
          <t>-</t>
        </is>
      </c>
    </row>
    <row r="96">
      <c r="A96" s="5" t="inlineStr">
        <is>
          <t>Op.Cashflow Wachstum 10J in %</t>
        </is>
      </c>
      <c r="B96" s="5" t="inlineStr">
        <is>
          <t>Op.Cashflow Wachstum 10Y in %</t>
        </is>
      </c>
      <c r="C96" t="n">
        <v>20.73</v>
      </c>
      <c r="D96" t="n">
        <v>22.75</v>
      </c>
      <c r="E96" t="n">
        <v>19.69</v>
      </c>
      <c r="F96" t="n">
        <v>22.06</v>
      </c>
      <c r="G96" t="n">
        <v>29.59</v>
      </c>
      <c r="H96" t="n">
        <v>11.66</v>
      </c>
      <c r="I96" t="n">
        <v>-22.6</v>
      </c>
      <c r="J96" t="n">
        <v>-8.69</v>
      </c>
      <c r="K96" t="n">
        <v>2.91</v>
      </c>
      <c r="L96" t="n">
        <v>-3.91</v>
      </c>
      <c r="M96" t="n">
        <v>-14.78</v>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564.2</v>
      </c>
      <c r="D97" t="n">
        <v>715</v>
      </c>
      <c r="E97" t="n">
        <v>427.2</v>
      </c>
      <c r="F97" t="n">
        <v>1166</v>
      </c>
      <c r="G97" t="n">
        <v>1243</v>
      </c>
      <c r="H97" t="n">
        <v>1371</v>
      </c>
      <c r="I97" t="n">
        <v>1594</v>
      </c>
      <c r="J97" t="n">
        <v>689.6</v>
      </c>
      <c r="K97" t="n">
        <v>365.3</v>
      </c>
      <c r="L97" t="n">
        <v>53.6</v>
      </c>
      <c r="M97" t="n">
        <v>28.7</v>
      </c>
      <c r="N97" t="n">
        <v>53.7</v>
      </c>
      <c r="O97" t="n">
        <v>-94.7</v>
      </c>
      <c r="P97" t="n">
        <v>248.3</v>
      </c>
      <c r="Q97" t="n">
        <v>198.6</v>
      </c>
      <c r="R97" t="n">
        <v>2236</v>
      </c>
      <c r="S97" t="n">
        <v>2246</v>
      </c>
      <c r="T97" t="n">
        <v>2649</v>
      </c>
      <c r="U97" t="n">
        <v>2708</v>
      </c>
      <c r="V97" t="n">
        <v>2910</v>
      </c>
      <c r="W97" t="n">
        <v>3043</v>
      </c>
    </row>
  </sheetData>
  <pageMargins bottom="1" footer="0.5" header="0.5" left="0.75" right="0.75" top="1"/>
</worksheet>
</file>

<file path=xl/worksheets/sheet24.xml><?xml version="1.0" encoding="utf-8"?>
<worksheet xmlns="http://schemas.openxmlformats.org/spreadsheetml/2006/main">
  <sheetPr>
    <outlinePr summaryBelow="1" summaryRight="1"/>
    <pageSetUpPr/>
  </sheetPr>
  <dimension ref="A1:P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9"/>
    <col customWidth="1" max="16" min="16" width="9"/>
  </cols>
  <sheetData>
    <row r="1">
      <c r="A1" s="1" t="inlineStr">
        <is>
          <t xml:space="preserve">GERRESHEIMER </t>
        </is>
      </c>
      <c r="B1" s="2" t="inlineStr">
        <is>
          <t>WKN: A0LD6E  ISIN: DE000A0LD6E6  Symbol:GXI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1864</t>
        </is>
      </c>
      <c r="C4" s="5" t="inlineStr">
        <is>
          <t>Telefon / Phone</t>
        </is>
      </c>
      <c r="D4" s="5" t="inlineStr"/>
      <c r="E4" t="inlineStr">
        <is>
          <t>+49-211-6181-00</t>
        </is>
      </c>
      <c r="G4" t="inlineStr">
        <is>
          <t>19.02.2020</t>
        </is>
      </c>
      <c r="H4" t="inlineStr">
        <is>
          <t>Publication Of Annual Report</t>
        </is>
      </c>
      <c r="J4" t="inlineStr">
        <is>
          <t>Norges Bank</t>
        </is>
      </c>
      <c r="L4" t="inlineStr">
        <is>
          <t>2,85%</t>
        </is>
      </c>
    </row>
    <row r="5">
      <c r="A5" s="5" t="inlineStr">
        <is>
          <t>Ticker</t>
        </is>
      </c>
      <c r="B5" t="inlineStr">
        <is>
          <t>GXI</t>
        </is>
      </c>
      <c r="C5" s="5" t="inlineStr">
        <is>
          <t>Fax</t>
        </is>
      </c>
      <c r="D5" s="5" t="inlineStr"/>
      <c r="E5" t="inlineStr">
        <is>
          <t>+49-211-6181-295</t>
        </is>
      </c>
      <c r="G5" t="inlineStr">
        <is>
          <t>09.04.2020</t>
        </is>
      </c>
      <c r="H5" t="inlineStr">
        <is>
          <t>Result Q1</t>
        </is>
      </c>
      <c r="J5" t="inlineStr">
        <is>
          <t>Franklin Advisory Services LLC</t>
        </is>
      </c>
      <c r="L5" t="inlineStr">
        <is>
          <t>2,98%</t>
        </is>
      </c>
    </row>
    <row r="6">
      <c r="A6" s="5" t="inlineStr">
        <is>
          <t>Gelistet Seit / Listed Since</t>
        </is>
      </c>
      <c r="B6" t="inlineStr">
        <is>
          <t>11.06.2007</t>
        </is>
      </c>
      <c r="C6" s="5" t="inlineStr">
        <is>
          <t>Internet</t>
        </is>
      </c>
      <c r="D6" s="5" t="inlineStr"/>
      <c r="E6" t="inlineStr">
        <is>
          <t>http://www.gerresheimer.com</t>
        </is>
      </c>
      <c r="G6" t="inlineStr">
        <is>
          <t>24.06.2020</t>
        </is>
      </c>
      <c r="H6" t="inlineStr">
        <is>
          <t>Annual General Meeting</t>
        </is>
      </c>
      <c r="J6" t="inlineStr">
        <is>
          <t>BlackRock Inc.</t>
        </is>
      </c>
      <c r="L6" t="inlineStr">
        <is>
          <t>2,96%</t>
        </is>
      </c>
    </row>
    <row r="7">
      <c r="A7" s="5" t="inlineStr">
        <is>
          <t>Nominalwert / Nominal Value</t>
        </is>
      </c>
      <c r="B7" t="inlineStr">
        <is>
          <t>1,00</t>
        </is>
      </c>
      <c r="C7" s="5" t="inlineStr">
        <is>
          <t>E-Mail</t>
        </is>
      </c>
      <c r="D7" s="5" t="inlineStr"/>
      <c r="E7" t="inlineStr">
        <is>
          <t>info@gerresheimer.com</t>
        </is>
      </c>
      <c r="G7" t="inlineStr">
        <is>
          <t>14.07.2020</t>
        </is>
      </c>
      <c r="H7" t="inlineStr">
        <is>
          <t>Score Half Year</t>
        </is>
      </c>
      <c r="J7" t="inlineStr">
        <is>
          <t>Templeton Investment Counsel, LLC</t>
        </is>
      </c>
      <c r="L7" t="inlineStr">
        <is>
          <t>2,98%</t>
        </is>
      </c>
    </row>
    <row r="8">
      <c r="A8" s="5" t="inlineStr">
        <is>
          <t>Land / Country</t>
        </is>
      </c>
      <c r="B8" t="inlineStr">
        <is>
          <t>Deutschland</t>
        </is>
      </c>
      <c r="C8" s="5" t="inlineStr">
        <is>
          <t>Inv. Relations Telefon / Phone</t>
        </is>
      </c>
      <c r="D8" s="5" t="inlineStr"/>
      <c r="E8" t="inlineStr">
        <is>
          <t>+49-211-6181-314</t>
        </is>
      </c>
      <c r="G8" t="inlineStr">
        <is>
          <t>13.10.2020</t>
        </is>
      </c>
      <c r="H8" t="inlineStr">
        <is>
          <t>Q3 Earnings</t>
        </is>
      </c>
      <c r="J8" t="inlineStr">
        <is>
          <t>Neuberger Berman Investment Advisers LLC</t>
        </is>
      </c>
      <c r="L8" t="inlineStr">
        <is>
          <t>3,06%</t>
        </is>
      </c>
    </row>
    <row r="9">
      <c r="A9" s="5" t="inlineStr">
        <is>
          <t>Währung / Currency</t>
        </is>
      </c>
      <c r="B9" t="inlineStr">
        <is>
          <t>EUR</t>
        </is>
      </c>
      <c r="C9" s="5" t="inlineStr">
        <is>
          <t>Inv. Relations E-Mail</t>
        </is>
      </c>
      <c r="D9" s="5" t="inlineStr"/>
      <c r="E9" t="inlineStr">
        <is>
          <t>jens-philipp.briemle@gerresheimer.com</t>
        </is>
      </c>
      <c r="J9" t="inlineStr">
        <is>
          <t>NN Group N.V.</t>
        </is>
      </c>
      <c r="L9" t="inlineStr">
        <is>
          <t>10,05%</t>
        </is>
      </c>
    </row>
    <row r="10">
      <c r="A10" s="5" t="inlineStr">
        <is>
          <t>Branche / Industry</t>
        </is>
      </c>
      <c r="B10" t="inlineStr">
        <is>
          <t>Medical Equipment</t>
        </is>
      </c>
      <c r="C10" s="5" t="inlineStr">
        <is>
          <t>Kontaktperson / Contact Person</t>
        </is>
      </c>
      <c r="D10" s="5" t="inlineStr"/>
      <c r="E10" t="inlineStr">
        <is>
          <t>Jens-Philipp Briemle</t>
        </is>
      </c>
      <c r="J10" t="inlineStr">
        <is>
          <t>Ameriprise Financial, Inc.</t>
        </is>
      </c>
      <c r="L10" t="inlineStr">
        <is>
          <t>3,00%</t>
        </is>
      </c>
    </row>
    <row r="11">
      <c r="A11" s="5" t="inlineStr">
        <is>
          <t>Sektor / Sector</t>
        </is>
      </c>
      <c r="B11" t="inlineStr">
        <is>
          <t>Health Service</t>
        </is>
      </c>
      <c r="J11" t="inlineStr">
        <is>
          <t>Schroders plc</t>
        </is>
      </c>
      <c r="L11" t="inlineStr">
        <is>
          <t>4,82%</t>
        </is>
      </c>
    </row>
    <row r="12">
      <c r="A12" s="5" t="inlineStr">
        <is>
          <t>Typ / Genre</t>
        </is>
      </c>
      <c r="B12" t="inlineStr">
        <is>
          <t>Stammaktie</t>
        </is>
      </c>
      <c r="J12" t="inlineStr">
        <is>
          <t>Fidelity Funds SICAV</t>
        </is>
      </c>
      <c r="L12" t="inlineStr">
        <is>
          <t>3,05%</t>
        </is>
      </c>
    </row>
    <row r="13">
      <c r="A13" s="5" t="inlineStr">
        <is>
          <t>Adresse / Address</t>
        </is>
      </c>
      <c r="B13" t="inlineStr">
        <is>
          <t>Gerresheimer AGKlaus-Bungert-Straße 4  D-40468 Düsseldorf</t>
        </is>
      </c>
    </row>
    <row r="14">
      <c r="A14" s="5" t="inlineStr">
        <is>
          <t>Management</t>
        </is>
      </c>
      <c r="B14" t="inlineStr">
        <is>
          <t>Dietmar Siemssen, Dr. Bernd Metzner, Dr. Lukas Burkhardt</t>
        </is>
      </c>
    </row>
    <row r="15">
      <c r="A15" s="5" t="inlineStr">
        <is>
          <t>Aufsichtsrat / Board</t>
        </is>
      </c>
      <c r="B15" t="inlineStr">
        <is>
          <t>Dr. Axel Herberg, Francesco Grioli, Andrea Abt, Heike Arndt, Dr. Karin Louise Dorrepaal, Franz Hartinger, Katja Schnitzler, Dr. Peter Noé, Markus Rocholz, Paul Schilling, Theodor Stuth, Udo J. Vetter</t>
        </is>
      </c>
    </row>
    <row r="16">
      <c r="A16" s="5" t="inlineStr">
        <is>
          <t>Beschreibung</t>
        </is>
      </c>
      <c r="B16" t="inlineStr">
        <is>
          <t>Der Gerresheimer Konzern ist ein international führender Anbieter von hochwertigen Verpackungs- und Systemlösungen aus Glas und Kunststoff. Der wichtigste Absatzmarkt des Unternehmens ist die Pharma- und Medizinindustrie weltweit. Auf Basis eigener Entwicklungen und modernster Produktionstechnologien bietet Gerresheimer zum einen pharmazeutische Primärverpackungen und Drug Delivery-Systeme an, zum anderen Diagnostiksysteme und das komplette Spektrum an Glasprodukten für die Life Science Forschung. Kleinere Geschäftsanteile entfallen auf die Bereiche Kosmetik und technische Kunststoffsysteme, insbesondere für die Automobilzuliefererindustrie, sowie auf Nischensegmente der Nahrungsmittel- und Getränkeindustrie. Copyright 2014 FINANCE BASE AG</t>
        </is>
      </c>
    </row>
    <row r="17">
      <c r="A17" s="5" t="inlineStr">
        <is>
          <t>Profile</t>
        </is>
      </c>
      <c r="B17" t="inlineStr">
        <is>
          <t>The Gerresheimer Group is an internationally leading provider of high-quality packaging and system solutions made of glass and plastic. The main market of the company is the pharmaceutical and medical industries. Based on own developments and modernster production technologies offers Gerresheimer primary pharmaceutical packaging and drug delivery systems as well as diagnostic systems and a full range of glass products for the life science research. Smaller shares relate to cosmetics and technical plastic systems, particularly for the automotive industry, as well as to niche segments of the food and beverage industry.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30.11</t>
        </is>
      </c>
      <c r="B19" s="5" t="inlineStr">
        <is>
          <t>Balance Sheet in M  EUR per  30.11</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1392</v>
      </c>
      <c r="D20" t="n">
        <v>1368</v>
      </c>
      <c r="E20" t="n">
        <v>1348</v>
      </c>
      <c r="F20" t="n">
        <v>1376</v>
      </c>
      <c r="G20" t="n">
        <v>1377</v>
      </c>
      <c r="H20" t="n">
        <v>1290</v>
      </c>
      <c r="I20" t="n">
        <v>1266</v>
      </c>
      <c r="J20" t="n">
        <v>1219</v>
      </c>
      <c r="K20" t="n">
        <v>1095</v>
      </c>
      <c r="L20" t="n">
        <v>1025</v>
      </c>
      <c r="M20" t="n">
        <v>1000</v>
      </c>
      <c r="N20" t="n">
        <v>1060</v>
      </c>
      <c r="O20" t="n">
        <v>957.7</v>
      </c>
      <c r="P20" t="n">
        <v>957.7</v>
      </c>
    </row>
    <row r="21">
      <c r="A21" s="5" t="inlineStr">
        <is>
          <t>Bruttoergebnis vom Umsatz</t>
        </is>
      </c>
      <c r="B21" s="5" t="inlineStr">
        <is>
          <t>Gross Profit</t>
        </is>
      </c>
      <c r="C21" t="n">
        <v>277.2</v>
      </c>
      <c r="D21" t="n">
        <v>400.1</v>
      </c>
      <c r="E21" t="n">
        <v>413.8</v>
      </c>
      <c r="F21" t="n">
        <v>431.7</v>
      </c>
      <c r="G21" t="n">
        <v>405</v>
      </c>
      <c r="H21" t="n">
        <v>356.1</v>
      </c>
      <c r="I21" t="n">
        <v>364.2</v>
      </c>
      <c r="J21" t="n">
        <v>357.4</v>
      </c>
      <c r="K21" t="n">
        <v>321.1</v>
      </c>
      <c r="L21" t="n">
        <v>305.8</v>
      </c>
      <c r="M21" t="n">
        <v>265.3</v>
      </c>
      <c r="N21" t="n">
        <v>293.3</v>
      </c>
      <c r="O21" t="n">
        <v>274.2</v>
      </c>
      <c r="P21" t="n">
        <v>274.2</v>
      </c>
    </row>
    <row r="22">
      <c r="A22" s="5" t="inlineStr">
        <is>
          <t>Operatives Ergebnis (EBIT)</t>
        </is>
      </c>
      <c r="B22" s="5" t="inlineStr">
        <is>
          <t>EBIT Earning Before Interest &amp; Tax</t>
        </is>
      </c>
      <c r="C22" t="n">
        <v>123.8</v>
      </c>
      <c r="D22" t="n">
        <v>139.5</v>
      </c>
      <c r="E22" t="n">
        <v>180.8</v>
      </c>
      <c r="F22" t="n">
        <v>180.5</v>
      </c>
      <c r="G22" t="n">
        <v>193.6</v>
      </c>
      <c r="H22" t="n">
        <v>129.9</v>
      </c>
      <c r="I22" t="n">
        <v>132.9</v>
      </c>
      <c r="J22" t="n">
        <v>128.5</v>
      </c>
      <c r="K22" t="n">
        <v>109.3</v>
      </c>
      <c r="L22" t="n">
        <v>95</v>
      </c>
      <c r="M22" t="n">
        <v>60.4</v>
      </c>
      <c r="N22" t="n">
        <v>61</v>
      </c>
      <c r="O22" t="n">
        <v>53.3</v>
      </c>
      <c r="P22" t="n">
        <v>53.3</v>
      </c>
    </row>
    <row r="23">
      <c r="A23" s="5" t="inlineStr">
        <is>
          <t>Finanzergebnis</t>
        </is>
      </c>
      <c r="B23" s="5" t="inlineStr">
        <is>
          <t>Financial Result</t>
        </is>
      </c>
      <c r="C23" t="n">
        <v>-25.6</v>
      </c>
      <c r="D23" t="n">
        <v>-32.3</v>
      </c>
      <c r="E23" t="n">
        <v>-35.3</v>
      </c>
      <c r="F23" t="n">
        <v>-33.6</v>
      </c>
      <c r="G23" t="n">
        <v>-34.6</v>
      </c>
      <c r="H23" t="n">
        <v>-30.6</v>
      </c>
      <c r="I23" t="n">
        <v>-34.1</v>
      </c>
      <c r="J23" t="n">
        <v>-32.7</v>
      </c>
      <c r="K23" t="n">
        <v>-36.8</v>
      </c>
      <c r="L23" t="n">
        <v>-34.3</v>
      </c>
      <c r="M23" t="n">
        <v>-40.3</v>
      </c>
      <c r="N23" t="n">
        <v>-43.7</v>
      </c>
      <c r="O23" t="n">
        <v>-77.5</v>
      </c>
      <c r="P23" t="n">
        <v>-77.5</v>
      </c>
    </row>
    <row r="24">
      <c r="A24" s="5" t="inlineStr">
        <is>
          <t>Ergebnis vor Steuer (EBT)</t>
        </is>
      </c>
      <c r="B24" s="5" t="inlineStr">
        <is>
          <t>EBT Earning Before Tax</t>
        </is>
      </c>
      <c r="C24" t="n">
        <v>98.2</v>
      </c>
      <c r="D24" t="n">
        <v>107.2</v>
      </c>
      <c r="E24" t="n">
        <v>145.5</v>
      </c>
      <c r="F24" t="n">
        <v>146.9</v>
      </c>
      <c r="G24" t="n">
        <v>159</v>
      </c>
      <c r="H24" t="n">
        <v>99.3</v>
      </c>
      <c r="I24" t="n">
        <v>98.8</v>
      </c>
      <c r="J24" t="n">
        <v>95.8</v>
      </c>
      <c r="K24" t="n">
        <v>72.5</v>
      </c>
      <c r="L24" t="n">
        <v>60.7</v>
      </c>
      <c r="M24" t="n">
        <v>20.1</v>
      </c>
      <c r="N24" t="n">
        <v>17.3</v>
      </c>
      <c r="O24" t="n">
        <v>-24.2</v>
      </c>
      <c r="P24" t="n">
        <v>-24.2</v>
      </c>
    </row>
    <row r="25">
      <c r="A25" s="5" t="inlineStr">
        <is>
          <t>Steuern auf Einkommen und Ertrag</t>
        </is>
      </c>
      <c r="B25" s="5" t="inlineStr">
        <is>
          <t>Taxes on income and earnings</t>
        </is>
      </c>
      <c r="C25" t="n">
        <v>15.5</v>
      </c>
      <c r="D25" t="n">
        <v>-23.9</v>
      </c>
      <c r="E25" t="n">
        <v>42.4</v>
      </c>
      <c r="F25" t="n">
        <v>42.5</v>
      </c>
      <c r="G25" t="n">
        <v>46.4</v>
      </c>
      <c r="H25" t="n">
        <v>26.5</v>
      </c>
      <c r="I25" t="n">
        <v>30.3</v>
      </c>
      <c r="J25" t="n">
        <v>29.2</v>
      </c>
      <c r="K25" t="n">
        <v>18.1</v>
      </c>
      <c r="L25" t="n">
        <v>14</v>
      </c>
      <c r="M25" t="n">
        <v>13.2</v>
      </c>
      <c r="N25" t="n">
        <v>12.8</v>
      </c>
      <c r="O25" t="n">
        <v>-25.1</v>
      </c>
      <c r="P25" t="n">
        <v>-25.1</v>
      </c>
    </row>
    <row r="26">
      <c r="A26" s="5" t="inlineStr">
        <is>
          <t>Ergebnis nach Steuer</t>
        </is>
      </c>
      <c r="B26" s="5" t="inlineStr">
        <is>
          <t>Earnings after tax</t>
        </is>
      </c>
      <c r="C26" t="n">
        <v>82.7</v>
      </c>
      <c r="D26" t="n">
        <v>131.1</v>
      </c>
      <c r="E26" t="n">
        <v>103.1</v>
      </c>
      <c r="F26" t="n">
        <v>104.5</v>
      </c>
      <c r="G26" t="n">
        <v>112.7</v>
      </c>
      <c r="H26" t="n">
        <v>72.90000000000001</v>
      </c>
      <c r="I26" t="n">
        <v>68.5</v>
      </c>
      <c r="J26" t="n">
        <v>66.5</v>
      </c>
      <c r="K26" t="n">
        <v>54.4</v>
      </c>
      <c r="L26" t="n">
        <v>46.7</v>
      </c>
      <c r="M26" t="n">
        <v>7</v>
      </c>
      <c r="N26" t="n">
        <v>4.5</v>
      </c>
      <c r="O26" t="n">
        <v>0.8</v>
      </c>
      <c r="P26" t="n">
        <v>0.8</v>
      </c>
    </row>
    <row r="27">
      <c r="A27" s="5" t="inlineStr">
        <is>
          <t>Minderheitenanteil</t>
        </is>
      </c>
      <c r="B27" s="5" t="inlineStr">
        <is>
          <t>Minority Share</t>
        </is>
      </c>
      <c r="C27" t="n">
        <v>-1.9</v>
      </c>
      <c r="D27" t="n">
        <v>-2.2</v>
      </c>
      <c r="E27" t="n">
        <v>-2.2</v>
      </c>
      <c r="F27" t="n">
        <v>-46.6</v>
      </c>
      <c r="G27" t="n">
        <v>-8.4</v>
      </c>
      <c r="H27" t="n">
        <v>-6.5</v>
      </c>
      <c r="I27" t="n">
        <v>-6.3</v>
      </c>
      <c r="J27" t="n">
        <v>-6.3</v>
      </c>
      <c r="K27" t="n">
        <v>-3.9</v>
      </c>
      <c r="L27" t="n">
        <v>-3.5</v>
      </c>
      <c r="M27" t="n">
        <v>-1.2</v>
      </c>
      <c r="N27" t="n">
        <v>-3.8</v>
      </c>
      <c r="O27" t="n">
        <v>-2.1</v>
      </c>
      <c r="P27" t="n">
        <v>-2.1</v>
      </c>
    </row>
    <row r="28">
      <c r="A28" s="5" t="inlineStr">
        <is>
          <t>Jahresüberschuss/-fehlbetrag</t>
        </is>
      </c>
      <c r="B28" s="5" t="inlineStr">
        <is>
          <t>Net Profit</t>
        </is>
      </c>
      <c r="C28" t="n">
        <v>80.8</v>
      </c>
      <c r="D28" t="n">
        <v>129</v>
      </c>
      <c r="E28" t="n">
        <v>100.9</v>
      </c>
      <c r="F28" t="n">
        <v>121.6</v>
      </c>
      <c r="G28" t="n">
        <v>104.2</v>
      </c>
      <c r="H28" t="n">
        <v>66.3</v>
      </c>
      <c r="I28" t="n">
        <v>62.2</v>
      </c>
      <c r="J28" t="n">
        <v>60.2</v>
      </c>
      <c r="K28" t="n">
        <v>50.5</v>
      </c>
      <c r="L28" t="n">
        <v>43.2</v>
      </c>
      <c r="M28" t="n">
        <v>5.8</v>
      </c>
      <c r="N28" t="n">
        <v>0.7</v>
      </c>
      <c r="O28" t="n">
        <v>-1.2</v>
      </c>
      <c r="P28" t="n">
        <v>-1.2</v>
      </c>
    </row>
    <row r="29">
      <c r="A29" s="5" t="inlineStr">
        <is>
          <t>Summe Umlaufvermögen</t>
        </is>
      </c>
      <c r="B29" s="5" t="inlineStr">
        <is>
          <t>Current Assets</t>
        </is>
      </c>
      <c r="C29" t="n">
        <v>544.8</v>
      </c>
      <c r="D29" t="n">
        <v>571.9</v>
      </c>
      <c r="E29" t="n">
        <v>715.2</v>
      </c>
      <c r="F29" t="n">
        <v>542.7</v>
      </c>
      <c r="G29" t="n">
        <v>537.5</v>
      </c>
      <c r="H29" t="n">
        <v>502.2</v>
      </c>
      <c r="I29" t="n">
        <v>487</v>
      </c>
      <c r="J29" t="n">
        <v>484.5</v>
      </c>
      <c r="K29" t="n">
        <v>478.5</v>
      </c>
      <c r="L29" t="n">
        <v>364.5</v>
      </c>
      <c r="M29" t="n">
        <v>335.6</v>
      </c>
      <c r="N29" t="n">
        <v>457</v>
      </c>
      <c r="O29" t="n">
        <v>386.4</v>
      </c>
      <c r="P29" t="n">
        <v>386.4</v>
      </c>
    </row>
    <row r="30">
      <c r="A30" s="5" t="inlineStr">
        <is>
          <t>Summe Anlagevermögen</t>
        </is>
      </c>
      <c r="B30" s="5" t="inlineStr">
        <is>
          <t>Fixed Assets</t>
        </is>
      </c>
      <c r="C30" t="n">
        <v>2096</v>
      </c>
      <c r="D30" t="n">
        <v>2159</v>
      </c>
      <c r="E30" t="n">
        <v>1729</v>
      </c>
      <c r="F30" t="n">
        <v>1832</v>
      </c>
      <c r="G30" t="n">
        <v>1882</v>
      </c>
      <c r="H30" t="n">
        <v>1154</v>
      </c>
      <c r="I30" t="n">
        <v>1129</v>
      </c>
      <c r="J30" t="n">
        <v>1073</v>
      </c>
      <c r="K30" t="n">
        <v>1037</v>
      </c>
      <c r="L30" t="n">
        <v>993.3</v>
      </c>
      <c r="M30" t="n">
        <v>1005</v>
      </c>
      <c r="N30" t="n">
        <v>1081</v>
      </c>
      <c r="O30" t="n">
        <v>1056</v>
      </c>
      <c r="P30" t="n">
        <v>1056</v>
      </c>
    </row>
    <row r="31">
      <c r="A31" s="5" t="inlineStr">
        <is>
          <t>Summe Aktiva</t>
        </is>
      </c>
      <c r="B31" s="5" t="inlineStr">
        <is>
          <t>Total Assets</t>
        </is>
      </c>
      <c r="C31" t="n">
        <v>2641</v>
      </c>
      <c r="D31" t="n">
        <v>2731</v>
      </c>
      <c r="E31" t="n">
        <v>2444</v>
      </c>
      <c r="F31" t="n">
        <v>2374</v>
      </c>
      <c r="G31" t="n">
        <v>2420</v>
      </c>
      <c r="H31" t="n">
        <v>1656</v>
      </c>
      <c r="I31" t="n">
        <v>1616</v>
      </c>
      <c r="J31" t="n">
        <v>1558</v>
      </c>
      <c r="K31" t="n">
        <v>1515</v>
      </c>
      <c r="L31" t="n">
        <v>1358</v>
      </c>
      <c r="M31" t="n">
        <v>1341</v>
      </c>
      <c r="N31" t="n">
        <v>1538</v>
      </c>
      <c r="O31" t="n">
        <v>1442</v>
      </c>
      <c r="P31" t="n">
        <v>1442</v>
      </c>
    </row>
    <row r="32">
      <c r="A32" s="5" t="inlineStr">
        <is>
          <t>Summe kurzfristiges Fremdkapital</t>
        </is>
      </c>
      <c r="B32" s="5" t="inlineStr">
        <is>
          <t>Short-Term Debt</t>
        </is>
      </c>
      <c r="C32" t="n">
        <v>890.8</v>
      </c>
      <c r="D32" t="n">
        <v>768.4</v>
      </c>
      <c r="E32" t="n">
        <v>673.3</v>
      </c>
      <c r="F32" t="n">
        <v>541.1</v>
      </c>
      <c r="G32" t="n">
        <v>669.2</v>
      </c>
      <c r="H32" t="n">
        <v>455.8</v>
      </c>
      <c r="I32" t="n">
        <v>433.6</v>
      </c>
      <c r="J32" t="n">
        <v>364.2</v>
      </c>
      <c r="K32" t="n">
        <v>333</v>
      </c>
      <c r="L32" t="n">
        <v>336.7</v>
      </c>
      <c r="M32" t="n">
        <v>338.8</v>
      </c>
      <c r="N32" t="n">
        <v>416.4</v>
      </c>
      <c r="O32" t="n">
        <v>272.3</v>
      </c>
      <c r="P32" t="n">
        <v>272.3</v>
      </c>
    </row>
    <row r="33">
      <c r="A33" s="5" t="inlineStr">
        <is>
          <t>Summe langfristiges Fremdkapital</t>
        </is>
      </c>
      <c r="B33" s="5" t="inlineStr">
        <is>
          <t>Long-Term Debt</t>
        </is>
      </c>
      <c r="C33" t="n">
        <v>808.9</v>
      </c>
      <c r="D33" t="n">
        <v>1072</v>
      </c>
      <c r="E33" t="n">
        <v>981.2</v>
      </c>
      <c r="F33" t="n">
        <v>1070</v>
      </c>
      <c r="G33" t="n">
        <v>1053</v>
      </c>
      <c r="H33" t="n">
        <v>595.7</v>
      </c>
      <c r="I33" t="n">
        <v>618.8</v>
      </c>
      <c r="J33" t="n">
        <v>613.4</v>
      </c>
      <c r="K33" t="n">
        <v>629.8</v>
      </c>
      <c r="L33" t="n">
        <v>491.7</v>
      </c>
      <c r="M33" t="n">
        <v>521.6</v>
      </c>
      <c r="N33" t="n">
        <v>642.8</v>
      </c>
      <c r="O33" t="n">
        <v>664.7</v>
      </c>
      <c r="P33" t="n">
        <v>664.7</v>
      </c>
    </row>
    <row r="34">
      <c r="A34" s="5" t="inlineStr">
        <is>
          <t>Summe Fremdkapital</t>
        </is>
      </c>
      <c r="B34" s="5" t="inlineStr">
        <is>
          <t>Total Liabilities</t>
        </is>
      </c>
      <c r="C34" t="n">
        <v>1700</v>
      </c>
      <c r="D34" t="n">
        <v>1841</v>
      </c>
      <c r="E34" t="n">
        <v>1655</v>
      </c>
      <c r="F34" t="n">
        <v>1611</v>
      </c>
      <c r="G34" t="n">
        <v>1722</v>
      </c>
      <c r="H34" t="n">
        <v>1052</v>
      </c>
      <c r="I34" t="n">
        <v>1052</v>
      </c>
      <c r="J34" t="n">
        <v>977.6</v>
      </c>
      <c r="K34" t="n">
        <v>962.8</v>
      </c>
      <c r="L34" t="n">
        <v>828.4</v>
      </c>
      <c r="M34" t="n">
        <v>860.4</v>
      </c>
      <c r="N34" t="n">
        <v>1059</v>
      </c>
      <c r="O34" t="n">
        <v>937</v>
      </c>
      <c r="P34" t="n">
        <v>937</v>
      </c>
    </row>
    <row r="35">
      <c r="A35" s="5" t="inlineStr">
        <is>
          <t>Minderheitenanteil</t>
        </is>
      </c>
      <c r="B35" s="5" t="inlineStr">
        <is>
          <t>Minority Share</t>
        </is>
      </c>
      <c r="C35" t="n">
        <v>16.5</v>
      </c>
      <c r="D35" t="n">
        <v>17.5</v>
      </c>
      <c r="E35" t="n">
        <v>36.5</v>
      </c>
      <c r="F35" t="n">
        <v>37.1</v>
      </c>
      <c r="G35" t="n">
        <v>71.7</v>
      </c>
      <c r="H35" t="n">
        <v>61</v>
      </c>
      <c r="I35" t="n">
        <v>57.5</v>
      </c>
      <c r="J35" t="n">
        <v>45</v>
      </c>
      <c r="K35" t="n">
        <v>40.6</v>
      </c>
      <c r="L35" t="n">
        <v>40.8</v>
      </c>
      <c r="M35" t="n">
        <v>36.8</v>
      </c>
      <c r="N35" t="n">
        <v>45</v>
      </c>
      <c r="O35" t="n">
        <v>39</v>
      </c>
      <c r="P35" t="n">
        <v>39</v>
      </c>
    </row>
    <row r="36">
      <c r="A36" s="5" t="inlineStr">
        <is>
          <t>Summe Eigenkapital</t>
        </is>
      </c>
      <c r="B36" s="5" t="inlineStr">
        <is>
          <t>Equity</t>
        </is>
      </c>
      <c r="C36" t="n">
        <v>925.1</v>
      </c>
      <c r="D36" t="n">
        <v>872.7</v>
      </c>
      <c r="E36" t="n">
        <v>753.1</v>
      </c>
      <c r="F36" t="n">
        <v>726.2</v>
      </c>
      <c r="G36" t="n">
        <v>626.4</v>
      </c>
      <c r="H36" t="n">
        <v>543.4</v>
      </c>
      <c r="I36" t="n">
        <v>505.9</v>
      </c>
      <c r="J36" t="n">
        <v>535.1</v>
      </c>
      <c r="K36" t="n">
        <v>511.6</v>
      </c>
      <c r="L36" t="n">
        <v>488.6</v>
      </c>
      <c r="M36" t="n">
        <v>443.4</v>
      </c>
      <c r="N36" t="n">
        <v>434.1</v>
      </c>
      <c r="O36" t="n">
        <v>466.1</v>
      </c>
      <c r="P36" t="n">
        <v>466.1</v>
      </c>
    </row>
    <row r="37">
      <c r="A37" s="5" t="inlineStr">
        <is>
          <t>Summe Passiva</t>
        </is>
      </c>
      <c r="B37" s="5" t="inlineStr">
        <is>
          <t>Liabilities &amp; Shareholder Equity</t>
        </is>
      </c>
      <c r="C37" t="n">
        <v>2641</v>
      </c>
      <c r="D37" t="n">
        <v>2731</v>
      </c>
      <c r="E37" t="n">
        <v>2444</v>
      </c>
      <c r="F37" t="n">
        <v>2374</v>
      </c>
      <c r="G37" t="n">
        <v>2420</v>
      </c>
      <c r="H37" t="n">
        <v>1656</v>
      </c>
      <c r="I37" t="n">
        <v>1616</v>
      </c>
      <c r="J37" t="n">
        <v>1558</v>
      </c>
      <c r="K37" t="n">
        <v>1515</v>
      </c>
      <c r="L37" t="n">
        <v>1358</v>
      </c>
      <c r="M37" t="n">
        <v>1341</v>
      </c>
      <c r="N37" t="n">
        <v>1538</v>
      </c>
      <c r="O37" t="n">
        <v>1442</v>
      </c>
      <c r="P37" t="n">
        <v>1442</v>
      </c>
    </row>
    <row r="38">
      <c r="A38" s="5" t="inlineStr">
        <is>
          <t>Mio.Aktien im Umlauf</t>
        </is>
      </c>
      <c r="B38" s="5" t="inlineStr">
        <is>
          <t>Million shares outstanding</t>
        </is>
      </c>
      <c r="C38" t="n">
        <v>31.4</v>
      </c>
      <c r="D38" t="n">
        <v>31.4</v>
      </c>
      <c r="E38" t="n">
        <v>31.4</v>
      </c>
      <c r="F38" t="n">
        <v>31.4</v>
      </c>
      <c r="G38" t="n">
        <v>31.4</v>
      </c>
      <c r="H38" t="n">
        <v>31.4</v>
      </c>
      <c r="I38" t="n">
        <v>31.4</v>
      </c>
      <c r="J38" t="n">
        <v>31.4</v>
      </c>
      <c r="K38" t="n">
        <v>31.4</v>
      </c>
      <c r="L38" t="n">
        <v>31.4</v>
      </c>
      <c r="M38" t="n">
        <v>31.4</v>
      </c>
      <c r="N38" t="n">
        <v>31.4</v>
      </c>
      <c r="O38" t="n">
        <v>31.4</v>
      </c>
      <c r="P38" t="n">
        <v>31.4</v>
      </c>
    </row>
    <row r="39">
      <c r="A39" s="5" t="inlineStr">
        <is>
          <t>Gezeichnetes Kapital (in Mio.)</t>
        </is>
      </c>
      <c r="B39" s="5" t="inlineStr">
        <is>
          <t>Subscribed Capital in M</t>
        </is>
      </c>
      <c r="C39" t="n">
        <v>31.4</v>
      </c>
      <c r="D39" t="n">
        <v>31.4</v>
      </c>
      <c r="E39" t="n">
        <v>31.4</v>
      </c>
      <c r="F39" t="n">
        <v>31.4</v>
      </c>
      <c r="G39" t="n">
        <v>31.4</v>
      </c>
      <c r="H39" t="n">
        <v>31.4</v>
      </c>
      <c r="I39" t="n">
        <v>31.4</v>
      </c>
      <c r="J39" t="n">
        <v>31.4</v>
      </c>
      <c r="K39" t="n">
        <v>31.4</v>
      </c>
      <c r="L39" t="n">
        <v>31.4</v>
      </c>
      <c r="M39" t="n">
        <v>31.4</v>
      </c>
      <c r="N39" t="n">
        <v>31.4</v>
      </c>
      <c r="O39" t="n">
        <v>31.4</v>
      </c>
      <c r="P39" t="n">
        <v>31.4</v>
      </c>
    </row>
    <row r="40">
      <c r="A40" s="5" t="inlineStr">
        <is>
          <t>Ergebnis je Aktie (brutto)</t>
        </is>
      </c>
      <c r="B40" s="5" t="inlineStr">
        <is>
          <t>Earnings per share</t>
        </is>
      </c>
      <c r="C40" t="n">
        <v>3.13</v>
      </c>
      <c r="D40" t="n">
        <v>3.41</v>
      </c>
      <c r="E40" t="n">
        <v>4.63</v>
      </c>
      <c r="F40" t="n">
        <v>4.68</v>
      </c>
      <c r="G40" t="n">
        <v>5.06</v>
      </c>
      <c r="H40" t="n">
        <v>3.16</v>
      </c>
      <c r="I40" t="n">
        <v>3.15</v>
      </c>
      <c r="J40" t="n">
        <v>3.05</v>
      </c>
      <c r="K40" t="n">
        <v>2.31</v>
      </c>
      <c r="L40" t="n">
        <v>1.93</v>
      </c>
      <c r="M40" t="n">
        <v>0.64</v>
      </c>
      <c r="N40" t="n">
        <v>0.55</v>
      </c>
      <c r="O40" t="n">
        <v>-0.77</v>
      </c>
      <c r="P40" t="n">
        <v>-0.77</v>
      </c>
    </row>
    <row r="41">
      <c r="A41" s="5" t="inlineStr">
        <is>
          <t>Ergebnis je Aktie (unverwässert)</t>
        </is>
      </c>
      <c r="B41" s="5" t="inlineStr">
        <is>
          <t>Basic Earnings per share</t>
        </is>
      </c>
      <c r="C41" t="n">
        <v>2.57</v>
      </c>
      <c r="D41" t="n">
        <v>4.11</v>
      </c>
      <c r="E41" t="n">
        <v>3.21</v>
      </c>
      <c r="F41" t="n">
        <v>3.87</v>
      </c>
      <c r="G41" t="n">
        <v>3.32</v>
      </c>
      <c r="H41" t="n">
        <v>2.11</v>
      </c>
      <c r="I41" t="n">
        <v>1.98</v>
      </c>
      <c r="J41" t="n">
        <v>1.92</v>
      </c>
      <c r="K41" t="n">
        <v>1.61</v>
      </c>
      <c r="L41" t="n">
        <v>1.38</v>
      </c>
      <c r="M41" t="n">
        <v>0.18</v>
      </c>
      <c r="N41" t="n">
        <v>0.02</v>
      </c>
      <c r="O41" t="n">
        <v>-0.04</v>
      </c>
      <c r="P41" t="n">
        <v>-0.04</v>
      </c>
    </row>
    <row r="42">
      <c r="A42" s="5" t="inlineStr">
        <is>
          <t>Ergebnis je Aktie (verwässert)</t>
        </is>
      </c>
      <c r="B42" s="5" t="inlineStr">
        <is>
          <t>Diluted Earnings per share</t>
        </is>
      </c>
      <c r="C42" t="n">
        <v>2.57</v>
      </c>
      <c r="D42" t="n">
        <v>4.11</v>
      </c>
      <c r="E42" t="n">
        <v>3.21</v>
      </c>
      <c r="F42" t="n">
        <v>3.87</v>
      </c>
      <c r="G42" t="n">
        <v>3.32</v>
      </c>
      <c r="H42" t="n">
        <v>2.11</v>
      </c>
      <c r="I42" t="n">
        <v>1.98</v>
      </c>
      <c r="J42" t="n">
        <v>1.92</v>
      </c>
      <c r="K42" t="n">
        <v>1.61</v>
      </c>
      <c r="L42" t="n">
        <v>1.38</v>
      </c>
      <c r="M42" t="n">
        <v>0.18</v>
      </c>
      <c r="N42" t="n">
        <v>0.02</v>
      </c>
      <c r="O42" t="n">
        <v>-0.04</v>
      </c>
      <c r="P42" t="n">
        <v>-0.04</v>
      </c>
    </row>
    <row r="43">
      <c r="A43" s="5" t="inlineStr">
        <is>
          <t>Dividende je Aktie</t>
        </is>
      </c>
      <c r="B43" s="5" t="inlineStr">
        <is>
          <t>Dividend per share</t>
        </is>
      </c>
      <c r="C43" t="n">
        <v>1.2</v>
      </c>
      <c r="D43" t="n">
        <v>1.15</v>
      </c>
      <c r="E43" t="n">
        <v>1.1</v>
      </c>
      <c r="F43" t="n">
        <v>1.05</v>
      </c>
      <c r="G43" t="n">
        <v>0.85</v>
      </c>
      <c r="H43" t="n">
        <v>0.75</v>
      </c>
      <c r="I43" t="n">
        <v>0.7</v>
      </c>
      <c r="J43" t="n">
        <v>0.65</v>
      </c>
      <c r="K43" t="n">
        <v>0.6</v>
      </c>
      <c r="L43" t="n">
        <v>0.5</v>
      </c>
      <c r="M43" t="inlineStr">
        <is>
          <t>-</t>
        </is>
      </c>
      <c r="N43" t="n">
        <v>0.4</v>
      </c>
      <c r="O43" t="n">
        <v>0.4</v>
      </c>
      <c r="P43" t="n">
        <v>0.4</v>
      </c>
    </row>
    <row r="44">
      <c r="A44" s="5" t="inlineStr">
        <is>
          <t>Dividendenausschüttung in Mio</t>
        </is>
      </c>
      <c r="B44" s="5" t="inlineStr">
        <is>
          <t>Dividend Payment in M</t>
        </is>
      </c>
      <c r="C44" t="n">
        <v>37.68</v>
      </c>
      <c r="D44" t="n">
        <v>36.11</v>
      </c>
      <c r="E44" t="n">
        <v>34.54</v>
      </c>
      <c r="F44" t="n">
        <v>32.97</v>
      </c>
      <c r="G44" t="n">
        <v>26.69</v>
      </c>
      <c r="H44" t="n">
        <v>23.55</v>
      </c>
      <c r="I44" t="n">
        <v>21.98</v>
      </c>
      <c r="J44" t="n">
        <v>20.4</v>
      </c>
      <c r="K44" t="n">
        <v>18.8</v>
      </c>
      <c r="L44" t="n">
        <v>15.7</v>
      </c>
      <c r="M44" t="inlineStr">
        <is>
          <t>-</t>
        </is>
      </c>
      <c r="N44" t="n">
        <v>12.6</v>
      </c>
      <c r="O44" t="n">
        <v>12.6</v>
      </c>
      <c r="P44" t="n">
        <v>12.6</v>
      </c>
    </row>
    <row r="45">
      <c r="A45" s="5" t="inlineStr">
        <is>
          <t>Umsatz je Aktie</t>
        </is>
      </c>
      <c r="B45" s="5" t="inlineStr">
        <is>
          <t>Revenue per share</t>
        </is>
      </c>
      <c r="C45" t="n">
        <v>44.34</v>
      </c>
      <c r="D45" t="n">
        <v>43.56</v>
      </c>
      <c r="E45" t="n">
        <v>42.94</v>
      </c>
      <c r="F45" t="n">
        <v>43.81</v>
      </c>
      <c r="G45" t="n">
        <v>43.86</v>
      </c>
      <c r="H45" t="n">
        <v>41.08</v>
      </c>
      <c r="I45" t="n">
        <v>40.32</v>
      </c>
      <c r="J45" t="n">
        <v>38.82</v>
      </c>
      <c r="K45" t="n">
        <v>34.86</v>
      </c>
      <c r="L45" t="n">
        <v>32.64</v>
      </c>
      <c r="M45" t="n">
        <v>31.85</v>
      </c>
      <c r="N45" t="n">
        <v>33.76</v>
      </c>
      <c r="O45" t="n">
        <v>30.5</v>
      </c>
      <c r="P45" t="n">
        <v>30.5</v>
      </c>
    </row>
    <row r="46">
      <c r="A46" s="5" t="inlineStr">
        <is>
          <t>Buchwert je Aktie</t>
        </is>
      </c>
      <c r="B46" s="5" t="inlineStr">
        <is>
          <t>Book value per share</t>
        </is>
      </c>
      <c r="C46" t="n">
        <v>29.46</v>
      </c>
      <c r="D46" t="n">
        <v>27.79</v>
      </c>
      <c r="E46" t="n">
        <v>23.98</v>
      </c>
      <c r="F46" t="n">
        <v>23.13</v>
      </c>
      <c r="G46" t="n">
        <v>19.95</v>
      </c>
      <c r="H46" t="n">
        <v>17.31</v>
      </c>
      <c r="I46" t="n">
        <v>16.11</v>
      </c>
      <c r="J46" t="n">
        <v>17.04</v>
      </c>
      <c r="K46" t="n">
        <v>16.29</v>
      </c>
      <c r="L46" t="n">
        <v>15.56</v>
      </c>
      <c r="M46" t="n">
        <v>14.12</v>
      </c>
      <c r="N46" t="n">
        <v>13.82</v>
      </c>
      <c r="O46" t="n">
        <v>14.84</v>
      </c>
      <c r="P46" t="n">
        <v>14.84</v>
      </c>
    </row>
    <row r="47">
      <c r="A47" s="5" t="inlineStr">
        <is>
          <t>Cashflow je Aktie</t>
        </is>
      </c>
      <c r="B47" s="5" t="inlineStr">
        <is>
          <t>Cashflow per share</t>
        </is>
      </c>
      <c r="C47" t="n">
        <v>6.14</v>
      </c>
      <c r="D47" t="n">
        <v>5.53</v>
      </c>
      <c r="E47" t="n">
        <v>6.98</v>
      </c>
      <c r="F47" t="n">
        <v>5.53</v>
      </c>
      <c r="G47" t="n">
        <v>6.49</v>
      </c>
      <c r="H47" t="n">
        <v>5.04</v>
      </c>
      <c r="I47" t="n">
        <v>4.67</v>
      </c>
      <c r="J47" t="n">
        <v>5.53</v>
      </c>
      <c r="K47" t="n">
        <v>4.13</v>
      </c>
      <c r="L47" t="n">
        <v>5.09</v>
      </c>
      <c r="M47" t="n">
        <v>3.74</v>
      </c>
      <c r="N47" t="n">
        <v>5.26</v>
      </c>
      <c r="O47" t="n">
        <v>1.72</v>
      </c>
      <c r="P47" t="n">
        <v>1.72</v>
      </c>
    </row>
    <row r="48">
      <c r="A48" s="5" t="inlineStr">
        <is>
          <t>Bilanzsumme je Aktie</t>
        </is>
      </c>
      <c r="B48" s="5" t="inlineStr">
        <is>
          <t>Total assets per share</t>
        </is>
      </c>
      <c r="C48" t="n">
        <v>84.11</v>
      </c>
      <c r="D48" t="n">
        <v>86.97</v>
      </c>
      <c r="E48" t="n">
        <v>77.84</v>
      </c>
      <c r="F48" t="n">
        <v>75.61</v>
      </c>
      <c r="G48" t="n">
        <v>77.06999999999999</v>
      </c>
      <c r="H48" t="n">
        <v>52.74</v>
      </c>
      <c r="I48" t="n">
        <v>51.46</v>
      </c>
      <c r="J48" t="n">
        <v>49.61</v>
      </c>
      <c r="K48" t="n">
        <v>48.25</v>
      </c>
      <c r="L48" t="n">
        <v>43.24</v>
      </c>
      <c r="M48" t="n">
        <v>42.69</v>
      </c>
      <c r="N48" t="n">
        <v>48.99</v>
      </c>
      <c r="O48" t="n">
        <v>45.92</v>
      </c>
      <c r="P48" t="n">
        <v>45.92</v>
      </c>
    </row>
    <row r="49">
      <c r="A49" s="5" t="inlineStr">
        <is>
          <t>Personal am Ende des Jahres</t>
        </is>
      </c>
      <c r="B49" s="5" t="inlineStr">
        <is>
          <t>Staff at the end of year</t>
        </is>
      </c>
      <c r="C49" t="n">
        <v>9880</v>
      </c>
      <c r="D49" t="n">
        <v>9887</v>
      </c>
      <c r="E49" t="n">
        <v>9791</v>
      </c>
      <c r="F49" t="n">
        <v>10508</v>
      </c>
      <c r="G49" t="n">
        <v>10944</v>
      </c>
      <c r="H49" t="n">
        <v>11224</v>
      </c>
      <c r="I49" t="n">
        <v>11239</v>
      </c>
      <c r="J49" t="n">
        <v>10952</v>
      </c>
      <c r="K49" t="n">
        <v>10212</v>
      </c>
      <c r="L49" t="n">
        <v>9475</v>
      </c>
      <c r="M49" t="n">
        <v>9343</v>
      </c>
      <c r="N49" t="n">
        <v>10177</v>
      </c>
      <c r="O49" t="n">
        <v>10148</v>
      </c>
      <c r="P49" t="n">
        <v>10148</v>
      </c>
    </row>
    <row r="50">
      <c r="A50" s="5" t="inlineStr">
        <is>
          <t>Personalaufwand in Mio. EUR</t>
        </is>
      </c>
      <c r="B50" s="5" t="inlineStr">
        <is>
          <t>Personnel expenses in M</t>
        </is>
      </c>
      <c r="C50" t="n">
        <v>424.8</v>
      </c>
      <c r="D50" t="n">
        <v>411.2</v>
      </c>
      <c r="E50" t="n">
        <v>392.7</v>
      </c>
      <c r="F50" t="n">
        <v>391</v>
      </c>
      <c r="G50" t="n">
        <v>424.7</v>
      </c>
      <c r="H50" t="n">
        <v>405.5</v>
      </c>
      <c r="I50" t="n">
        <v>399.9</v>
      </c>
      <c r="J50" t="n">
        <v>382.9</v>
      </c>
      <c r="K50" t="n">
        <v>347.7</v>
      </c>
      <c r="L50" t="n">
        <v>330.9</v>
      </c>
      <c r="M50" t="n">
        <v>319.3</v>
      </c>
      <c r="N50" t="n">
        <v>326.7</v>
      </c>
      <c r="O50" t="n">
        <v>303.4</v>
      </c>
      <c r="P50" t="n">
        <v>303.4</v>
      </c>
    </row>
    <row r="51">
      <c r="A51" s="5" t="inlineStr">
        <is>
          <t>Aufwand je Mitarbeiter in EUR</t>
        </is>
      </c>
      <c r="B51" s="5" t="inlineStr">
        <is>
          <t>Effort per employee</t>
        </is>
      </c>
      <c r="C51" t="n">
        <v>42996</v>
      </c>
      <c r="D51" t="n">
        <v>41590</v>
      </c>
      <c r="E51" t="n">
        <v>40108</v>
      </c>
      <c r="F51" t="n">
        <v>37210</v>
      </c>
      <c r="G51" t="n">
        <v>38807</v>
      </c>
      <c r="H51" t="n">
        <v>36128</v>
      </c>
      <c r="I51" t="n">
        <v>35581</v>
      </c>
      <c r="J51" t="n">
        <v>34962</v>
      </c>
      <c r="K51" t="n">
        <v>34048</v>
      </c>
      <c r="L51" t="n">
        <v>34923</v>
      </c>
      <c r="M51" t="n">
        <v>34175</v>
      </c>
      <c r="N51" t="n">
        <v>32102</v>
      </c>
      <c r="O51" t="n">
        <v>29898</v>
      </c>
      <c r="P51" t="n">
        <v>29898</v>
      </c>
    </row>
    <row r="52">
      <c r="A52" s="5" t="inlineStr">
        <is>
          <t>Umsatz je Mitarbeiter in EUR</t>
        </is>
      </c>
      <c r="B52" s="5" t="inlineStr">
        <is>
          <t>Turnover per employee</t>
        </is>
      </c>
      <c r="C52" t="n">
        <v>140916</v>
      </c>
      <c r="D52" t="n">
        <v>138336</v>
      </c>
      <c r="E52" t="n">
        <v>137703</v>
      </c>
      <c r="F52" t="n">
        <v>130896</v>
      </c>
      <c r="G52" t="n">
        <v>125844</v>
      </c>
      <c r="H52" t="n">
        <v>114934</v>
      </c>
      <c r="I52" t="n">
        <v>112637</v>
      </c>
      <c r="J52" t="n">
        <v>111310</v>
      </c>
      <c r="K52" t="n">
        <v>107196</v>
      </c>
      <c r="L52" t="n">
        <v>108159</v>
      </c>
      <c r="M52" t="n">
        <v>107056</v>
      </c>
      <c r="N52" t="n">
        <v>104166</v>
      </c>
      <c r="O52" t="n">
        <v>94373</v>
      </c>
      <c r="P52" t="n">
        <v>94373</v>
      </c>
    </row>
    <row r="53">
      <c r="A53" s="5" t="inlineStr">
        <is>
          <t>Bruttoergebnis je Mitarbeiter in EUR</t>
        </is>
      </c>
      <c r="B53" s="5" t="inlineStr">
        <is>
          <t>Gross Profit per employee</t>
        </is>
      </c>
      <c r="C53" t="n">
        <v>28057</v>
      </c>
      <c r="D53" t="n">
        <v>40467</v>
      </c>
      <c r="E53" t="n">
        <v>42263</v>
      </c>
      <c r="F53" t="n">
        <v>41083</v>
      </c>
      <c r="G53" t="n">
        <v>37007</v>
      </c>
      <c r="H53" t="n">
        <v>31727</v>
      </c>
      <c r="I53" t="n">
        <v>32405</v>
      </c>
      <c r="J53" t="n">
        <v>32633</v>
      </c>
      <c r="K53" t="n">
        <v>31443</v>
      </c>
      <c r="L53" t="n">
        <v>32274</v>
      </c>
      <c r="M53" t="n">
        <v>28396</v>
      </c>
      <c r="N53" t="n">
        <v>28820</v>
      </c>
      <c r="O53" t="n">
        <v>27020</v>
      </c>
      <c r="P53" t="n">
        <v>27020</v>
      </c>
    </row>
    <row r="54">
      <c r="A54" s="5" t="inlineStr">
        <is>
          <t>Gewinn je Mitarbeiter in EUR</t>
        </is>
      </c>
      <c r="B54" s="5" t="inlineStr">
        <is>
          <t>Earnings per employee</t>
        </is>
      </c>
      <c r="C54" t="n">
        <v>8178</v>
      </c>
      <c r="D54" t="n">
        <v>13047</v>
      </c>
      <c r="E54" t="n">
        <v>10305</v>
      </c>
      <c r="F54" t="n">
        <v>11572</v>
      </c>
      <c r="G54" t="n">
        <v>9521</v>
      </c>
      <c r="H54" t="n">
        <v>5907</v>
      </c>
      <c r="I54" t="n">
        <v>5534</v>
      </c>
      <c r="J54" t="n">
        <v>5497</v>
      </c>
      <c r="K54" t="n">
        <v>4945</v>
      </c>
      <c r="L54" t="n">
        <v>4559</v>
      </c>
      <c r="M54" t="n">
        <v>620.79</v>
      </c>
      <c r="N54" t="n">
        <v>68.78</v>
      </c>
      <c r="O54" t="n">
        <v>-118.25</v>
      </c>
      <c r="P54" t="n">
        <v>-118.25</v>
      </c>
    </row>
    <row r="55">
      <c r="A55" s="5" t="inlineStr">
        <is>
          <t>KGV (Kurs/Gewinn)</t>
        </is>
      </c>
      <c r="B55" s="5" t="inlineStr">
        <is>
          <t>PE (price/earnings)</t>
        </is>
      </c>
      <c r="C55" t="n">
        <v>26</v>
      </c>
      <c r="D55" t="n">
        <v>15.3</v>
      </c>
      <c r="E55" t="n">
        <v>21.5</v>
      </c>
      <c r="F55" t="n">
        <v>17.8</v>
      </c>
      <c r="G55" t="n">
        <v>22.3</v>
      </c>
      <c r="H55" t="n">
        <v>21.1</v>
      </c>
      <c r="I55" t="n">
        <v>25.7</v>
      </c>
      <c r="J55" t="n">
        <v>20.9</v>
      </c>
      <c r="K55" t="n">
        <v>19.4</v>
      </c>
      <c r="L55" t="n">
        <v>20.4</v>
      </c>
      <c r="M55" t="n">
        <v>128.1</v>
      </c>
      <c r="N55" t="n">
        <v>1355</v>
      </c>
      <c r="O55" t="inlineStr">
        <is>
          <t>-</t>
        </is>
      </c>
      <c r="P55" t="inlineStr">
        <is>
          <t>-</t>
        </is>
      </c>
    </row>
    <row r="56">
      <c r="A56" s="5" t="inlineStr">
        <is>
          <t>KUV (Kurs/Umsatz)</t>
        </is>
      </c>
      <c r="B56" s="5" t="inlineStr">
        <is>
          <t>PS (price/sales)</t>
        </is>
      </c>
      <c r="C56" t="n">
        <v>1.51</v>
      </c>
      <c r="D56" t="n">
        <v>1.44</v>
      </c>
      <c r="E56" t="n">
        <v>1.61</v>
      </c>
      <c r="F56" t="n">
        <v>1.57</v>
      </c>
      <c r="G56" t="n">
        <v>1.68</v>
      </c>
      <c r="H56" t="n">
        <v>1.08</v>
      </c>
      <c r="I56" t="n">
        <v>1.26</v>
      </c>
      <c r="J56" t="n">
        <v>1.03</v>
      </c>
      <c r="K56" t="n">
        <v>0.89</v>
      </c>
      <c r="L56" t="n">
        <v>0.86</v>
      </c>
      <c r="M56" t="n">
        <v>0.72</v>
      </c>
      <c r="N56" t="n">
        <v>0.8</v>
      </c>
      <c r="O56" t="n">
        <v>1.24</v>
      </c>
      <c r="P56" t="n">
        <v>1.24</v>
      </c>
    </row>
    <row r="57">
      <c r="A57" s="5" t="inlineStr">
        <is>
          <t>KBV (Kurs/Buchwert)</t>
        </is>
      </c>
      <c r="B57" s="5" t="inlineStr">
        <is>
          <t>PB (price/book value)</t>
        </is>
      </c>
      <c r="C57" t="n">
        <v>2.27</v>
      </c>
      <c r="D57" t="n">
        <v>2.26</v>
      </c>
      <c r="E57" t="n">
        <v>2.88</v>
      </c>
      <c r="F57" t="n">
        <v>2.98</v>
      </c>
      <c r="G57" t="n">
        <v>3.7</v>
      </c>
      <c r="H57" t="n">
        <v>2.57</v>
      </c>
      <c r="I57" t="n">
        <v>3.15</v>
      </c>
      <c r="J57" t="n">
        <v>2.35</v>
      </c>
      <c r="K57" t="n">
        <v>1.91</v>
      </c>
      <c r="L57" t="n">
        <v>1.81</v>
      </c>
      <c r="M57" t="n">
        <v>1.63</v>
      </c>
      <c r="N57" t="n">
        <v>1.96</v>
      </c>
      <c r="O57" t="n">
        <v>2.54</v>
      </c>
      <c r="P57" t="n">
        <v>2.54</v>
      </c>
    </row>
    <row r="58">
      <c r="A58" s="5" t="inlineStr">
        <is>
          <t>KCV (Kurs/Cashflow)</t>
        </is>
      </c>
      <c r="B58" s="5" t="inlineStr">
        <is>
          <t>PC (price/cashflow)</t>
        </is>
      </c>
      <c r="C58" t="n">
        <v>10.87</v>
      </c>
      <c r="D58" t="n">
        <v>11.38</v>
      </c>
      <c r="E58" t="n">
        <v>9.9</v>
      </c>
      <c r="F58" t="n">
        <v>12.46</v>
      </c>
      <c r="G58" t="n">
        <v>11.39</v>
      </c>
      <c r="H58" t="n">
        <v>8.82</v>
      </c>
      <c r="I58" t="n">
        <v>10.88</v>
      </c>
      <c r="J58" t="n">
        <v>7.25</v>
      </c>
      <c r="K58" t="n">
        <v>7.55</v>
      </c>
      <c r="L58" t="n">
        <v>5.54</v>
      </c>
      <c r="M58" t="n">
        <v>6.16</v>
      </c>
      <c r="N58" t="n">
        <v>5.15</v>
      </c>
      <c r="O58" t="n">
        <v>21.88</v>
      </c>
      <c r="P58" t="n">
        <v>21.88</v>
      </c>
    </row>
    <row r="59">
      <c r="A59" s="5" t="inlineStr">
        <is>
          <t>Dividendenrendite in %</t>
        </is>
      </c>
      <c r="B59" s="5" t="inlineStr">
        <is>
          <t>Dividend Yield in %</t>
        </is>
      </c>
      <c r="C59" t="n">
        <v>1.8</v>
      </c>
      <c r="D59" t="n">
        <v>1.83</v>
      </c>
      <c r="E59" t="n">
        <v>1.59</v>
      </c>
      <c r="F59" t="n">
        <v>1.53</v>
      </c>
      <c r="G59" t="n">
        <v>1.15</v>
      </c>
      <c r="H59" t="n">
        <v>1.69</v>
      </c>
      <c r="I59" t="n">
        <v>1.38</v>
      </c>
      <c r="J59" t="n">
        <v>1.62</v>
      </c>
      <c r="K59" t="n">
        <v>1.92</v>
      </c>
      <c r="L59" t="n">
        <v>1.77</v>
      </c>
      <c r="M59" t="inlineStr">
        <is>
          <t>-</t>
        </is>
      </c>
      <c r="N59" t="n">
        <v>1.48</v>
      </c>
      <c r="O59" t="n">
        <v>1.06</v>
      </c>
      <c r="P59" t="n">
        <v>1.06</v>
      </c>
    </row>
    <row r="60">
      <c r="A60" s="5" t="inlineStr">
        <is>
          <t>Gewinnrendite in %</t>
        </is>
      </c>
      <c r="B60" s="5" t="inlineStr">
        <is>
          <t>Return on profit in %</t>
        </is>
      </c>
      <c r="C60" t="n">
        <v>3.9</v>
      </c>
      <c r="D60" t="n">
        <v>6.5</v>
      </c>
      <c r="E60" t="n">
        <v>4.6</v>
      </c>
      <c r="F60" t="n">
        <v>5.6</v>
      </c>
      <c r="G60" t="n">
        <v>4.5</v>
      </c>
      <c r="H60" t="n">
        <v>4.7</v>
      </c>
      <c r="I60" t="n">
        <v>3.9</v>
      </c>
      <c r="J60" t="n">
        <v>4.8</v>
      </c>
      <c r="K60" t="n">
        <v>5.2</v>
      </c>
      <c r="L60" t="n">
        <v>4.9</v>
      </c>
      <c r="M60" t="n">
        <v>0.8</v>
      </c>
      <c r="N60" t="n">
        <v>0.1</v>
      </c>
      <c r="O60" t="n">
        <v>-0.1</v>
      </c>
      <c r="P60" t="n">
        <v>-0.1</v>
      </c>
    </row>
    <row r="61">
      <c r="A61" s="5" t="inlineStr">
        <is>
          <t>Eigenkapitalrendite in %</t>
        </is>
      </c>
      <c r="B61" s="5" t="inlineStr">
        <is>
          <t>Return on Equity in %</t>
        </is>
      </c>
      <c r="C61" t="n">
        <v>8.73</v>
      </c>
      <c r="D61" t="n">
        <v>14.78</v>
      </c>
      <c r="E61" t="n">
        <v>13.4</v>
      </c>
      <c r="F61" t="n">
        <v>16.74</v>
      </c>
      <c r="G61" t="n">
        <v>16.63</v>
      </c>
      <c r="H61" t="n">
        <v>12.2</v>
      </c>
      <c r="I61" t="n">
        <v>12.29</v>
      </c>
      <c r="J61" t="n">
        <v>11.25</v>
      </c>
      <c r="K61" t="n">
        <v>9.869999999999999</v>
      </c>
      <c r="L61" t="n">
        <v>8.84</v>
      </c>
      <c r="M61" t="n">
        <v>1.31</v>
      </c>
      <c r="N61" t="n">
        <v>0.16</v>
      </c>
      <c r="O61" t="n">
        <v>-0.26</v>
      </c>
      <c r="P61" t="n">
        <v>-0.26</v>
      </c>
    </row>
    <row r="62">
      <c r="A62" s="5" t="inlineStr">
        <is>
          <t>Umsatzrendite in %</t>
        </is>
      </c>
      <c r="B62" s="5" t="inlineStr">
        <is>
          <t>Return on sales in %</t>
        </is>
      </c>
      <c r="C62" t="n">
        <v>5.8</v>
      </c>
      <c r="D62" t="n">
        <v>9.43</v>
      </c>
      <c r="E62" t="n">
        <v>7.48</v>
      </c>
      <c r="F62" t="n">
        <v>8.84</v>
      </c>
      <c r="G62" t="n">
        <v>7.57</v>
      </c>
      <c r="H62" t="n">
        <v>5.14</v>
      </c>
      <c r="I62" t="n">
        <v>4.91</v>
      </c>
      <c r="J62" t="n">
        <v>4.94</v>
      </c>
      <c r="K62" t="n">
        <v>4.61</v>
      </c>
      <c r="L62" t="n">
        <v>4.22</v>
      </c>
      <c r="M62" t="n">
        <v>0.58</v>
      </c>
      <c r="N62" t="n">
        <v>0.07000000000000001</v>
      </c>
      <c r="O62" t="n">
        <v>-0.13</v>
      </c>
      <c r="P62" t="n">
        <v>-0.13</v>
      </c>
    </row>
    <row r="63">
      <c r="A63" s="5" t="inlineStr">
        <is>
          <t>Gesamtkapitalrendite in %</t>
        </is>
      </c>
      <c r="B63" s="5" t="inlineStr">
        <is>
          <t>Total Return on Investment in %</t>
        </is>
      </c>
      <c r="C63" t="n">
        <v>3.99</v>
      </c>
      <c r="D63" t="n">
        <v>5.81</v>
      </c>
      <c r="E63" t="n">
        <v>5.75</v>
      </c>
      <c r="F63" t="n">
        <v>6.73</v>
      </c>
      <c r="G63" t="n">
        <v>5.93</v>
      </c>
      <c r="H63" t="n">
        <v>6.06</v>
      </c>
      <c r="I63" t="n">
        <v>6.14</v>
      </c>
      <c r="J63" t="n">
        <v>6.23</v>
      </c>
      <c r="K63" t="n">
        <v>5.91</v>
      </c>
      <c r="L63" t="n">
        <v>5.78</v>
      </c>
      <c r="M63" t="n">
        <v>3.54</v>
      </c>
      <c r="N63" t="n">
        <v>3.01</v>
      </c>
      <c r="O63" t="n">
        <v>6.14</v>
      </c>
      <c r="P63" t="n">
        <v>6.14</v>
      </c>
    </row>
    <row r="64">
      <c r="A64" s="5" t="inlineStr">
        <is>
          <t>Return on Investment in %</t>
        </is>
      </c>
      <c r="B64" s="5" t="inlineStr">
        <is>
          <t>Return on Investment in %</t>
        </is>
      </c>
      <c r="C64" t="n">
        <v>3.06</v>
      </c>
      <c r="D64" t="n">
        <v>4.72</v>
      </c>
      <c r="E64" t="n">
        <v>4.13</v>
      </c>
      <c r="F64" t="n">
        <v>5.12</v>
      </c>
      <c r="G64" t="n">
        <v>4.31</v>
      </c>
      <c r="H64" t="n">
        <v>4</v>
      </c>
      <c r="I64" t="n">
        <v>3.85</v>
      </c>
      <c r="J64" t="n">
        <v>3.86</v>
      </c>
      <c r="K64" t="n">
        <v>3.33</v>
      </c>
      <c r="L64" t="n">
        <v>3.18</v>
      </c>
      <c r="M64" t="n">
        <v>0.43</v>
      </c>
      <c r="N64" t="n">
        <v>0.05</v>
      </c>
      <c r="O64" t="n">
        <v>-0.08</v>
      </c>
      <c r="P64" t="n">
        <v>-0.08</v>
      </c>
    </row>
    <row r="65">
      <c r="A65" s="5" t="inlineStr">
        <is>
          <t>Arbeitsintensität in %</t>
        </is>
      </c>
      <c r="B65" s="5" t="inlineStr">
        <is>
          <t>Work Intensity in %</t>
        </is>
      </c>
      <c r="C65" t="n">
        <v>20.63</v>
      </c>
      <c r="D65" t="n">
        <v>20.94</v>
      </c>
      <c r="E65" t="n">
        <v>29.26</v>
      </c>
      <c r="F65" t="n">
        <v>22.86</v>
      </c>
      <c r="G65" t="n">
        <v>22.21</v>
      </c>
      <c r="H65" t="n">
        <v>30.33</v>
      </c>
      <c r="I65" t="n">
        <v>30.14</v>
      </c>
      <c r="J65" t="n">
        <v>31.1</v>
      </c>
      <c r="K65" t="n">
        <v>31.58</v>
      </c>
      <c r="L65" t="n">
        <v>26.84</v>
      </c>
      <c r="M65" t="n">
        <v>25.03</v>
      </c>
      <c r="N65" t="n">
        <v>29.71</v>
      </c>
      <c r="O65" t="n">
        <v>26.8</v>
      </c>
      <c r="P65" t="n">
        <v>26.8</v>
      </c>
    </row>
    <row r="66">
      <c r="A66" s="5" t="inlineStr">
        <is>
          <t>Eigenkapitalquote in %</t>
        </is>
      </c>
      <c r="B66" s="5" t="inlineStr">
        <is>
          <t>Equity Ratio in %</t>
        </is>
      </c>
      <c r="C66" t="n">
        <v>35.03</v>
      </c>
      <c r="D66" t="n">
        <v>31.96</v>
      </c>
      <c r="E66" t="n">
        <v>30.81</v>
      </c>
      <c r="F66" t="n">
        <v>30.59</v>
      </c>
      <c r="G66" t="n">
        <v>25.89</v>
      </c>
      <c r="H66" t="n">
        <v>32.82</v>
      </c>
      <c r="I66" t="n">
        <v>31.31</v>
      </c>
      <c r="J66" t="n">
        <v>34.35</v>
      </c>
      <c r="K66" t="n">
        <v>33.77</v>
      </c>
      <c r="L66" t="n">
        <v>35.98</v>
      </c>
      <c r="M66" t="n">
        <v>33.07</v>
      </c>
      <c r="N66" t="n">
        <v>28.22</v>
      </c>
      <c r="O66" t="n">
        <v>32.32</v>
      </c>
      <c r="P66" t="n">
        <v>32.32</v>
      </c>
    </row>
    <row r="67">
      <c r="A67" s="5" t="inlineStr">
        <is>
          <t>Fremdkapitalquote in %</t>
        </is>
      </c>
      <c r="B67" s="5" t="inlineStr">
        <is>
          <t>Debt Ratio in %</t>
        </is>
      </c>
      <c r="C67" t="n">
        <v>64.97</v>
      </c>
      <c r="D67" t="n">
        <v>68.04000000000001</v>
      </c>
      <c r="E67" t="n">
        <v>69.19</v>
      </c>
      <c r="F67" t="n">
        <v>69.41</v>
      </c>
      <c r="G67" t="n">
        <v>74.11</v>
      </c>
      <c r="H67" t="n">
        <v>67.18000000000001</v>
      </c>
      <c r="I67" t="n">
        <v>68.69</v>
      </c>
      <c r="J67" t="n">
        <v>65.65000000000001</v>
      </c>
      <c r="K67" t="n">
        <v>66.23</v>
      </c>
      <c r="L67" t="n">
        <v>64.02</v>
      </c>
      <c r="M67" t="n">
        <v>66.93000000000001</v>
      </c>
      <c r="N67" t="n">
        <v>71.78</v>
      </c>
      <c r="O67" t="n">
        <v>67.68000000000001</v>
      </c>
      <c r="P67" t="n">
        <v>67.68000000000001</v>
      </c>
    </row>
    <row r="68">
      <c r="A68" s="5" t="inlineStr">
        <is>
          <t>Verschuldungsgrad in %</t>
        </is>
      </c>
      <c r="B68" s="5" t="inlineStr">
        <is>
          <t>Finance Gearing in %</t>
        </is>
      </c>
      <c r="C68" t="n">
        <v>185.5</v>
      </c>
      <c r="D68" t="n">
        <v>212.93</v>
      </c>
      <c r="E68" t="n">
        <v>224.54</v>
      </c>
      <c r="F68" t="n">
        <v>226.95</v>
      </c>
      <c r="G68" t="n">
        <v>286.32</v>
      </c>
      <c r="H68" t="n">
        <v>204.73</v>
      </c>
      <c r="I68" t="n">
        <v>219.39</v>
      </c>
      <c r="J68" t="n">
        <v>191.1</v>
      </c>
      <c r="K68" t="n">
        <v>196.15</v>
      </c>
      <c r="L68" t="n">
        <v>177.9</v>
      </c>
      <c r="M68" t="n">
        <v>202.35</v>
      </c>
      <c r="N68" t="n">
        <v>254.37</v>
      </c>
      <c r="O68" t="n">
        <v>209.38</v>
      </c>
      <c r="P68" t="n">
        <v>209.38</v>
      </c>
    </row>
    <row r="69">
      <c r="A69" s="5" t="inlineStr">
        <is>
          <t>Bruttoergebnis Marge in %</t>
        </is>
      </c>
      <c r="B69" s="5" t="inlineStr">
        <is>
          <t>Gross Profit Marge in %</t>
        </is>
      </c>
      <c r="C69" t="n">
        <v>19.91</v>
      </c>
      <c r="D69" t="n">
        <v>29.25</v>
      </c>
      <c r="E69" t="n">
        <v>30.7</v>
      </c>
      <c r="F69" t="n">
        <v>31.37</v>
      </c>
      <c r="G69" t="n">
        <v>29.41</v>
      </c>
      <c r="H69" t="n">
        <v>27.6</v>
      </c>
      <c r="I69" t="n">
        <v>28.77</v>
      </c>
      <c r="J69" t="n">
        <v>29.32</v>
      </c>
      <c r="K69" t="n">
        <v>29.32</v>
      </c>
      <c r="L69" t="n">
        <v>29.83</v>
      </c>
      <c r="M69" t="n">
        <v>26.53</v>
      </c>
      <c r="N69" t="n">
        <v>27.67</v>
      </c>
      <c r="O69" t="n">
        <v>28.63</v>
      </c>
    </row>
    <row r="70">
      <c r="A70" s="5" t="inlineStr">
        <is>
          <t>Kurzfristige Vermögensquote in %</t>
        </is>
      </c>
      <c r="B70" s="5" t="inlineStr">
        <is>
          <t>Current Assets Ratio in %</t>
        </is>
      </c>
      <c r="C70" t="n">
        <v>20.63</v>
      </c>
      <c r="D70" t="n">
        <v>20.94</v>
      </c>
      <c r="E70" t="n">
        <v>29.26</v>
      </c>
      <c r="F70" t="n">
        <v>22.86</v>
      </c>
      <c r="G70" t="n">
        <v>22.21</v>
      </c>
      <c r="H70" t="n">
        <v>30.33</v>
      </c>
      <c r="I70" t="n">
        <v>30.14</v>
      </c>
      <c r="J70" t="n">
        <v>31.1</v>
      </c>
      <c r="K70" t="n">
        <v>31.58</v>
      </c>
      <c r="L70" t="n">
        <v>26.84</v>
      </c>
      <c r="M70" t="n">
        <v>25.03</v>
      </c>
      <c r="N70" t="n">
        <v>29.71</v>
      </c>
      <c r="O70" t="n">
        <v>26.8</v>
      </c>
    </row>
    <row r="71">
      <c r="A71" s="5" t="inlineStr">
        <is>
          <t>Nettogewinn Marge in %</t>
        </is>
      </c>
      <c r="B71" s="5" t="inlineStr">
        <is>
          <t>Net Profit Marge in %</t>
        </is>
      </c>
      <c r="C71" t="n">
        <v>5.8</v>
      </c>
      <c r="D71" t="n">
        <v>9.43</v>
      </c>
      <c r="E71" t="n">
        <v>7.49</v>
      </c>
      <c r="F71" t="n">
        <v>8.84</v>
      </c>
      <c r="G71" t="n">
        <v>7.57</v>
      </c>
      <c r="H71" t="n">
        <v>5.14</v>
      </c>
      <c r="I71" t="n">
        <v>4.91</v>
      </c>
      <c r="J71" t="n">
        <v>4.94</v>
      </c>
      <c r="K71" t="n">
        <v>4.61</v>
      </c>
      <c r="L71" t="n">
        <v>4.21</v>
      </c>
      <c r="M71" t="n">
        <v>0.58</v>
      </c>
      <c r="N71" t="n">
        <v>0.07000000000000001</v>
      </c>
      <c r="O71" t="n">
        <v>-0.13</v>
      </c>
    </row>
    <row r="72">
      <c r="A72" s="5" t="inlineStr">
        <is>
          <t>Operative Ergebnis Marge in %</t>
        </is>
      </c>
      <c r="B72" s="5" t="inlineStr">
        <is>
          <t>EBIT Marge in %</t>
        </is>
      </c>
      <c r="C72" t="n">
        <v>8.890000000000001</v>
      </c>
      <c r="D72" t="n">
        <v>10.2</v>
      </c>
      <c r="E72" t="n">
        <v>13.41</v>
      </c>
      <c r="F72" t="n">
        <v>13.12</v>
      </c>
      <c r="G72" t="n">
        <v>14.06</v>
      </c>
      <c r="H72" t="n">
        <v>10.07</v>
      </c>
      <c r="I72" t="n">
        <v>10.5</v>
      </c>
      <c r="J72" t="n">
        <v>10.54</v>
      </c>
      <c r="K72" t="n">
        <v>9.98</v>
      </c>
      <c r="L72" t="n">
        <v>9.27</v>
      </c>
      <c r="M72" t="n">
        <v>6.04</v>
      </c>
      <c r="N72" t="n">
        <v>5.75</v>
      </c>
      <c r="O72" t="n">
        <v>5.57</v>
      </c>
    </row>
    <row r="73">
      <c r="A73" s="5" t="inlineStr">
        <is>
          <t>Vermögensumsschlag in %</t>
        </is>
      </c>
      <c r="B73" s="5" t="inlineStr">
        <is>
          <t>Asset Turnover in %</t>
        </is>
      </c>
      <c r="C73" t="n">
        <v>52.71</v>
      </c>
      <c r="D73" t="n">
        <v>50.09</v>
      </c>
      <c r="E73" t="n">
        <v>55.16</v>
      </c>
      <c r="F73" t="n">
        <v>57.96</v>
      </c>
      <c r="G73" t="n">
        <v>56.9</v>
      </c>
      <c r="H73" t="n">
        <v>77.90000000000001</v>
      </c>
      <c r="I73" t="n">
        <v>78.34</v>
      </c>
      <c r="J73" t="n">
        <v>78.23999999999999</v>
      </c>
      <c r="K73" t="n">
        <v>72.28</v>
      </c>
      <c r="L73" t="n">
        <v>75.48</v>
      </c>
      <c r="M73" t="n">
        <v>74.56999999999999</v>
      </c>
      <c r="N73" t="n">
        <v>68.92</v>
      </c>
      <c r="O73" t="n">
        <v>66.41</v>
      </c>
    </row>
    <row r="74">
      <c r="A74" s="5" t="inlineStr">
        <is>
          <t>Langfristige Vermögensquote in %</t>
        </is>
      </c>
      <c r="B74" s="5" t="inlineStr">
        <is>
          <t>Non-Current Assets Ratio in %</t>
        </is>
      </c>
      <c r="C74" t="n">
        <v>79.36</v>
      </c>
      <c r="D74" t="n">
        <v>79.06</v>
      </c>
      <c r="E74" t="n">
        <v>70.73999999999999</v>
      </c>
      <c r="F74" t="n">
        <v>77.17</v>
      </c>
      <c r="G74" t="n">
        <v>77.77</v>
      </c>
      <c r="H74" t="n">
        <v>69.69</v>
      </c>
      <c r="I74" t="n">
        <v>69.86</v>
      </c>
      <c r="J74" t="n">
        <v>68.87</v>
      </c>
      <c r="K74" t="n">
        <v>68.45</v>
      </c>
      <c r="L74" t="n">
        <v>73.14</v>
      </c>
      <c r="M74" t="n">
        <v>74.94</v>
      </c>
      <c r="N74" t="n">
        <v>70.29000000000001</v>
      </c>
      <c r="O74" t="n">
        <v>73.23</v>
      </c>
    </row>
    <row r="75">
      <c r="A75" s="5" t="inlineStr">
        <is>
          <t>Gesamtkapitalrentabilität</t>
        </is>
      </c>
      <c r="B75" s="5" t="inlineStr">
        <is>
          <t>ROA Return on Assets in %</t>
        </is>
      </c>
      <c r="C75" t="n">
        <v>3.06</v>
      </c>
      <c r="D75" t="n">
        <v>4.72</v>
      </c>
      <c r="E75" t="n">
        <v>4.13</v>
      </c>
      <c r="F75" t="n">
        <v>5.12</v>
      </c>
      <c r="G75" t="n">
        <v>4.31</v>
      </c>
      <c r="H75" t="n">
        <v>4</v>
      </c>
      <c r="I75" t="n">
        <v>3.85</v>
      </c>
      <c r="J75" t="n">
        <v>3.86</v>
      </c>
      <c r="K75" t="n">
        <v>3.33</v>
      </c>
      <c r="L75" t="n">
        <v>3.18</v>
      </c>
      <c r="M75" t="n">
        <v>0.43</v>
      </c>
      <c r="N75" t="n">
        <v>0.05</v>
      </c>
      <c r="O75" t="n">
        <v>-0.08</v>
      </c>
    </row>
    <row r="76">
      <c r="A76" s="5" t="inlineStr">
        <is>
          <t>Ertrag des eingesetzten Kapitals</t>
        </is>
      </c>
      <c r="B76" s="5" t="inlineStr">
        <is>
          <t>ROCE Return on Cap. Empl. in %</t>
        </is>
      </c>
      <c r="C76" t="n">
        <v>7.07</v>
      </c>
      <c r="D76" t="n">
        <v>7.11</v>
      </c>
      <c r="E76" t="n">
        <v>10.21</v>
      </c>
      <c r="F76" t="n">
        <v>9.85</v>
      </c>
      <c r="G76" t="n">
        <v>11.06</v>
      </c>
      <c r="H76" t="n">
        <v>10.82</v>
      </c>
      <c r="I76" t="n">
        <v>11.24</v>
      </c>
      <c r="J76" t="n">
        <v>10.76</v>
      </c>
      <c r="K76" t="n">
        <v>9.25</v>
      </c>
      <c r="L76" t="n">
        <v>9.300000000000001</v>
      </c>
      <c r="M76" t="n">
        <v>6.03</v>
      </c>
      <c r="N76" t="n">
        <v>5.44</v>
      </c>
      <c r="O76" t="n">
        <v>4.56</v>
      </c>
    </row>
    <row r="77">
      <c r="A77" s="5" t="inlineStr">
        <is>
          <t>Eigenkapital zu Anlagevermögen</t>
        </is>
      </c>
      <c r="B77" s="5" t="inlineStr">
        <is>
          <t>Equity to Fixed Assets in %</t>
        </is>
      </c>
      <c r="C77" t="n">
        <v>44.14</v>
      </c>
      <c r="D77" t="n">
        <v>40.42</v>
      </c>
      <c r="E77" t="n">
        <v>43.56</v>
      </c>
      <c r="F77" t="n">
        <v>39.64</v>
      </c>
      <c r="G77" t="n">
        <v>33.28</v>
      </c>
      <c r="H77" t="n">
        <v>47.09</v>
      </c>
      <c r="I77" t="n">
        <v>44.81</v>
      </c>
      <c r="J77" t="n">
        <v>49.87</v>
      </c>
      <c r="K77" t="n">
        <v>49.33</v>
      </c>
      <c r="L77" t="n">
        <v>49.19</v>
      </c>
      <c r="M77" t="n">
        <v>44.12</v>
      </c>
      <c r="N77" t="n">
        <v>40.16</v>
      </c>
      <c r="O77" t="n">
        <v>44.14</v>
      </c>
    </row>
    <row r="78">
      <c r="A78" s="5" t="inlineStr">
        <is>
          <t>Liquidität Dritten Grades</t>
        </is>
      </c>
      <c r="B78" s="5" t="inlineStr">
        <is>
          <t>Current Ratio in %</t>
        </is>
      </c>
      <c r="C78" t="n">
        <v>61.16</v>
      </c>
      <c r="D78" t="n">
        <v>74.43000000000001</v>
      </c>
      <c r="E78" t="n">
        <v>106.22</v>
      </c>
      <c r="F78" t="n">
        <v>100.3</v>
      </c>
      <c r="G78" t="n">
        <v>80.31999999999999</v>
      </c>
      <c r="H78" t="n">
        <v>110.18</v>
      </c>
      <c r="I78" t="n">
        <v>112.32</v>
      </c>
      <c r="J78" t="n">
        <v>133.03</v>
      </c>
      <c r="K78" t="n">
        <v>143.69</v>
      </c>
      <c r="L78" t="n">
        <v>108.26</v>
      </c>
      <c r="M78" t="n">
        <v>99.06</v>
      </c>
      <c r="N78" t="n">
        <v>109.75</v>
      </c>
      <c r="O78" t="n">
        <v>141.9</v>
      </c>
    </row>
    <row r="79">
      <c r="A79" s="5" t="inlineStr">
        <is>
          <t>Operativer Cashflow</t>
        </is>
      </c>
      <c r="B79" s="5" t="inlineStr">
        <is>
          <t>Operating Cashflow in M</t>
        </is>
      </c>
      <c r="C79" t="n">
        <v>341.318</v>
      </c>
      <c r="D79" t="n">
        <v>357.332</v>
      </c>
      <c r="E79" t="n">
        <v>310.86</v>
      </c>
      <c r="F79" t="n">
        <v>391.244</v>
      </c>
      <c r="G79" t="n">
        <v>357.646</v>
      </c>
      <c r="H79" t="n">
        <v>276.948</v>
      </c>
      <c r="I79" t="n">
        <v>341.632</v>
      </c>
      <c r="J79" t="n">
        <v>227.65</v>
      </c>
      <c r="K79" t="n">
        <v>237.07</v>
      </c>
      <c r="L79" t="n">
        <v>173.956</v>
      </c>
      <c r="M79" t="n">
        <v>193.424</v>
      </c>
      <c r="N79" t="n">
        <v>161.71</v>
      </c>
      <c r="O79" t="n">
        <v>687.0319999999999</v>
      </c>
    </row>
    <row r="80">
      <c r="A80" s="5" t="inlineStr">
        <is>
          <t>Aktienrückkauf</t>
        </is>
      </c>
      <c r="B80" s="5" t="inlineStr">
        <is>
          <t>Share Buyback in M</t>
        </is>
      </c>
      <c r="C80" t="n">
        <v>0</v>
      </c>
      <c r="D80" t="n">
        <v>0</v>
      </c>
      <c r="E80" t="n">
        <v>0</v>
      </c>
      <c r="F80" t="n">
        <v>0</v>
      </c>
      <c r="G80" t="n">
        <v>0</v>
      </c>
      <c r="H80" t="n">
        <v>0</v>
      </c>
      <c r="I80" t="n">
        <v>0</v>
      </c>
      <c r="J80" t="n">
        <v>0</v>
      </c>
      <c r="K80" t="n">
        <v>0</v>
      </c>
      <c r="L80" t="n">
        <v>0</v>
      </c>
      <c r="M80" t="n">
        <v>0</v>
      </c>
      <c r="N80" t="n">
        <v>0</v>
      </c>
      <c r="O80" t="n">
        <v>0</v>
      </c>
    </row>
    <row r="81">
      <c r="A81" s="5" t="inlineStr">
        <is>
          <t>Umsatzwachstum 1J in %</t>
        </is>
      </c>
      <c r="B81" s="5" t="inlineStr">
        <is>
          <t>Revenue Growth 1Y in %</t>
        </is>
      </c>
      <c r="C81" t="n">
        <v>1.75</v>
      </c>
      <c r="D81" t="n">
        <v>1.48</v>
      </c>
      <c r="E81" t="n">
        <v>-2.03</v>
      </c>
      <c r="F81" t="n">
        <v>-0.07000000000000001</v>
      </c>
      <c r="G81" t="n">
        <v>6.74</v>
      </c>
      <c r="H81" t="n">
        <v>1.9</v>
      </c>
      <c r="I81" t="n">
        <v>3.86</v>
      </c>
      <c r="J81" t="n">
        <v>11.32</v>
      </c>
      <c r="K81" t="n">
        <v>6.83</v>
      </c>
      <c r="L81" t="n">
        <v>2.5</v>
      </c>
      <c r="M81" t="n">
        <v>-5.66</v>
      </c>
      <c r="N81" t="n">
        <v>10.68</v>
      </c>
      <c r="O81" t="inlineStr">
        <is>
          <t>-</t>
        </is>
      </c>
    </row>
    <row r="82">
      <c r="A82" s="5" t="inlineStr">
        <is>
          <t>Umsatzwachstum 3J in %</t>
        </is>
      </c>
      <c r="B82" s="5" t="inlineStr">
        <is>
          <t>Revenue Growth 3Y in %</t>
        </is>
      </c>
      <c r="C82" t="n">
        <v>0.4</v>
      </c>
      <c r="D82" t="n">
        <v>-0.21</v>
      </c>
      <c r="E82" t="n">
        <v>1.55</v>
      </c>
      <c r="F82" t="n">
        <v>2.86</v>
      </c>
      <c r="G82" t="n">
        <v>4.17</v>
      </c>
      <c r="H82" t="n">
        <v>5.69</v>
      </c>
      <c r="I82" t="n">
        <v>7.34</v>
      </c>
      <c r="J82" t="n">
        <v>6.88</v>
      </c>
      <c r="K82" t="n">
        <v>1.22</v>
      </c>
      <c r="L82" t="n">
        <v>2.51</v>
      </c>
      <c r="M82" t="n">
        <v>1.67</v>
      </c>
      <c r="N82" t="inlineStr">
        <is>
          <t>-</t>
        </is>
      </c>
      <c r="O82" t="inlineStr">
        <is>
          <t>-</t>
        </is>
      </c>
    </row>
    <row r="83">
      <c r="A83" s="5" t="inlineStr">
        <is>
          <t>Umsatzwachstum 5J in %</t>
        </is>
      </c>
      <c r="B83" s="5" t="inlineStr">
        <is>
          <t>Revenue Growth 5Y in %</t>
        </is>
      </c>
      <c r="C83" t="n">
        <v>1.57</v>
      </c>
      <c r="D83" t="n">
        <v>1.6</v>
      </c>
      <c r="E83" t="n">
        <v>2.08</v>
      </c>
      <c r="F83" t="n">
        <v>4.75</v>
      </c>
      <c r="G83" t="n">
        <v>6.13</v>
      </c>
      <c r="H83" t="n">
        <v>5.28</v>
      </c>
      <c r="I83" t="n">
        <v>3.77</v>
      </c>
      <c r="J83" t="n">
        <v>5.13</v>
      </c>
      <c r="K83" t="n">
        <v>2.87</v>
      </c>
      <c r="L83" t="inlineStr">
        <is>
          <t>-</t>
        </is>
      </c>
      <c r="M83" t="inlineStr">
        <is>
          <t>-</t>
        </is>
      </c>
      <c r="N83" t="inlineStr">
        <is>
          <t>-</t>
        </is>
      </c>
      <c r="O83" t="inlineStr">
        <is>
          <t>-</t>
        </is>
      </c>
    </row>
    <row r="84">
      <c r="A84" s="5" t="inlineStr">
        <is>
          <t>Umsatzwachstum 10J in %</t>
        </is>
      </c>
      <c r="B84" s="5" t="inlineStr">
        <is>
          <t>Revenue Growth 10Y in %</t>
        </is>
      </c>
      <c r="C84" t="n">
        <v>3.43</v>
      </c>
      <c r="D84" t="n">
        <v>2.69</v>
      </c>
      <c r="E84" t="n">
        <v>3.61</v>
      </c>
      <c r="F84" t="n">
        <v>3.81</v>
      </c>
      <c r="G84" t="inlineStr">
        <is>
          <t>-</t>
        </is>
      </c>
      <c r="H84" t="inlineStr">
        <is>
          <t>-</t>
        </is>
      </c>
      <c r="I84" t="inlineStr">
        <is>
          <t>-</t>
        </is>
      </c>
      <c r="J84" t="inlineStr">
        <is>
          <t>-</t>
        </is>
      </c>
      <c r="K84" t="inlineStr">
        <is>
          <t>-</t>
        </is>
      </c>
      <c r="L84" t="inlineStr">
        <is>
          <t>-</t>
        </is>
      </c>
      <c r="M84" t="inlineStr">
        <is>
          <t>-</t>
        </is>
      </c>
      <c r="N84" t="inlineStr">
        <is>
          <t>-</t>
        </is>
      </c>
      <c r="O84" t="inlineStr">
        <is>
          <t>-</t>
        </is>
      </c>
    </row>
    <row r="85">
      <c r="A85" s="5" t="inlineStr">
        <is>
          <t>Gewinnwachstum 1J in %</t>
        </is>
      </c>
      <c r="B85" s="5" t="inlineStr">
        <is>
          <t>Earnings Growth 1Y in %</t>
        </is>
      </c>
      <c r="C85" t="n">
        <v>-37.36</v>
      </c>
      <c r="D85" t="n">
        <v>27.85</v>
      </c>
      <c r="E85" t="n">
        <v>-17.02</v>
      </c>
      <c r="F85" t="n">
        <v>16.7</v>
      </c>
      <c r="G85" t="n">
        <v>57.16</v>
      </c>
      <c r="H85" t="n">
        <v>6.59</v>
      </c>
      <c r="I85" t="n">
        <v>3.32</v>
      </c>
      <c r="J85" t="n">
        <v>19.21</v>
      </c>
      <c r="K85" t="n">
        <v>16.9</v>
      </c>
      <c r="L85" t="n">
        <v>644.83</v>
      </c>
      <c r="M85" t="n">
        <v>728.5700000000001</v>
      </c>
      <c r="N85" t="n">
        <v>-158.33</v>
      </c>
      <c r="O85" t="inlineStr">
        <is>
          <t>-</t>
        </is>
      </c>
    </row>
    <row r="86">
      <c r="A86" s="5" t="inlineStr">
        <is>
          <t>Gewinnwachstum 3J in %</t>
        </is>
      </c>
      <c r="B86" s="5" t="inlineStr">
        <is>
          <t>Earnings Growth 3Y in %</t>
        </is>
      </c>
      <c r="C86" t="n">
        <v>-8.84</v>
      </c>
      <c r="D86" t="n">
        <v>9.18</v>
      </c>
      <c r="E86" t="n">
        <v>18.95</v>
      </c>
      <c r="F86" t="n">
        <v>26.82</v>
      </c>
      <c r="G86" t="n">
        <v>22.36</v>
      </c>
      <c r="H86" t="n">
        <v>9.710000000000001</v>
      </c>
      <c r="I86" t="n">
        <v>13.14</v>
      </c>
      <c r="J86" t="n">
        <v>226.98</v>
      </c>
      <c r="K86" t="n">
        <v>463.43</v>
      </c>
      <c r="L86" t="n">
        <v>405.02</v>
      </c>
      <c r="M86" t="n">
        <v>190.08</v>
      </c>
      <c r="N86" t="inlineStr">
        <is>
          <t>-</t>
        </is>
      </c>
      <c r="O86" t="inlineStr">
        <is>
          <t>-</t>
        </is>
      </c>
    </row>
    <row r="87">
      <c r="A87" s="5" t="inlineStr">
        <is>
          <t>Gewinnwachstum 5J in %</t>
        </is>
      </c>
      <c r="B87" s="5" t="inlineStr">
        <is>
          <t>Earnings Growth 5Y in %</t>
        </is>
      </c>
      <c r="C87" t="n">
        <v>9.470000000000001</v>
      </c>
      <c r="D87" t="n">
        <v>18.26</v>
      </c>
      <c r="E87" t="n">
        <v>13.35</v>
      </c>
      <c r="F87" t="n">
        <v>20.6</v>
      </c>
      <c r="G87" t="n">
        <v>20.64</v>
      </c>
      <c r="H87" t="n">
        <v>138.17</v>
      </c>
      <c r="I87" t="n">
        <v>282.57</v>
      </c>
      <c r="J87" t="n">
        <v>250.24</v>
      </c>
      <c r="K87" t="n">
        <v>246.39</v>
      </c>
      <c r="L87" t="inlineStr">
        <is>
          <t>-</t>
        </is>
      </c>
      <c r="M87" t="inlineStr">
        <is>
          <t>-</t>
        </is>
      </c>
      <c r="N87" t="inlineStr">
        <is>
          <t>-</t>
        </is>
      </c>
      <c r="O87" t="inlineStr">
        <is>
          <t>-</t>
        </is>
      </c>
    </row>
    <row r="88">
      <c r="A88" s="5" t="inlineStr">
        <is>
          <t>Gewinnwachstum 10J in %</t>
        </is>
      </c>
      <c r="B88" s="5" t="inlineStr">
        <is>
          <t>Earnings Growth 10Y in %</t>
        </is>
      </c>
      <c r="C88" t="n">
        <v>73.81999999999999</v>
      </c>
      <c r="D88" t="n">
        <v>150.41</v>
      </c>
      <c r="E88" t="n">
        <v>131.79</v>
      </c>
      <c r="F88" t="n">
        <v>133.5</v>
      </c>
      <c r="G88" t="inlineStr">
        <is>
          <t>-</t>
        </is>
      </c>
      <c r="H88" t="inlineStr">
        <is>
          <t>-</t>
        </is>
      </c>
      <c r="I88" t="inlineStr">
        <is>
          <t>-</t>
        </is>
      </c>
      <c r="J88" t="inlineStr">
        <is>
          <t>-</t>
        </is>
      </c>
      <c r="K88" t="inlineStr">
        <is>
          <t>-</t>
        </is>
      </c>
      <c r="L88" t="inlineStr">
        <is>
          <t>-</t>
        </is>
      </c>
      <c r="M88" t="inlineStr">
        <is>
          <t>-</t>
        </is>
      </c>
      <c r="N88" t="inlineStr">
        <is>
          <t>-</t>
        </is>
      </c>
      <c r="O88" t="inlineStr">
        <is>
          <t>-</t>
        </is>
      </c>
    </row>
    <row r="89">
      <c r="A89" s="5" t="inlineStr">
        <is>
          <t>PEG Ratio</t>
        </is>
      </c>
      <c r="B89" s="5" t="inlineStr">
        <is>
          <t>KGW Kurs/Gewinn/Wachstum</t>
        </is>
      </c>
      <c r="C89" t="n">
        <v>2.75</v>
      </c>
      <c r="D89" t="n">
        <v>0.84</v>
      </c>
      <c r="E89" t="n">
        <v>1.61</v>
      </c>
      <c r="F89" t="n">
        <v>0.86</v>
      </c>
      <c r="G89" t="n">
        <v>1.08</v>
      </c>
      <c r="H89" t="n">
        <v>0.15</v>
      </c>
      <c r="I89" t="n">
        <v>0.09</v>
      </c>
      <c r="J89" t="n">
        <v>0.08</v>
      </c>
      <c r="K89" t="n">
        <v>0.08</v>
      </c>
      <c r="L89" t="inlineStr">
        <is>
          <t>-</t>
        </is>
      </c>
      <c r="M89" t="inlineStr">
        <is>
          <t>-</t>
        </is>
      </c>
      <c r="N89" t="inlineStr">
        <is>
          <t>-</t>
        </is>
      </c>
      <c r="O89" t="inlineStr">
        <is>
          <t>-</t>
        </is>
      </c>
    </row>
    <row r="90">
      <c r="A90" s="5" t="inlineStr">
        <is>
          <t>EBIT-Wachstum 1J in %</t>
        </is>
      </c>
      <c r="B90" s="5" t="inlineStr">
        <is>
          <t>EBIT Growth 1Y in %</t>
        </is>
      </c>
      <c r="C90" t="n">
        <v>-11.25</v>
      </c>
      <c r="D90" t="n">
        <v>-22.84</v>
      </c>
      <c r="E90" t="n">
        <v>0.17</v>
      </c>
      <c r="F90" t="n">
        <v>-6.77</v>
      </c>
      <c r="G90" t="n">
        <v>49.04</v>
      </c>
      <c r="H90" t="n">
        <v>-2.26</v>
      </c>
      <c r="I90" t="n">
        <v>3.42</v>
      </c>
      <c r="J90" t="n">
        <v>17.57</v>
      </c>
      <c r="K90" t="n">
        <v>15.05</v>
      </c>
      <c r="L90" t="n">
        <v>57.28</v>
      </c>
      <c r="M90" t="n">
        <v>-0.98</v>
      </c>
      <c r="N90" t="n">
        <v>14.45</v>
      </c>
      <c r="O90" t="inlineStr">
        <is>
          <t>-</t>
        </is>
      </c>
    </row>
    <row r="91">
      <c r="A91" s="5" t="inlineStr">
        <is>
          <t>EBIT-Wachstum 3J in %</t>
        </is>
      </c>
      <c r="B91" s="5" t="inlineStr">
        <is>
          <t>EBIT Growth 3Y in %</t>
        </is>
      </c>
      <c r="C91" t="n">
        <v>-11.31</v>
      </c>
      <c r="D91" t="n">
        <v>-9.81</v>
      </c>
      <c r="E91" t="n">
        <v>14.15</v>
      </c>
      <c r="F91" t="n">
        <v>13.34</v>
      </c>
      <c r="G91" t="n">
        <v>16.73</v>
      </c>
      <c r="H91" t="n">
        <v>6.24</v>
      </c>
      <c r="I91" t="n">
        <v>12.01</v>
      </c>
      <c r="J91" t="n">
        <v>29.97</v>
      </c>
      <c r="K91" t="n">
        <v>23.78</v>
      </c>
      <c r="L91" t="n">
        <v>23.58</v>
      </c>
      <c r="M91" t="n">
        <v>4.49</v>
      </c>
      <c r="N91" t="inlineStr">
        <is>
          <t>-</t>
        </is>
      </c>
      <c r="O91" t="inlineStr">
        <is>
          <t>-</t>
        </is>
      </c>
    </row>
    <row r="92">
      <c r="A92" s="5" t="inlineStr">
        <is>
          <t>EBIT-Wachstum 5J in %</t>
        </is>
      </c>
      <c r="B92" s="5" t="inlineStr">
        <is>
          <t>EBIT Growth 5Y in %</t>
        </is>
      </c>
      <c r="C92" t="n">
        <v>1.67</v>
      </c>
      <c r="D92" t="n">
        <v>3.47</v>
      </c>
      <c r="E92" t="n">
        <v>8.720000000000001</v>
      </c>
      <c r="F92" t="n">
        <v>12.2</v>
      </c>
      <c r="G92" t="n">
        <v>16.56</v>
      </c>
      <c r="H92" t="n">
        <v>18.21</v>
      </c>
      <c r="I92" t="n">
        <v>18.47</v>
      </c>
      <c r="J92" t="n">
        <v>20.67</v>
      </c>
      <c r="K92" t="n">
        <v>17.16</v>
      </c>
      <c r="L92" t="inlineStr">
        <is>
          <t>-</t>
        </is>
      </c>
      <c r="M92" t="inlineStr">
        <is>
          <t>-</t>
        </is>
      </c>
      <c r="N92" t="inlineStr">
        <is>
          <t>-</t>
        </is>
      </c>
      <c r="O92" t="inlineStr">
        <is>
          <t>-</t>
        </is>
      </c>
    </row>
    <row r="93">
      <c r="A93" s="5" t="inlineStr">
        <is>
          <t>EBIT-Wachstum 10J in %</t>
        </is>
      </c>
      <c r="B93" s="5" t="inlineStr">
        <is>
          <t>EBIT Growth 10Y in %</t>
        </is>
      </c>
      <c r="C93" t="n">
        <v>9.94</v>
      </c>
      <c r="D93" t="n">
        <v>10.97</v>
      </c>
      <c r="E93" t="n">
        <v>14.7</v>
      </c>
      <c r="F93" t="n">
        <v>14.68</v>
      </c>
      <c r="G93" t="inlineStr">
        <is>
          <t>-</t>
        </is>
      </c>
      <c r="H93" t="inlineStr">
        <is>
          <t>-</t>
        </is>
      </c>
      <c r="I93" t="inlineStr">
        <is>
          <t>-</t>
        </is>
      </c>
      <c r="J93" t="inlineStr">
        <is>
          <t>-</t>
        </is>
      </c>
      <c r="K93" t="inlineStr">
        <is>
          <t>-</t>
        </is>
      </c>
      <c r="L93" t="inlineStr">
        <is>
          <t>-</t>
        </is>
      </c>
      <c r="M93" t="inlineStr">
        <is>
          <t>-</t>
        </is>
      </c>
      <c r="N93" t="inlineStr">
        <is>
          <t>-</t>
        </is>
      </c>
      <c r="O93" t="inlineStr">
        <is>
          <t>-</t>
        </is>
      </c>
    </row>
    <row r="94">
      <c r="A94" s="5" t="inlineStr">
        <is>
          <t>Op.Cashflow Wachstum 1J in %</t>
        </is>
      </c>
      <c r="B94" s="5" t="inlineStr">
        <is>
          <t>Op.Cashflow Wachstum 1Y in %</t>
        </is>
      </c>
      <c r="C94" t="n">
        <v>-4.48</v>
      </c>
      <c r="D94" t="n">
        <v>14.95</v>
      </c>
      <c r="E94" t="n">
        <v>-20.55</v>
      </c>
      <c r="F94" t="n">
        <v>9.390000000000001</v>
      </c>
      <c r="G94" t="n">
        <v>29.14</v>
      </c>
      <c r="H94" t="n">
        <v>-18.93</v>
      </c>
      <c r="I94" t="n">
        <v>50.07</v>
      </c>
      <c r="J94" t="n">
        <v>-3.97</v>
      </c>
      <c r="K94" t="n">
        <v>36.28</v>
      </c>
      <c r="L94" t="n">
        <v>-10.06</v>
      </c>
      <c r="M94" t="n">
        <v>19.61</v>
      </c>
      <c r="N94" t="n">
        <v>-76.45999999999999</v>
      </c>
      <c r="O94" t="inlineStr">
        <is>
          <t>-</t>
        </is>
      </c>
    </row>
    <row r="95">
      <c r="A95" s="5" t="inlineStr">
        <is>
          <t>Op.Cashflow Wachstum 3J in %</t>
        </is>
      </c>
      <c r="B95" s="5" t="inlineStr">
        <is>
          <t>Op.Cashflow Wachstum 3Y in %</t>
        </is>
      </c>
      <c r="C95" t="n">
        <v>-3.36</v>
      </c>
      <c r="D95" t="n">
        <v>1.26</v>
      </c>
      <c r="E95" t="n">
        <v>5.99</v>
      </c>
      <c r="F95" t="n">
        <v>6.53</v>
      </c>
      <c r="G95" t="n">
        <v>20.09</v>
      </c>
      <c r="H95" t="n">
        <v>9.06</v>
      </c>
      <c r="I95" t="n">
        <v>27.46</v>
      </c>
      <c r="J95" t="n">
        <v>7.42</v>
      </c>
      <c r="K95" t="n">
        <v>15.28</v>
      </c>
      <c r="L95" t="n">
        <v>-22.3</v>
      </c>
      <c r="M95" t="n">
        <v>-18.95</v>
      </c>
      <c r="N95" t="inlineStr">
        <is>
          <t>-</t>
        </is>
      </c>
      <c r="O95" t="inlineStr">
        <is>
          <t>-</t>
        </is>
      </c>
    </row>
    <row r="96">
      <c r="A96" s="5" t="inlineStr">
        <is>
          <t>Op.Cashflow Wachstum 5J in %</t>
        </is>
      </c>
      <c r="B96" s="5" t="inlineStr">
        <is>
          <t>Op.Cashflow Wachstum 5Y in %</t>
        </is>
      </c>
      <c r="C96" t="n">
        <v>5.69</v>
      </c>
      <c r="D96" t="n">
        <v>2.8</v>
      </c>
      <c r="E96" t="n">
        <v>9.82</v>
      </c>
      <c r="F96" t="n">
        <v>13.14</v>
      </c>
      <c r="G96" t="n">
        <v>18.52</v>
      </c>
      <c r="H96" t="n">
        <v>10.68</v>
      </c>
      <c r="I96" t="n">
        <v>18.39</v>
      </c>
      <c r="J96" t="n">
        <v>-6.92</v>
      </c>
      <c r="K96" t="n">
        <v>-6.13</v>
      </c>
      <c r="L96" t="inlineStr">
        <is>
          <t>-</t>
        </is>
      </c>
      <c r="M96" t="inlineStr">
        <is>
          <t>-</t>
        </is>
      </c>
      <c r="N96" t="inlineStr">
        <is>
          <t>-</t>
        </is>
      </c>
      <c r="O96" t="inlineStr">
        <is>
          <t>-</t>
        </is>
      </c>
    </row>
    <row r="97">
      <c r="A97" s="5" t="inlineStr">
        <is>
          <t>Op.Cashflow Wachstum 10J in %</t>
        </is>
      </c>
      <c r="B97" s="5" t="inlineStr">
        <is>
          <t>Op.Cashflow Wachstum 10Y in %</t>
        </is>
      </c>
      <c r="C97" t="n">
        <v>8.18</v>
      </c>
      <c r="D97" t="n">
        <v>10.59</v>
      </c>
      <c r="E97" t="n">
        <v>1.45</v>
      </c>
      <c r="F97" t="n">
        <v>3.51</v>
      </c>
      <c r="G97" t="inlineStr">
        <is>
          <t>-</t>
        </is>
      </c>
      <c r="H97" t="inlineStr">
        <is>
          <t>-</t>
        </is>
      </c>
      <c r="I97" t="inlineStr">
        <is>
          <t>-</t>
        </is>
      </c>
      <c r="J97" t="inlineStr">
        <is>
          <t>-</t>
        </is>
      </c>
      <c r="K97" t="inlineStr">
        <is>
          <t>-</t>
        </is>
      </c>
      <c r="L97" t="inlineStr">
        <is>
          <t>-</t>
        </is>
      </c>
      <c r="M97" t="inlineStr">
        <is>
          <t>-</t>
        </is>
      </c>
      <c r="N97" t="inlineStr">
        <is>
          <t>-</t>
        </is>
      </c>
      <c r="O97" t="inlineStr">
        <is>
          <t>-</t>
        </is>
      </c>
    </row>
    <row r="98">
      <c r="A98" s="5" t="inlineStr">
        <is>
          <t>Working Capital in Mio</t>
        </is>
      </c>
      <c r="B98" s="5" t="inlineStr">
        <is>
          <t>Working Capital in M</t>
        </is>
      </c>
      <c r="C98" t="n">
        <v>-346</v>
      </c>
      <c r="D98" t="n">
        <v>-196.5</v>
      </c>
      <c r="E98" t="n">
        <v>41.9</v>
      </c>
      <c r="F98" t="n">
        <v>1.6</v>
      </c>
      <c r="G98" t="n">
        <v>-131.7</v>
      </c>
      <c r="H98" t="n">
        <v>46.4</v>
      </c>
      <c r="I98" t="n">
        <v>53.4</v>
      </c>
      <c r="J98" t="n">
        <v>120.3</v>
      </c>
      <c r="K98" t="n">
        <v>145.5</v>
      </c>
      <c r="L98" t="n">
        <v>27.8</v>
      </c>
      <c r="M98" t="n">
        <v>-3.2</v>
      </c>
      <c r="N98" t="n">
        <v>40.6</v>
      </c>
      <c r="O98" t="n">
        <v>114.1</v>
      </c>
      <c r="P98" t="n">
        <v>114.1</v>
      </c>
    </row>
  </sheetData>
  <pageMargins bottom="1" footer="0.5" header="0.5" left="0.75" right="0.75" top="1"/>
</worksheet>
</file>

<file path=xl/worksheets/sheet25.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GRAND CITY PROPERTIES </t>
        </is>
      </c>
      <c r="B1" s="2" t="inlineStr">
        <is>
          <t>WKN: A1JXCV  ISIN: LU0775917882  Typ: Aktie</t>
        </is>
      </c>
      <c r="C1" s="2" t="inlineStr"/>
      <c r="D1" s="2" t="inlineStr"/>
      <c r="E1" s="2" t="inlineStr"/>
      <c r="F1" s="2">
        <f>HYPERLINK("mdax_Stock_Data_EUR.xlsx#INDEX!A1",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2011</t>
        </is>
      </c>
      <c r="C4" s="5" t="inlineStr">
        <is>
          <t>Telefon / Phone</t>
        </is>
      </c>
      <c r="D4" s="5" t="inlineStr"/>
      <c r="E4" t="inlineStr">
        <is>
          <t>+49-30-887088-219</t>
        </is>
      </c>
      <c r="G4" t="inlineStr">
        <is>
          <t>16.03.2020</t>
        </is>
      </c>
      <c r="H4" t="inlineStr">
        <is>
          <t>Publication Of Annual Report</t>
        </is>
      </c>
      <c r="J4" t="inlineStr">
        <is>
          <t>Edolaxia Group</t>
        </is>
      </c>
      <c r="L4" t="inlineStr">
        <is>
          <t>39,00%</t>
        </is>
      </c>
    </row>
    <row r="5">
      <c r="A5" s="5" t="inlineStr">
        <is>
          <t>Ticker</t>
        </is>
      </c>
      <c r="B5" t="inlineStr">
        <is>
          <t>GYC</t>
        </is>
      </c>
      <c r="C5" s="5" t="inlineStr">
        <is>
          <t>Fax</t>
        </is>
      </c>
      <c r="D5" s="5" t="inlineStr"/>
      <c r="E5" t="inlineStr">
        <is>
          <t>+49-30-887088-111</t>
        </is>
      </c>
      <c r="G5" t="inlineStr">
        <is>
          <t>18.05.2020</t>
        </is>
      </c>
      <c r="H5" t="inlineStr">
        <is>
          <t>Result Q1</t>
        </is>
      </c>
      <c r="J5" t="inlineStr">
        <is>
          <t>EdgepointGroup</t>
        </is>
      </c>
      <c r="L5" t="inlineStr">
        <is>
          <t>5,00%</t>
        </is>
      </c>
    </row>
    <row r="6">
      <c r="A6" s="5" t="inlineStr">
        <is>
          <t>Gelistet Seit / Listed Since</t>
        </is>
      </c>
      <c r="B6" t="inlineStr">
        <is>
          <t>28.05.2012</t>
        </is>
      </c>
      <c r="C6" s="5" t="inlineStr">
        <is>
          <t>Internet</t>
        </is>
      </c>
      <c r="D6" s="5" t="inlineStr"/>
      <c r="E6" t="inlineStr">
        <is>
          <t>http://www.grandcityproperties.com/</t>
        </is>
      </c>
      <c r="G6" t="inlineStr">
        <is>
          <t>24.06.2020</t>
        </is>
      </c>
      <c r="H6" t="inlineStr">
        <is>
          <t>Annual General Meeting</t>
        </is>
      </c>
      <c r="J6" t="inlineStr">
        <is>
          <t>Freefloat</t>
        </is>
      </c>
      <c r="L6" t="inlineStr">
        <is>
          <t>56,00%</t>
        </is>
      </c>
    </row>
    <row r="7">
      <c r="A7" s="5" t="inlineStr">
        <is>
          <t>Nominalwert / Nominal Value</t>
        </is>
      </c>
      <c r="B7" t="inlineStr">
        <is>
          <t>0,10</t>
        </is>
      </c>
      <c r="C7" s="5" t="inlineStr">
        <is>
          <t>E-Mail</t>
        </is>
      </c>
      <c r="D7" s="5" t="inlineStr"/>
      <c r="E7" t="inlineStr">
        <is>
          <t>katrin.petersen@grandcity.lu</t>
        </is>
      </c>
      <c r="G7" t="inlineStr">
        <is>
          <t>17.08.2020</t>
        </is>
      </c>
      <c r="H7" t="inlineStr">
        <is>
          <t>Score Half Year</t>
        </is>
      </c>
    </row>
    <row r="8">
      <c r="A8" s="5" t="inlineStr">
        <is>
          <t>Land / Country</t>
        </is>
      </c>
      <c r="B8" t="inlineStr">
        <is>
          <t>Luxemburg</t>
        </is>
      </c>
      <c r="C8" s="5" t="inlineStr">
        <is>
          <t>Inv. Relations Telefon / Phone</t>
        </is>
      </c>
      <c r="D8" s="5" t="inlineStr"/>
      <c r="E8" t="inlineStr">
        <is>
          <t>+352-2877-8786</t>
        </is>
      </c>
      <c r="G8" t="inlineStr">
        <is>
          <t>16.11.2020</t>
        </is>
      </c>
      <c r="H8" t="inlineStr">
        <is>
          <t>Q3 Earnings</t>
        </is>
      </c>
    </row>
    <row r="9">
      <c r="A9" s="5" t="inlineStr">
        <is>
          <t>Währung / Currency</t>
        </is>
      </c>
      <c r="B9" t="inlineStr">
        <is>
          <t>EUR</t>
        </is>
      </c>
      <c r="C9" s="5" t="inlineStr">
        <is>
          <t>Kontaktperson / Contact Person</t>
        </is>
      </c>
      <c r="D9" s="5" t="inlineStr"/>
      <c r="E9" t="inlineStr">
        <is>
          <t>Katrin Petersen</t>
        </is>
      </c>
    </row>
    <row r="10">
      <c r="A10" s="5" t="inlineStr">
        <is>
          <t>Branche / Industry</t>
        </is>
      </c>
      <c r="B10" t="inlineStr">
        <is>
          <t>Financial Services</t>
        </is>
      </c>
      <c r="C10" s="5" t="inlineStr"/>
      <c r="D10" s="5" t="inlineStr"/>
    </row>
    <row r="11">
      <c r="A11" s="5" t="inlineStr">
        <is>
          <t>Sektor / Sector</t>
        </is>
      </c>
      <c r="B11" t="inlineStr">
        <is>
          <t>Financial Sector</t>
        </is>
      </c>
    </row>
    <row r="12">
      <c r="A12" s="5" t="inlineStr">
        <is>
          <t>Typ / Genre</t>
        </is>
      </c>
      <c r="B12" t="inlineStr">
        <is>
          <t>Stammaktie</t>
        </is>
      </c>
    </row>
    <row r="13">
      <c r="A13" s="5" t="inlineStr">
        <is>
          <t>Adresse / Address</t>
        </is>
      </c>
      <c r="B13" t="inlineStr">
        <is>
          <t>Grand City Properties S.A.1, Avenue du Bois  L-1251 Luxembourg</t>
        </is>
      </c>
    </row>
    <row r="14">
      <c r="A14" s="5" t="inlineStr">
        <is>
          <t>Management</t>
        </is>
      </c>
      <c r="B14" t="inlineStr">
        <is>
          <t>Christian Windfuhr</t>
        </is>
      </c>
    </row>
    <row r="15">
      <c r="A15" s="5" t="inlineStr">
        <is>
          <t>Aufsichtsrat / Board</t>
        </is>
      </c>
      <c r="B15" t="inlineStr">
        <is>
          <t>Refael Zamir, Simone Runge-Brandner, Daniel Malkin</t>
        </is>
      </c>
    </row>
    <row r="16">
      <c r="A16" s="5" t="inlineStr">
        <is>
          <t>Beschreibung</t>
        </is>
      </c>
      <c r="B16" t="inlineStr">
        <is>
          <t>Grand City Properties ist ein Immobilienunternehmen mit dem Schwerpunkt auf Wohnimmobilien in Deutschland. Der Großteil des Wohnungsbestands befindet sich im bevökerrungsreichsten Bundesland Nordrhein-Westfalen, in Berlin sowie in weiteren bevölkerrungsstarken Regionen. Das Unternehmen übernimmt alle Aspekte des Wohnungsankaufs und Wertsteigerungsmanagements und verfolgt eine Strategie des langfristigen Bestands, bei dem Teile des Portfolios, das aus über 86,000 Wohneinheiten besteht, nur bei überdurchschnittlichem Veräußerungsgewinn abgetreten werden. Copyright 2014 FINANCE BASE AG</t>
        </is>
      </c>
    </row>
    <row r="17">
      <c r="A17" s="5" t="inlineStr">
        <is>
          <t>Profile</t>
        </is>
      </c>
      <c r="B17" t="inlineStr">
        <is>
          <t>Grand City Properties is a real estate company with a focus on residential real estate in Germany. The bulk of the housing stock is located in bevökerrungsreichsten state North Rhine-Westphalia, in Berlin and in other bevölkerrungsstarken regions. The company handles all aspects of the home buying-in and value management and is pursuing a strategy of long-term portfolio, in which parts of the portfolio consisting of over 86,000 residential units, only be assigned with above-average capital gain.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inlineStr"/>
    </row>
    <row r="20">
      <c r="A20" s="5" t="inlineStr">
        <is>
          <t>Umsatz</t>
        </is>
      </c>
      <c r="B20" s="5" t="inlineStr">
        <is>
          <t>Revenue</t>
        </is>
      </c>
      <c r="C20" t="n">
        <v>560.3</v>
      </c>
      <c r="D20" t="n">
        <v>545.2</v>
      </c>
      <c r="E20" t="n">
        <v>496.9</v>
      </c>
      <c r="F20" t="n">
        <v>442.7</v>
      </c>
      <c r="G20" t="n">
        <v>333.5</v>
      </c>
      <c r="H20" t="n">
        <v>231.5</v>
      </c>
      <c r="I20" t="n">
        <v>169.6</v>
      </c>
      <c r="J20" t="n">
        <v>60.4</v>
      </c>
      <c r="K20" t="n">
        <v>26.4</v>
      </c>
    </row>
    <row r="21">
      <c r="A21" s="5" t="inlineStr">
        <is>
          <t>Operatives Ergebnis (EBIT)</t>
        </is>
      </c>
      <c r="B21" s="5" t="inlineStr">
        <is>
          <t>EBIT Earning Before Interest &amp; Tax</t>
        </is>
      </c>
      <c r="C21" t="n">
        <v>692.9</v>
      </c>
      <c r="D21" t="n">
        <v>779.7</v>
      </c>
      <c r="E21" t="n">
        <v>868.5</v>
      </c>
      <c r="F21" t="n">
        <v>822.9</v>
      </c>
      <c r="G21" t="n">
        <v>485.9</v>
      </c>
      <c r="H21" t="n">
        <v>342.3</v>
      </c>
      <c r="I21" t="n">
        <v>306</v>
      </c>
      <c r="J21" t="n">
        <v>122.4</v>
      </c>
      <c r="K21" t="n">
        <v>84.40000000000001</v>
      </c>
    </row>
    <row r="22">
      <c r="A22" s="5" t="inlineStr">
        <is>
          <t>Finanzergebnis</t>
        </is>
      </c>
      <c r="B22" s="5" t="inlineStr">
        <is>
          <t>Financial Result</t>
        </is>
      </c>
      <c r="C22" t="n">
        <v>-78.3</v>
      </c>
      <c r="D22" t="n">
        <v>-81.7</v>
      </c>
      <c r="E22" t="n">
        <v>-83</v>
      </c>
      <c r="F22" t="n">
        <v>-47.5</v>
      </c>
      <c r="G22" t="n">
        <v>-25.9</v>
      </c>
      <c r="H22" t="n">
        <v>-54.7</v>
      </c>
      <c r="I22" t="n">
        <v>-3.6</v>
      </c>
      <c r="J22" t="n">
        <v>-13.3</v>
      </c>
      <c r="K22" t="n">
        <v>-13.9</v>
      </c>
    </row>
    <row r="23">
      <c r="A23" s="5" t="inlineStr">
        <is>
          <t>Ergebnis vor Steuer (EBT)</t>
        </is>
      </c>
      <c r="B23" s="5" t="inlineStr">
        <is>
          <t>EBT Earning Before Tax</t>
        </is>
      </c>
      <c r="C23" t="n">
        <v>614.6</v>
      </c>
      <c r="D23" t="n">
        <v>698</v>
      </c>
      <c r="E23" t="n">
        <v>785.5</v>
      </c>
      <c r="F23" t="n">
        <v>775.4</v>
      </c>
      <c r="G23" t="n">
        <v>460</v>
      </c>
      <c r="H23" t="n">
        <v>287.6</v>
      </c>
      <c r="I23" t="n">
        <v>302.4</v>
      </c>
      <c r="J23" t="n">
        <v>109.1</v>
      </c>
      <c r="K23" t="n">
        <v>70.5</v>
      </c>
    </row>
    <row r="24">
      <c r="A24" s="5" t="inlineStr">
        <is>
          <t>Steuern auf Einkommen und Ertrag</t>
        </is>
      </c>
      <c r="B24" s="5" t="inlineStr">
        <is>
          <t>Taxes on income and earnings</t>
        </is>
      </c>
      <c r="C24" t="n">
        <v>121.3</v>
      </c>
      <c r="D24" t="n">
        <v>114.9</v>
      </c>
      <c r="E24" t="n">
        <v>146.4</v>
      </c>
      <c r="F24" t="n">
        <v>122.3</v>
      </c>
      <c r="G24" t="n">
        <v>66.5</v>
      </c>
      <c r="H24" t="n">
        <v>43.8</v>
      </c>
      <c r="I24" t="n">
        <v>36.4</v>
      </c>
      <c r="J24" t="n">
        <v>16.2</v>
      </c>
      <c r="K24" t="n">
        <v>11.9</v>
      </c>
    </row>
    <row r="25">
      <c r="A25" s="5" t="inlineStr">
        <is>
          <t>Ergebnis nach Steuer</t>
        </is>
      </c>
      <c r="B25" s="5" t="inlineStr">
        <is>
          <t>Earnings after tax</t>
        </is>
      </c>
      <c r="C25" t="n">
        <v>493.4</v>
      </c>
      <c r="D25" t="n">
        <v>583</v>
      </c>
      <c r="E25" t="n">
        <v>639.1</v>
      </c>
      <c r="F25" t="n">
        <v>653.1</v>
      </c>
      <c r="G25" t="n">
        <v>393.6</v>
      </c>
      <c r="H25" t="n">
        <v>243.8</v>
      </c>
      <c r="I25" t="n">
        <v>266.1</v>
      </c>
      <c r="J25" t="n">
        <v>92.90000000000001</v>
      </c>
      <c r="K25" t="n">
        <v>58.7</v>
      </c>
    </row>
    <row r="26">
      <c r="A26" s="5" t="inlineStr">
        <is>
          <t>Minderheitenanteil</t>
        </is>
      </c>
      <c r="B26" s="5" t="inlineStr">
        <is>
          <t>Minority Share</t>
        </is>
      </c>
      <c r="C26" t="n">
        <v>-53.4</v>
      </c>
      <c r="D26" t="n">
        <v>-64.09999999999999</v>
      </c>
      <c r="E26" t="n">
        <v>-80.3</v>
      </c>
      <c r="F26" t="n">
        <v>-88</v>
      </c>
      <c r="G26" t="n">
        <v>-35.1</v>
      </c>
      <c r="H26" t="n">
        <v>-38.3</v>
      </c>
      <c r="I26" t="n">
        <v>-39.8</v>
      </c>
      <c r="J26" t="n">
        <v>-11.1</v>
      </c>
      <c r="K26" t="n">
        <v>-3.1</v>
      </c>
    </row>
    <row r="27">
      <c r="A27" s="5" t="inlineStr">
        <is>
          <t>Jahresüberschuss/-fehlbetrag</t>
        </is>
      </c>
      <c r="B27" s="5" t="inlineStr">
        <is>
          <t>Net Profit</t>
        </is>
      </c>
      <c r="C27" t="n">
        <v>407</v>
      </c>
      <c r="D27" t="n">
        <v>488.6</v>
      </c>
      <c r="E27" t="n">
        <v>534.6</v>
      </c>
      <c r="F27" t="n">
        <v>544.8</v>
      </c>
      <c r="G27" t="n">
        <v>343.9</v>
      </c>
      <c r="H27" t="n">
        <v>205.6</v>
      </c>
      <c r="I27" t="n">
        <v>226.3</v>
      </c>
      <c r="J27" t="n">
        <v>81.8</v>
      </c>
      <c r="K27" t="n">
        <v>55.6</v>
      </c>
    </row>
    <row r="28">
      <c r="A28" s="5" t="inlineStr">
        <is>
          <t>Summe Umlaufvermögen</t>
        </is>
      </c>
      <c r="B28" s="5" t="inlineStr">
        <is>
          <t>Current Assets</t>
        </is>
      </c>
      <c r="C28" t="n">
        <v>1629</v>
      </c>
      <c r="D28" t="n">
        <v>1238</v>
      </c>
      <c r="E28" t="n">
        <v>795.9</v>
      </c>
      <c r="F28" t="n">
        <v>1028</v>
      </c>
      <c r="G28" t="n">
        <v>627.2</v>
      </c>
      <c r="H28" t="n">
        <v>401.8</v>
      </c>
      <c r="I28" t="n">
        <v>248.6</v>
      </c>
      <c r="J28" t="n">
        <v>117.7</v>
      </c>
      <c r="K28" t="n">
        <v>25.4</v>
      </c>
    </row>
    <row r="29">
      <c r="A29" s="5" t="inlineStr">
        <is>
          <t>Summe Anlagevermögen</t>
        </is>
      </c>
      <c r="B29" s="5" t="inlineStr">
        <is>
          <t>Fixed Assets</t>
        </is>
      </c>
      <c r="C29" t="n">
        <v>8223</v>
      </c>
      <c r="D29" t="n">
        <v>7623</v>
      </c>
      <c r="E29" t="n">
        <v>6712</v>
      </c>
      <c r="F29" t="n">
        <v>5126</v>
      </c>
      <c r="G29" t="n">
        <v>4062</v>
      </c>
      <c r="H29" t="n">
        <v>2227</v>
      </c>
      <c r="I29" t="n">
        <v>1403</v>
      </c>
      <c r="J29" t="n">
        <v>437</v>
      </c>
      <c r="K29" t="n">
        <v>263.9</v>
      </c>
    </row>
    <row r="30">
      <c r="A30" s="5" t="inlineStr">
        <is>
          <t>Summe Aktiva</t>
        </is>
      </c>
      <c r="B30" s="5" t="inlineStr">
        <is>
          <t>Total Assets</t>
        </is>
      </c>
      <c r="C30" t="n">
        <v>9851</v>
      </c>
      <c r="D30" t="n">
        <v>8861</v>
      </c>
      <c r="E30" t="n">
        <v>7508</v>
      </c>
      <c r="F30" t="n">
        <v>6154</v>
      </c>
      <c r="G30" t="n">
        <v>4689</v>
      </c>
      <c r="H30" t="n">
        <v>2629</v>
      </c>
      <c r="I30" t="n">
        <v>1651</v>
      </c>
      <c r="J30" t="n">
        <v>554.7</v>
      </c>
      <c r="K30" t="n">
        <v>289.3</v>
      </c>
    </row>
    <row r="31">
      <c r="A31" s="5" t="inlineStr">
        <is>
          <t>Summe kurzfristiges Fremdkapital</t>
        </is>
      </c>
      <c r="B31" s="5" t="inlineStr">
        <is>
          <t>Short-Term Debt</t>
        </is>
      </c>
      <c r="C31" t="n">
        <v>454.3</v>
      </c>
      <c r="D31" t="n">
        <v>306.1</v>
      </c>
      <c r="E31" t="n">
        <v>370.7</v>
      </c>
      <c r="F31" t="n">
        <v>338.3</v>
      </c>
      <c r="G31" t="n">
        <v>277.3</v>
      </c>
      <c r="H31" t="n">
        <v>153.3</v>
      </c>
      <c r="I31" t="n">
        <v>111.3</v>
      </c>
      <c r="J31" t="n">
        <v>35.1</v>
      </c>
      <c r="K31" t="n">
        <v>18.1</v>
      </c>
    </row>
    <row r="32">
      <c r="A32" s="5" t="inlineStr">
        <is>
          <t>Summe langfristiges Fremdkapital</t>
        </is>
      </c>
      <c r="B32" s="5" t="inlineStr">
        <is>
          <t>Long-Term Debt</t>
        </is>
      </c>
      <c r="C32" t="n">
        <v>4431</v>
      </c>
      <c r="D32" t="n">
        <v>3888</v>
      </c>
      <c r="E32" t="n">
        <v>3288</v>
      </c>
      <c r="F32" t="n">
        <v>2750</v>
      </c>
      <c r="G32" t="n">
        <v>2239</v>
      </c>
      <c r="H32" t="n">
        <v>1434</v>
      </c>
      <c r="I32" t="n">
        <v>771.9</v>
      </c>
      <c r="J32" t="n">
        <v>316.6</v>
      </c>
      <c r="K32" t="n">
        <v>182</v>
      </c>
    </row>
    <row r="33">
      <c r="A33" s="5" t="inlineStr">
        <is>
          <t>Summe Fremdkapital</t>
        </is>
      </c>
      <c r="B33" s="5" t="inlineStr">
        <is>
          <t>Total Liabilities</t>
        </is>
      </c>
      <c r="C33" t="n">
        <v>4885</v>
      </c>
      <c r="D33" t="n">
        <v>4194</v>
      </c>
      <c r="E33" t="n">
        <v>3659</v>
      </c>
      <c r="F33" t="n">
        <v>3089</v>
      </c>
      <c r="G33" t="n">
        <v>2517</v>
      </c>
      <c r="H33" t="n">
        <v>1587</v>
      </c>
      <c r="I33" t="n">
        <v>883.2</v>
      </c>
      <c r="J33" t="n">
        <v>351.8</v>
      </c>
      <c r="K33" t="n">
        <v>200.1</v>
      </c>
    </row>
    <row r="34">
      <c r="A34" s="5" t="inlineStr">
        <is>
          <t>Minderheitenanteil</t>
        </is>
      </c>
      <c r="B34" s="5" t="inlineStr">
        <is>
          <t>Minority Share</t>
        </is>
      </c>
      <c r="C34" t="n">
        <v>443.9</v>
      </c>
      <c r="D34" t="n">
        <v>409.4</v>
      </c>
      <c r="E34" t="n">
        <v>364.5</v>
      </c>
      <c r="F34" t="n">
        <v>196.7</v>
      </c>
      <c r="G34" t="n">
        <v>142.3</v>
      </c>
      <c r="H34" t="n">
        <v>90.7</v>
      </c>
      <c r="I34" t="n">
        <v>63</v>
      </c>
      <c r="J34" t="n">
        <v>18.7</v>
      </c>
      <c r="K34" t="n">
        <v>5.4</v>
      </c>
    </row>
    <row r="35">
      <c r="A35" s="5" t="inlineStr">
        <is>
          <t>Summe Eigenkapital</t>
        </is>
      </c>
      <c r="B35" s="5" t="inlineStr">
        <is>
          <t>Equity</t>
        </is>
      </c>
      <c r="C35" t="n">
        <v>4523</v>
      </c>
      <c r="D35" t="n">
        <v>4258</v>
      </c>
      <c r="E35" t="n">
        <v>3485</v>
      </c>
      <c r="F35" t="n">
        <v>2868</v>
      </c>
      <c r="G35" t="n">
        <v>2030</v>
      </c>
      <c r="H35" t="n">
        <v>951</v>
      </c>
      <c r="I35" t="n">
        <v>704.9</v>
      </c>
      <c r="J35" t="n">
        <v>184.2</v>
      </c>
      <c r="K35" t="n">
        <v>83.8</v>
      </c>
    </row>
    <row r="36">
      <c r="A36" s="5" t="inlineStr">
        <is>
          <t>Summe Passiva</t>
        </is>
      </c>
      <c r="B36" s="5" t="inlineStr">
        <is>
          <t>Liabilities &amp; Shareholder Equity</t>
        </is>
      </c>
      <c r="C36" t="n">
        <v>9851</v>
      </c>
      <c r="D36" t="n">
        <v>8861</v>
      </c>
      <c r="E36" t="n">
        <v>7508</v>
      </c>
      <c r="F36" t="n">
        <v>6154</v>
      </c>
      <c r="G36" t="n">
        <v>4689</v>
      </c>
      <c r="H36" t="n">
        <v>2629</v>
      </c>
      <c r="I36" t="n">
        <v>1651</v>
      </c>
      <c r="J36" t="n">
        <v>554.7</v>
      </c>
      <c r="K36" t="n">
        <v>289.3</v>
      </c>
    </row>
    <row r="37">
      <c r="A37" s="5" t="inlineStr">
        <is>
          <t>Mio.Aktien im Umlauf</t>
        </is>
      </c>
      <c r="B37" s="5" t="inlineStr">
        <is>
          <t>Million shares outstanding</t>
        </is>
      </c>
      <c r="C37" t="n">
        <v>168.09</v>
      </c>
      <c r="D37" t="n">
        <v>166.72</v>
      </c>
      <c r="E37" t="n">
        <v>164.79</v>
      </c>
      <c r="F37" t="n">
        <v>153.79</v>
      </c>
      <c r="G37" t="n">
        <v>140.97</v>
      </c>
      <c r="H37" t="n">
        <v>118.54</v>
      </c>
      <c r="I37" t="n">
        <v>115.43</v>
      </c>
      <c r="J37" t="n">
        <v>55.5</v>
      </c>
      <c r="K37" t="n">
        <v>5</v>
      </c>
    </row>
    <row r="38">
      <c r="A38" s="5" t="inlineStr">
        <is>
          <t>Gezeichnetes Kapital (in Mio.)</t>
        </is>
      </c>
      <c r="B38" s="5" t="inlineStr">
        <is>
          <t>Subscribed Capital in M</t>
        </is>
      </c>
      <c r="C38" t="n">
        <v>16.79</v>
      </c>
      <c r="D38" t="n">
        <v>16.67</v>
      </c>
      <c r="E38" t="n">
        <v>16.48</v>
      </c>
      <c r="F38" t="n">
        <v>15.38</v>
      </c>
      <c r="G38" t="n">
        <v>14.1</v>
      </c>
      <c r="H38" t="n">
        <v>11.85</v>
      </c>
      <c r="I38" t="n">
        <v>11.54</v>
      </c>
      <c r="J38" t="n">
        <v>5.55</v>
      </c>
      <c r="K38" t="n">
        <v>0.5</v>
      </c>
    </row>
    <row r="39">
      <c r="A39" s="5" t="inlineStr">
        <is>
          <t>Ergebnis je Aktie (brutto)</t>
        </is>
      </c>
      <c r="B39" s="5" t="inlineStr">
        <is>
          <t>Earnings per share</t>
        </is>
      </c>
      <c r="C39" t="n">
        <v>3.66</v>
      </c>
      <c r="D39" t="n">
        <v>4.19</v>
      </c>
      <c r="E39" t="n">
        <v>4.77</v>
      </c>
      <c r="F39" t="n">
        <v>5.04</v>
      </c>
      <c r="G39" t="n">
        <v>3.26</v>
      </c>
      <c r="H39" t="n">
        <v>2.43</v>
      </c>
      <c r="I39" t="n">
        <v>2.62</v>
      </c>
      <c r="J39" t="n">
        <v>1.97</v>
      </c>
      <c r="K39" t="n">
        <v>14.1</v>
      </c>
    </row>
    <row r="40">
      <c r="A40" s="5" t="inlineStr">
        <is>
          <t>Ergebnis je Aktie (unverwässert)</t>
        </is>
      </c>
      <c r="B40" s="5" t="inlineStr">
        <is>
          <t>Basic Earnings per share</t>
        </is>
      </c>
      <c r="C40" t="n">
        <v>2.43</v>
      </c>
      <c r="D40" t="n">
        <v>2.95</v>
      </c>
      <c r="E40" t="n">
        <v>3.35</v>
      </c>
      <c r="F40" t="n">
        <v>3.56</v>
      </c>
      <c r="G40" t="n">
        <v>2.71</v>
      </c>
      <c r="H40" t="n">
        <v>1.78</v>
      </c>
      <c r="I40" t="n">
        <v>2.97</v>
      </c>
      <c r="J40" t="n">
        <v>1.97</v>
      </c>
      <c r="K40" t="n">
        <v>11.11</v>
      </c>
    </row>
    <row r="41">
      <c r="A41" s="5" t="inlineStr">
        <is>
          <t>Ergebnis je Aktie (verwässert)</t>
        </is>
      </c>
      <c r="B41" s="5" t="inlineStr">
        <is>
          <t>Diluted Earnings per share</t>
        </is>
      </c>
      <c r="C41" t="n">
        <v>2.3</v>
      </c>
      <c r="D41" t="n">
        <v>2.76</v>
      </c>
      <c r="E41" t="n">
        <v>3.06</v>
      </c>
      <c r="F41" t="n">
        <v>3.25</v>
      </c>
      <c r="G41" t="n">
        <v>2.35</v>
      </c>
      <c r="H41" t="n">
        <v>1.53</v>
      </c>
      <c r="I41" t="n">
        <v>2.97</v>
      </c>
      <c r="J41" t="n">
        <v>1.89</v>
      </c>
      <c r="K41" t="n">
        <v>11.11</v>
      </c>
    </row>
    <row r="42">
      <c r="A42" s="5" t="inlineStr">
        <is>
          <t>Dividende je Aktie</t>
        </is>
      </c>
      <c r="B42" s="5" t="inlineStr">
        <is>
          <t>Dividend per share</t>
        </is>
      </c>
      <c r="C42" t="n">
        <v>0.82</v>
      </c>
      <c r="D42" t="n">
        <v>0.77</v>
      </c>
      <c r="E42" t="n">
        <v>0.73</v>
      </c>
      <c r="F42" t="n">
        <v>0.68</v>
      </c>
      <c r="G42" t="n">
        <v>0.25</v>
      </c>
      <c r="H42" t="n">
        <v>0.2</v>
      </c>
      <c r="I42" t="inlineStr">
        <is>
          <t>-</t>
        </is>
      </c>
      <c r="J42" t="inlineStr">
        <is>
          <t>-</t>
        </is>
      </c>
      <c r="K42" t="n">
        <v>2.11</v>
      </c>
    </row>
    <row r="43">
      <c r="A43" s="5" t="inlineStr">
        <is>
          <t>Dividendenausschüttung in Mio</t>
        </is>
      </c>
      <c r="B43" s="5" t="inlineStr">
        <is>
          <t>Dividend Payment in M</t>
        </is>
      </c>
      <c r="C43" t="inlineStr">
        <is>
          <t>-</t>
        </is>
      </c>
      <c r="D43" t="n">
        <v>107.2</v>
      </c>
      <c r="E43" t="n">
        <v>79.40000000000001</v>
      </c>
      <c r="F43" t="n">
        <v>112.5</v>
      </c>
      <c r="G43" t="n">
        <v>38.5</v>
      </c>
      <c r="H43" t="n">
        <v>24.3</v>
      </c>
      <c r="I43" t="inlineStr">
        <is>
          <t>-</t>
        </is>
      </c>
      <c r="J43" t="inlineStr">
        <is>
          <t>-</t>
        </is>
      </c>
      <c r="K43" t="n">
        <v>11.13</v>
      </c>
    </row>
    <row r="44">
      <c r="A44" s="5" t="inlineStr">
        <is>
          <t>Umsatz</t>
        </is>
      </c>
      <c r="B44" s="5" t="inlineStr">
        <is>
          <t>Revenue</t>
        </is>
      </c>
      <c r="C44" t="n">
        <v>3.33</v>
      </c>
      <c r="D44" t="n">
        <v>3.27</v>
      </c>
      <c r="E44" t="n">
        <v>3.02</v>
      </c>
      <c r="F44" t="n">
        <v>2.88</v>
      </c>
      <c r="G44" t="n">
        <v>2.37</v>
      </c>
      <c r="H44" t="n">
        <v>1.95</v>
      </c>
      <c r="I44" t="n">
        <v>1.47</v>
      </c>
      <c r="J44" t="n">
        <v>1.09</v>
      </c>
      <c r="K44" t="n">
        <v>5.28</v>
      </c>
    </row>
    <row r="45">
      <c r="A45" s="5" t="inlineStr">
        <is>
          <t>Buchwert je Aktie</t>
        </is>
      </c>
      <c r="B45" s="5" t="inlineStr">
        <is>
          <t>Book value per share</t>
        </is>
      </c>
      <c r="C45" t="n">
        <v>29.55</v>
      </c>
      <c r="D45" t="n">
        <v>27.99</v>
      </c>
      <c r="E45" t="n">
        <v>23.36</v>
      </c>
      <c r="F45" t="n">
        <v>19.93</v>
      </c>
      <c r="G45" t="n">
        <v>15.41</v>
      </c>
      <c r="H45" t="n">
        <v>8.789999999999999</v>
      </c>
      <c r="I45" t="n">
        <v>6.65</v>
      </c>
      <c r="J45" t="n">
        <v>3.66</v>
      </c>
      <c r="K45" t="n">
        <v>17.84</v>
      </c>
    </row>
    <row r="46">
      <c r="A46" s="5" t="inlineStr">
        <is>
          <t>Cashflow je Aktie</t>
        </is>
      </c>
      <c r="B46" s="5" t="inlineStr">
        <is>
          <t>Cashflow per share</t>
        </is>
      </c>
      <c r="C46" t="n">
        <v>1.48</v>
      </c>
      <c r="D46" t="n">
        <v>1.35</v>
      </c>
      <c r="E46" t="n">
        <v>1.23</v>
      </c>
      <c r="F46" t="n">
        <v>1.47</v>
      </c>
      <c r="G46" t="n">
        <v>1.26</v>
      </c>
      <c r="H46" t="n">
        <v>0.96</v>
      </c>
      <c r="I46" t="n">
        <v>0.53</v>
      </c>
      <c r="J46" t="n">
        <v>0.64</v>
      </c>
      <c r="K46" t="n">
        <v>2.98</v>
      </c>
    </row>
    <row r="47">
      <c r="A47" s="5" t="inlineStr">
        <is>
          <t>Bilanzsumme je Aktie</t>
        </is>
      </c>
      <c r="B47" s="5" t="inlineStr">
        <is>
          <t>Total assets per share</t>
        </is>
      </c>
      <c r="C47" t="n">
        <v>58.61</v>
      </c>
      <c r="D47" t="n">
        <v>53.15</v>
      </c>
      <c r="E47" t="n">
        <v>45.56</v>
      </c>
      <c r="F47" t="n">
        <v>40.01</v>
      </c>
      <c r="G47" t="n">
        <v>33.26</v>
      </c>
      <c r="H47" t="n">
        <v>22.18</v>
      </c>
      <c r="I47" t="n">
        <v>14.3</v>
      </c>
      <c r="J47" t="n">
        <v>9.99</v>
      </c>
      <c r="K47" t="n">
        <v>57.86</v>
      </c>
    </row>
    <row r="48">
      <c r="A48" s="5" t="inlineStr">
        <is>
          <t>Personal am Ende des Jahres</t>
        </is>
      </c>
      <c r="B48" s="5" t="inlineStr">
        <is>
          <t>Staff at the end of year</t>
        </is>
      </c>
      <c r="C48" t="n">
        <v>950</v>
      </c>
      <c r="D48" t="n">
        <v>922</v>
      </c>
      <c r="E48" t="n">
        <v>872</v>
      </c>
      <c r="F48" t="n">
        <v>700</v>
      </c>
      <c r="G48" t="n">
        <v>600</v>
      </c>
      <c r="H48" t="inlineStr">
        <is>
          <t>-</t>
        </is>
      </c>
      <c r="I48" t="inlineStr">
        <is>
          <t>-</t>
        </is>
      </c>
      <c r="J48" t="inlineStr">
        <is>
          <t>-</t>
        </is>
      </c>
      <c r="K48" t="inlineStr">
        <is>
          <t>-</t>
        </is>
      </c>
    </row>
    <row r="49">
      <c r="A49" s="5" t="inlineStr">
        <is>
          <t>Personalaufwand in Mio. EUR</t>
        </is>
      </c>
      <c r="B49" s="5" t="inlineStr">
        <is>
          <t>Personnel expenses in M</t>
        </is>
      </c>
      <c r="C49" t="n">
        <v>24.6</v>
      </c>
      <c r="D49" t="n">
        <v>22.4</v>
      </c>
      <c r="E49" t="n">
        <v>22</v>
      </c>
      <c r="F49" t="n">
        <v>18.4</v>
      </c>
      <c r="G49" t="n">
        <v>12.1</v>
      </c>
      <c r="H49" t="n">
        <v>7.4</v>
      </c>
      <c r="I49" t="n">
        <v>1.2</v>
      </c>
      <c r="J49" t="n">
        <v>1</v>
      </c>
      <c r="K49" t="inlineStr">
        <is>
          <t>-</t>
        </is>
      </c>
    </row>
    <row r="50">
      <c r="A50" s="5" t="inlineStr">
        <is>
          <t>Aufwand je Mitarbeiter in EUR</t>
        </is>
      </c>
      <c r="B50" s="5" t="inlineStr">
        <is>
          <t>Effort per employee</t>
        </is>
      </c>
      <c r="C50" t="n">
        <v>25895</v>
      </c>
      <c r="D50" t="n">
        <v>24295</v>
      </c>
      <c r="E50" t="n">
        <v>25229</v>
      </c>
      <c r="F50" t="n">
        <v>26286</v>
      </c>
      <c r="G50" t="n">
        <v>20167</v>
      </c>
      <c r="H50" t="inlineStr">
        <is>
          <t>-</t>
        </is>
      </c>
      <c r="I50" t="inlineStr">
        <is>
          <t>-</t>
        </is>
      </c>
      <c r="J50" t="inlineStr">
        <is>
          <t>-</t>
        </is>
      </c>
      <c r="K50" t="inlineStr">
        <is>
          <t>-</t>
        </is>
      </c>
    </row>
    <row r="51">
      <c r="A51" s="5" t="inlineStr">
        <is>
          <t>Umsatz je Aktie</t>
        </is>
      </c>
      <c r="B51" s="5" t="inlineStr">
        <is>
          <t>Revenue per share</t>
        </is>
      </c>
      <c r="C51" t="n">
        <v>589793</v>
      </c>
      <c r="D51" t="n">
        <v>591352</v>
      </c>
      <c r="E51" t="n">
        <v>569811</v>
      </c>
      <c r="F51" t="n">
        <v>632386</v>
      </c>
      <c r="G51" t="n">
        <v>555828</v>
      </c>
      <c r="H51" t="inlineStr">
        <is>
          <t>-</t>
        </is>
      </c>
      <c r="I51" t="inlineStr">
        <is>
          <t>-</t>
        </is>
      </c>
      <c r="J51" t="inlineStr">
        <is>
          <t>-</t>
        </is>
      </c>
      <c r="K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row>
    <row r="53">
      <c r="A53" s="5" t="inlineStr">
        <is>
          <t>Gewinn je Mitarbeiter in EUR</t>
        </is>
      </c>
      <c r="B53" s="5" t="inlineStr">
        <is>
          <t>Earnings per employee</t>
        </is>
      </c>
      <c r="C53" t="n">
        <v>428421</v>
      </c>
      <c r="D53" t="n">
        <v>529935</v>
      </c>
      <c r="E53" t="n">
        <v>613073</v>
      </c>
      <c r="F53" t="n">
        <v>778286</v>
      </c>
      <c r="G53" t="n">
        <v>573167</v>
      </c>
      <c r="H53" t="inlineStr">
        <is>
          <t>-</t>
        </is>
      </c>
      <c r="I53" t="inlineStr">
        <is>
          <t>-</t>
        </is>
      </c>
      <c r="J53" t="inlineStr">
        <is>
          <t>-</t>
        </is>
      </c>
      <c r="K53" t="inlineStr">
        <is>
          <t>-</t>
        </is>
      </c>
    </row>
    <row r="54">
      <c r="A54" s="5" t="inlineStr">
        <is>
          <t>KGV (Kurs/Gewinn)</t>
        </is>
      </c>
      <c r="B54" s="5" t="inlineStr">
        <is>
          <t>PE (price/earnings)</t>
        </is>
      </c>
      <c r="C54" t="n">
        <v>8.800000000000001</v>
      </c>
      <c r="D54" t="n">
        <v>6.4</v>
      </c>
      <c r="E54" t="n">
        <v>5.9</v>
      </c>
      <c r="F54" t="n">
        <v>4.9</v>
      </c>
      <c r="G54" t="n">
        <v>7.9</v>
      </c>
      <c r="H54" t="n">
        <v>6.8</v>
      </c>
      <c r="I54" t="n">
        <v>2.26</v>
      </c>
      <c r="J54" t="inlineStr">
        <is>
          <t>-</t>
        </is>
      </c>
      <c r="K54" t="inlineStr">
        <is>
          <t>-</t>
        </is>
      </c>
    </row>
    <row r="55">
      <c r="A55" s="5" t="inlineStr">
        <is>
          <t>KUV (Kurs/Umsatz)</t>
        </is>
      </c>
      <c r="B55" s="5" t="inlineStr">
        <is>
          <t>PS (price/sales)</t>
        </is>
      </c>
      <c r="C55" t="n">
        <v>6.41</v>
      </c>
      <c r="D55" t="n">
        <v>5.79</v>
      </c>
      <c r="E55" t="n">
        <v>6.52</v>
      </c>
      <c r="F55" t="n">
        <v>6.01</v>
      </c>
      <c r="G55" t="n">
        <v>9.039999999999999</v>
      </c>
      <c r="H55" t="n">
        <v>6.23</v>
      </c>
      <c r="I55" t="n">
        <v>4.57</v>
      </c>
      <c r="J55" t="inlineStr">
        <is>
          <t>-</t>
        </is>
      </c>
      <c r="K55" t="inlineStr">
        <is>
          <t>-</t>
        </is>
      </c>
    </row>
    <row r="56">
      <c r="A56" s="5" t="inlineStr">
        <is>
          <t>KBV (Kurs/Buchwert)</t>
        </is>
      </c>
      <c r="B56" s="5" t="inlineStr">
        <is>
          <t>PB (price/book value)</t>
        </is>
      </c>
      <c r="C56" t="n">
        <v>0.79</v>
      </c>
      <c r="D56" t="n">
        <v>0.74</v>
      </c>
      <c r="E56" t="n">
        <v>0.93</v>
      </c>
      <c r="F56" t="n">
        <v>0.93</v>
      </c>
      <c r="G56" t="n">
        <v>1.49</v>
      </c>
      <c r="H56" t="n">
        <v>1.52</v>
      </c>
      <c r="I56" t="n">
        <v>1.01</v>
      </c>
      <c r="J56" t="inlineStr">
        <is>
          <t>-</t>
        </is>
      </c>
      <c r="K56" t="inlineStr">
        <is>
          <t>-</t>
        </is>
      </c>
    </row>
    <row r="57">
      <c r="A57" s="5" t="inlineStr">
        <is>
          <t>KCV (Kurs/Cashflow)</t>
        </is>
      </c>
      <c r="B57" s="5" t="inlineStr">
        <is>
          <t>PC (price/cashflow)</t>
        </is>
      </c>
      <c r="C57" t="n">
        <v>14.4</v>
      </c>
      <c r="D57" t="n">
        <v>14.07</v>
      </c>
      <c r="E57" t="n">
        <v>16.01</v>
      </c>
      <c r="F57" t="n">
        <v>11.72</v>
      </c>
      <c r="G57" t="n">
        <v>17.01</v>
      </c>
      <c r="H57" t="n">
        <v>12.67</v>
      </c>
      <c r="I57" t="inlineStr">
        <is>
          <t>-</t>
        </is>
      </c>
      <c r="J57" t="inlineStr">
        <is>
          <t>-</t>
        </is>
      </c>
      <c r="K57" t="inlineStr">
        <is>
          <t>-</t>
        </is>
      </c>
    </row>
    <row r="58">
      <c r="A58" s="5" t="inlineStr">
        <is>
          <t>Dividendenrendite in %</t>
        </is>
      </c>
      <c r="B58" s="5" t="inlineStr">
        <is>
          <t>Dividend Yield in %</t>
        </is>
      </c>
      <c r="C58" t="n">
        <v>3.85</v>
      </c>
      <c r="D58" t="n">
        <v>4.08</v>
      </c>
      <c r="E58" t="n">
        <v>3.72</v>
      </c>
      <c r="F58" t="n">
        <v>3.93</v>
      </c>
      <c r="G58" t="n">
        <v>1.17</v>
      </c>
      <c r="H58" t="n">
        <v>1.64</v>
      </c>
      <c r="I58" t="inlineStr">
        <is>
          <t>-</t>
        </is>
      </c>
      <c r="J58" t="inlineStr">
        <is>
          <t>-</t>
        </is>
      </c>
      <c r="K58" t="inlineStr">
        <is>
          <t>-</t>
        </is>
      </c>
    </row>
    <row r="59">
      <c r="A59" s="5" t="inlineStr">
        <is>
          <t>Gewinnrendite in %</t>
        </is>
      </c>
      <c r="B59" s="5" t="inlineStr">
        <is>
          <t>Return on profit in %</t>
        </is>
      </c>
      <c r="C59" t="n">
        <v>11.4</v>
      </c>
      <c r="D59" t="n">
        <v>15.6</v>
      </c>
      <c r="E59" t="n">
        <v>17</v>
      </c>
      <c r="F59" t="n">
        <v>20.6</v>
      </c>
      <c r="G59" t="n">
        <v>12.7</v>
      </c>
      <c r="H59" t="n">
        <v>14.6</v>
      </c>
      <c r="I59" t="inlineStr">
        <is>
          <t>-</t>
        </is>
      </c>
      <c r="J59" t="inlineStr">
        <is>
          <t>-</t>
        </is>
      </c>
      <c r="K59" t="inlineStr">
        <is>
          <t>-</t>
        </is>
      </c>
    </row>
    <row r="60">
      <c r="A60" s="5" t="inlineStr">
        <is>
          <t>Eigenkapitalrendite in %</t>
        </is>
      </c>
      <c r="B60" s="5" t="inlineStr">
        <is>
          <t>Return on Equity in %</t>
        </is>
      </c>
      <c r="C60" t="n">
        <v>8.19</v>
      </c>
      <c r="D60" t="n">
        <v>10.47</v>
      </c>
      <c r="E60" t="n">
        <v>13.89</v>
      </c>
      <c r="F60" t="n">
        <v>17.77</v>
      </c>
      <c r="G60" t="n">
        <v>15.83</v>
      </c>
      <c r="H60" t="n">
        <v>19.74</v>
      </c>
      <c r="I60" t="n">
        <v>29.47</v>
      </c>
      <c r="J60" t="n">
        <v>40.32</v>
      </c>
      <c r="K60" t="n">
        <v>62.33</v>
      </c>
    </row>
    <row r="61">
      <c r="A61" s="5" t="inlineStr">
        <is>
          <t>Umsatzrendite in %</t>
        </is>
      </c>
      <c r="B61" s="5" t="inlineStr">
        <is>
          <t>Return on sales in %</t>
        </is>
      </c>
      <c r="C61" t="n">
        <v>72.64</v>
      </c>
      <c r="D61" t="n">
        <v>89.62</v>
      </c>
      <c r="E61" t="n">
        <v>107.59</v>
      </c>
      <c r="F61" t="n">
        <v>123.06</v>
      </c>
      <c r="G61" t="n">
        <v>103.12</v>
      </c>
      <c r="H61" t="n">
        <v>88.81</v>
      </c>
      <c r="I61" t="n">
        <v>133.43</v>
      </c>
      <c r="J61" t="n">
        <v>135.43</v>
      </c>
      <c r="K61" t="n">
        <v>210.61</v>
      </c>
    </row>
    <row r="62">
      <c r="A62" s="5" t="inlineStr">
        <is>
          <t>Gesamtkapitalrendite in %</t>
        </is>
      </c>
      <c r="B62" s="5" t="inlineStr">
        <is>
          <t>Total Return on Investment in %</t>
        </is>
      </c>
      <c r="C62" t="n">
        <v>4.59</v>
      </c>
      <c r="D62" t="n">
        <v>6.03</v>
      </c>
      <c r="E62" t="n">
        <v>7.66</v>
      </c>
      <c r="F62" t="n">
        <v>9.44</v>
      </c>
      <c r="G62" t="n">
        <v>7.88</v>
      </c>
      <c r="H62" t="n">
        <v>8.66</v>
      </c>
      <c r="I62" t="n">
        <v>14.39</v>
      </c>
      <c r="J62" t="n">
        <v>16.37</v>
      </c>
      <c r="K62" t="n">
        <v>21.22</v>
      </c>
    </row>
    <row r="63">
      <c r="A63" s="5" t="inlineStr">
        <is>
          <t>Return on Investment in %</t>
        </is>
      </c>
      <c r="B63" s="5" t="inlineStr">
        <is>
          <t>Return on Investment in %</t>
        </is>
      </c>
      <c r="C63" t="n">
        <v>4.13</v>
      </c>
      <c r="D63" t="n">
        <v>5.51</v>
      </c>
      <c r="E63" t="n">
        <v>7.12</v>
      </c>
      <c r="F63" t="n">
        <v>8.85</v>
      </c>
      <c r="G63" t="n">
        <v>7.33</v>
      </c>
      <c r="H63" t="n">
        <v>7.82</v>
      </c>
      <c r="I63" t="n">
        <v>13.71</v>
      </c>
      <c r="J63" t="n">
        <v>14.75</v>
      </c>
      <c r="K63" t="n">
        <v>19.22</v>
      </c>
    </row>
    <row r="64">
      <c r="A64" s="5" t="inlineStr">
        <is>
          <t>Arbeitsintensität in %</t>
        </is>
      </c>
      <c r="B64" s="5" t="inlineStr">
        <is>
          <t>Work Intensity in %</t>
        </is>
      </c>
      <c r="C64" t="n">
        <v>16.53</v>
      </c>
      <c r="D64" t="n">
        <v>13.97</v>
      </c>
      <c r="E64" t="n">
        <v>10.6</v>
      </c>
      <c r="F64" t="n">
        <v>16.7</v>
      </c>
      <c r="G64" t="n">
        <v>13.38</v>
      </c>
      <c r="H64" t="n">
        <v>15.28</v>
      </c>
      <c r="I64" t="n">
        <v>15.06</v>
      </c>
      <c r="J64" t="n">
        <v>21.22</v>
      </c>
      <c r="K64" t="n">
        <v>8.779999999999999</v>
      </c>
    </row>
    <row r="65">
      <c r="A65" s="5" t="inlineStr">
        <is>
          <t>Eigenkapitalquote in %</t>
        </is>
      </c>
      <c r="B65" s="5" t="inlineStr">
        <is>
          <t>Equity Ratio in %</t>
        </is>
      </c>
      <c r="C65" t="n">
        <v>50.42</v>
      </c>
      <c r="D65" t="n">
        <v>52.67</v>
      </c>
      <c r="E65" t="n">
        <v>51.27</v>
      </c>
      <c r="F65" t="n">
        <v>49.81</v>
      </c>
      <c r="G65" t="n">
        <v>46.33</v>
      </c>
      <c r="H65" t="n">
        <v>39.62</v>
      </c>
      <c r="I65" t="n">
        <v>46.51</v>
      </c>
      <c r="J65" t="n">
        <v>36.58</v>
      </c>
      <c r="K65" t="n">
        <v>30.83</v>
      </c>
    </row>
    <row r="66">
      <c r="A66" s="5" t="inlineStr">
        <is>
          <t>Fremdkapitalquote in %</t>
        </is>
      </c>
      <c r="B66" s="5" t="inlineStr">
        <is>
          <t>Debt Ratio in %</t>
        </is>
      </c>
      <c r="C66" t="n">
        <v>49.58</v>
      </c>
      <c r="D66" t="n">
        <v>47.33</v>
      </c>
      <c r="E66" t="n">
        <v>48.73</v>
      </c>
      <c r="F66" t="n">
        <v>50.19</v>
      </c>
      <c r="G66" t="n">
        <v>53.67</v>
      </c>
      <c r="H66" t="n">
        <v>60.38</v>
      </c>
      <c r="I66" t="n">
        <v>53.49</v>
      </c>
      <c r="J66" t="n">
        <v>63.42</v>
      </c>
      <c r="K66" t="n">
        <v>69.17</v>
      </c>
    </row>
    <row r="67">
      <c r="A67" s="5" t="inlineStr">
        <is>
          <t>Verschuldungsgrad in %</t>
        </is>
      </c>
      <c r="B67" s="5" t="inlineStr">
        <is>
          <t>Finance Gearing in %</t>
        </is>
      </c>
      <c r="C67" t="n">
        <v>98.34999999999999</v>
      </c>
      <c r="D67" t="n">
        <v>89.84999999999999</v>
      </c>
      <c r="E67" t="n">
        <v>95.04000000000001</v>
      </c>
      <c r="F67" t="n">
        <v>100.77</v>
      </c>
      <c r="G67" t="n">
        <v>115.85</v>
      </c>
      <c r="H67" t="n">
        <v>152.39</v>
      </c>
      <c r="I67" t="n">
        <v>115.01</v>
      </c>
      <c r="J67" t="n">
        <v>173.39</v>
      </c>
      <c r="K67" t="n">
        <v>224.33</v>
      </c>
    </row>
    <row r="68">
      <c r="A68" s="5" t="inlineStr"/>
      <c r="B68" s="5" t="inlineStr"/>
    </row>
    <row r="69">
      <c r="A69" s="5" t="inlineStr">
        <is>
          <t>Kurzfristige Vermögensquote in %</t>
        </is>
      </c>
      <c r="B69" s="5" t="inlineStr">
        <is>
          <t>Current Assets Ratio in %</t>
        </is>
      </c>
      <c r="C69" t="n">
        <v>16.54</v>
      </c>
      <c r="D69" t="n">
        <v>13.97</v>
      </c>
      <c r="E69" t="n">
        <v>10.6</v>
      </c>
      <c r="F69" t="n">
        <v>16.7</v>
      </c>
      <c r="G69" t="n">
        <v>13.38</v>
      </c>
      <c r="H69" t="n">
        <v>15.28</v>
      </c>
      <c r="I69" t="n">
        <v>15.06</v>
      </c>
      <c r="J69" t="n">
        <v>21.22</v>
      </c>
    </row>
    <row r="70">
      <c r="A70" s="5" t="inlineStr">
        <is>
          <t>Nettogewinn Marge in %</t>
        </is>
      </c>
      <c r="B70" s="5" t="inlineStr">
        <is>
          <t>Net Profit Marge in %</t>
        </is>
      </c>
      <c r="C70" t="n">
        <v>12222.22</v>
      </c>
      <c r="D70" t="n">
        <v>14941.9</v>
      </c>
      <c r="E70" t="n">
        <v>17701.99</v>
      </c>
      <c r="F70" t="n">
        <v>18916.67</v>
      </c>
      <c r="G70" t="n">
        <v>14510.55</v>
      </c>
      <c r="H70" t="n">
        <v>10543.59</v>
      </c>
      <c r="I70" t="n">
        <v>15394.56</v>
      </c>
      <c r="J70" t="n">
        <v>7504.59</v>
      </c>
    </row>
    <row r="71">
      <c r="A71" s="5" t="inlineStr">
        <is>
          <t>Operative Ergebnis Marge in %</t>
        </is>
      </c>
      <c r="B71" s="5" t="inlineStr">
        <is>
          <t>EBIT Marge in %</t>
        </is>
      </c>
      <c r="C71" t="n">
        <v>20807.81</v>
      </c>
      <c r="D71" t="n">
        <v>23844.04</v>
      </c>
      <c r="E71" t="n">
        <v>28758.28</v>
      </c>
      <c r="F71" t="n">
        <v>28572.92</v>
      </c>
      <c r="G71" t="n">
        <v>20502.11</v>
      </c>
      <c r="H71" t="n">
        <v>17553.85</v>
      </c>
      <c r="I71" t="n">
        <v>20816.33</v>
      </c>
      <c r="J71" t="n">
        <v>11229.36</v>
      </c>
    </row>
    <row r="72">
      <c r="A72" s="5" t="inlineStr">
        <is>
          <t>Vermögensumsschlag in %</t>
        </is>
      </c>
      <c r="B72" s="5" t="inlineStr">
        <is>
          <t>Asset Turnover in %</t>
        </is>
      </c>
      <c r="C72" t="n">
        <v>0.03</v>
      </c>
      <c r="D72" t="n">
        <v>0.04</v>
      </c>
      <c r="E72" t="n">
        <v>0.04</v>
      </c>
      <c r="F72" t="n">
        <v>0.05</v>
      </c>
      <c r="G72" t="n">
        <v>0.05</v>
      </c>
      <c r="H72" t="n">
        <v>0.07000000000000001</v>
      </c>
      <c r="I72" t="n">
        <v>0.09</v>
      </c>
      <c r="J72" t="n">
        <v>0.2</v>
      </c>
    </row>
    <row r="73">
      <c r="A73" s="5" t="inlineStr">
        <is>
          <t>Langfristige Vermögensquote in %</t>
        </is>
      </c>
      <c r="B73" s="5" t="inlineStr">
        <is>
          <t>Non-Current Assets Ratio in %</t>
        </is>
      </c>
      <c r="C73" t="n">
        <v>83.47</v>
      </c>
      <c r="D73" t="n">
        <v>86.03</v>
      </c>
      <c r="E73" t="n">
        <v>89.40000000000001</v>
      </c>
      <c r="F73" t="n">
        <v>83.3</v>
      </c>
      <c r="G73" t="n">
        <v>86.63</v>
      </c>
      <c r="H73" t="n">
        <v>84.70999999999999</v>
      </c>
      <c r="I73" t="n">
        <v>84.98</v>
      </c>
      <c r="J73" t="n">
        <v>78.78</v>
      </c>
    </row>
    <row r="74">
      <c r="A74" s="5" t="inlineStr">
        <is>
          <t>Gesamtkapitalrentabilität</t>
        </is>
      </c>
      <c r="B74" s="5" t="inlineStr">
        <is>
          <t>ROA Return on Assets in %</t>
        </is>
      </c>
      <c r="C74" t="n">
        <v>4.13</v>
      </c>
      <c r="D74" t="n">
        <v>5.51</v>
      </c>
      <c r="E74" t="n">
        <v>7.12</v>
      </c>
      <c r="F74" t="n">
        <v>8.85</v>
      </c>
      <c r="G74" t="n">
        <v>7.33</v>
      </c>
      <c r="H74" t="n">
        <v>7.82</v>
      </c>
      <c r="I74" t="n">
        <v>13.71</v>
      </c>
      <c r="J74" t="n">
        <v>14.75</v>
      </c>
    </row>
    <row r="75">
      <c r="A75" s="5" t="inlineStr">
        <is>
          <t>Ertrag des eingesetzten Kapitals</t>
        </is>
      </c>
      <c r="B75" s="5" t="inlineStr">
        <is>
          <t>ROCE Return on Cap. Empl. in %</t>
        </is>
      </c>
      <c r="C75" t="n">
        <v>7.37</v>
      </c>
      <c r="D75" t="n">
        <v>9.109999999999999</v>
      </c>
      <c r="E75" t="n">
        <v>12.17</v>
      </c>
      <c r="F75" t="n">
        <v>14.15</v>
      </c>
      <c r="G75" t="n">
        <v>11.01</v>
      </c>
      <c r="H75" t="n">
        <v>13.83</v>
      </c>
      <c r="I75" t="n">
        <v>19.87</v>
      </c>
      <c r="J75" t="n">
        <v>23.56</v>
      </c>
    </row>
    <row r="76">
      <c r="A76" s="5" t="inlineStr">
        <is>
          <t>Eigenkapital zu Anlagevermögen</t>
        </is>
      </c>
      <c r="B76" s="5" t="inlineStr">
        <is>
          <t>Equity to Fixed Assets in %</t>
        </is>
      </c>
      <c r="C76" t="n">
        <v>55</v>
      </c>
      <c r="D76" t="n">
        <v>55.86</v>
      </c>
      <c r="E76" t="n">
        <v>51.92</v>
      </c>
      <c r="F76" t="n">
        <v>55.95</v>
      </c>
      <c r="G76" t="n">
        <v>49.98</v>
      </c>
      <c r="H76" t="n">
        <v>42.7</v>
      </c>
      <c r="I76" t="n">
        <v>50.24</v>
      </c>
      <c r="J76" t="n">
        <v>42.15</v>
      </c>
    </row>
    <row r="77">
      <c r="A77" s="5" t="inlineStr">
        <is>
          <t>Liquidität Dritten Grades</t>
        </is>
      </c>
      <c r="B77" s="5" t="inlineStr">
        <is>
          <t>Current Ratio in %</t>
        </is>
      </c>
      <c r="C77" t="n">
        <v>358.57</v>
      </c>
      <c r="D77" t="n">
        <v>404.44</v>
      </c>
      <c r="E77" t="n">
        <v>214.7</v>
      </c>
      <c r="F77" t="n">
        <v>303.87</v>
      </c>
      <c r="G77" t="n">
        <v>226.18</v>
      </c>
      <c r="H77" t="n">
        <v>262.1</v>
      </c>
      <c r="I77" t="n">
        <v>223.36</v>
      </c>
      <c r="J77" t="n">
        <v>335.33</v>
      </c>
    </row>
    <row r="78">
      <c r="A78" s="5" t="inlineStr">
        <is>
          <t>Operativer Cashflow</t>
        </is>
      </c>
      <c r="B78" s="5" t="inlineStr">
        <is>
          <t>Operating Cashflow in M</t>
        </is>
      </c>
      <c r="C78" t="n">
        <v>2420.496</v>
      </c>
      <c r="D78" t="n">
        <v>2345.7504</v>
      </c>
      <c r="E78" t="n">
        <v>2638.2879</v>
      </c>
      <c r="F78" t="n">
        <v>1802.4188</v>
      </c>
      <c r="G78" t="n">
        <v>2397.8997</v>
      </c>
      <c r="H78" t="n">
        <v>1501.9018</v>
      </c>
      <c r="I78" t="inlineStr">
        <is>
          <t>-</t>
        </is>
      </c>
      <c r="J78" t="inlineStr">
        <is>
          <t>-</t>
        </is>
      </c>
    </row>
    <row r="79">
      <c r="A79" s="5" t="inlineStr">
        <is>
          <t>Aktienrückkauf</t>
        </is>
      </c>
      <c r="B79" s="5" t="inlineStr">
        <is>
          <t>Share Buyback in M</t>
        </is>
      </c>
      <c r="C79" t="n">
        <v>-1.370000000000005</v>
      </c>
      <c r="D79" t="n">
        <v>-1.930000000000007</v>
      </c>
      <c r="E79" t="n">
        <v>-11</v>
      </c>
      <c r="F79" t="n">
        <v>-12.81999999999999</v>
      </c>
      <c r="G79" t="n">
        <v>-22.42999999999999</v>
      </c>
      <c r="H79" t="n">
        <v>-3.109999999999999</v>
      </c>
      <c r="I79" t="n">
        <v>-59.93000000000001</v>
      </c>
      <c r="J79" t="n">
        <v>-50.5</v>
      </c>
    </row>
    <row r="80">
      <c r="A80" s="5" t="inlineStr">
        <is>
          <t>Umsatzwachstum 1J in %</t>
        </is>
      </c>
      <c r="B80" s="5" t="inlineStr">
        <is>
          <t>Revenue Growth 1Y in %</t>
        </is>
      </c>
      <c r="C80" t="n">
        <v>1.83</v>
      </c>
      <c r="D80" t="n">
        <v>8.279999999999999</v>
      </c>
      <c r="E80" t="n">
        <v>4.86</v>
      </c>
      <c r="F80" t="n">
        <v>21.52</v>
      </c>
      <c r="G80" t="n">
        <v>21.54</v>
      </c>
      <c r="H80" t="n">
        <v>32.65</v>
      </c>
      <c r="I80" t="n">
        <v>34.86</v>
      </c>
      <c r="J80" t="n">
        <v>-79.36</v>
      </c>
    </row>
    <row r="81">
      <c r="A81" s="5" t="inlineStr">
        <is>
          <t>Umsatzwachstum 3J in %</t>
        </is>
      </c>
      <c r="B81" s="5" t="inlineStr">
        <is>
          <t>Revenue Growth 3Y in %</t>
        </is>
      </c>
      <c r="C81" t="n">
        <v>4.99</v>
      </c>
      <c r="D81" t="n">
        <v>11.55</v>
      </c>
      <c r="E81" t="n">
        <v>15.97</v>
      </c>
      <c r="F81" t="n">
        <v>25.24</v>
      </c>
      <c r="G81" t="n">
        <v>29.68</v>
      </c>
      <c r="H81" t="n">
        <v>-3.95</v>
      </c>
      <c r="I81" t="inlineStr">
        <is>
          <t>-</t>
        </is>
      </c>
      <c r="J81" t="inlineStr">
        <is>
          <t>-</t>
        </is>
      </c>
    </row>
    <row r="82">
      <c r="A82" s="5" t="inlineStr">
        <is>
          <t>Umsatzwachstum 5J in %</t>
        </is>
      </c>
      <c r="B82" s="5" t="inlineStr">
        <is>
          <t>Revenue Growth 5Y in %</t>
        </is>
      </c>
      <c r="C82" t="n">
        <v>11.61</v>
      </c>
      <c r="D82" t="n">
        <v>17.77</v>
      </c>
      <c r="E82" t="n">
        <v>23.09</v>
      </c>
      <c r="F82" t="n">
        <v>6.24</v>
      </c>
      <c r="G82" t="inlineStr">
        <is>
          <t>-</t>
        </is>
      </c>
      <c r="H82" t="inlineStr">
        <is>
          <t>-</t>
        </is>
      </c>
      <c r="I82" t="inlineStr">
        <is>
          <t>-</t>
        </is>
      </c>
      <c r="J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c r="H83" t="inlineStr">
        <is>
          <t>-</t>
        </is>
      </c>
      <c r="I83" t="inlineStr">
        <is>
          <t>-</t>
        </is>
      </c>
      <c r="J83" t="inlineStr">
        <is>
          <t>-</t>
        </is>
      </c>
    </row>
    <row r="84">
      <c r="A84" s="5" t="inlineStr">
        <is>
          <t>Gewinnwachstum 1J in %</t>
        </is>
      </c>
      <c r="B84" s="5" t="inlineStr">
        <is>
          <t>Earnings Growth 1Y in %</t>
        </is>
      </c>
      <c r="C84" t="n">
        <v>-16.7</v>
      </c>
      <c r="D84" t="n">
        <v>-8.6</v>
      </c>
      <c r="E84" t="n">
        <v>-1.87</v>
      </c>
      <c r="F84" t="n">
        <v>58.42</v>
      </c>
      <c r="G84" t="n">
        <v>67.27</v>
      </c>
      <c r="H84" t="n">
        <v>-9.15</v>
      </c>
      <c r="I84" t="n">
        <v>176.65</v>
      </c>
      <c r="J84" t="n">
        <v>47.12</v>
      </c>
    </row>
    <row r="85">
      <c r="A85" s="5" t="inlineStr">
        <is>
          <t>Gewinnwachstum 3J in %</t>
        </is>
      </c>
      <c r="B85" s="5" t="inlineStr">
        <is>
          <t>Earnings Growth 3Y in %</t>
        </is>
      </c>
      <c r="C85" t="n">
        <v>-9.06</v>
      </c>
      <c r="D85" t="n">
        <v>15.98</v>
      </c>
      <c r="E85" t="n">
        <v>41.27</v>
      </c>
      <c r="F85" t="n">
        <v>38.85</v>
      </c>
      <c r="G85" t="n">
        <v>78.26000000000001</v>
      </c>
      <c r="H85" t="n">
        <v>71.54000000000001</v>
      </c>
      <c r="I85" t="inlineStr">
        <is>
          <t>-</t>
        </is>
      </c>
      <c r="J85" t="inlineStr">
        <is>
          <t>-</t>
        </is>
      </c>
    </row>
    <row r="86">
      <c r="A86" s="5" t="inlineStr">
        <is>
          <t>Gewinnwachstum 5J in %</t>
        </is>
      </c>
      <c r="B86" s="5" t="inlineStr">
        <is>
          <t>Earnings Growth 5Y in %</t>
        </is>
      </c>
      <c r="C86" t="n">
        <v>19.7</v>
      </c>
      <c r="D86" t="n">
        <v>21.21</v>
      </c>
      <c r="E86" t="n">
        <v>58.26</v>
      </c>
      <c r="F86" t="n">
        <v>68.06</v>
      </c>
      <c r="G86" t="inlineStr">
        <is>
          <t>-</t>
        </is>
      </c>
      <c r="H86" t="inlineStr">
        <is>
          <t>-</t>
        </is>
      </c>
      <c r="I86" t="inlineStr">
        <is>
          <t>-</t>
        </is>
      </c>
      <c r="J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c r="H87" t="inlineStr">
        <is>
          <t>-</t>
        </is>
      </c>
      <c r="I87" t="inlineStr">
        <is>
          <t>-</t>
        </is>
      </c>
      <c r="J87" t="inlineStr">
        <is>
          <t>-</t>
        </is>
      </c>
    </row>
    <row r="88">
      <c r="A88" s="5" t="inlineStr">
        <is>
          <t>PEG Ratio</t>
        </is>
      </c>
      <c r="B88" s="5" t="inlineStr">
        <is>
          <t>KGW Kurs/Gewinn/Wachstum</t>
        </is>
      </c>
      <c r="C88" t="n">
        <v>0.45</v>
      </c>
      <c r="D88" t="n">
        <v>0.3</v>
      </c>
      <c r="E88" t="n">
        <v>0.1</v>
      </c>
      <c r="F88" t="n">
        <v>0.07000000000000001</v>
      </c>
      <c r="G88" t="inlineStr">
        <is>
          <t>-</t>
        </is>
      </c>
      <c r="H88" t="inlineStr">
        <is>
          <t>-</t>
        </is>
      </c>
      <c r="I88" t="inlineStr">
        <is>
          <t>-</t>
        </is>
      </c>
      <c r="J88" t="inlineStr">
        <is>
          <t>-</t>
        </is>
      </c>
    </row>
    <row r="89">
      <c r="A89" s="5" t="inlineStr">
        <is>
          <t>EBIT-Wachstum 1J in %</t>
        </is>
      </c>
      <c r="B89" s="5" t="inlineStr">
        <is>
          <t>EBIT Growth 1Y in %</t>
        </is>
      </c>
      <c r="C89" t="n">
        <v>-11.13</v>
      </c>
      <c r="D89" t="n">
        <v>-10.22</v>
      </c>
      <c r="E89" t="n">
        <v>5.54</v>
      </c>
      <c r="F89" t="n">
        <v>69.36</v>
      </c>
      <c r="G89" t="n">
        <v>41.95</v>
      </c>
      <c r="H89" t="n">
        <v>11.86</v>
      </c>
      <c r="I89" t="n">
        <v>150</v>
      </c>
      <c r="J89" t="n">
        <v>45.02</v>
      </c>
    </row>
    <row r="90">
      <c r="A90" s="5" t="inlineStr">
        <is>
          <t>EBIT-Wachstum 3J in %</t>
        </is>
      </c>
      <c r="B90" s="5" t="inlineStr">
        <is>
          <t>EBIT Growth 3Y in %</t>
        </is>
      </c>
      <c r="C90" t="n">
        <v>-5.27</v>
      </c>
      <c r="D90" t="n">
        <v>21.56</v>
      </c>
      <c r="E90" t="n">
        <v>38.95</v>
      </c>
      <c r="F90" t="n">
        <v>41.06</v>
      </c>
      <c r="G90" t="n">
        <v>67.94</v>
      </c>
      <c r="H90" t="n">
        <v>68.95999999999999</v>
      </c>
      <c r="I90" t="inlineStr">
        <is>
          <t>-</t>
        </is>
      </c>
      <c r="J90" t="inlineStr">
        <is>
          <t>-</t>
        </is>
      </c>
    </row>
    <row r="91">
      <c r="A91" s="5" t="inlineStr">
        <is>
          <t>EBIT-Wachstum 5J in %</t>
        </is>
      </c>
      <c r="B91" s="5" t="inlineStr">
        <is>
          <t>EBIT Growth 5Y in %</t>
        </is>
      </c>
      <c r="C91" t="n">
        <v>19.1</v>
      </c>
      <c r="D91" t="n">
        <v>23.7</v>
      </c>
      <c r="E91" t="n">
        <v>55.74</v>
      </c>
      <c r="F91" t="n">
        <v>63.64</v>
      </c>
      <c r="G91" t="inlineStr">
        <is>
          <t>-</t>
        </is>
      </c>
      <c r="H91" t="inlineStr">
        <is>
          <t>-</t>
        </is>
      </c>
      <c r="I91" t="inlineStr">
        <is>
          <t>-</t>
        </is>
      </c>
      <c r="J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c r="H92" t="inlineStr">
        <is>
          <t>-</t>
        </is>
      </c>
      <c r="I92" t="inlineStr">
        <is>
          <t>-</t>
        </is>
      </c>
      <c r="J92" t="inlineStr">
        <is>
          <t>-</t>
        </is>
      </c>
    </row>
    <row r="93">
      <c r="A93" s="5" t="inlineStr">
        <is>
          <t>Op.Cashflow Wachstum 1J in %</t>
        </is>
      </c>
      <c r="B93" s="5" t="inlineStr">
        <is>
          <t>Op.Cashflow Wachstum 1Y in %</t>
        </is>
      </c>
      <c r="C93" t="n">
        <v>2.35</v>
      </c>
      <c r="D93" t="n">
        <v>-12.12</v>
      </c>
      <c r="E93" t="n">
        <v>36.6</v>
      </c>
      <c r="F93" t="n">
        <v>-31.1</v>
      </c>
      <c r="G93" t="n">
        <v>34.25</v>
      </c>
      <c r="H93" t="inlineStr">
        <is>
          <t>-</t>
        </is>
      </c>
      <c r="I93" t="inlineStr">
        <is>
          <t>-</t>
        </is>
      </c>
      <c r="J93" t="inlineStr">
        <is>
          <t>-</t>
        </is>
      </c>
    </row>
    <row r="94">
      <c r="A94" s="5" t="inlineStr">
        <is>
          <t>Op.Cashflow Wachstum 3J in %</t>
        </is>
      </c>
      <c r="B94" s="5" t="inlineStr">
        <is>
          <t>Op.Cashflow Wachstum 3Y in %</t>
        </is>
      </c>
      <c r="C94" t="n">
        <v>8.94</v>
      </c>
      <c r="D94" t="n">
        <v>-2.21</v>
      </c>
      <c r="E94" t="n">
        <v>13.25</v>
      </c>
      <c r="F94" t="inlineStr">
        <is>
          <t>-</t>
        </is>
      </c>
      <c r="G94" t="inlineStr">
        <is>
          <t>-</t>
        </is>
      </c>
      <c r="H94" t="inlineStr">
        <is>
          <t>-</t>
        </is>
      </c>
      <c r="I94" t="inlineStr">
        <is>
          <t>-</t>
        </is>
      </c>
      <c r="J94" t="inlineStr">
        <is>
          <t>-</t>
        </is>
      </c>
    </row>
    <row r="95">
      <c r="A95" s="5" t="inlineStr">
        <is>
          <t>Op.Cashflow Wachstum 5J in %</t>
        </is>
      </c>
      <c r="B95" s="5" t="inlineStr">
        <is>
          <t>Op.Cashflow Wachstum 5Y in %</t>
        </is>
      </c>
      <c r="C95" t="n">
        <v>6</v>
      </c>
      <c r="D95" t="inlineStr">
        <is>
          <t>-</t>
        </is>
      </c>
      <c r="E95" t="inlineStr">
        <is>
          <t>-</t>
        </is>
      </c>
      <c r="F95" t="inlineStr">
        <is>
          <t>-</t>
        </is>
      </c>
      <c r="G95" t="inlineStr">
        <is>
          <t>-</t>
        </is>
      </c>
      <c r="H95" t="inlineStr">
        <is>
          <t>-</t>
        </is>
      </c>
      <c r="I95" t="inlineStr">
        <is>
          <t>-</t>
        </is>
      </c>
      <c r="J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c r="I96" t="inlineStr">
        <is>
          <t>-</t>
        </is>
      </c>
      <c r="J96" t="inlineStr">
        <is>
          <t>-</t>
        </is>
      </c>
    </row>
    <row r="97">
      <c r="A97" s="5" t="inlineStr">
        <is>
          <t>Working Capital in Mio</t>
        </is>
      </c>
      <c r="B97" s="5" t="inlineStr">
        <is>
          <t>Working Capital in M</t>
        </is>
      </c>
      <c r="C97" t="n">
        <v>1175</v>
      </c>
      <c r="D97" t="n">
        <v>931.5</v>
      </c>
      <c r="E97" t="n">
        <v>425.2</v>
      </c>
      <c r="F97" t="n">
        <v>689.4</v>
      </c>
      <c r="G97" t="n">
        <v>349.9</v>
      </c>
      <c r="H97" t="n">
        <v>248.5</v>
      </c>
      <c r="I97" t="n">
        <v>137.3</v>
      </c>
      <c r="J97" t="n">
        <v>82.59999999999999</v>
      </c>
      <c r="K97" t="n">
        <v>7.3</v>
      </c>
    </row>
  </sheetData>
  <pageMargins bottom="1" footer="0.5" header="0.5" left="0.75" right="0.75" top="1"/>
</worksheet>
</file>

<file path=xl/worksheets/sheet26.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10"/>
    <col customWidth="1" max="14" min="14" width="20"/>
    <col customWidth="1" max="15" min="15" width="10"/>
    <col customWidth="1" max="16" min="16" width="22"/>
    <col customWidth="1" max="17" min="17" width="10"/>
    <col customWidth="1" max="18" min="18" width="22"/>
    <col customWidth="1" max="19" min="19" width="10"/>
    <col customWidth="1" max="20" min="20" width="10"/>
    <col customWidth="1" max="21" min="21" width="10"/>
    <col customWidth="1" max="22" min="22" width="11"/>
    <col customWidth="1" max="23" min="23" width="8"/>
  </cols>
  <sheetData>
    <row r="1">
      <c r="A1" s="1" t="inlineStr">
        <is>
          <t xml:space="preserve">GRENKE AG </t>
        </is>
      </c>
      <c r="B1" s="2" t="inlineStr">
        <is>
          <t>WKN: A161N3  ISIN: DE000A161N30  Symbol:GLJ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1997</t>
        </is>
      </c>
      <c r="C4" s="5" t="inlineStr">
        <is>
          <t>Telefon / Phone</t>
        </is>
      </c>
      <c r="D4" s="5" t="inlineStr"/>
      <c r="E4" t="inlineStr">
        <is>
          <t>+49-7221-5007-0</t>
        </is>
      </c>
      <c r="G4" t="inlineStr">
        <is>
          <t>11.02.2020</t>
        </is>
      </c>
      <c r="H4" t="inlineStr">
        <is>
          <t>Publication Of Annual Report</t>
        </is>
      </c>
      <c r="J4" t="inlineStr">
        <is>
          <t>Grenke Vermögensverwaltung GmbH</t>
        </is>
      </c>
      <c r="L4" t="inlineStr">
        <is>
          <t>42,64%</t>
        </is>
      </c>
    </row>
    <row r="5">
      <c r="A5" s="5" t="inlineStr">
        <is>
          <t>Ticker</t>
        </is>
      </c>
      <c r="B5" t="inlineStr">
        <is>
          <t>GLJ</t>
        </is>
      </c>
      <c r="C5" s="5" t="inlineStr">
        <is>
          <t>Fax</t>
        </is>
      </c>
      <c r="D5" s="5" t="inlineStr"/>
      <c r="E5" t="inlineStr">
        <is>
          <t>+49-7221-5007-222</t>
        </is>
      </c>
      <c r="G5" t="inlineStr">
        <is>
          <t>05.05.2020</t>
        </is>
      </c>
      <c r="H5" t="inlineStr">
        <is>
          <t>Result Q1</t>
        </is>
      </c>
      <c r="J5" t="inlineStr">
        <is>
          <t>Jupiter Unit Trust Managers Limited</t>
        </is>
      </c>
      <c r="L5" t="inlineStr">
        <is>
          <t>5,06%</t>
        </is>
      </c>
    </row>
    <row r="6">
      <c r="A6" s="5" t="inlineStr">
        <is>
          <t>Gelistet Seit / Listed Since</t>
        </is>
      </c>
      <c r="B6" t="inlineStr">
        <is>
          <t>04.04.2000</t>
        </is>
      </c>
      <c r="C6" s="5" t="inlineStr">
        <is>
          <t>Internet</t>
        </is>
      </c>
      <c r="D6" s="5" t="inlineStr"/>
      <c r="E6" t="inlineStr">
        <is>
          <t>http://www.grenke.de/de.html</t>
        </is>
      </c>
      <c r="G6" t="inlineStr">
        <is>
          <t>30.07.2020</t>
        </is>
      </c>
      <c r="H6" t="inlineStr">
        <is>
          <t>Score Half Year</t>
        </is>
      </c>
      <c r="J6" t="inlineStr">
        <is>
          <t>Ameriprise Financial, Inc.</t>
        </is>
      </c>
      <c r="L6" t="inlineStr">
        <is>
          <t>2,35%</t>
        </is>
      </c>
    </row>
    <row r="7">
      <c r="A7" s="5" t="inlineStr">
        <is>
          <t>Nominalwert / Nominal Value</t>
        </is>
      </c>
      <c r="B7" t="inlineStr">
        <is>
          <t>1,28</t>
        </is>
      </c>
      <c r="C7" s="5" t="inlineStr">
        <is>
          <t>E-Mail</t>
        </is>
      </c>
      <c r="D7" s="5" t="inlineStr"/>
      <c r="E7" t="inlineStr">
        <is>
          <t>service@grenke.de</t>
        </is>
      </c>
      <c r="G7" t="inlineStr">
        <is>
          <t>06.08.2020</t>
        </is>
      </c>
      <c r="H7" t="inlineStr">
        <is>
          <t>Annual General Meeting</t>
        </is>
      </c>
      <c r="J7" t="inlineStr">
        <is>
          <t>ACATIS Investment Kapitalverwaltungsgesellschaft</t>
        </is>
      </c>
      <c r="L7" t="inlineStr">
        <is>
          <t>5,02%</t>
        </is>
      </c>
    </row>
    <row r="8">
      <c r="A8" s="5" t="inlineStr">
        <is>
          <t>Land / Country</t>
        </is>
      </c>
      <c r="B8" t="inlineStr">
        <is>
          <t>Deutschland</t>
        </is>
      </c>
      <c r="C8" s="5" t="inlineStr">
        <is>
          <t>Inv. Relations E-Mail</t>
        </is>
      </c>
      <c r="D8" s="5" t="inlineStr"/>
      <c r="E8" t="inlineStr">
        <is>
          <t>investor@grenke.de</t>
        </is>
      </c>
      <c r="G8" t="inlineStr">
        <is>
          <t>29.10.2020</t>
        </is>
      </c>
      <c r="H8" t="inlineStr">
        <is>
          <t>Q3 Earnings</t>
        </is>
      </c>
      <c r="J8" t="inlineStr">
        <is>
          <t>Allianz Global Investors GmbH</t>
        </is>
      </c>
      <c r="L8" t="inlineStr">
        <is>
          <t>3,06%</t>
        </is>
      </c>
    </row>
    <row r="9">
      <c r="A9" s="5" t="inlineStr">
        <is>
          <t>Währung / Currency</t>
        </is>
      </c>
      <c r="B9" t="inlineStr">
        <is>
          <t>EUR</t>
        </is>
      </c>
      <c r="C9" s="5" t="inlineStr">
        <is>
          <t>Kontaktperson / Contact Person</t>
        </is>
      </c>
      <c r="D9" s="5" t="inlineStr"/>
      <c r="E9" t="inlineStr">
        <is>
          <t>Anke Linnartz</t>
        </is>
      </c>
      <c r="J9" t="inlineStr">
        <is>
          <t>Union Investment Privatfonds GmbH</t>
        </is>
      </c>
      <c r="L9" t="inlineStr">
        <is>
          <t>2,99%</t>
        </is>
      </c>
    </row>
    <row r="10">
      <c r="A10" s="5" t="inlineStr">
        <is>
          <t>Branche / Industry</t>
        </is>
      </c>
      <c r="B10" t="inlineStr">
        <is>
          <t>It Services</t>
        </is>
      </c>
      <c r="C10" s="5" t="inlineStr"/>
      <c r="D10" s="5" t="inlineStr"/>
      <c r="J10" t="inlineStr">
        <is>
          <t>Freefloat</t>
        </is>
      </c>
      <c r="L10" t="inlineStr">
        <is>
          <t>38,88%</t>
        </is>
      </c>
    </row>
    <row r="11">
      <c r="A11" s="5" t="inlineStr">
        <is>
          <t>Sektor / Sector</t>
        </is>
      </c>
      <c r="B11" t="inlineStr">
        <is>
          <t>Information Technology</t>
        </is>
      </c>
    </row>
    <row r="12">
      <c r="A12" s="5" t="inlineStr">
        <is>
          <t>Typ / Genre</t>
        </is>
      </c>
      <c r="B12" t="inlineStr">
        <is>
          <t>Namensaktie</t>
        </is>
      </c>
    </row>
    <row r="13">
      <c r="A13" s="5" t="inlineStr">
        <is>
          <t>Adresse / Address</t>
        </is>
      </c>
      <c r="B13" t="inlineStr">
        <is>
          <t>Grenke AGNeuer Markt 2  D-76532 Baden-Baden</t>
        </is>
      </c>
    </row>
    <row r="14">
      <c r="A14" s="5" t="inlineStr">
        <is>
          <t>Management</t>
        </is>
      </c>
      <c r="B14" t="inlineStr">
        <is>
          <t>Antje Leminsky, Gilles Christ, Sebastian Hirsch, Mark Kindermann</t>
        </is>
      </c>
    </row>
    <row r="15">
      <c r="A15" s="5" t="inlineStr">
        <is>
          <t>Aufsichtsrat / Board</t>
        </is>
      </c>
      <c r="B15" t="inlineStr">
        <is>
          <t>Prof. Dr. Ernst-Moritz Lipp, Wolfgang Grenke, Claudia Karolina Krcmar, Dr. Ljiljana Mitic, Florian Schulte, Jens Rönnberg</t>
        </is>
      </c>
    </row>
    <row r="16">
      <c r="A16" s="5" t="inlineStr">
        <is>
          <t>Beschreibung</t>
        </is>
      </c>
      <c r="B16" t="inlineStr">
        <is>
          <t>Die Grenke AG zählt zu den führenden deutschen Anbietern von IT-Leasing. Das Unternehmen ist ein spezialisierter Dienstleister für die Finanzierung von IT-Produkten und die weitere Vertriebsunterstützung, insbesondere für Small-Ticket-IT-Produkte wie Notebooks, PCs, Bildschirme und andere Peripheriegeräte, Server, Software, Telekommunikations- und Kopiertechnik. Zu den Kunden des Unternehmens zählen überwiegend mittelständische und kleine Unternehmen, Freiberufler oder Selbständige. Grenkeleasing vertreibt seine Leasingprodukte überwiegend in enger Zusammenarbeit mit dem IT-Handel und den IT-Herstellern sowie im Internet über Weblease. Mit namhaften Herstellern, unter anderem Hewlett-Packard und Microsoft, werden enge Partnerschaften und Kooperationen unterhalten. Das Unternehmen nutzt drei verschiedene Vertriebswege für IT-Produkte, den Fachhandel, die Vertriebskanäle der IT-Hersteller sowie das Internet durch Weblease. Copyright 2014 FINANCE BASE AG</t>
        </is>
      </c>
    </row>
    <row r="17">
      <c r="A17" s="5" t="inlineStr">
        <is>
          <t>Profile</t>
        </is>
      </c>
      <c r="B17" t="inlineStr">
        <is>
          <t>Grenke AG is one of Germany's leading providers of IT leasing. The company is a specialized service for the financing of IT products and additional sales support, especially for small-ticket IT products such as notebooks, PCs, monitors and other peripherals, servers, software, telecommunication and copier equipment. The customers of the company are mainly medium and small companies, freelancers or self-employed. Grenkeleasing sells its leasing products mainly in close collaboration with the IT trade and IT manufacturers and on the Internet via Weblease. With well-known manufacturers, including Hewlett-Packard and Microsoft, strong partnerships and collaborations to be entertained. The company uses three different distribution channels for IT products, retailers, the sales channels of IT manufacturers and the Internet through Weblease.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579.5</v>
      </c>
      <c r="D20" t="n">
        <v>498.4</v>
      </c>
      <c r="E20" t="n">
        <v>429</v>
      </c>
      <c r="F20" t="n">
        <v>380.5</v>
      </c>
      <c r="G20" t="n">
        <v>339.9</v>
      </c>
      <c r="H20" t="n">
        <v>300.7</v>
      </c>
      <c r="I20" t="n">
        <v>269.2</v>
      </c>
      <c r="J20" t="n">
        <v>237.5</v>
      </c>
      <c r="K20" t="n">
        <v>202.9</v>
      </c>
      <c r="L20" t="n">
        <v>175</v>
      </c>
      <c r="M20" t="n">
        <v>157.6</v>
      </c>
      <c r="N20" t="n">
        <v>157.5</v>
      </c>
      <c r="O20" t="n">
        <v>150.7</v>
      </c>
      <c r="P20" t="n">
        <v>138.8</v>
      </c>
      <c r="Q20" t="n">
        <v>125.5</v>
      </c>
      <c r="R20" t="n">
        <v>110</v>
      </c>
      <c r="S20" t="n">
        <v>97.5</v>
      </c>
      <c r="T20" t="n">
        <v>86.8</v>
      </c>
      <c r="U20" t="n">
        <v>70.7</v>
      </c>
      <c r="V20" t="n">
        <v>215.1</v>
      </c>
      <c r="W20" t="n">
        <v>140.2</v>
      </c>
    </row>
    <row r="21">
      <c r="A21" s="5" t="inlineStr">
        <is>
          <t>Operatives Ergebnis (EBIT)</t>
        </is>
      </c>
      <c r="B21" s="5" t="inlineStr">
        <is>
          <t>EBIT Earning Before Interest &amp; Tax</t>
        </is>
      </c>
      <c r="C21" t="n">
        <v>174.3</v>
      </c>
      <c r="D21" t="n">
        <v>157.2</v>
      </c>
      <c r="E21" t="n">
        <v>161.3</v>
      </c>
      <c r="F21" t="n">
        <v>136.5</v>
      </c>
      <c r="G21" t="n">
        <v>109.3</v>
      </c>
      <c r="H21" t="n">
        <v>87.5</v>
      </c>
      <c r="I21" t="n">
        <v>64.7</v>
      </c>
      <c r="J21" t="n">
        <v>59.8</v>
      </c>
      <c r="K21" t="n">
        <v>50.7</v>
      </c>
      <c r="L21" t="n">
        <v>37</v>
      </c>
      <c r="M21" t="n">
        <v>34</v>
      </c>
      <c r="N21" t="n">
        <v>44.6</v>
      </c>
      <c r="O21" t="n">
        <v>45.2</v>
      </c>
      <c r="P21" t="n">
        <v>48.1</v>
      </c>
      <c r="Q21" t="n">
        <v>46.8</v>
      </c>
      <c r="R21" t="n">
        <v>39.3</v>
      </c>
      <c r="S21" t="n">
        <v>31.3</v>
      </c>
      <c r="T21" t="n">
        <v>24.6</v>
      </c>
      <c r="U21" t="n">
        <v>18.9</v>
      </c>
      <c r="V21" t="n">
        <v>-2.2</v>
      </c>
      <c r="W21" t="n">
        <v>-0.9</v>
      </c>
    </row>
    <row r="22">
      <c r="A22" s="5" t="inlineStr">
        <is>
          <t>Finanzergebnis</t>
        </is>
      </c>
      <c r="B22" s="5" t="inlineStr">
        <is>
          <t>Financial Result</t>
        </is>
      </c>
      <c r="C22" t="n">
        <v>-3.6</v>
      </c>
      <c r="D22" t="n">
        <v>-1.7</v>
      </c>
      <c r="E22" t="n">
        <v>-3.6</v>
      </c>
      <c r="F22" t="n">
        <v>-2</v>
      </c>
      <c r="G22" t="n">
        <v>0.2</v>
      </c>
      <c r="H22" t="n">
        <v>-0.6</v>
      </c>
      <c r="I22" t="n">
        <v>-0.4</v>
      </c>
      <c r="J22" t="n">
        <v>-0.1</v>
      </c>
      <c r="K22" t="n">
        <v>-0.3</v>
      </c>
      <c r="L22" t="n">
        <v>-0.5</v>
      </c>
      <c r="M22" t="n">
        <v>-0.4</v>
      </c>
      <c r="N22" t="n">
        <v>0.1</v>
      </c>
      <c r="O22" t="n">
        <v>-0.4</v>
      </c>
      <c r="P22" t="n">
        <v>-0.3</v>
      </c>
      <c r="Q22" t="n">
        <v>-1</v>
      </c>
      <c r="R22" t="n">
        <v>-2.4</v>
      </c>
      <c r="S22" t="n">
        <v>-0.2</v>
      </c>
      <c r="T22" t="n">
        <v>0.4</v>
      </c>
      <c r="U22" t="n">
        <v>0.5</v>
      </c>
      <c r="V22" t="n">
        <v>14.5</v>
      </c>
      <c r="W22" t="n">
        <v>8.9</v>
      </c>
    </row>
    <row r="23">
      <c r="A23" s="5" t="inlineStr">
        <is>
          <t>Ergebnis vor Steuer (EBT)</t>
        </is>
      </c>
      <c r="B23" s="5" t="inlineStr">
        <is>
          <t>EBT Earning Before Tax</t>
        </is>
      </c>
      <c r="C23" t="n">
        <v>170.7</v>
      </c>
      <c r="D23" t="n">
        <v>155.5</v>
      </c>
      <c r="E23" t="n">
        <v>157.7</v>
      </c>
      <c r="F23" t="n">
        <v>134.5</v>
      </c>
      <c r="G23" t="n">
        <v>109.5</v>
      </c>
      <c r="H23" t="n">
        <v>86.90000000000001</v>
      </c>
      <c r="I23" t="n">
        <v>64.3</v>
      </c>
      <c r="J23" t="n">
        <v>59.7</v>
      </c>
      <c r="K23" t="n">
        <v>50.4</v>
      </c>
      <c r="L23" t="n">
        <v>36.5</v>
      </c>
      <c r="M23" t="n">
        <v>33.6</v>
      </c>
      <c r="N23" t="n">
        <v>44.7</v>
      </c>
      <c r="O23" t="n">
        <v>44.8</v>
      </c>
      <c r="P23" t="n">
        <v>47.8</v>
      </c>
      <c r="Q23" t="n">
        <v>45.8</v>
      </c>
      <c r="R23" t="n">
        <v>36.9</v>
      </c>
      <c r="S23" t="n">
        <v>31.1</v>
      </c>
      <c r="T23" t="n">
        <v>25</v>
      </c>
      <c r="U23" t="n">
        <v>19.4</v>
      </c>
      <c r="V23" t="n">
        <v>12.3</v>
      </c>
      <c r="W23" t="n">
        <v>8</v>
      </c>
    </row>
    <row r="24">
      <c r="A24" s="5" t="inlineStr">
        <is>
          <t>Steuern auf Einkommen und Ertrag</t>
        </is>
      </c>
      <c r="B24" s="5" t="inlineStr">
        <is>
          <t>Taxes on income and earnings</t>
        </is>
      </c>
      <c r="C24" t="n">
        <v>28.6</v>
      </c>
      <c r="D24" t="n">
        <v>24.4</v>
      </c>
      <c r="E24" t="n">
        <v>32.7</v>
      </c>
      <c r="F24" t="n">
        <v>31.3</v>
      </c>
      <c r="G24" t="n">
        <v>28.6</v>
      </c>
      <c r="H24" t="n">
        <v>21.9</v>
      </c>
      <c r="I24" t="n">
        <v>17.2</v>
      </c>
      <c r="J24" t="n">
        <v>17.2</v>
      </c>
      <c r="K24" t="n">
        <v>11.2</v>
      </c>
      <c r="L24" t="n">
        <v>18.4</v>
      </c>
      <c r="M24" t="n">
        <v>16.3</v>
      </c>
      <c r="N24" t="n">
        <v>9.5</v>
      </c>
      <c r="O24" t="n">
        <v>23.9</v>
      </c>
      <c r="P24" t="n">
        <v>4.7</v>
      </c>
      <c r="Q24" t="n">
        <v>15.2</v>
      </c>
      <c r="R24" t="n">
        <v>14.6</v>
      </c>
      <c r="S24" t="n">
        <v>2.7</v>
      </c>
      <c r="T24" t="n">
        <v>3.9</v>
      </c>
      <c r="U24" t="n">
        <v>0.7</v>
      </c>
      <c r="V24" t="n">
        <v>-0.4</v>
      </c>
      <c r="W24" t="n">
        <v>1.8</v>
      </c>
    </row>
    <row r="25">
      <c r="A25" s="5" t="inlineStr">
        <is>
          <t>Ergebnis nach Steuer</t>
        </is>
      </c>
      <c r="B25" s="5" t="inlineStr">
        <is>
          <t>Earnings after tax</t>
        </is>
      </c>
      <c r="C25" t="n">
        <v>142.1</v>
      </c>
      <c r="D25" t="n">
        <v>131.1</v>
      </c>
      <c r="E25" t="n">
        <v>125</v>
      </c>
      <c r="F25" t="n">
        <v>103.2</v>
      </c>
      <c r="G25" t="n">
        <v>80.8</v>
      </c>
      <c r="H25" t="n">
        <v>65</v>
      </c>
      <c r="I25" t="n">
        <v>47</v>
      </c>
      <c r="J25" t="n">
        <v>42.5</v>
      </c>
      <c r="K25" t="n">
        <v>39.3</v>
      </c>
      <c r="L25" t="n">
        <v>27.8</v>
      </c>
      <c r="M25" t="n">
        <v>24.6</v>
      </c>
      <c r="N25" t="n">
        <v>33.1</v>
      </c>
      <c r="O25" t="n">
        <v>32.1</v>
      </c>
      <c r="P25" t="n">
        <v>30.5</v>
      </c>
      <c r="Q25" t="n">
        <v>29</v>
      </c>
      <c r="R25" t="n">
        <v>23.6</v>
      </c>
      <c r="S25" t="n">
        <v>19.6</v>
      </c>
      <c r="T25" t="n">
        <v>15.3</v>
      </c>
      <c r="U25" t="n">
        <v>12</v>
      </c>
      <c r="V25" t="n">
        <v>9.6</v>
      </c>
      <c r="W25" t="n">
        <v>3.9</v>
      </c>
    </row>
    <row r="26">
      <c r="A26" s="5" t="inlineStr">
        <is>
          <t>Minderheitenanteil</t>
        </is>
      </c>
      <c r="B26" s="5" t="inlineStr">
        <is>
          <t>Minority Share</t>
        </is>
      </c>
      <c r="C26" t="inlineStr">
        <is>
          <t>-</t>
        </is>
      </c>
      <c r="D26" t="inlineStr">
        <is>
          <t>-</t>
        </is>
      </c>
      <c r="E26" t="inlineStr">
        <is>
          <t>-</t>
        </is>
      </c>
      <c r="F26" t="inlineStr">
        <is>
          <t>-</t>
        </is>
      </c>
      <c r="G26" t="inlineStr">
        <is>
          <t>-</t>
        </is>
      </c>
      <c r="H26" t="inlineStr">
        <is>
          <t>-</t>
        </is>
      </c>
      <c r="I26" t="inlineStr">
        <is>
          <t>-</t>
        </is>
      </c>
      <c r="J26" t="inlineStr">
        <is>
          <t>-</t>
        </is>
      </c>
      <c r="K26" t="inlineStr">
        <is>
          <t>-</t>
        </is>
      </c>
      <c r="L26" t="inlineStr">
        <is>
          <t>-</t>
        </is>
      </c>
      <c r="M26" t="inlineStr">
        <is>
          <t>-</t>
        </is>
      </c>
      <c r="N26" t="inlineStr">
        <is>
          <t>-</t>
        </is>
      </c>
      <c r="O26" t="inlineStr">
        <is>
          <t>-</t>
        </is>
      </c>
      <c r="P26" t="inlineStr">
        <is>
          <t>-</t>
        </is>
      </c>
      <c r="Q26" t="inlineStr">
        <is>
          <t>-</t>
        </is>
      </c>
      <c r="R26" t="inlineStr">
        <is>
          <t>-</t>
        </is>
      </c>
      <c r="S26" t="inlineStr">
        <is>
          <t>-</t>
        </is>
      </c>
      <c r="T26" t="inlineStr">
        <is>
          <t>-</t>
        </is>
      </c>
      <c r="U26" t="inlineStr">
        <is>
          <t>-</t>
        </is>
      </c>
      <c r="V26" t="inlineStr">
        <is>
          <t>-</t>
        </is>
      </c>
      <c r="W26" t="inlineStr">
        <is>
          <t>-</t>
        </is>
      </c>
    </row>
    <row r="27">
      <c r="A27" s="5" t="inlineStr">
        <is>
          <t>Jahresüberschuss/-fehlbetrag</t>
        </is>
      </c>
      <c r="B27" s="5" t="inlineStr">
        <is>
          <t>Net Profit</t>
        </is>
      </c>
      <c r="C27" t="n">
        <v>142.1</v>
      </c>
      <c r="D27" t="n">
        <v>131.1</v>
      </c>
      <c r="E27" t="n">
        <v>125</v>
      </c>
      <c r="F27" t="n">
        <v>103.2</v>
      </c>
      <c r="G27" t="n">
        <v>80.8</v>
      </c>
      <c r="H27" t="n">
        <v>65</v>
      </c>
      <c r="I27" t="n">
        <v>47</v>
      </c>
      <c r="J27" t="n">
        <v>42.5</v>
      </c>
      <c r="K27" t="n">
        <v>39.3</v>
      </c>
      <c r="L27" t="n">
        <v>27.8</v>
      </c>
      <c r="M27" t="n">
        <v>24.6</v>
      </c>
      <c r="N27" t="n">
        <v>33.1</v>
      </c>
      <c r="O27" t="n">
        <v>32.1</v>
      </c>
      <c r="P27" t="n">
        <v>30.5</v>
      </c>
      <c r="Q27" t="n">
        <v>29</v>
      </c>
      <c r="R27" t="n">
        <v>23.6</v>
      </c>
      <c r="S27" t="n">
        <v>19.6</v>
      </c>
      <c r="T27" t="n">
        <v>15.3</v>
      </c>
      <c r="U27" t="n">
        <v>12</v>
      </c>
      <c r="V27" t="n">
        <v>9.6</v>
      </c>
      <c r="W27" t="n">
        <v>3.9</v>
      </c>
    </row>
    <row r="28">
      <c r="A28" s="5" t="inlineStr">
        <is>
          <t>Summe Umlaufvermögen</t>
        </is>
      </c>
      <c r="B28" s="5" t="inlineStr">
        <is>
          <t>Current Assets</t>
        </is>
      </c>
      <c r="C28" t="n">
        <v>2973</v>
      </c>
      <c r="D28" t="n">
        <v>2433</v>
      </c>
      <c r="E28" t="n">
        <v>1970</v>
      </c>
      <c r="F28" t="n">
        <v>1609</v>
      </c>
      <c r="G28" t="n">
        <v>1428</v>
      </c>
      <c r="H28" t="n">
        <v>1179</v>
      </c>
      <c r="I28" t="n">
        <v>1105</v>
      </c>
      <c r="J28" t="n">
        <v>1021</v>
      </c>
      <c r="K28" t="n">
        <v>862.7</v>
      </c>
      <c r="L28" t="n">
        <v>732.8</v>
      </c>
      <c r="M28" t="n">
        <v>677.9</v>
      </c>
      <c r="N28" t="n">
        <v>597.3</v>
      </c>
      <c r="O28" t="n">
        <v>528.6</v>
      </c>
      <c r="P28" t="n">
        <v>475.6</v>
      </c>
      <c r="Q28" t="n">
        <v>421.6</v>
      </c>
      <c r="R28" t="n">
        <v>386.5</v>
      </c>
      <c r="S28" t="n">
        <v>306</v>
      </c>
      <c r="T28" t="n">
        <v>286.6</v>
      </c>
      <c r="U28" t="n">
        <v>200.7</v>
      </c>
      <c r="V28" t="n">
        <v>351.7</v>
      </c>
      <c r="W28" t="n">
        <v>219.5</v>
      </c>
    </row>
    <row r="29">
      <c r="A29" s="5" t="inlineStr">
        <is>
          <t>Summe Anlagevermögen</t>
        </is>
      </c>
      <c r="B29" s="5" t="inlineStr">
        <is>
          <t>Fixed Assets</t>
        </is>
      </c>
      <c r="C29" t="n">
        <v>4175</v>
      </c>
      <c r="D29" t="n">
        <v>3443</v>
      </c>
      <c r="E29" t="n">
        <v>2873</v>
      </c>
      <c r="F29" t="n">
        <v>2363</v>
      </c>
      <c r="G29" t="n">
        <v>2047</v>
      </c>
      <c r="H29" t="n">
        <v>1746</v>
      </c>
      <c r="I29" t="n">
        <v>1533</v>
      </c>
      <c r="J29" t="n">
        <v>1331</v>
      </c>
      <c r="K29" t="n">
        <v>1106</v>
      </c>
      <c r="L29" t="n">
        <v>938.2</v>
      </c>
      <c r="M29" t="n">
        <v>823.8</v>
      </c>
      <c r="N29" t="n">
        <v>858.1</v>
      </c>
      <c r="O29" t="n">
        <v>732.8</v>
      </c>
      <c r="P29" t="n">
        <v>704.4</v>
      </c>
      <c r="Q29" t="n">
        <v>653.2</v>
      </c>
      <c r="R29" t="n">
        <v>540.3</v>
      </c>
      <c r="S29" t="n">
        <v>451.7</v>
      </c>
      <c r="T29" t="n">
        <v>351.5</v>
      </c>
      <c r="U29" t="n">
        <v>274.8</v>
      </c>
      <c r="V29" t="n">
        <v>6.1</v>
      </c>
      <c r="W29" t="n">
        <v>5.4</v>
      </c>
    </row>
    <row r="30">
      <c r="A30" s="5" t="inlineStr">
        <is>
          <t>Summe Aktiva</t>
        </is>
      </c>
      <c r="B30" s="5" t="inlineStr">
        <is>
          <t>Total Assets</t>
        </is>
      </c>
      <c r="C30" t="n">
        <v>7148</v>
      </c>
      <c r="D30" t="n">
        <v>5877</v>
      </c>
      <c r="E30" t="n">
        <v>4842</v>
      </c>
      <c r="F30" t="n">
        <v>3972</v>
      </c>
      <c r="G30" t="n">
        <v>3475</v>
      </c>
      <c r="H30" t="n">
        <v>2925</v>
      </c>
      <c r="I30" t="n">
        <v>2638</v>
      </c>
      <c r="J30" t="n">
        <v>2352</v>
      </c>
      <c r="K30" t="n">
        <v>1969</v>
      </c>
      <c r="L30" t="n">
        <v>1671</v>
      </c>
      <c r="M30" t="n">
        <v>1502</v>
      </c>
      <c r="N30" t="n">
        <v>1455</v>
      </c>
      <c r="O30" t="n">
        <v>1261</v>
      </c>
      <c r="P30" t="n">
        <v>1180</v>
      </c>
      <c r="Q30" t="n">
        <v>1075</v>
      </c>
      <c r="R30" t="n">
        <v>926.8</v>
      </c>
      <c r="S30" t="n">
        <v>757.7</v>
      </c>
      <c r="T30" t="n">
        <v>638.1</v>
      </c>
      <c r="U30" t="n">
        <v>475.5</v>
      </c>
      <c r="V30" t="n">
        <v>357.8</v>
      </c>
      <c r="W30" t="n">
        <v>224.9</v>
      </c>
    </row>
    <row r="31">
      <c r="A31" s="5" t="inlineStr">
        <is>
          <t>Summe kurzfristiges Fremdkapital</t>
        </is>
      </c>
      <c r="B31" s="5" t="inlineStr">
        <is>
          <t>Short-Term Debt</t>
        </is>
      </c>
      <c r="C31" t="n">
        <v>1861</v>
      </c>
      <c r="D31" t="n">
        <v>1643</v>
      </c>
      <c r="E31" t="n">
        <v>1390</v>
      </c>
      <c r="F31" t="n">
        <v>1329</v>
      </c>
      <c r="G31" t="n">
        <v>1199</v>
      </c>
      <c r="H31" t="n">
        <v>850</v>
      </c>
      <c r="I31" t="n">
        <v>880.3</v>
      </c>
      <c r="J31" t="n">
        <v>758.2</v>
      </c>
      <c r="K31" t="n">
        <v>627.1</v>
      </c>
      <c r="L31" t="n">
        <v>518.2</v>
      </c>
      <c r="M31" t="n">
        <v>557.7</v>
      </c>
      <c r="N31" t="n">
        <v>541.5</v>
      </c>
      <c r="O31" t="n">
        <v>423.9</v>
      </c>
      <c r="P31" t="n">
        <v>288.1</v>
      </c>
      <c r="Q31" t="n">
        <v>414.6</v>
      </c>
      <c r="R31" t="n">
        <v>311.1</v>
      </c>
      <c r="S31" t="n">
        <v>184.1</v>
      </c>
      <c r="T31" t="n">
        <v>236.7</v>
      </c>
      <c r="U31" t="n">
        <v>192.8</v>
      </c>
      <c r="V31" t="inlineStr">
        <is>
          <t>-</t>
        </is>
      </c>
      <c r="W31" t="inlineStr">
        <is>
          <t>-</t>
        </is>
      </c>
    </row>
    <row r="32">
      <c r="A32" s="5" t="inlineStr">
        <is>
          <t>Summe langfristiges Fremdkapital</t>
        </is>
      </c>
      <c r="B32" s="5" t="inlineStr">
        <is>
          <t>Long-Term Debt</t>
        </is>
      </c>
      <c r="C32" t="n">
        <v>4037</v>
      </c>
      <c r="D32" t="n">
        <v>3146</v>
      </c>
      <c r="E32" t="n">
        <v>2595</v>
      </c>
      <c r="F32" t="n">
        <v>1953</v>
      </c>
      <c r="G32" t="n">
        <v>1685</v>
      </c>
      <c r="H32" t="n">
        <v>1582</v>
      </c>
      <c r="I32" t="n">
        <v>1318</v>
      </c>
      <c r="J32" t="n">
        <v>1243</v>
      </c>
      <c r="K32" t="n">
        <v>1024</v>
      </c>
      <c r="L32" t="n">
        <v>865</v>
      </c>
      <c r="M32" t="n">
        <v>681.1</v>
      </c>
      <c r="N32" t="n">
        <v>667.5</v>
      </c>
      <c r="O32" t="n">
        <v>611.3</v>
      </c>
      <c r="P32" t="n">
        <v>690.2</v>
      </c>
      <c r="Q32" t="n">
        <v>484</v>
      </c>
      <c r="R32" t="n">
        <v>465.3</v>
      </c>
      <c r="S32" t="n">
        <v>442.9</v>
      </c>
      <c r="T32" t="n">
        <v>286.4</v>
      </c>
      <c r="U32" t="n">
        <v>182.9</v>
      </c>
      <c r="V32" t="inlineStr">
        <is>
          <t>-</t>
        </is>
      </c>
      <c r="W32" t="inlineStr">
        <is>
          <t>-</t>
        </is>
      </c>
    </row>
    <row r="33">
      <c r="A33" s="5" t="inlineStr">
        <is>
          <t>Summe Fremdkapital</t>
        </is>
      </c>
      <c r="B33" s="5" t="inlineStr">
        <is>
          <t>Total Liabilities</t>
        </is>
      </c>
      <c r="C33" t="n">
        <v>5899</v>
      </c>
      <c r="D33" t="n">
        <v>4789</v>
      </c>
      <c r="E33" t="n">
        <v>3986</v>
      </c>
      <c r="F33" t="n">
        <v>3281</v>
      </c>
      <c r="G33" t="n">
        <v>2884</v>
      </c>
      <c r="H33" t="n">
        <v>2432</v>
      </c>
      <c r="I33" t="n">
        <v>2199</v>
      </c>
      <c r="J33" t="n">
        <v>2001</v>
      </c>
      <c r="K33" t="n">
        <v>1651</v>
      </c>
      <c r="L33" t="n">
        <v>1383</v>
      </c>
      <c r="M33" t="n">
        <v>1239</v>
      </c>
      <c r="N33" t="n">
        <v>1209</v>
      </c>
      <c r="O33" t="n">
        <v>1035</v>
      </c>
      <c r="P33" t="n">
        <v>978.3</v>
      </c>
      <c r="Q33" t="n">
        <v>898.6</v>
      </c>
      <c r="R33" t="n">
        <v>776.4</v>
      </c>
      <c r="S33" t="n">
        <v>627.1</v>
      </c>
      <c r="T33" t="n">
        <v>523.1</v>
      </c>
      <c r="U33" t="n">
        <v>375.7</v>
      </c>
      <c r="V33" t="n">
        <v>270</v>
      </c>
      <c r="W33" t="n">
        <v>209.9</v>
      </c>
    </row>
    <row r="34">
      <c r="A34" s="5" t="inlineStr">
        <is>
          <t>Minderheitenanteil</t>
        </is>
      </c>
      <c r="B34" s="5" t="inlineStr">
        <is>
          <t>Minority Share</t>
        </is>
      </c>
      <c r="C34" t="inlineStr">
        <is>
          <t>-</t>
        </is>
      </c>
      <c r="D34" t="inlineStr">
        <is>
          <t>-</t>
        </is>
      </c>
      <c r="E34" t="inlineStr">
        <is>
          <t>-</t>
        </is>
      </c>
      <c r="F34" t="inlineStr">
        <is>
          <t>-</t>
        </is>
      </c>
      <c r="G34" t="inlineStr">
        <is>
          <t>-</t>
        </is>
      </c>
      <c r="H34" t="inlineStr">
        <is>
          <t>-</t>
        </is>
      </c>
      <c r="I34" t="inlineStr">
        <is>
          <t>-</t>
        </is>
      </c>
      <c r="J34" t="inlineStr">
        <is>
          <t>-</t>
        </is>
      </c>
      <c r="K34" t="inlineStr">
        <is>
          <t>-</t>
        </is>
      </c>
      <c r="L34" t="inlineStr">
        <is>
          <t>-</t>
        </is>
      </c>
      <c r="M34" t="inlineStr">
        <is>
          <t>-</t>
        </is>
      </c>
      <c r="N34" t="inlineStr">
        <is>
          <t>-</t>
        </is>
      </c>
      <c r="O34" t="inlineStr">
        <is>
          <t>-</t>
        </is>
      </c>
      <c r="P34" t="inlineStr">
        <is>
          <t>-</t>
        </is>
      </c>
      <c r="Q34" t="inlineStr">
        <is>
          <t>-</t>
        </is>
      </c>
      <c r="R34" t="inlineStr">
        <is>
          <t>-</t>
        </is>
      </c>
      <c r="S34" t="inlineStr">
        <is>
          <t>-</t>
        </is>
      </c>
      <c r="T34" t="inlineStr">
        <is>
          <t>-</t>
        </is>
      </c>
      <c r="U34" t="inlineStr">
        <is>
          <t>-</t>
        </is>
      </c>
      <c r="V34" t="inlineStr">
        <is>
          <t>-</t>
        </is>
      </c>
      <c r="W34" t="inlineStr">
        <is>
          <t>-</t>
        </is>
      </c>
    </row>
    <row r="35">
      <c r="A35" s="5" t="inlineStr">
        <is>
          <t>Summe Eigenkapital</t>
        </is>
      </c>
      <c r="B35" s="5" t="inlineStr">
        <is>
          <t>Equity</t>
        </is>
      </c>
      <c r="C35" t="n">
        <v>1249</v>
      </c>
      <c r="D35" t="n">
        <v>1087</v>
      </c>
      <c r="E35" t="n">
        <v>856.6</v>
      </c>
      <c r="F35" t="n">
        <v>690.4</v>
      </c>
      <c r="G35" t="n">
        <v>590.7</v>
      </c>
      <c r="H35" t="n">
        <v>493</v>
      </c>
      <c r="I35" t="n">
        <v>439.5</v>
      </c>
      <c r="J35" t="n">
        <v>351</v>
      </c>
      <c r="K35" t="n">
        <v>317.7</v>
      </c>
      <c r="L35" t="n">
        <v>287.8</v>
      </c>
      <c r="M35" t="n">
        <v>262.9</v>
      </c>
      <c r="N35" t="n">
        <v>246.4</v>
      </c>
      <c r="O35" t="n">
        <v>226.2</v>
      </c>
      <c r="P35" t="n">
        <v>201.7</v>
      </c>
      <c r="Q35" t="n">
        <v>176.1</v>
      </c>
      <c r="R35" t="n">
        <v>150.4</v>
      </c>
      <c r="S35" t="n">
        <v>130.6</v>
      </c>
      <c r="T35" t="n">
        <v>115</v>
      </c>
      <c r="U35" t="n">
        <v>99.8</v>
      </c>
      <c r="V35" t="n">
        <v>87.8</v>
      </c>
      <c r="W35" t="n">
        <v>15</v>
      </c>
    </row>
    <row r="36">
      <c r="A36" s="5" t="inlineStr">
        <is>
          <t>Summe Passiva</t>
        </is>
      </c>
      <c r="B36" s="5" t="inlineStr">
        <is>
          <t>Liabilities &amp; Shareholder Equity</t>
        </is>
      </c>
      <c r="C36" t="n">
        <v>7148</v>
      </c>
      <c r="D36" t="n">
        <v>5877</v>
      </c>
      <c r="E36" t="n">
        <v>4842</v>
      </c>
      <c r="F36" t="n">
        <v>3972</v>
      </c>
      <c r="G36" t="n">
        <v>3475</v>
      </c>
      <c r="H36" t="n">
        <v>2925</v>
      </c>
      <c r="I36" t="n">
        <v>2638</v>
      </c>
      <c r="J36" t="n">
        <v>2352</v>
      </c>
      <c r="K36" t="n">
        <v>1969</v>
      </c>
      <c r="L36" t="n">
        <v>1671</v>
      </c>
      <c r="M36" t="n">
        <v>1502</v>
      </c>
      <c r="N36" t="n">
        <v>1455</v>
      </c>
      <c r="O36" t="n">
        <v>1261</v>
      </c>
      <c r="P36" t="n">
        <v>1180</v>
      </c>
      <c r="Q36" t="n">
        <v>1075</v>
      </c>
      <c r="R36" t="n">
        <v>926.8</v>
      </c>
      <c r="S36" t="n">
        <v>757.7</v>
      </c>
      <c r="T36" t="n">
        <v>638.1</v>
      </c>
      <c r="U36" t="n">
        <v>475.5</v>
      </c>
      <c r="V36" t="n">
        <v>357.8</v>
      </c>
      <c r="W36" t="n">
        <v>224.9</v>
      </c>
    </row>
    <row r="37">
      <c r="A37" s="5" t="inlineStr">
        <is>
          <t>Mio.Aktien im Umlauf</t>
        </is>
      </c>
      <c r="B37" s="5" t="inlineStr">
        <is>
          <t>Million shares outstanding</t>
        </is>
      </c>
      <c r="C37" t="n">
        <v>46.35</v>
      </c>
      <c r="D37" t="n">
        <v>46.35</v>
      </c>
      <c r="E37" t="n">
        <v>44.31</v>
      </c>
      <c r="F37" t="n">
        <v>44.31</v>
      </c>
      <c r="G37" t="n">
        <v>44.26</v>
      </c>
      <c r="H37" t="n">
        <v>44.26</v>
      </c>
      <c r="I37" t="n">
        <v>44.1</v>
      </c>
      <c r="J37" t="n">
        <v>41.05</v>
      </c>
      <c r="K37" t="n">
        <v>41.05</v>
      </c>
      <c r="L37" t="n">
        <v>41.1</v>
      </c>
      <c r="M37" t="n">
        <v>41.1</v>
      </c>
      <c r="N37" t="n">
        <v>41.1</v>
      </c>
      <c r="O37" t="n">
        <v>41.1</v>
      </c>
      <c r="P37" t="n">
        <v>41.1</v>
      </c>
      <c r="Q37" t="n">
        <v>40.8</v>
      </c>
      <c r="R37" t="n">
        <v>40.8</v>
      </c>
      <c r="S37" t="n">
        <v>40.5</v>
      </c>
      <c r="T37" t="n">
        <v>40.5</v>
      </c>
      <c r="U37" t="n">
        <v>40.5</v>
      </c>
      <c r="V37" t="n">
        <v>40.5</v>
      </c>
      <c r="W37" t="inlineStr">
        <is>
          <t>-</t>
        </is>
      </c>
    </row>
    <row r="38">
      <c r="A38" s="5" t="inlineStr">
        <is>
          <t>Gezeichnetes Kapital (in Mio.)</t>
        </is>
      </c>
      <c r="B38" s="5" t="inlineStr">
        <is>
          <t>Subscribed Capital in M</t>
        </is>
      </c>
      <c r="C38" t="n">
        <v>46.35</v>
      </c>
      <c r="D38" t="n">
        <v>46.35</v>
      </c>
      <c r="E38" t="n">
        <v>44.31</v>
      </c>
      <c r="F38" t="n">
        <v>18.86</v>
      </c>
      <c r="G38" t="n">
        <v>18.86</v>
      </c>
      <c r="H38" t="n">
        <v>18.86</v>
      </c>
      <c r="I38" t="n">
        <v>18.79</v>
      </c>
      <c r="J38" t="n">
        <v>17.49</v>
      </c>
      <c r="K38" t="n">
        <v>17.5</v>
      </c>
      <c r="L38" t="n">
        <v>17.5</v>
      </c>
      <c r="M38" t="n">
        <v>17.5</v>
      </c>
      <c r="N38" t="n">
        <v>17.5</v>
      </c>
      <c r="O38" t="n">
        <v>17.5</v>
      </c>
      <c r="P38" t="n">
        <v>17.5</v>
      </c>
      <c r="Q38" t="n">
        <v>17.4</v>
      </c>
      <c r="R38" t="n">
        <v>17.4</v>
      </c>
      <c r="S38" t="n">
        <v>17.3</v>
      </c>
      <c r="T38" t="n">
        <v>17.3</v>
      </c>
      <c r="U38" t="n">
        <v>17.3</v>
      </c>
      <c r="V38" t="inlineStr">
        <is>
          <t>-</t>
        </is>
      </c>
      <c r="W38" t="inlineStr">
        <is>
          <t>-</t>
        </is>
      </c>
    </row>
    <row r="39">
      <c r="A39" s="5" t="inlineStr">
        <is>
          <t>Ergebnis je Aktie (brutto)</t>
        </is>
      </c>
      <c r="B39" s="5" t="inlineStr">
        <is>
          <t>Earnings per share</t>
        </is>
      </c>
      <c r="C39" t="n">
        <v>3.68</v>
      </c>
      <c r="D39" t="n">
        <v>3.35</v>
      </c>
      <c r="E39" t="n">
        <v>3.56</v>
      </c>
      <c r="F39" t="n">
        <v>3.04</v>
      </c>
      <c r="G39" t="n">
        <v>2.47</v>
      </c>
      <c r="H39" t="n">
        <v>1.96</v>
      </c>
      <c r="I39" t="n">
        <v>1.46</v>
      </c>
      <c r="J39" t="n">
        <v>1.45</v>
      </c>
      <c r="K39" t="n">
        <v>1.23</v>
      </c>
      <c r="L39" t="n">
        <v>0.89</v>
      </c>
      <c r="M39" t="n">
        <v>0.82</v>
      </c>
      <c r="N39" t="n">
        <v>1.09</v>
      </c>
      <c r="O39" t="n">
        <v>1.09</v>
      </c>
      <c r="P39" t="n">
        <v>1.16</v>
      </c>
      <c r="Q39" t="n">
        <v>1.12</v>
      </c>
      <c r="R39" t="n">
        <v>0.9</v>
      </c>
      <c r="S39" t="n">
        <v>0.77</v>
      </c>
      <c r="T39" t="n">
        <v>0.62</v>
      </c>
      <c r="U39" t="n">
        <v>0.48</v>
      </c>
      <c r="V39" t="n">
        <v>0.3</v>
      </c>
      <c r="W39" t="inlineStr">
        <is>
          <t>-</t>
        </is>
      </c>
    </row>
    <row r="40">
      <c r="A40" s="5" t="inlineStr">
        <is>
          <t>Ergebnis je Aktie (unverwässert)</t>
        </is>
      </c>
      <c r="B40" s="5" t="inlineStr">
        <is>
          <t>Basic Earnings per share</t>
        </is>
      </c>
      <c r="C40" t="n">
        <v>2.92</v>
      </c>
      <c r="D40" t="n">
        <v>2.78</v>
      </c>
      <c r="E40" t="n">
        <v>2.74</v>
      </c>
      <c r="F40" t="n">
        <v>2.29</v>
      </c>
      <c r="G40" t="n">
        <v>1.81</v>
      </c>
      <c r="H40" t="n">
        <v>1.47</v>
      </c>
      <c r="I40" t="n">
        <v>1.08</v>
      </c>
      <c r="J40" t="n">
        <v>1.03</v>
      </c>
      <c r="K40" t="n">
        <v>0.96</v>
      </c>
      <c r="L40" t="n">
        <v>0.68</v>
      </c>
      <c r="M40" t="n">
        <v>0.6</v>
      </c>
      <c r="N40" t="n">
        <v>0.8100000000000001</v>
      </c>
      <c r="O40" t="n">
        <v>0.78</v>
      </c>
      <c r="P40" t="n">
        <v>0.74</v>
      </c>
      <c r="Q40" t="n">
        <v>0.71</v>
      </c>
      <c r="R40" t="n">
        <v>0.58</v>
      </c>
      <c r="S40" t="n">
        <v>0.48</v>
      </c>
      <c r="T40" t="n">
        <v>0.38</v>
      </c>
      <c r="U40" t="n">
        <v>0.3</v>
      </c>
      <c r="V40" t="n">
        <v>0.23</v>
      </c>
      <c r="W40" t="n">
        <v>0.083</v>
      </c>
    </row>
    <row r="41">
      <c r="A41" s="5" t="inlineStr">
        <is>
          <t>Ergebnis je Aktie (verwässert)</t>
        </is>
      </c>
      <c r="B41" s="5" t="inlineStr">
        <is>
          <t>Diluted Earnings per share</t>
        </is>
      </c>
      <c r="C41" t="n">
        <v>2.92</v>
      </c>
      <c r="D41" t="n">
        <v>2.78</v>
      </c>
      <c r="E41" t="n">
        <v>2.74</v>
      </c>
      <c r="F41" t="n">
        <v>2.29</v>
      </c>
      <c r="G41" t="n">
        <v>1.81</v>
      </c>
      <c r="H41" t="n">
        <v>1.47</v>
      </c>
      <c r="I41" t="n">
        <v>1.08</v>
      </c>
      <c r="J41" t="n">
        <v>1.03</v>
      </c>
      <c r="K41" t="n">
        <v>0.96</v>
      </c>
      <c r="L41" t="n">
        <v>0.68</v>
      </c>
      <c r="M41" t="n">
        <v>0.6</v>
      </c>
      <c r="N41" t="n">
        <v>0.8100000000000001</v>
      </c>
      <c r="O41" t="n">
        <v>0.78</v>
      </c>
      <c r="P41" t="n">
        <v>0.74</v>
      </c>
      <c r="Q41" t="n">
        <v>0.71</v>
      </c>
      <c r="R41" t="n">
        <v>0.58</v>
      </c>
      <c r="S41" t="n">
        <v>0.48</v>
      </c>
      <c r="T41" t="n">
        <v>0.38</v>
      </c>
      <c r="U41" t="n">
        <v>0.29</v>
      </c>
      <c r="V41" t="n">
        <v>0.22</v>
      </c>
      <c r="W41" t="n">
        <v>0.083</v>
      </c>
    </row>
    <row r="42">
      <c r="A42" s="5" t="inlineStr">
        <is>
          <t>Dividende je Aktie</t>
        </is>
      </c>
      <c r="B42" s="5" t="inlineStr">
        <is>
          <t>Dividend per share</t>
        </is>
      </c>
      <c r="C42" t="n">
        <v>0.8</v>
      </c>
      <c r="D42" t="n">
        <v>0.8</v>
      </c>
      <c r="E42" t="n">
        <v>0.7</v>
      </c>
      <c r="F42" t="n">
        <v>0.58</v>
      </c>
      <c r="G42" t="n">
        <v>0.5</v>
      </c>
      <c r="H42" t="n">
        <v>0.37</v>
      </c>
      <c r="I42" t="n">
        <v>0.33</v>
      </c>
      <c r="J42" t="n">
        <v>0.27</v>
      </c>
      <c r="K42" t="n">
        <v>0.25</v>
      </c>
      <c r="L42" t="n">
        <v>0.23</v>
      </c>
      <c r="M42" t="n">
        <v>0.2</v>
      </c>
      <c r="N42" t="n">
        <v>0.2</v>
      </c>
      <c r="O42" t="n">
        <v>0.2</v>
      </c>
      <c r="P42" t="n">
        <v>0.18</v>
      </c>
      <c r="Q42" t="n">
        <v>0.17</v>
      </c>
      <c r="R42" t="n">
        <v>0.13</v>
      </c>
      <c r="S42" t="n">
        <v>0.11</v>
      </c>
      <c r="T42" t="n">
        <v>0.083</v>
      </c>
      <c r="U42" t="inlineStr">
        <is>
          <t>-</t>
        </is>
      </c>
      <c r="V42" t="inlineStr">
        <is>
          <t>-</t>
        </is>
      </c>
      <c r="W42" t="inlineStr">
        <is>
          <t>-</t>
        </is>
      </c>
    </row>
    <row r="43">
      <c r="A43" s="5" t="inlineStr">
        <is>
          <t>Dividendenausschüttung in Mio</t>
        </is>
      </c>
      <c r="B43" s="5" t="inlineStr">
        <is>
          <t>Dividend Payment in M</t>
        </is>
      </c>
      <c r="C43" t="inlineStr">
        <is>
          <t>-</t>
        </is>
      </c>
      <c r="D43" t="n">
        <v>37.08</v>
      </c>
      <c r="E43" t="n">
        <v>31.02</v>
      </c>
      <c r="F43" t="n">
        <v>25.85</v>
      </c>
      <c r="G43" t="n">
        <v>22.13</v>
      </c>
      <c r="H43" t="n">
        <v>16.2</v>
      </c>
      <c r="I43" t="n">
        <v>14.7</v>
      </c>
      <c r="J43" t="n">
        <v>11.76</v>
      </c>
      <c r="K43" t="n">
        <v>10.26</v>
      </c>
      <c r="L43" t="n">
        <v>9.6</v>
      </c>
      <c r="M43" t="n">
        <v>8.199999999999999</v>
      </c>
      <c r="N43" t="n">
        <v>8.199999999999999</v>
      </c>
      <c r="O43" t="n">
        <v>7.5</v>
      </c>
      <c r="P43" t="n">
        <v>6.8</v>
      </c>
      <c r="Q43" t="n">
        <v>5.4</v>
      </c>
      <c r="R43" t="n">
        <v>4.5</v>
      </c>
      <c r="S43" t="n">
        <v>4.5</v>
      </c>
      <c r="T43" t="n">
        <v>3.4</v>
      </c>
      <c r="U43" t="inlineStr">
        <is>
          <t>-</t>
        </is>
      </c>
      <c r="V43" t="inlineStr">
        <is>
          <t>-</t>
        </is>
      </c>
      <c r="W43" t="inlineStr">
        <is>
          <t>-</t>
        </is>
      </c>
    </row>
    <row r="44">
      <c r="A44" s="5" t="inlineStr">
        <is>
          <t>Umsatz</t>
        </is>
      </c>
      <c r="B44" s="5" t="inlineStr">
        <is>
          <t>Revenue</t>
        </is>
      </c>
      <c r="C44" t="n">
        <v>12.5</v>
      </c>
      <c r="D44" t="n">
        <v>10.75</v>
      </c>
      <c r="E44" t="n">
        <v>9.68</v>
      </c>
      <c r="F44" t="n">
        <v>8.59</v>
      </c>
      <c r="G44" t="n">
        <v>7.68</v>
      </c>
      <c r="H44" t="n">
        <v>6.79</v>
      </c>
      <c r="I44" t="n">
        <v>6.1</v>
      </c>
      <c r="J44" t="n">
        <v>5.79</v>
      </c>
      <c r="K44" t="n">
        <v>4.94</v>
      </c>
      <c r="L44" t="n">
        <v>4.26</v>
      </c>
      <c r="M44" t="n">
        <v>3.83</v>
      </c>
      <c r="N44" t="n">
        <v>3.83</v>
      </c>
      <c r="O44" t="n">
        <v>3.67</v>
      </c>
      <c r="P44" t="n">
        <v>3.38</v>
      </c>
      <c r="Q44" t="n">
        <v>3.08</v>
      </c>
      <c r="R44" t="n">
        <v>2.7</v>
      </c>
      <c r="S44" t="n">
        <v>2.41</v>
      </c>
      <c r="T44" t="n">
        <v>2.14</v>
      </c>
      <c r="U44" t="n">
        <v>1.75</v>
      </c>
      <c r="V44" t="n">
        <v>5.31</v>
      </c>
      <c r="W44" t="inlineStr">
        <is>
          <t>-</t>
        </is>
      </c>
    </row>
    <row r="45">
      <c r="A45" s="5" t="inlineStr">
        <is>
          <t>Buchwert je Aktie</t>
        </is>
      </c>
      <c r="B45" s="5" t="inlineStr">
        <is>
          <t>Book value per share</t>
        </is>
      </c>
      <c r="C45" t="n">
        <v>26.94</v>
      </c>
      <c r="D45" t="n">
        <v>23.45</v>
      </c>
      <c r="E45" t="n">
        <v>19.33</v>
      </c>
      <c r="F45" t="n">
        <v>15.58</v>
      </c>
      <c r="G45" t="n">
        <v>13.35</v>
      </c>
      <c r="H45" t="n">
        <v>11.14</v>
      </c>
      <c r="I45" t="n">
        <v>9.970000000000001</v>
      </c>
      <c r="J45" t="n">
        <v>8.550000000000001</v>
      </c>
      <c r="K45" t="n">
        <v>7.74</v>
      </c>
      <c r="L45" t="n">
        <v>7</v>
      </c>
      <c r="M45" t="n">
        <v>6.4</v>
      </c>
      <c r="N45" t="n">
        <v>6</v>
      </c>
      <c r="O45" t="n">
        <v>5.5</v>
      </c>
      <c r="P45" t="n">
        <v>4.91</v>
      </c>
      <c r="Q45" t="n">
        <v>4.32</v>
      </c>
      <c r="R45" t="n">
        <v>3.69</v>
      </c>
      <c r="S45" t="n">
        <v>3.22</v>
      </c>
      <c r="T45" t="n">
        <v>2.84</v>
      </c>
      <c r="U45" t="n">
        <v>2.46</v>
      </c>
      <c r="V45" t="n">
        <v>2.17</v>
      </c>
      <c r="W45" t="inlineStr">
        <is>
          <t>-</t>
        </is>
      </c>
    </row>
    <row r="46">
      <c r="A46" s="5" t="inlineStr">
        <is>
          <t>Cashflow je Aktie</t>
        </is>
      </c>
      <c r="B46" s="5" t="inlineStr">
        <is>
          <t>Cashflow per share</t>
        </is>
      </c>
      <c r="C46" t="n">
        <v>3.04</v>
      </c>
      <c r="D46" t="n">
        <v>1.16</v>
      </c>
      <c r="E46" t="n">
        <v>1.19</v>
      </c>
      <c r="F46" t="n">
        <v>0.38</v>
      </c>
      <c r="G46" t="n">
        <v>3.28</v>
      </c>
      <c r="H46" t="n">
        <v>0.08</v>
      </c>
      <c r="I46" t="n">
        <v>-0.09</v>
      </c>
      <c r="J46" t="n">
        <v>1.95</v>
      </c>
      <c r="K46" t="n">
        <v>1.75</v>
      </c>
      <c r="L46" t="n">
        <v>-0.33</v>
      </c>
      <c r="M46" t="n">
        <v>0.39</v>
      </c>
      <c r="N46" t="n">
        <v>1.04</v>
      </c>
      <c r="O46" t="n">
        <v>0.38</v>
      </c>
      <c r="P46" t="n">
        <v>-0.08</v>
      </c>
      <c r="Q46" t="n">
        <v>0.31</v>
      </c>
      <c r="R46" t="n">
        <v>0.75</v>
      </c>
      <c r="S46" t="n">
        <v>0.48</v>
      </c>
      <c r="T46" t="n">
        <v>0.45</v>
      </c>
      <c r="U46" t="n">
        <v>-0.75</v>
      </c>
      <c r="V46" t="n">
        <v>-0.99</v>
      </c>
      <c r="W46" t="inlineStr">
        <is>
          <t>-</t>
        </is>
      </c>
    </row>
    <row r="47">
      <c r="A47" s="5" t="inlineStr">
        <is>
          <t>Bilanzsumme je Aktie</t>
        </is>
      </c>
      <c r="B47" s="5" t="inlineStr">
        <is>
          <t>Total assets per share</t>
        </is>
      </c>
      <c r="C47" t="n">
        <v>154.19</v>
      </c>
      <c r="D47" t="n">
        <v>126.77</v>
      </c>
      <c r="E47" t="n">
        <v>109.27</v>
      </c>
      <c r="F47" t="n">
        <v>89.62</v>
      </c>
      <c r="G47" t="n">
        <v>78.5</v>
      </c>
      <c r="H47" t="n">
        <v>66.08</v>
      </c>
      <c r="I47" t="n">
        <v>59.82</v>
      </c>
      <c r="J47" t="n">
        <v>57.3</v>
      </c>
      <c r="K47" t="n">
        <v>47.96</v>
      </c>
      <c r="L47" t="n">
        <v>40.66</v>
      </c>
      <c r="M47" t="n">
        <v>36.54</v>
      </c>
      <c r="N47" t="n">
        <v>35.41</v>
      </c>
      <c r="O47" t="n">
        <v>30.69</v>
      </c>
      <c r="P47" t="n">
        <v>28.71</v>
      </c>
      <c r="Q47" t="n">
        <v>26.34</v>
      </c>
      <c r="R47" t="n">
        <v>22.72</v>
      </c>
      <c r="S47" t="n">
        <v>18.71</v>
      </c>
      <c r="T47" t="n">
        <v>15.76</v>
      </c>
      <c r="U47" t="n">
        <v>11.74</v>
      </c>
      <c r="V47" t="n">
        <v>8.83</v>
      </c>
      <c r="W47" t="inlineStr">
        <is>
          <t>-</t>
        </is>
      </c>
    </row>
    <row r="48">
      <c r="A48" s="5" t="inlineStr">
        <is>
          <t>Personal am Ende des Jahres</t>
        </is>
      </c>
      <c r="B48" s="5" t="inlineStr">
        <is>
          <t>Staff at the end of year</t>
        </is>
      </c>
      <c r="C48" t="n">
        <v>1707</v>
      </c>
      <c r="D48" t="n">
        <v>1456</v>
      </c>
      <c r="E48" t="n">
        <v>1229</v>
      </c>
      <c r="F48" t="n">
        <v>1031</v>
      </c>
      <c r="G48" t="n">
        <v>952</v>
      </c>
      <c r="H48" t="n">
        <v>874</v>
      </c>
      <c r="I48" t="n">
        <v>819</v>
      </c>
      <c r="J48" t="n">
        <v>681</v>
      </c>
      <c r="K48" t="n">
        <v>585</v>
      </c>
      <c r="L48" t="n">
        <v>538</v>
      </c>
      <c r="M48" t="n">
        <v>507</v>
      </c>
      <c r="N48" t="n">
        <v>482</v>
      </c>
      <c r="O48" t="n">
        <v>411</v>
      </c>
      <c r="P48" t="n">
        <v>383</v>
      </c>
      <c r="Q48" t="n">
        <v>339</v>
      </c>
      <c r="R48" t="n">
        <v>285</v>
      </c>
      <c r="S48" t="n">
        <v>278</v>
      </c>
      <c r="T48" t="n">
        <v>281</v>
      </c>
      <c r="U48" t="n">
        <v>233</v>
      </c>
      <c r="V48" t="n">
        <v>149</v>
      </c>
      <c r="W48" t="inlineStr">
        <is>
          <t>-</t>
        </is>
      </c>
    </row>
    <row r="49">
      <c r="A49" s="5" t="inlineStr">
        <is>
          <t>Personalaufwand in Mio. EUR</t>
        </is>
      </c>
      <c r="B49" s="5" t="inlineStr">
        <is>
          <t>Personnel expenses in M</t>
        </is>
      </c>
      <c r="C49" t="n">
        <v>115.8</v>
      </c>
      <c r="D49" t="n">
        <v>102.7</v>
      </c>
      <c r="E49" t="n">
        <v>86.2</v>
      </c>
      <c r="F49" t="n">
        <v>70.59999999999999</v>
      </c>
      <c r="G49" t="n">
        <v>63.2</v>
      </c>
      <c r="H49" t="n">
        <v>55</v>
      </c>
      <c r="I49" t="n">
        <v>51.8</v>
      </c>
      <c r="J49" t="n">
        <v>42.8</v>
      </c>
      <c r="K49" t="n">
        <v>36.7</v>
      </c>
      <c r="L49" t="n">
        <v>32.7</v>
      </c>
      <c r="M49" t="n">
        <v>29.3</v>
      </c>
      <c r="N49" t="n">
        <v>27.4</v>
      </c>
      <c r="O49" t="n">
        <v>21.8</v>
      </c>
      <c r="P49" t="n">
        <v>20.5</v>
      </c>
      <c r="Q49" t="n">
        <v>17.5</v>
      </c>
      <c r="R49" t="n">
        <v>15.4</v>
      </c>
      <c r="S49" t="n">
        <v>13.2</v>
      </c>
      <c r="T49" t="n">
        <v>12.8</v>
      </c>
      <c r="U49" t="n">
        <v>10.7</v>
      </c>
      <c r="V49" t="n">
        <v>6.8</v>
      </c>
      <c r="W49" t="inlineStr">
        <is>
          <t>-</t>
        </is>
      </c>
    </row>
    <row r="50">
      <c r="A50" s="5" t="inlineStr">
        <is>
          <t>Aufwand je Mitarbeiter in EUR</t>
        </is>
      </c>
      <c r="B50" s="5" t="inlineStr">
        <is>
          <t>Effort per employee</t>
        </is>
      </c>
      <c r="C50" t="n">
        <v>67838</v>
      </c>
      <c r="D50" t="n">
        <v>70536</v>
      </c>
      <c r="E50" t="n">
        <v>70138</v>
      </c>
      <c r="F50" t="n">
        <v>68477</v>
      </c>
      <c r="G50" t="n">
        <v>66387</v>
      </c>
      <c r="H50" t="n">
        <v>62929</v>
      </c>
      <c r="I50" t="n">
        <v>63248</v>
      </c>
      <c r="J50" t="n">
        <v>62849</v>
      </c>
      <c r="K50" t="n">
        <v>62735</v>
      </c>
      <c r="L50" t="n">
        <v>60781</v>
      </c>
      <c r="M50" t="n">
        <v>57791</v>
      </c>
      <c r="N50" t="n">
        <v>56846</v>
      </c>
      <c r="O50" t="n">
        <v>53041</v>
      </c>
      <c r="P50" t="n">
        <v>53525</v>
      </c>
      <c r="Q50" t="n">
        <v>51622</v>
      </c>
      <c r="R50" t="n">
        <v>54035</v>
      </c>
      <c r="S50" t="n">
        <v>47482</v>
      </c>
      <c r="T50" t="n">
        <v>45552</v>
      </c>
      <c r="U50" t="n">
        <v>45923</v>
      </c>
      <c r="V50" t="n">
        <v>45638</v>
      </c>
      <c r="W50" t="inlineStr">
        <is>
          <t>-</t>
        </is>
      </c>
    </row>
    <row r="51">
      <c r="A51" s="5" t="inlineStr">
        <is>
          <t>Umsatz je Aktie</t>
        </is>
      </c>
      <c r="B51" s="5" t="inlineStr">
        <is>
          <t>Revenue per share</t>
        </is>
      </c>
      <c r="C51" t="n">
        <v>232387</v>
      </c>
      <c r="D51" t="n">
        <v>245419</v>
      </c>
      <c r="E51" t="n">
        <v>262378</v>
      </c>
      <c r="F51" t="n">
        <v>369059</v>
      </c>
      <c r="G51" t="n">
        <v>243761</v>
      </c>
      <c r="H51" t="n">
        <v>344094</v>
      </c>
      <c r="I51" t="n">
        <v>328694</v>
      </c>
      <c r="J51" t="n">
        <v>348752</v>
      </c>
      <c r="K51" t="n">
        <v>346838</v>
      </c>
      <c r="L51" t="n">
        <v>325279</v>
      </c>
      <c r="M51" t="n">
        <v>164947</v>
      </c>
      <c r="N51" t="n">
        <v>196473</v>
      </c>
      <c r="O51" t="n">
        <v>208029</v>
      </c>
      <c r="P51" t="n">
        <v>221409</v>
      </c>
      <c r="Q51" t="n">
        <v>370206</v>
      </c>
      <c r="R51" t="n">
        <v>385964</v>
      </c>
      <c r="S51" t="n">
        <v>350719</v>
      </c>
      <c r="T51" t="n">
        <v>308896</v>
      </c>
      <c r="U51" t="n">
        <v>303433</v>
      </c>
      <c r="V51" t="n">
        <v>1440000</v>
      </c>
      <c r="W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Gewinn je Mitarbeiter in EUR</t>
        </is>
      </c>
      <c r="B53" s="5" t="inlineStr">
        <is>
          <t>Earnings per employee</t>
        </is>
      </c>
      <c r="C53" t="n">
        <v>83245</v>
      </c>
      <c r="D53" t="n">
        <v>90041</v>
      </c>
      <c r="E53" t="n">
        <v>101709</v>
      </c>
      <c r="F53" t="n">
        <v>100097</v>
      </c>
      <c r="G53" t="n">
        <v>84874</v>
      </c>
      <c r="H53" t="n">
        <v>74371</v>
      </c>
      <c r="I53" t="n">
        <v>57387</v>
      </c>
      <c r="J53" t="n">
        <v>62408</v>
      </c>
      <c r="K53" t="n">
        <v>67179</v>
      </c>
      <c r="L53" t="n">
        <v>51673</v>
      </c>
      <c r="M53" t="n">
        <v>48521</v>
      </c>
      <c r="N53" t="n">
        <v>68672</v>
      </c>
      <c r="O53" t="n">
        <v>78102</v>
      </c>
      <c r="P53" t="n">
        <v>79634</v>
      </c>
      <c r="Q53" t="n">
        <v>85546</v>
      </c>
      <c r="R53" t="n">
        <v>82807</v>
      </c>
      <c r="S53" t="n">
        <v>70504</v>
      </c>
      <c r="T53" t="n">
        <v>54448</v>
      </c>
      <c r="U53" t="n">
        <v>51502</v>
      </c>
      <c r="V53" t="n">
        <v>64430</v>
      </c>
      <c r="W53" t="inlineStr">
        <is>
          <t>-</t>
        </is>
      </c>
    </row>
    <row r="54">
      <c r="A54" s="5" t="inlineStr">
        <is>
          <t>KGV (Kurs/Gewinn)</t>
        </is>
      </c>
      <c r="B54" s="5" t="inlineStr">
        <is>
          <t>PE (price/earnings)</t>
        </is>
      </c>
      <c r="C54" t="n">
        <v>31.6</v>
      </c>
      <c r="D54" t="n">
        <v>26.7</v>
      </c>
      <c r="E54" t="n">
        <v>28.9</v>
      </c>
      <c r="F54" t="n">
        <v>20.3</v>
      </c>
      <c r="G54" t="n">
        <v>34</v>
      </c>
      <c r="H54" t="n">
        <v>20.2</v>
      </c>
      <c r="I54" t="n">
        <v>21</v>
      </c>
      <c r="J54" t="n">
        <v>16.3</v>
      </c>
      <c r="K54" t="n">
        <v>13.6</v>
      </c>
      <c r="L54" t="n">
        <v>18.7</v>
      </c>
      <c r="M54" t="n">
        <v>16.5</v>
      </c>
      <c r="N54" t="n">
        <v>7.4</v>
      </c>
      <c r="O54" t="n">
        <v>9.699999999999999</v>
      </c>
      <c r="P54" t="n">
        <v>16.2</v>
      </c>
      <c r="Q54" t="n">
        <v>22.7</v>
      </c>
      <c r="R54" t="n">
        <v>20</v>
      </c>
      <c r="S54" t="n">
        <v>12.4</v>
      </c>
      <c r="T54" t="n">
        <v>9</v>
      </c>
      <c r="U54" t="n">
        <v>21.5</v>
      </c>
      <c r="V54" t="n">
        <v>43.5</v>
      </c>
      <c r="W54" t="inlineStr">
        <is>
          <t>-</t>
        </is>
      </c>
    </row>
    <row r="55">
      <c r="A55" s="5" t="inlineStr">
        <is>
          <t>KUV (Kurs/Umsatz)</t>
        </is>
      </c>
      <c r="B55" s="5" t="inlineStr">
        <is>
          <t>PS (price/sales)</t>
        </is>
      </c>
      <c r="C55" t="n">
        <v>7.38</v>
      </c>
      <c r="D55" t="n">
        <v>6.9</v>
      </c>
      <c r="E55" t="n">
        <v>8.18</v>
      </c>
      <c r="F55" t="n">
        <v>5.43</v>
      </c>
      <c r="G55" t="n">
        <v>8.01</v>
      </c>
      <c r="H55" t="n">
        <v>4.37</v>
      </c>
      <c r="I55" t="n">
        <v>3.71</v>
      </c>
      <c r="J55" t="n">
        <v>2.92</v>
      </c>
      <c r="K55" t="n">
        <v>2.63</v>
      </c>
      <c r="L55" t="n">
        <v>2.97</v>
      </c>
      <c r="M55" t="n">
        <v>2.58</v>
      </c>
      <c r="N55" t="n">
        <v>1.55</v>
      </c>
      <c r="O55" t="n">
        <v>2.08</v>
      </c>
      <c r="P55" t="n">
        <v>3.56</v>
      </c>
      <c r="Q55" t="n">
        <v>5.23</v>
      </c>
      <c r="R55" t="n">
        <v>4.31</v>
      </c>
      <c r="S55" t="n">
        <v>2.49</v>
      </c>
      <c r="T55" t="n">
        <v>1.59</v>
      </c>
      <c r="U55" t="n">
        <v>3.66</v>
      </c>
      <c r="V55" t="n">
        <v>1.86</v>
      </c>
      <c r="W55" t="inlineStr">
        <is>
          <t>-</t>
        </is>
      </c>
    </row>
    <row r="56">
      <c r="A56" s="5" t="inlineStr">
        <is>
          <t>KBV (Kurs/Buchwert)</t>
        </is>
      </c>
      <c r="B56" s="5" t="inlineStr">
        <is>
          <t>PB (price/book value)</t>
        </is>
      </c>
      <c r="C56" t="n">
        <v>3.42</v>
      </c>
      <c r="D56" t="n">
        <v>3.16</v>
      </c>
      <c r="E56" t="n">
        <v>4.1</v>
      </c>
      <c r="F56" t="n">
        <v>2.99</v>
      </c>
      <c r="G56" t="n">
        <v>4.61</v>
      </c>
      <c r="H56" t="n">
        <v>2.66</v>
      </c>
      <c r="I56" t="n">
        <v>2.27</v>
      </c>
      <c r="J56" t="n">
        <v>1.97</v>
      </c>
      <c r="K56" t="n">
        <v>1.68</v>
      </c>
      <c r="L56" t="n">
        <v>1.81</v>
      </c>
      <c r="M56" t="n">
        <v>1.55</v>
      </c>
      <c r="N56" t="n">
        <v>0.99</v>
      </c>
      <c r="O56" t="n">
        <v>1.39</v>
      </c>
      <c r="P56" t="n">
        <v>2.45</v>
      </c>
      <c r="Q56" t="n">
        <v>3.73</v>
      </c>
      <c r="R56" t="n">
        <v>3.15</v>
      </c>
      <c r="S56" t="n">
        <v>1.86</v>
      </c>
      <c r="T56" t="n">
        <v>1.2</v>
      </c>
      <c r="U56" t="n">
        <v>2.59</v>
      </c>
      <c r="V56" t="n">
        <v>4.55</v>
      </c>
      <c r="W56" t="inlineStr">
        <is>
          <t>-</t>
        </is>
      </c>
    </row>
    <row r="57">
      <c r="A57" s="5" t="inlineStr">
        <is>
          <t>KCV (Kurs/Cashflow)</t>
        </is>
      </c>
      <c r="B57" s="5" t="inlineStr">
        <is>
          <t>PC (price/cashflow)</t>
        </is>
      </c>
      <c r="C57" t="n">
        <v>30.39</v>
      </c>
      <c r="D57" t="n">
        <v>64.05</v>
      </c>
      <c r="E57" t="n">
        <v>66.69</v>
      </c>
      <c r="F57" t="n">
        <v>122.92</v>
      </c>
      <c r="G57" t="n">
        <v>18.73</v>
      </c>
      <c r="H57" t="n">
        <v>364.71</v>
      </c>
      <c r="I57" t="n">
        <v>-256.31</v>
      </c>
      <c r="J57" t="n">
        <v>8.65</v>
      </c>
      <c r="K57" t="n">
        <v>7.42</v>
      </c>
      <c r="L57" t="n">
        <v>-38.27</v>
      </c>
      <c r="M57" t="n">
        <v>25.41</v>
      </c>
      <c r="N57" t="n">
        <v>5.72</v>
      </c>
      <c r="O57" t="n">
        <v>20.11</v>
      </c>
      <c r="P57" t="n">
        <v>-154.38</v>
      </c>
      <c r="Q57" t="n">
        <v>51.72</v>
      </c>
      <c r="R57" t="n">
        <v>15.54</v>
      </c>
      <c r="S57" t="n">
        <v>12.58</v>
      </c>
      <c r="T57" t="n">
        <v>7.52</v>
      </c>
      <c r="U57" t="n">
        <v>-8.48</v>
      </c>
      <c r="V57" t="n">
        <v>-9.99</v>
      </c>
      <c r="W57" t="inlineStr">
        <is>
          <t>-</t>
        </is>
      </c>
    </row>
    <row r="58">
      <c r="A58" s="5" t="inlineStr">
        <is>
          <t>Dividendenrendite in %</t>
        </is>
      </c>
      <c r="B58" s="5" t="inlineStr">
        <is>
          <t>Dividend Yield in %</t>
        </is>
      </c>
      <c r="C58" t="n">
        <v>0.87</v>
      </c>
      <c r="D58" t="n">
        <v>1.08</v>
      </c>
      <c r="E58" t="n">
        <v>0.88</v>
      </c>
      <c r="F58" t="n">
        <v>1.25</v>
      </c>
      <c r="G58" t="n">
        <v>0.8100000000000001</v>
      </c>
      <c r="H58" t="n">
        <v>1.24</v>
      </c>
      <c r="I58" t="n">
        <v>1.47</v>
      </c>
      <c r="J58" t="n">
        <v>1.58</v>
      </c>
      <c r="K58" t="n">
        <v>1.92</v>
      </c>
      <c r="L58" t="n">
        <v>1.84</v>
      </c>
      <c r="M58" t="n">
        <v>2.02</v>
      </c>
      <c r="N58" t="n">
        <v>3.37</v>
      </c>
      <c r="O58" t="n">
        <v>2.62</v>
      </c>
      <c r="P58" t="n">
        <v>1.52</v>
      </c>
      <c r="Q58" t="n">
        <v>1.04</v>
      </c>
      <c r="R58" t="n">
        <v>1.14</v>
      </c>
      <c r="S58" t="n">
        <v>1.84</v>
      </c>
      <c r="T58" t="n">
        <v>2.44</v>
      </c>
      <c r="U58" t="inlineStr">
        <is>
          <t>-</t>
        </is>
      </c>
      <c r="V58" t="inlineStr">
        <is>
          <t>-</t>
        </is>
      </c>
      <c r="W58" t="inlineStr">
        <is>
          <t>-</t>
        </is>
      </c>
    </row>
    <row r="59">
      <c r="A59" s="5" t="inlineStr">
        <is>
          <t>Gewinnrendite in %</t>
        </is>
      </c>
      <c r="B59" s="5" t="inlineStr">
        <is>
          <t>Return on profit in %</t>
        </is>
      </c>
      <c r="C59" t="n">
        <v>3.2</v>
      </c>
      <c r="D59" t="n">
        <v>3.7</v>
      </c>
      <c r="E59" t="n">
        <v>3.5</v>
      </c>
      <c r="F59" t="n">
        <v>4.9</v>
      </c>
      <c r="G59" t="n">
        <v>2.9</v>
      </c>
      <c r="H59" t="n">
        <v>5</v>
      </c>
      <c r="I59" t="n">
        <v>4.8</v>
      </c>
      <c r="J59" t="n">
        <v>6.1</v>
      </c>
      <c r="K59" t="n">
        <v>7.4</v>
      </c>
      <c r="L59" t="n">
        <v>5.3</v>
      </c>
      <c r="M59" t="n">
        <v>6.1</v>
      </c>
      <c r="N59" t="n">
        <v>13.6</v>
      </c>
      <c r="O59" t="n">
        <v>10.3</v>
      </c>
      <c r="P59" t="n">
        <v>6.2</v>
      </c>
      <c r="Q59" t="n">
        <v>4.4</v>
      </c>
      <c r="R59" t="n">
        <v>5</v>
      </c>
      <c r="S59" t="n">
        <v>8.1</v>
      </c>
      <c r="T59" t="n">
        <v>11.1</v>
      </c>
      <c r="U59" t="n">
        <v>4.7</v>
      </c>
      <c r="V59" t="n">
        <v>2.3</v>
      </c>
      <c r="W59" t="inlineStr">
        <is>
          <t>-</t>
        </is>
      </c>
    </row>
    <row r="60">
      <c r="A60" s="5" t="inlineStr">
        <is>
          <t>Eigenkapitalrendite in %</t>
        </is>
      </c>
      <c r="B60" s="5" t="inlineStr">
        <is>
          <t>Return on Equity in %</t>
        </is>
      </c>
      <c r="C60" t="n">
        <v>11.38</v>
      </c>
      <c r="D60" t="n">
        <v>12.06</v>
      </c>
      <c r="E60" t="n">
        <v>14.59</v>
      </c>
      <c r="F60" t="n">
        <v>14.95</v>
      </c>
      <c r="G60" t="n">
        <v>13.68</v>
      </c>
      <c r="H60" t="n">
        <v>13.18</v>
      </c>
      <c r="I60" t="n">
        <v>10.69</v>
      </c>
      <c r="J60" t="n">
        <v>12.11</v>
      </c>
      <c r="K60" t="n">
        <v>12.37</v>
      </c>
      <c r="L60" t="n">
        <v>9.66</v>
      </c>
      <c r="M60" t="n">
        <v>9.359999999999999</v>
      </c>
      <c r="N60" t="n">
        <v>13.43</v>
      </c>
      <c r="O60" t="n">
        <v>14.19</v>
      </c>
      <c r="P60" t="n">
        <v>15.12</v>
      </c>
      <c r="Q60" t="n">
        <v>16.47</v>
      </c>
      <c r="R60" t="n">
        <v>15.69</v>
      </c>
      <c r="S60" t="n">
        <v>15.01</v>
      </c>
      <c r="T60" t="n">
        <v>13.3</v>
      </c>
      <c r="U60" t="n">
        <v>12.02</v>
      </c>
      <c r="V60" t="n">
        <v>10.93</v>
      </c>
      <c r="W60" t="n">
        <v>26</v>
      </c>
    </row>
    <row r="61">
      <c r="A61" s="5" t="inlineStr">
        <is>
          <t>Umsatzrendite in %</t>
        </is>
      </c>
      <c r="B61" s="5" t="inlineStr">
        <is>
          <t>Return on sales in %</t>
        </is>
      </c>
      <c r="C61" t="n">
        <v>24.52</v>
      </c>
      <c r="D61" t="n">
        <v>26.3</v>
      </c>
      <c r="E61" t="n">
        <v>29.14</v>
      </c>
      <c r="F61" t="n">
        <v>27.12</v>
      </c>
      <c r="G61" t="n">
        <v>23.77</v>
      </c>
      <c r="H61" t="n">
        <v>21.62</v>
      </c>
      <c r="I61" t="n">
        <v>17.46</v>
      </c>
      <c r="J61" t="n">
        <v>17.89</v>
      </c>
      <c r="K61" t="n">
        <v>19.37</v>
      </c>
      <c r="L61" t="n">
        <v>15.89</v>
      </c>
      <c r="M61" t="n">
        <v>15.61</v>
      </c>
      <c r="N61" t="n">
        <v>21.02</v>
      </c>
      <c r="O61" t="n">
        <v>21.3</v>
      </c>
      <c r="P61" t="n">
        <v>21.97</v>
      </c>
      <c r="Q61" t="n">
        <v>23.11</v>
      </c>
      <c r="R61" t="n">
        <v>21.45</v>
      </c>
      <c r="S61" t="n">
        <v>20.1</v>
      </c>
      <c r="T61" t="n">
        <v>17.63</v>
      </c>
      <c r="U61" t="n">
        <v>16.97</v>
      </c>
      <c r="V61" t="n">
        <v>4.46</v>
      </c>
      <c r="W61" t="n">
        <v>2.78</v>
      </c>
    </row>
    <row r="62">
      <c r="A62" s="5" t="inlineStr">
        <is>
          <t>Gesamtkapitalrendite in %</t>
        </is>
      </c>
      <c r="B62" s="5" t="inlineStr">
        <is>
          <t>Total Return on Investment in %</t>
        </is>
      </c>
      <c r="C62" t="n">
        <v>2.06</v>
      </c>
      <c r="D62" t="n">
        <v>2.28</v>
      </c>
      <c r="E62" t="n">
        <v>2.66</v>
      </c>
      <c r="F62" t="n">
        <v>2.63</v>
      </c>
      <c r="G62" t="n">
        <v>2.33</v>
      </c>
      <c r="H62" t="n">
        <v>2.25</v>
      </c>
      <c r="I62" t="n">
        <v>1.82</v>
      </c>
      <c r="J62" t="n">
        <v>1.81</v>
      </c>
      <c r="K62" t="n">
        <v>2</v>
      </c>
      <c r="L62" t="n">
        <v>1.66</v>
      </c>
      <c r="M62" t="n">
        <v>1.64</v>
      </c>
      <c r="N62" t="n">
        <v>2.27</v>
      </c>
      <c r="O62" t="n">
        <v>2.54</v>
      </c>
      <c r="P62" t="n">
        <v>2.58</v>
      </c>
      <c r="Q62" t="n">
        <v>2.7</v>
      </c>
      <c r="R62" t="n">
        <v>2.55</v>
      </c>
      <c r="S62" t="n">
        <v>2.59</v>
      </c>
      <c r="T62" t="n">
        <v>2.4</v>
      </c>
      <c r="U62" t="n">
        <v>2.52</v>
      </c>
      <c r="V62" t="n">
        <v>2.68</v>
      </c>
      <c r="W62" t="n">
        <v>1.73</v>
      </c>
    </row>
    <row r="63">
      <c r="A63" s="5" t="inlineStr">
        <is>
          <t>Return on Investment in %</t>
        </is>
      </c>
      <c r="B63" s="5" t="inlineStr">
        <is>
          <t>Return on Investment in %</t>
        </is>
      </c>
      <c r="C63" t="n">
        <v>1.99</v>
      </c>
      <c r="D63" t="n">
        <v>2.23</v>
      </c>
      <c r="E63" t="n">
        <v>2.58</v>
      </c>
      <c r="F63" t="n">
        <v>2.6</v>
      </c>
      <c r="G63" t="n">
        <v>2.33</v>
      </c>
      <c r="H63" t="n">
        <v>2.22</v>
      </c>
      <c r="I63" t="n">
        <v>1.78</v>
      </c>
      <c r="J63" t="n">
        <v>1.81</v>
      </c>
      <c r="K63" t="n">
        <v>2</v>
      </c>
      <c r="L63" t="n">
        <v>1.66</v>
      </c>
      <c r="M63" t="n">
        <v>1.64</v>
      </c>
      <c r="N63" t="n">
        <v>2.27</v>
      </c>
      <c r="O63" t="n">
        <v>2.54</v>
      </c>
      <c r="P63" t="n">
        <v>2.58</v>
      </c>
      <c r="Q63" t="n">
        <v>2.7</v>
      </c>
      <c r="R63" t="n">
        <v>2.55</v>
      </c>
      <c r="S63" t="n">
        <v>2.59</v>
      </c>
      <c r="T63" t="n">
        <v>2.4</v>
      </c>
      <c r="U63" t="n">
        <v>2.52</v>
      </c>
      <c r="V63" t="n">
        <v>2.68</v>
      </c>
      <c r="W63" t="n">
        <v>1.73</v>
      </c>
    </row>
    <row r="64">
      <c r="A64" s="5" t="inlineStr">
        <is>
          <t>Arbeitsintensität in %</t>
        </is>
      </c>
      <c r="B64" s="5" t="inlineStr">
        <is>
          <t>Work Intensity in %</t>
        </is>
      </c>
      <c r="C64" t="n">
        <v>41.59</v>
      </c>
      <c r="D64" t="n">
        <v>41.41</v>
      </c>
      <c r="E64" t="n">
        <v>40.68</v>
      </c>
      <c r="F64" t="n">
        <v>40.51</v>
      </c>
      <c r="G64" t="n">
        <v>41.09</v>
      </c>
      <c r="H64" t="n">
        <v>40.32</v>
      </c>
      <c r="I64" t="n">
        <v>41.89</v>
      </c>
      <c r="J64" t="n">
        <v>43.4</v>
      </c>
      <c r="K64" t="n">
        <v>43.81</v>
      </c>
      <c r="L64" t="n">
        <v>43.85</v>
      </c>
      <c r="M64" t="n">
        <v>45.14</v>
      </c>
      <c r="N64" t="n">
        <v>41.04</v>
      </c>
      <c r="O64" t="n">
        <v>41.91</v>
      </c>
      <c r="P64" t="n">
        <v>40.31</v>
      </c>
      <c r="Q64" t="n">
        <v>39.23</v>
      </c>
      <c r="R64" t="n">
        <v>41.7</v>
      </c>
      <c r="S64" t="n">
        <v>40.39</v>
      </c>
      <c r="T64" t="n">
        <v>44.91</v>
      </c>
      <c r="U64" t="n">
        <v>42.21</v>
      </c>
      <c r="V64" t="n">
        <v>98.3</v>
      </c>
      <c r="W64" t="n">
        <v>97.59999999999999</v>
      </c>
    </row>
    <row r="65">
      <c r="A65" s="5" t="inlineStr">
        <is>
          <t>Eigenkapitalquote in %</t>
        </is>
      </c>
      <c r="B65" s="5" t="inlineStr">
        <is>
          <t>Equity Ratio in %</t>
        </is>
      </c>
      <c r="C65" t="n">
        <v>17.47</v>
      </c>
      <c r="D65" t="n">
        <v>18.5</v>
      </c>
      <c r="E65" t="n">
        <v>17.69</v>
      </c>
      <c r="F65" t="n">
        <v>17.38</v>
      </c>
      <c r="G65" t="n">
        <v>17</v>
      </c>
      <c r="H65" t="n">
        <v>16.85</v>
      </c>
      <c r="I65" t="n">
        <v>16.66</v>
      </c>
      <c r="J65" t="n">
        <v>14.92</v>
      </c>
      <c r="K65" t="n">
        <v>16.14</v>
      </c>
      <c r="L65" t="n">
        <v>17.22</v>
      </c>
      <c r="M65" t="n">
        <v>17.51</v>
      </c>
      <c r="N65" t="n">
        <v>16.93</v>
      </c>
      <c r="O65" t="n">
        <v>17.93</v>
      </c>
      <c r="P65" t="n">
        <v>17.09</v>
      </c>
      <c r="Q65" t="n">
        <v>16.38</v>
      </c>
      <c r="R65" t="n">
        <v>16.23</v>
      </c>
      <c r="S65" t="n">
        <v>17.24</v>
      </c>
      <c r="T65" t="n">
        <v>18.02</v>
      </c>
      <c r="U65" t="n">
        <v>20.99</v>
      </c>
      <c r="V65" t="n">
        <v>24.54</v>
      </c>
      <c r="W65" t="n">
        <v>6.67</v>
      </c>
    </row>
    <row r="66">
      <c r="A66" s="5" t="inlineStr">
        <is>
          <t>Fremdkapitalquote in %</t>
        </is>
      </c>
      <c r="B66" s="5" t="inlineStr">
        <is>
          <t>Debt Ratio in %</t>
        </is>
      </c>
      <c r="C66" t="n">
        <v>82.53</v>
      </c>
      <c r="D66" t="n">
        <v>81.5</v>
      </c>
      <c r="E66" t="n">
        <v>82.31</v>
      </c>
      <c r="F66" t="n">
        <v>82.62</v>
      </c>
      <c r="G66" t="n">
        <v>83</v>
      </c>
      <c r="H66" t="n">
        <v>83.15000000000001</v>
      </c>
      <c r="I66" t="n">
        <v>83.34</v>
      </c>
      <c r="J66" t="n">
        <v>85.08</v>
      </c>
      <c r="K66" t="n">
        <v>83.86</v>
      </c>
      <c r="L66" t="n">
        <v>82.78</v>
      </c>
      <c r="M66" t="n">
        <v>82.48999999999999</v>
      </c>
      <c r="N66" t="n">
        <v>83.06999999999999</v>
      </c>
      <c r="O66" t="n">
        <v>82.06999999999999</v>
      </c>
      <c r="P66" t="n">
        <v>82.91</v>
      </c>
      <c r="Q66" t="n">
        <v>83.62</v>
      </c>
      <c r="R66" t="n">
        <v>83.77</v>
      </c>
      <c r="S66" t="n">
        <v>82.76000000000001</v>
      </c>
      <c r="T66" t="n">
        <v>81.98</v>
      </c>
      <c r="U66" t="n">
        <v>79.01000000000001</v>
      </c>
      <c r="V66" t="n">
        <v>75.45999999999999</v>
      </c>
      <c r="W66" t="n">
        <v>93.33</v>
      </c>
    </row>
    <row r="67">
      <c r="A67" s="5" t="inlineStr">
        <is>
          <t>Verschuldungsgrad in %</t>
        </is>
      </c>
      <c r="B67" s="5" t="inlineStr">
        <is>
          <t>Finance Gearing in %</t>
        </is>
      </c>
      <c r="C67" t="n">
        <v>472.35</v>
      </c>
      <c r="D67" t="n">
        <v>440.57</v>
      </c>
      <c r="E67" t="n">
        <v>465.28</v>
      </c>
      <c r="F67" t="n">
        <v>475.25</v>
      </c>
      <c r="G67" t="n">
        <v>488.2</v>
      </c>
      <c r="H67" t="n">
        <v>493.31</v>
      </c>
      <c r="I67" t="n">
        <v>500.25</v>
      </c>
      <c r="J67" t="n">
        <v>570.17</v>
      </c>
      <c r="K67" t="n">
        <v>519.77</v>
      </c>
      <c r="L67" t="n">
        <v>480.61</v>
      </c>
      <c r="M67" t="n">
        <v>471.21</v>
      </c>
      <c r="N67" t="n">
        <v>490.67</v>
      </c>
      <c r="O67" t="n">
        <v>457.65</v>
      </c>
      <c r="P67" t="n">
        <v>485.03</v>
      </c>
      <c r="Q67" t="n">
        <v>510.34</v>
      </c>
      <c r="R67" t="n">
        <v>516.22</v>
      </c>
      <c r="S67" t="n">
        <v>480.17</v>
      </c>
      <c r="T67" t="n">
        <v>454.87</v>
      </c>
      <c r="U67" t="n">
        <v>376.45</v>
      </c>
      <c r="V67" t="n">
        <v>307.52</v>
      </c>
      <c r="W67" t="n">
        <v>1399</v>
      </c>
    </row>
    <row r="68">
      <c r="A68" s="5" t="inlineStr"/>
      <c r="B68" s="5" t="inlineStr"/>
    </row>
    <row r="69">
      <c r="A69" s="5" t="inlineStr">
        <is>
          <t>Kurzfristige Vermögensquote in %</t>
        </is>
      </c>
      <c r="B69" s="5" t="inlineStr">
        <is>
          <t>Current Assets Ratio in %</t>
        </is>
      </c>
      <c r="C69" t="n">
        <v>41.59</v>
      </c>
      <c r="D69" t="n">
        <v>41.4</v>
      </c>
      <c r="E69" t="n">
        <v>40.69</v>
      </c>
      <c r="F69" t="n">
        <v>40.51</v>
      </c>
      <c r="G69" t="n">
        <v>41.09</v>
      </c>
      <c r="H69" t="n">
        <v>40.31</v>
      </c>
      <c r="I69" t="n">
        <v>41.89</v>
      </c>
      <c r="J69" t="n">
        <v>43.41</v>
      </c>
      <c r="K69" t="n">
        <v>43.81</v>
      </c>
      <c r="L69" t="n">
        <v>43.85</v>
      </c>
      <c r="M69" t="n">
        <v>45.13</v>
      </c>
      <c r="N69" t="n">
        <v>41.05</v>
      </c>
      <c r="O69" t="n">
        <v>41.92</v>
      </c>
      <c r="P69" t="n">
        <v>40.31</v>
      </c>
      <c r="Q69" t="n">
        <v>39.22</v>
      </c>
      <c r="R69" t="n">
        <v>41.7</v>
      </c>
      <c r="S69" t="n">
        <v>40.39</v>
      </c>
      <c r="T69" t="n">
        <v>44.91</v>
      </c>
      <c r="U69" t="n">
        <v>42.21</v>
      </c>
      <c r="V69" t="n">
        <v>98.3</v>
      </c>
    </row>
    <row r="70">
      <c r="A70" s="5" t="inlineStr">
        <is>
          <t>Nettogewinn Marge in %</t>
        </is>
      </c>
      <c r="B70" s="5" t="inlineStr">
        <is>
          <t>Net Profit Marge in %</t>
        </is>
      </c>
      <c r="C70" t="n">
        <v>1136.8</v>
      </c>
      <c r="D70" t="n">
        <v>1219.53</v>
      </c>
      <c r="E70" t="n">
        <v>1291.32</v>
      </c>
      <c r="F70" t="n">
        <v>1201.4</v>
      </c>
      <c r="G70" t="n">
        <v>1052.08</v>
      </c>
      <c r="H70" t="n">
        <v>957.29</v>
      </c>
      <c r="I70" t="n">
        <v>770.49</v>
      </c>
      <c r="J70" t="n">
        <v>734.02</v>
      </c>
      <c r="K70" t="n">
        <v>795.55</v>
      </c>
      <c r="L70" t="n">
        <v>652.58</v>
      </c>
      <c r="M70" t="n">
        <v>642.3</v>
      </c>
      <c r="N70" t="n">
        <v>864.23</v>
      </c>
      <c r="O70" t="n">
        <v>874.66</v>
      </c>
      <c r="P70" t="n">
        <v>902.37</v>
      </c>
      <c r="Q70" t="n">
        <v>941.5599999999999</v>
      </c>
      <c r="R70" t="n">
        <v>874.0700000000001</v>
      </c>
      <c r="S70" t="n">
        <v>813.28</v>
      </c>
      <c r="T70" t="n">
        <v>714.95</v>
      </c>
      <c r="U70" t="n">
        <v>685.71</v>
      </c>
      <c r="V70" t="n">
        <v>180.79</v>
      </c>
    </row>
    <row r="71">
      <c r="A71" s="5" t="inlineStr">
        <is>
          <t>Operative Ergebnis Marge in %</t>
        </is>
      </c>
      <c r="B71" s="5" t="inlineStr">
        <is>
          <t>EBIT Marge in %</t>
        </is>
      </c>
      <c r="C71" t="n">
        <v>1394.4</v>
      </c>
      <c r="D71" t="n">
        <v>1462.33</v>
      </c>
      <c r="E71" t="n">
        <v>1666.32</v>
      </c>
      <c r="F71" t="n">
        <v>1589.06</v>
      </c>
      <c r="G71" t="n">
        <v>1423.18</v>
      </c>
      <c r="H71" t="n">
        <v>1288.66</v>
      </c>
      <c r="I71" t="n">
        <v>1060.66</v>
      </c>
      <c r="J71" t="n">
        <v>1032.82</v>
      </c>
      <c r="K71" t="n">
        <v>1026.32</v>
      </c>
      <c r="L71" t="n">
        <v>868.54</v>
      </c>
      <c r="M71" t="n">
        <v>887.73</v>
      </c>
      <c r="N71" t="n">
        <v>1164.49</v>
      </c>
      <c r="O71" t="n">
        <v>1231.61</v>
      </c>
      <c r="P71" t="n">
        <v>1423.08</v>
      </c>
      <c r="Q71" t="n">
        <v>1519.48</v>
      </c>
      <c r="R71" t="n">
        <v>1455.56</v>
      </c>
      <c r="S71" t="n">
        <v>1298.76</v>
      </c>
      <c r="T71" t="n">
        <v>1149.53</v>
      </c>
      <c r="U71" t="n">
        <v>1080</v>
      </c>
      <c r="V71" t="n">
        <v>-41.43</v>
      </c>
    </row>
    <row r="72">
      <c r="A72" s="5" t="inlineStr">
        <is>
          <t>Vermögensumsschlag in %</t>
        </is>
      </c>
      <c r="B72" s="5" t="inlineStr">
        <is>
          <t>Asset Turnover in %</t>
        </is>
      </c>
      <c r="C72" t="n">
        <v>0.17</v>
      </c>
      <c r="D72" t="n">
        <v>0.18</v>
      </c>
      <c r="E72" t="n">
        <v>0.2</v>
      </c>
      <c r="F72" t="n">
        <v>0.22</v>
      </c>
      <c r="G72" t="n">
        <v>0.22</v>
      </c>
      <c r="H72" t="n">
        <v>0.23</v>
      </c>
      <c r="I72" t="n">
        <v>0.23</v>
      </c>
      <c r="J72" t="n">
        <v>0.25</v>
      </c>
      <c r="K72" t="n">
        <v>0.25</v>
      </c>
      <c r="L72" t="n">
        <v>0.25</v>
      </c>
      <c r="M72" t="n">
        <v>0.25</v>
      </c>
      <c r="N72" t="n">
        <v>0.26</v>
      </c>
      <c r="O72" t="n">
        <v>0.29</v>
      </c>
      <c r="P72" t="n">
        <v>0.29</v>
      </c>
      <c r="Q72" t="n">
        <v>0.29</v>
      </c>
      <c r="R72" t="n">
        <v>0.29</v>
      </c>
      <c r="S72" t="n">
        <v>0.32</v>
      </c>
      <c r="T72" t="n">
        <v>0.34</v>
      </c>
      <c r="U72" t="n">
        <v>0.37</v>
      </c>
      <c r="V72" t="n">
        <v>1.48</v>
      </c>
    </row>
    <row r="73">
      <c r="A73" s="5" t="inlineStr">
        <is>
          <t>Langfristige Vermögensquote in %</t>
        </is>
      </c>
      <c r="B73" s="5" t="inlineStr">
        <is>
          <t>Non-Current Assets Ratio in %</t>
        </is>
      </c>
      <c r="C73" t="n">
        <v>58.41</v>
      </c>
      <c r="D73" t="n">
        <v>58.58</v>
      </c>
      <c r="E73" t="n">
        <v>59.33</v>
      </c>
      <c r="F73" t="n">
        <v>59.49</v>
      </c>
      <c r="G73" t="n">
        <v>58.91</v>
      </c>
      <c r="H73" t="n">
        <v>59.69</v>
      </c>
      <c r="I73" t="n">
        <v>58.11</v>
      </c>
      <c r="J73" t="n">
        <v>56.59</v>
      </c>
      <c r="K73" t="n">
        <v>56.17</v>
      </c>
      <c r="L73" t="n">
        <v>56.15</v>
      </c>
      <c r="M73" t="n">
        <v>54.85</v>
      </c>
      <c r="N73" t="n">
        <v>58.98</v>
      </c>
      <c r="O73" t="n">
        <v>58.11</v>
      </c>
      <c r="P73" t="n">
        <v>59.69</v>
      </c>
      <c r="Q73" t="n">
        <v>60.76</v>
      </c>
      <c r="R73" t="n">
        <v>58.3</v>
      </c>
      <c r="S73" t="n">
        <v>59.61</v>
      </c>
      <c r="T73" t="n">
        <v>55.09</v>
      </c>
      <c r="U73" t="n">
        <v>57.79</v>
      </c>
      <c r="V73" t="n">
        <v>1.7</v>
      </c>
    </row>
    <row r="74">
      <c r="A74" s="5" t="inlineStr">
        <is>
          <t>Gesamtkapitalrentabilität</t>
        </is>
      </c>
      <c r="B74" s="5" t="inlineStr">
        <is>
          <t>ROA Return on Assets in %</t>
        </is>
      </c>
      <c r="C74" t="n">
        <v>1.99</v>
      </c>
      <c r="D74" t="n">
        <v>2.23</v>
      </c>
      <c r="E74" t="n">
        <v>2.58</v>
      </c>
      <c r="F74" t="n">
        <v>2.6</v>
      </c>
      <c r="G74" t="n">
        <v>2.33</v>
      </c>
      <c r="H74" t="n">
        <v>2.22</v>
      </c>
      <c r="I74" t="n">
        <v>1.78</v>
      </c>
      <c r="J74" t="n">
        <v>1.81</v>
      </c>
      <c r="K74" t="n">
        <v>2</v>
      </c>
      <c r="L74" t="n">
        <v>1.66</v>
      </c>
      <c r="M74" t="n">
        <v>1.64</v>
      </c>
      <c r="N74" t="n">
        <v>2.27</v>
      </c>
      <c r="O74" t="n">
        <v>2.55</v>
      </c>
      <c r="P74" t="n">
        <v>2.58</v>
      </c>
      <c r="Q74" t="n">
        <v>2.7</v>
      </c>
      <c r="R74" t="n">
        <v>2.55</v>
      </c>
      <c r="S74" t="n">
        <v>2.59</v>
      </c>
      <c r="T74" t="n">
        <v>2.4</v>
      </c>
      <c r="U74" t="n">
        <v>2.52</v>
      </c>
      <c r="V74" t="n">
        <v>2.68</v>
      </c>
    </row>
    <row r="75">
      <c r="A75" s="5" t="inlineStr">
        <is>
          <t>Ertrag des eingesetzten Kapitals</t>
        </is>
      </c>
      <c r="B75" s="5" t="inlineStr">
        <is>
          <t>ROCE Return on Cap. Empl. in %</t>
        </is>
      </c>
      <c r="C75" t="n">
        <v>3.3</v>
      </c>
      <c r="D75" t="n">
        <v>3.71</v>
      </c>
      <c r="E75" t="n">
        <v>4.67</v>
      </c>
      <c r="F75" t="n">
        <v>5.16</v>
      </c>
      <c r="G75" t="n">
        <v>4.8</v>
      </c>
      <c r="H75" t="n">
        <v>4.22</v>
      </c>
      <c r="I75" t="n">
        <v>3.68</v>
      </c>
      <c r="J75" t="n">
        <v>3.75</v>
      </c>
      <c r="K75" t="n">
        <v>3.78</v>
      </c>
      <c r="L75" t="n">
        <v>3.21</v>
      </c>
      <c r="M75" t="n">
        <v>3.6</v>
      </c>
      <c r="N75" t="n">
        <v>4.88</v>
      </c>
      <c r="O75" t="n">
        <v>5.4</v>
      </c>
      <c r="P75" t="n">
        <v>5.39</v>
      </c>
      <c r="Q75" t="n">
        <v>7.09</v>
      </c>
      <c r="R75" t="n">
        <v>6.38</v>
      </c>
      <c r="S75" t="n">
        <v>5.46</v>
      </c>
      <c r="T75" t="n">
        <v>6.13</v>
      </c>
      <c r="U75" t="n">
        <v>6.69</v>
      </c>
      <c r="V75" t="inlineStr">
        <is>
          <t>-</t>
        </is>
      </c>
    </row>
    <row r="76">
      <c r="A76" s="5" t="inlineStr">
        <is>
          <t>Eigenkapital zu Anlagevermögen</t>
        </is>
      </c>
      <c r="B76" s="5" t="inlineStr">
        <is>
          <t>Equity to Fixed Assets in %</t>
        </is>
      </c>
      <c r="C76" t="n">
        <v>29.92</v>
      </c>
      <c r="D76" t="n">
        <v>31.57</v>
      </c>
      <c r="E76" t="n">
        <v>29.82</v>
      </c>
      <c r="F76" t="n">
        <v>29.22</v>
      </c>
      <c r="G76" t="n">
        <v>28.86</v>
      </c>
      <c r="H76" t="n">
        <v>28.24</v>
      </c>
      <c r="I76" t="n">
        <v>28.67</v>
      </c>
      <c r="J76" t="n">
        <v>26.37</v>
      </c>
      <c r="K76" t="n">
        <v>28.73</v>
      </c>
      <c r="L76" t="n">
        <v>30.68</v>
      </c>
      <c r="M76" t="n">
        <v>31.91</v>
      </c>
      <c r="N76" t="n">
        <v>28.71</v>
      </c>
      <c r="O76" t="n">
        <v>30.87</v>
      </c>
      <c r="P76" t="n">
        <v>28.63</v>
      </c>
      <c r="Q76" t="n">
        <v>26.96</v>
      </c>
      <c r="R76" t="n">
        <v>27.84</v>
      </c>
      <c r="S76" t="n">
        <v>28.91</v>
      </c>
      <c r="T76" t="n">
        <v>32.72</v>
      </c>
      <c r="U76" t="n">
        <v>36.32</v>
      </c>
      <c r="V76" t="n">
        <v>1439.34</v>
      </c>
    </row>
    <row r="77">
      <c r="A77" s="5" t="inlineStr">
        <is>
          <t>Liquidität Dritten Grades</t>
        </is>
      </c>
      <c r="B77" s="5" t="inlineStr">
        <is>
          <t>Current Ratio in %</t>
        </is>
      </c>
      <c r="C77" t="n">
        <v>159.75</v>
      </c>
      <c r="D77" t="n">
        <v>148.08</v>
      </c>
      <c r="E77" t="n">
        <v>141.73</v>
      </c>
      <c r="F77" t="n">
        <v>121.07</v>
      </c>
      <c r="G77" t="n">
        <v>119.1</v>
      </c>
      <c r="H77" t="n">
        <v>138.71</v>
      </c>
      <c r="I77" t="n">
        <v>125.53</v>
      </c>
      <c r="J77" t="n">
        <v>134.66</v>
      </c>
      <c r="K77" t="n">
        <v>137.57</v>
      </c>
      <c r="L77" t="n">
        <v>141.41</v>
      </c>
      <c r="M77" t="n">
        <v>121.55</v>
      </c>
      <c r="N77" t="n">
        <v>110.3</v>
      </c>
      <c r="O77" t="n">
        <v>124.7</v>
      </c>
      <c r="P77" t="n">
        <v>165.08</v>
      </c>
      <c r="Q77" t="n">
        <v>101.69</v>
      </c>
      <c r="R77" t="n">
        <v>124.24</v>
      </c>
      <c r="S77" t="n">
        <v>166.21</v>
      </c>
      <c r="T77" t="n">
        <v>121.08</v>
      </c>
      <c r="U77" t="n">
        <v>104.1</v>
      </c>
      <c r="V77" t="inlineStr">
        <is>
          <t>-</t>
        </is>
      </c>
    </row>
    <row r="78">
      <c r="A78" s="5" t="inlineStr">
        <is>
          <t>Operativer Cashflow</t>
        </is>
      </c>
      <c r="B78" s="5" t="inlineStr">
        <is>
          <t>Operating Cashflow in M</t>
        </is>
      </c>
      <c r="C78" t="n">
        <v>1408.5765</v>
      </c>
      <c r="D78" t="n">
        <v>2968.7175</v>
      </c>
      <c r="E78" t="n">
        <v>2955.0339</v>
      </c>
      <c r="F78" t="n">
        <v>5446.5852</v>
      </c>
      <c r="G78" t="n">
        <v>828.9897999999999</v>
      </c>
      <c r="H78" t="n">
        <v>16142.0646</v>
      </c>
      <c r="I78" t="n">
        <v>-11303.271</v>
      </c>
      <c r="J78" t="n">
        <v>355.0825</v>
      </c>
      <c r="K78" t="n">
        <v>304.591</v>
      </c>
      <c r="L78" t="n">
        <v>-1572.897</v>
      </c>
      <c r="M78" t="n">
        <v>1044.351</v>
      </c>
      <c r="N78" t="n">
        <v>235.092</v>
      </c>
      <c r="O78" t="n">
        <v>826.521</v>
      </c>
      <c r="P78" t="n">
        <v>-6345.018</v>
      </c>
      <c r="Q78" t="n">
        <v>2110.176</v>
      </c>
      <c r="R78" t="n">
        <v>634.0319999999999</v>
      </c>
      <c r="S78" t="n">
        <v>509.49</v>
      </c>
      <c r="T78" t="n">
        <v>304.56</v>
      </c>
      <c r="U78" t="n">
        <v>-343.44</v>
      </c>
      <c r="V78" t="n">
        <v>-404.595</v>
      </c>
    </row>
    <row r="79">
      <c r="A79" s="5" t="inlineStr">
        <is>
          <t>Aktienrückkauf</t>
        </is>
      </c>
      <c r="B79" s="5" t="inlineStr">
        <is>
          <t>Share Buyback in M</t>
        </is>
      </c>
      <c r="C79" t="n">
        <v>0</v>
      </c>
      <c r="D79" t="n">
        <v>-2.039999999999999</v>
      </c>
      <c r="E79" t="n">
        <v>0</v>
      </c>
      <c r="F79" t="n">
        <v>-0.05000000000000426</v>
      </c>
      <c r="G79" t="n">
        <v>0</v>
      </c>
      <c r="H79" t="n">
        <v>-0.1599999999999966</v>
      </c>
      <c r="I79" t="n">
        <v>-3.050000000000004</v>
      </c>
      <c r="J79" t="n">
        <v>0</v>
      </c>
      <c r="K79" t="n">
        <v>0.05000000000000426</v>
      </c>
      <c r="L79" t="n">
        <v>0</v>
      </c>
      <c r="M79" t="n">
        <v>0</v>
      </c>
      <c r="N79" t="n">
        <v>0</v>
      </c>
      <c r="O79" t="n">
        <v>0</v>
      </c>
      <c r="P79" t="n">
        <v>-0.3000000000000043</v>
      </c>
      <c r="Q79" t="n">
        <v>0</v>
      </c>
      <c r="R79" t="n">
        <v>-0.2999999999999972</v>
      </c>
      <c r="S79" t="n">
        <v>0</v>
      </c>
      <c r="T79" t="n">
        <v>0</v>
      </c>
      <c r="U79" t="n">
        <v>0</v>
      </c>
      <c r="V79" t="inlineStr">
        <is>
          <t>-</t>
        </is>
      </c>
    </row>
    <row r="80">
      <c r="A80" s="5" t="inlineStr">
        <is>
          <t>Umsatzwachstum 1J in %</t>
        </is>
      </c>
      <c r="B80" s="5" t="inlineStr">
        <is>
          <t>Revenue Growth 1Y in %</t>
        </is>
      </c>
      <c r="C80" t="n">
        <v>16.28</v>
      </c>
      <c r="D80" t="n">
        <v>11.05</v>
      </c>
      <c r="E80" t="n">
        <v>12.69</v>
      </c>
      <c r="F80" t="n">
        <v>11.85</v>
      </c>
      <c r="G80" t="n">
        <v>13.11</v>
      </c>
      <c r="H80" t="n">
        <v>11.31</v>
      </c>
      <c r="I80" t="n">
        <v>5.35</v>
      </c>
      <c r="J80" t="n">
        <v>17.21</v>
      </c>
      <c r="K80" t="n">
        <v>15.96</v>
      </c>
      <c r="L80" t="n">
        <v>11.23</v>
      </c>
      <c r="M80" t="inlineStr">
        <is>
          <t>-</t>
        </is>
      </c>
      <c r="N80" t="n">
        <v>4.36</v>
      </c>
      <c r="O80" t="n">
        <v>8.58</v>
      </c>
      <c r="P80" t="n">
        <v>9.74</v>
      </c>
      <c r="Q80" t="n">
        <v>14.07</v>
      </c>
      <c r="R80" t="n">
        <v>12.03</v>
      </c>
      <c r="S80" t="n">
        <v>12.62</v>
      </c>
      <c r="T80" t="n">
        <v>22.29</v>
      </c>
      <c r="U80" t="n">
        <v>-67.04000000000001</v>
      </c>
      <c r="V80" t="inlineStr">
        <is>
          <t>-</t>
        </is>
      </c>
    </row>
    <row r="81">
      <c r="A81" s="5" t="inlineStr">
        <is>
          <t>Umsatzwachstum 3J in %</t>
        </is>
      </c>
      <c r="B81" s="5" t="inlineStr">
        <is>
          <t>Revenue Growth 3Y in %</t>
        </is>
      </c>
      <c r="C81" t="n">
        <v>13.34</v>
      </c>
      <c r="D81" t="n">
        <v>11.86</v>
      </c>
      <c r="E81" t="n">
        <v>12.55</v>
      </c>
      <c r="F81" t="n">
        <v>12.09</v>
      </c>
      <c r="G81" t="n">
        <v>9.92</v>
      </c>
      <c r="H81" t="n">
        <v>11.29</v>
      </c>
      <c r="I81" t="n">
        <v>12.84</v>
      </c>
      <c r="J81" t="n">
        <v>14.8</v>
      </c>
      <c r="K81" t="n">
        <v>9.06</v>
      </c>
      <c r="L81" t="n">
        <v>5.2</v>
      </c>
      <c r="M81" t="n">
        <v>4.31</v>
      </c>
      <c r="N81" t="n">
        <v>7.56</v>
      </c>
      <c r="O81" t="n">
        <v>10.8</v>
      </c>
      <c r="P81" t="n">
        <v>11.95</v>
      </c>
      <c r="Q81" t="n">
        <v>12.91</v>
      </c>
      <c r="R81" t="n">
        <v>15.65</v>
      </c>
      <c r="S81" t="n">
        <v>-10.71</v>
      </c>
      <c r="T81" t="inlineStr">
        <is>
          <t>-</t>
        </is>
      </c>
      <c r="U81" t="inlineStr">
        <is>
          <t>-</t>
        </is>
      </c>
      <c r="V81" t="inlineStr">
        <is>
          <t>-</t>
        </is>
      </c>
    </row>
    <row r="82">
      <c r="A82" s="5" t="inlineStr">
        <is>
          <t>Umsatzwachstum 5J in %</t>
        </is>
      </c>
      <c r="B82" s="5" t="inlineStr">
        <is>
          <t>Revenue Growth 5Y in %</t>
        </is>
      </c>
      <c r="C82" t="n">
        <v>13</v>
      </c>
      <c r="D82" t="n">
        <v>12</v>
      </c>
      <c r="E82" t="n">
        <v>10.86</v>
      </c>
      <c r="F82" t="n">
        <v>11.77</v>
      </c>
      <c r="G82" t="n">
        <v>12.59</v>
      </c>
      <c r="H82" t="n">
        <v>12.21</v>
      </c>
      <c r="I82" t="n">
        <v>9.949999999999999</v>
      </c>
      <c r="J82" t="n">
        <v>9.75</v>
      </c>
      <c r="K82" t="n">
        <v>8.029999999999999</v>
      </c>
      <c r="L82" t="n">
        <v>6.78</v>
      </c>
      <c r="M82" t="n">
        <v>7.35</v>
      </c>
      <c r="N82" t="n">
        <v>9.76</v>
      </c>
      <c r="O82" t="n">
        <v>11.41</v>
      </c>
      <c r="P82" t="n">
        <v>14.15</v>
      </c>
      <c r="Q82" t="n">
        <v>-1.21</v>
      </c>
      <c r="R82" t="inlineStr">
        <is>
          <t>-</t>
        </is>
      </c>
      <c r="S82" t="inlineStr">
        <is>
          <t>-</t>
        </is>
      </c>
      <c r="T82" t="inlineStr">
        <is>
          <t>-</t>
        </is>
      </c>
      <c r="U82" t="inlineStr">
        <is>
          <t>-</t>
        </is>
      </c>
      <c r="V82" t="inlineStr">
        <is>
          <t>-</t>
        </is>
      </c>
    </row>
    <row r="83">
      <c r="A83" s="5" t="inlineStr">
        <is>
          <t>Umsatzwachstum 10J in %</t>
        </is>
      </c>
      <c r="B83" s="5" t="inlineStr">
        <is>
          <t>Revenue Growth 10Y in %</t>
        </is>
      </c>
      <c r="C83" t="n">
        <v>12.6</v>
      </c>
      <c r="D83" t="n">
        <v>10.98</v>
      </c>
      <c r="E83" t="n">
        <v>10.31</v>
      </c>
      <c r="F83" t="n">
        <v>9.9</v>
      </c>
      <c r="G83" t="n">
        <v>9.68</v>
      </c>
      <c r="H83" t="n">
        <v>9.779999999999999</v>
      </c>
      <c r="I83" t="n">
        <v>9.85</v>
      </c>
      <c r="J83" t="n">
        <v>10.58</v>
      </c>
      <c r="K83" t="n">
        <v>11.09</v>
      </c>
      <c r="L83" t="n">
        <v>2.79</v>
      </c>
      <c r="M83" t="inlineStr">
        <is>
          <t>-</t>
        </is>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8.390000000000001</v>
      </c>
      <c r="D84" t="n">
        <v>4.88</v>
      </c>
      <c r="E84" t="n">
        <v>21.12</v>
      </c>
      <c r="F84" t="n">
        <v>27.72</v>
      </c>
      <c r="G84" t="n">
        <v>24.31</v>
      </c>
      <c r="H84" t="n">
        <v>38.3</v>
      </c>
      <c r="I84" t="n">
        <v>10.59</v>
      </c>
      <c r="J84" t="n">
        <v>8.140000000000001</v>
      </c>
      <c r="K84" t="n">
        <v>41.37</v>
      </c>
      <c r="L84" t="n">
        <v>13.01</v>
      </c>
      <c r="M84" t="n">
        <v>-25.68</v>
      </c>
      <c r="N84" t="n">
        <v>3.12</v>
      </c>
      <c r="O84" t="n">
        <v>5.25</v>
      </c>
      <c r="P84" t="n">
        <v>5.17</v>
      </c>
      <c r="Q84" t="n">
        <v>22.88</v>
      </c>
      <c r="R84" t="n">
        <v>20.41</v>
      </c>
      <c r="S84" t="n">
        <v>28.1</v>
      </c>
      <c r="T84" t="n">
        <v>27.5</v>
      </c>
      <c r="U84" t="n">
        <v>25</v>
      </c>
      <c r="V84" t="n">
        <v>146.15</v>
      </c>
    </row>
    <row r="85">
      <c r="A85" s="5" t="inlineStr">
        <is>
          <t>Gewinnwachstum 3J in %</t>
        </is>
      </c>
      <c r="B85" s="5" t="inlineStr">
        <is>
          <t>Earnings Growth 3Y in %</t>
        </is>
      </c>
      <c r="C85" t="n">
        <v>11.46</v>
      </c>
      <c r="D85" t="n">
        <v>17.91</v>
      </c>
      <c r="E85" t="n">
        <v>24.38</v>
      </c>
      <c r="F85" t="n">
        <v>30.11</v>
      </c>
      <c r="G85" t="n">
        <v>24.4</v>
      </c>
      <c r="H85" t="n">
        <v>19.01</v>
      </c>
      <c r="I85" t="n">
        <v>20.03</v>
      </c>
      <c r="J85" t="n">
        <v>20.84</v>
      </c>
      <c r="K85" t="n">
        <v>9.57</v>
      </c>
      <c r="L85" t="n">
        <v>-3.18</v>
      </c>
      <c r="M85" t="n">
        <v>-5.77</v>
      </c>
      <c r="N85" t="n">
        <v>4.51</v>
      </c>
      <c r="O85" t="n">
        <v>11.1</v>
      </c>
      <c r="P85" t="n">
        <v>16.15</v>
      </c>
      <c r="Q85" t="n">
        <v>23.8</v>
      </c>
      <c r="R85" t="n">
        <v>25.34</v>
      </c>
      <c r="S85" t="n">
        <v>26.87</v>
      </c>
      <c r="T85" t="n">
        <v>66.22</v>
      </c>
      <c r="U85" t="inlineStr">
        <is>
          <t>-</t>
        </is>
      </c>
      <c r="V85" t="inlineStr">
        <is>
          <t>-</t>
        </is>
      </c>
    </row>
    <row r="86">
      <c r="A86" s="5" t="inlineStr">
        <is>
          <t>Gewinnwachstum 5J in %</t>
        </is>
      </c>
      <c r="B86" s="5" t="inlineStr">
        <is>
          <t>Earnings Growth 5Y in %</t>
        </is>
      </c>
      <c r="C86" t="n">
        <v>17.28</v>
      </c>
      <c r="D86" t="n">
        <v>23.27</v>
      </c>
      <c r="E86" t="n">
        <v>24.41</v>
      </c>
      <c r="F86" t="n">
        <v>21.81</v>
      </c>
      <c r="G86" t="n">
        <v>24.54</v>
      </c>
      <c r="H86" t="n">
        <v>22.28</v>
      </c>
      <c r="I86" t="n">
        <v>9.49</v>
      </c>
      <c r="J86" t="n">
        <v>7.99</v>
      </c>
      <c r="K86" t="n">
        <v>7.41</v>
      </c>
      <c r="L86" t="n">
        <v>0.17</v>
      </c>
      <c r="M86" t="n">
        <v>2.15</v>
      </c>
      <c r="N86" t="n">
        <v>11.37</v>
      </c>
      <c r="O86" t="n">
        <v>16.36</v>
      </c>
      <c r="P86" t="n">
        <v>20.81</v>
      </c>
      <c r="Q86" t="n">
        <v>24.78</v>
      </c>
      <c r="R86" t="n">
        <v>49.43</v>
      </c>
      <c r="S86" t="inlineStr">
        <is>
          <t>-</t>
        </is>
      </c>
      <c r="T86" t="inlineStr">
        <is>
          <t>-</t>
        </is>
      </c>
      <c r="U86" t="inlineStr">
        <is>
          <t>-</t>
        </is>
      </c>
      <c r="V86" t="inlineStr">
        <is>
          <t>-</t>
        </is>
      </c>
    </row>
    <row r="87">
      <c r="A87" s="5" t="inlineStr">
        <is>
          <t>Gewinnwachstum 10J in %</t>
        </is>
      </c>
      <c r="B87" s="5" t="inlineStr">
        <is>
          <t>Earnings Growth 10Y in %</t>
        </is>
      </c>
      <c r="C87" t="n">
        <v>19.78</v>
      </c>
      <c r="D87" t="n">
        <v>16.38</v>
      </c>
      <c r="E87" t="n">
        <v>16.2</v>
      </c>
      <c r="F87" t="n">
        <v>14.61</v>
      </c>
      <c r="G87" t="n">
        <v>12.36</v>
      </c>
      <c r="H87" t="n">
        <v>12.22</v>
      </c>
      <c r="I87" t="n">
        <v>10.43</v>
      </c>
      <c r="J87" t="n">
        <v>12.18</v>
      </c>
      <c r="K87" t="n">
        <v>14.11</v>
      </c>
      <c r="L87" t="n">
        <v>12.48</v>
      </c>
      <c r="M87" t="n">
        <v>25.79</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1.83</v>
      </c>
      <c r="D88" t="n">
        <v>1.15</v>
      </c>
      <c r="E88" t="n">
        <v>1.18</v>
      </c>
      <c r="F88" t="n">
        <v>0.93</v>
      </c>
      <c r="G88" t="n">
        <v>1.39</v>
      </c>
      <c r="H88" t="n">
        <v>0.91</v>
      </c>
      <c r="I88" t="n">
        <v>2.21</v>
      </c>
      <c r="J88" t="n">
        <v>2.04</v>
      </c>
      <c r="K88" t="n">
        <v>1.84</v>
      </c>
      <c r="L88" t="n">
        <v>110</v>
      </c>
      <c r="M88" t="n">
        <v>7.67</v>
      </c>
      <c r="N88" t="n">
        <v>0.65</v>
      </c>
      <c r="O88" t="n">
        <v>0.59</v>
      </c>
      <c r="P88" t="n">
        <v>0.78</v>
      </c>
      <c r="Q88" t="n">
        <v>0.92</v>
      </c>
      <c r="R88" t="n">
        <v>0.4</v>
      </c>
      <c r="S88" t="inlineStr">
        <is>
          <t>-</t>
        </is>
      </c>
      <c r="T88" t="inlineStr">
        <is>
          <t>-</t>
        </is>
      </c>
      <c r="U88" t="inlineStr">
        <is>
          <t>-</t>
        </is>
      </c>
      <c r="V88" t="inlineStr">
        <is>
          <t>-</t>
        </is>
      </c>
    </row>
    <row r="89">
      <c r="A89" s="5" t="inlineStr">
        <is>
          <t>EBIT-Wachstum 1J in %</t>
        </is>
      </c>
      <c r="B89" s="5" t="inlineStr">
        <is>
          <t>EBIT Growth 1Y in %</t>
        </is>
      </c>
      <c r="C89" t="n">
        <v>10.88</v>
      </c>
      <c r="D89" t="n">
        <v>-2.54</v>
      </c>
      <c r="E89" t="n">
        <v>18.17</v>
      </c>
      <c r="F89" t="n">
        <v>24.89</v>
      </c>
      <c r="G89" t="n">
        <v>24.91</v>
      </c>
      <c r="H89" t="n">
        <v>35.24</v>
      </c>
      <c r="I89" t="n">
        <v>8.19</v>
      </c>
      <c r="J89" t="n">
        <v>17.95</v>
      </c>
      <c r="K89" t="n">
        <v>37.03</v>
      </c>
      <c r="L89" t="n">
        <v>8.82</v>
      </c>
      <c r="M89" t="n">
        <v>-23.77</v>
      </c>
      <c r="N89" t="n">
        <v>-1.33</v>
      </c>
      <c r="O89" t="n">
        <v>-6.03</v>
      </c>
      <c r="P89" t="n">
        <v>2.78</v>
      </c>
      <c r="Q89" t="n">
        <v>19.08</v>
      </c>
      <c r="R89" t="n">
        <v>25.56</v>
      </c>
      <c r="S89" t="n">
        <v>27.24</v>
      </c>
      <c r="T89" t="n">
        <v>30.16</v>
      </c>
      <c r="U89" t="n">
        <v>-959.09</v>
      </c>
      <c r="V89" t="n">
        <v>144.44</v>
      </c>
    </row>
    <row r="90">
      <c r="A90" s="5" t="inlineStr">
        <is>
          <t>EBIT-Wachstum 3J in %</t>
        </is>
      </c>
      <c r="B90" s="5" t="inlineStr">
        <is>
          <t>EBIT Growth 3Y in %</t>
        </is>
      </c>
      <c r="C90" t="n">
        <v>8.84</v>
      </c>
      <c r="D90" t="n">
        <v>13.51</v>
      </c>
      <c r="E90" t="n">
        <v>22.66</v>
      </c>
      <c r="F90" t="n">
        <v>28.35</v>
      </c>
      <c r="G90" t="n">
        <v>22.78</v>
      </c>
      <c r="H90" t="n">
        <v>20.46</v>
      </c>
      <c r="I90" t="n">
        <v>21.06</v>
      </c>
      <c r="J90" t="n">
        <v>21.27</v>
      </c>
      <c r="K90" t="n">
        <v>7.36</v>
      </c>
      <c r="L90" t="n">
        <v>-5.43</v>
      </c>
      <c r="M90" t="n">
        <v>-10.38</v>
      </c>
      <c r="N90" t="n">
        <v>-1.53</v>
      </c>
      <c r="O90" t="n">
        <v>5.28</v>
      </c>
      <c r="P90" t="n">
        <v>15.81</v>
      </c>
      <c r="Q90" t="n">
        <v>23.96</v>
      </c>
      <c r="R90" t="n">
        <v>27.65</v>
      </c>
      <c r="S90" t="n">
        <v>-300.56</v>
      </c>
      <c r="T90" t="n">
        <v>-261.5</v>
      </c>
      <c r="U90" t="inlineStr">
        <is>
          <t>-</t>
        </is>
      </c>
      <c r="V90" t="inlineStr">
        <is>
          <t>-</t>
        </is>
      </c>
    </row>
    <row r="91">
      <c r="A91" s="5" t="inlineStr">
        <is>
          <t>EBIT-Wachstum 5J in %</t>
        </is>
      </c>
      <c r="B91" s="5" t="inlineStr">
        <is>
          <t>EBIT Growth 5Y in %</t>
        </is>
      </c>
      <c r="C91" t="n">
        <v>15.26</v>
      </c>
      <c r="D91" t="n">
        <v>20.13</v>
      </c>
      <c r="E91" t="n">
        <v>22.28</v>
      </c>
      <c r="F91" t="n">
        <v>22.24</v>
      </c>
      <c r="G91" t="n">
        <v>24.66</v>
      </c>
      <c r="H91" t="n">
        <v>21.45</v>
      </c>
      <c r="I91" t="n">
        <v>9.640000000000001</v>
      </c>
      <c r="J91" t="n">
        <v>7.74</v>
      </c>
      <c r="K91" t="n">
        <v>2.94</v>
      </c>
      <c r="L91" t="n">
        <v>-3.91</v>
      </c>
      <c r="M91" t="n">
        <v>-1.85</v>
      </c>
      <c r="N91" t="n">
        <v>8.01</v>
      </c>
      <c r="O91" t="n">
        <v>13.73</v>
      </c>
      <c r="P91" t="n">
        <v>20.96</v>
      </c>
      <c r="Q91" t="n">
        <v>-171.41</v>
      </c>
      <c r="R91" t="n">
        <v>-146.34</v>
      </c>
      <c r="S91" t="inlineStr">
        <is>
          <t>-</t>
        </is>
      </c>
      <c r="T91" t="inlineStr">
        <is>
          <t>-</t>
        </is>
      </c>
      <c r="U91" t="inlineStr">
        <is>
          <t>-</t>
        </is>
      </c>
      <c r="V91" t="inlineStr">
        <is>
          <t>-</t>
        </is>
      </c>
    </row>
    <row r="92">
      <c r="A92" s="5" t="inlineStr">
        <is>
          <t>EBIT-Wachstum 10J in %</t>
        </is>
      </c>
      <c r="B92" s="5" t="inlineStr">
        <is>
          <t>EBIT Growth 10Y in %</t>
        </is>
      </c>
      <c r="C92" t="n">
        <v>18.35</v>
      </c>
      <c r="D92" t="n">
        <v>14.89</v>
      </c>
      <c r="E92" t="n">
        <v>15.01</v>
      </c>
      <c r="F92" t="n">
        <v>12.59</v>
      </c>
      <c r="G92" t="n">
        <v>10.38</v>
      </c>
      <c r="H92" t="n">
        <v>9.800000000000001</v>
      </c>
      <c r="I92" t="n">
        <v>8.83</v>
      </c>
      <c r="J92" t="n">
        <v>10.73</v>
      </c>
      <c r="K92" t="n">
        <v>11.95</v>
      </c>
      <c r="L92" t="n">
        <v>-87.66</v>
      </c>
      <c r="M92" t="n">
        <v>-74.09999999999999</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-52.55</v>
      </c>
      <c r="D93" t="n">
        <v>-3.96</v>
      </c>
      <c r="E93" t="n">
        <v>-45.75</v>
      </c>
      <c r="F93" t="n">
        <v>556.27</v>
      </c>
      <c r="G93" t="n">
        <v>-94.86</v>
      </c>
      <c r="H93" t="n">
        <v>-242.29</v>
      </c>
      <c r="I93" t="n">
        <v>-3063.12</v>
      </c>
      <c r="J93" t="n">
        <v>16.58</v>
      </c>
      <c r="K93" t="n">
        <v>-119.39</v>
      </c>
      <c r="L93" t="n">
        <v>-250.61</v>
      </c>
      <c r="M93" t="n">
        <v>344.23</v>
      </c>
      <c r="N93" t="n">
        <v>-71.56</v>
      </c>
      <c r="O93" t="n">
        <v>-113.03</v>
      </c>
      <c r="P93" t="n">
        <v>-398.49</v>
      </c>
      <c r="Q93" t="n">
        <v>232.82</v>
      </c>
      <c r="R93" t="n">
        <v>23.53</v>
      </c>
      <c r="S93" t="n">
        <v>67.29000000000001</v>
      </c>
      <c r="T93" t="n">
        <v>-188.68</v>
      </c>
      <c r="U93" t="n">
        <v>-15.12</v>
      </c>
      <c r="V93" t="inlineStr">
        <is>
          <t>-</t>
        </is>
      </c>
    </row>
    <row r="94">
      <c r="A94" s="5" t="inlineStr">
        <is>
          <t>Op.Cashflow Wachstum 3J in %</t>
        </is>
      </c>
      <c r="B94" s="5" t="inlineStr">
        <is>
          <t>Op.Cashflow Wachstum 3Y in %</t>
        </is>
      </c>
      <c r="C94" t="n">
        <v>-34.09</v>
      </c>
      <c r="D94" t="n">
        <v>168.85</v>
      </c>
      <c r="E94" t="n">
        <v>138.55</v>
      </c>
      <c r="F94" t="n">
        <v>73.04000000000001</v>
      </c>
      <c r="G94" t="n">
        <v>-1133.42</v>
      </c>
      <c r="H94" t="n">
        <v>-1096.28</v>
      </c>
      <c r="I94" t="n">
        <v>-1055.31</v>
      </c>
      <c r="J94" t="n">
        <v>-117.81</v>
      </c>
      <c r="K94" t="n">
        <v>-8.59</v>
      </c>
      <c r="L94" t="n">
        <v>7.35</v>
      </c>
      <c r="M94" t="n">
        <v>53.21</v>
      </c>
      <c r="N94" t="n">
        <v>-194.36</v>
      </c>
      <c r="O94" t="n">
        <v>-92.90000000000001</v>
      </c>
      <c r="P94" t="n">
        <v>-47.38</v>
      </c>
      <c r="Q94" t="n">
        <v>107.88</v>
      </c>
      <c r="R94" t="n">
        <v>-32.62</v>
      </c>
      <c r="S94" t="n">
        <v>-45.5</v>
      </c>
      <c r="T94" t="inlineStr">
        <is>
          <t>-</t>
        </is>
      </c>
      <c r="U94" t="inlineStr">
        <is>
          <t>-</t>
        </is>
      </c>
      <c r="V94" t="inlineStr">
        <is>
          <t>-</t>
        </is>
      </c>
    </row>
    <row r="95">
      <c r="A95" s="5" t="inlineStr">
        <is>
          <t>Op.Cashflow Wachstum 5J in %</t>
        </is>
      </c>
      <c r="B95" s="5" t="inlineStr">
        <is>
          <t>Op.Cashflow Wachstum 5Y in %</t>
        </is>
      </c>
      <c r="C95" t="n">
        <v>71.83</v>
      </c>
      <c r="D95" t="n">
        <v>33.88</v>
      </c>
      <c r="E95" t="n">
        <v>-577.95</v>
      </c>
      <c r="F95" t="n">
        <v>-565.48</v>
      </c>
      <c r="G95" t="n">
        <v>-700.62</v>
      </c>
      <c r="H95" t="n">
        <v>-731.77</v>
      </c>
      <c r="I95" t="n">
        <v>-614.46</v>
      </c>
      <c r="J95" t="n">
        <v>-16.15</v>
      </c>
      <c r="K95" t="n">
        <v>-42.07</v>
      </c>
      <c r="L95" t="n">
        <v>-97.89</v>
      </c>
      <c r="M95" t="n">
        <v>-1.21</v>
      </c>
      <c r="N95" t="n">
        <v>-65.34999999999999</v>
      </c>
      <c r="O95" t="n">
        <v>-37.58</v>
      </c>
      <c r="P95" t="n">
        <v>-52.71</v>
      </c>
      <c r="Q95" t="n">
        <v>23.97</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-329.97</v>
      </c>
      <c r="D96" t="n">
        <v>-290.29</v>
      </c>
      <c r="E96" t="n">
        <v>-297.05</v>
      </c>
      <c r="F96" t="n">
        <v>-303.78</v>
      </c>
      <c r="G96" t="n">
        <v>-399.25</v>
      </c>
      <c r="H96" t="n">
        <v>-366.49</v>
      </c>
      <c r="I96" t="n">
        <v>-339.9</v>
      </c>
      <c r="J96" t="n">
        <v>-26.86</v>
      </c>
      <c r="K96" t="n">
        <v>-47.39</v>
      </c>
      <c r="L96" t="n">
        <v>-36.96</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1111</v>
      </c>
      <c r="D97" t="n">
        <v>790.3</v>
      </c>
      <c r="E97" t="n">
        <v>579.4</v>
      </c>
      <c r="F97" t="n">
        <v>280.5</v>
      </c>
      <c r="G97" t="n">
        <v>228.5</v>
      </c>
      <c r="H97" t="n">
        <v>329.3</v>
      </c>
      <c r="I97" t="n">
        <v>224.7</v>
      </c>
      <c r="J97" t="n">
        <v>262.7</v>
      </c>
      <c r="K97" t="n">
        <v>235.6</v>
      </c>
      <c r="L97" t="n">
        <v>214.6</v>
      </c>
      <c r="M97" t="n">
        <v>120.2</v>
      </c>
      <c r="N97" t="n">
        <v>55.8</v>
      </c>
      <c r="O97" t="n">
        <v>104.7</v>
      </c>
      <c r="P97" t="n">
        <v>187.5</v>
      </c>
      <c r="Q97" t="n">
        <v>7</v>
      </c>
      <c r="R97" t="n">
        <v>75.40000000000001</v>
      </c>
      <c r="S97" t="n">
        <v>121.9</v>
      </c>
      <c r="T97" t="n">
        <v>49.9</v>
      </c>
      <c r="U97" t="n">
        <v>7.9</v>
      </c>
      <c r="V97" t="n">
        <v>351.7</v>
      </c>
      <c r="W97" t="n">
        <v>219.5</v>
      </c>
    </row>
  </sheetData>
  <pageMargins bottom="1" footer="0.5" header="0.5" left="0.75" right="0.75" top="1"/>
</worksheet>
</file>

<file path=xl/worksheets/sheet27.xml><?xml version="1.0" encoding="utf-8"?>
<worksheet xmlns="http://schemas.openxmlformats.org/spreadsheetml/2006/main">
  <sheetPr>
    <outlinePr summaryBelow="1" summaryRight="1"/>
    <pageSetUpPr/>
  </sheetPr>
  <dimension ref="A1:W8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11"/>
    <col customWidth="1" max="14" min="14" width="11"/>
    <col customWidth="1" max="15" min="15" width="11"/>
    <col customWidth="1" max="16" min="16" width="11"/>
    <col customWidth="1" max="17" min="17" width="11"/>
    <col customWidth="1" max="18" min="18" width="11"/>
    <col customWidth="1" max="19" min="19" width="20"/>
    <col customWidth="1" max="20" min="20" width="11"/>
    <col customWidth="1" max="21" min="21" width="20"/>
    <col customWidth="1" max="22" min="22" width="11"/>
    <col customWidth="1" max="23" min="23" width="9"/>
  </cols>
  <sheetData>
    <row r="1">
      <c r="A1" s="1" t="inlineStr">
        <is>
          <t xml:space="preserve">HANNOVER R%C3%BCCK </t>
        </is>
      </c>
      <c r="B1" s="2" t="inlineStr">
        <is>
          <t>WKN: 840221  ISIN: DE0008402215  Symbol:HNR1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1966</t>
        </is>
      </c>
      <c r="C4" s="5" t="inlineStr">
        <is>
          <t>Telefon / Phone</t>
        </is>
      </c>
      <c r="D4" s="5" t="inlineStr"/>
      <c r="E4" t="inlineStr">
        <is>
          <t>+49-511-5604-0</t>
        </is>
      </c>
      <c r="G4" t="inlineStr">
        <is>
          <t>11.03.2020</t>
        </is>
      </c>
      <c r="H4" t="inlineStr">
        <is>
          <t>Annual Press Conference</t>
        </is>
      </c>
      <c r="J4" t="inlineStr">
        <is>
          <t>Talanx AG</t>
        </is>
      </c>
      <c r="L4" t="inlineStr">
        <is>
          <t>50,20%</t>
        </is>
      </c>
    </row>
    <row r="5">
      <c r="A5" s="5" t="inlineStr">
        <is>
          <t>Ticker</t>
        </is>
      </c>
      <c r="B5" t="inlineStr">
        <is>
          <t>HNR1</t>
        </is>
      </c>
      <c r="C5" s="5" t="inlineStr">
        <is>
          <t>Fax</t>
        </is>
      </c>
      <c r="D5" s="5" t="inlineStr"/>
      <c r="E5" t="inlineStr">
        <is>
          <t>+49-511-5604-1188</t>
        </is>
      </c>
      <c r="G5" t="inlineStr">
        <is>
          <t>06.05.2020</t>
        </is>
      </c>
      <c r="H5" t="inlineStr">
        <is>
          <t>Annual General Meeting</t>
        </is>
      </c>
      <c r="J5" t="inlineStr">
        <is>
          <t>BlackRock, Inc.</t>
        </is>
      </c>
      <c r="L5" t="inlineStr">
        <is>
          <t>3,22%</t>
        </is>
      </c>
    </row>
    <row r="6">
      <c r="A6" s="5" t="inlineStr">
        <is>
          <t>Gelistet Seit / Listed Since</t>
        </is>
      </c>
      <c r="B6" t="inlineStr">
        <is>
          <t>30.11.1994</t>
        </is>
      </c>
      <c r="C6" s="5" t="inlineStr">
        <is>
          <t>Internet</t>
        </is>
      </c>
      <c r="D6" s="5" t="inlineStr"/>
      <c r="E6" t="inlineStr">
        <is>
          <t>http://www.hannover-rueck.de</t>
        </is>
      </c>
      <c r="G6" t="inlineStr">
        <is>
          <t>05.08.2020</t>
        </is>
      </c>
      <c r="H6" t="inlineStr">
        <is>
          <t>Score Half Year</t>
        </is>
      </c>
      <c r="J6" t="inlineStr">
        <is>
          <t>Deutsche Asset Management Investment GmbH</t>
        </is>
      </c>
      <c r="L6" t="inlineStr">
        <is>
          <t>3,02%</t>
        </is>
      </c>
    </row>
    <row r="7">
      <c r="A7" s="5" t="inlineStr">
        <is>
          <t>Nominalwert / Nominal Value</t>
        </is>
      </c>
      <c r="B7" t="inlineStr">
        <is>
          <t>1,00</t>
        </is>
      </c>
      <c r="C7" s="5" t="inlineStr">
        <is>
          <t>E-Mail</t>
        </is>
      </c>
      <c r="D7" s="5" t="inlineStr"/>
      <c r="E7" t="inlineStr">
        <is>
          <t>info@hannover-re.com</t>
        </is>
      </c>
      <c r="G7" t="inlineStr">
        <is>
          <t>04.11.2020</t>
        </is>
      </c>
      <c r="H7" t="inlineStr">
        <is>
          <t>Q3 Earnings</t>
        </is>
      </c>
      <c r="J7" t="inlineStr">
        <is>
          <t>FMR LLC</t>
        </is>
      </c>
      <c r="L7" t="inlineStr">
        <is>
          <t>3,33%</t>
        </is>
      </c>
    </row>
    <row r="8">
      <c r="A8" s="5" t="inlineStr">
        <is>
          <t>Land / Country</t>
        </is>
      </c>
      <c r="B8" t="inlineStr">
        <is>
          <t>Deutschland</t>
        </is>
      </c>
      <c r="C8" s="5" t="inlineStr">
        <is>
          <t>Inv. Relations Telefon / Phone</t>
        </is>
      </c>
      <c r="D8" s="5" t="inlineStr"/>
      <c r="E8" t="inlineStr">
        <is>
          <t>+49-511-5604-1529</t>
        </is>
      </c>
      <c r="J8" t="inlineStr">
        <is>
          <t>Freefloat</t>
        </is>
      </c>
      <c r="L8" t="inlineStr">
        <is>
          <t>40,23%</t>
        </is>
      </c>
    </row>
    <row r="9">
      <c r="A9" s="5" t="inlineStr">
        <is>
          <t>Währung / Currency</t>
        </is>
      </c>
      <c r="B9" t="inlineStr">
        <is>
          <t>EUR</t>
        </is>
      </c>
      <c r="C9" s="5" t="inlineStr">
        <is>
          <t>Kontaktperson / Contact Person</t>
        </is>
      </c>
      <c r="D9" s="5" t="inlineStr"/>
      <c r="E9" t="inlineStr">
        <is>
          <t>Julia Hartmann</t>
        </is>
      </c>
    </row>
    <row r="10">
      <c r="A10" s="5" t="inlineStr">
        <is>
          <t>Branche / Industry</t>
        </is>
      </c>
      <c r="B10" t="inlineStr">
        <is>
          <t>Insurance</t>
        </is>
      </c>
      <c r="C10" s="5" t="inlineStr"/>
      <c r="D10" s="5" t="inlineStr"/>
    </row>
    <row r="11">
      <c r="A11" s="5" t="inlineStr">
        <is>
          <t>Sektor / Sector</t>
        </is>
      </c>
      <c r="B11" t="inlineStr">
        <is>
          <t>Financial Sector</t>
        </is>
      </c>
    </row>
    <row r="12">
      <c r="A12" s="5" t="inlineStr">
        <is>
          <t>Typ / Genre</t>
        </is>
      </c>
      <c r="B12" t="inlineStr">
        <is>
          <t>Namensaktie</t>
        </is>
      </c>
    </row>
    <row r="13">
      <c r="A13" s="5" t="inlineStr">
        <is>
          <t>Adresse / Address</t>
        </is>
      </c>
      <c r="B13" t="inlineStr">
        <is>
          <t>Hannover Rück SEKarl-Wiechert-Allee 50  D-30625 Hannover</t>
        </is>
      </c>
    </row>
    <row r="14">
      <c r="A14" s="5" t="inlineStr">
        <is>
          <t>Management</t>
        </is>
      </c>
      <c r="B14" t="inlineStr">
        <is>
          <t>Jean-Jacques Henchoz, Sven Althoff, Claude Chèvre, Dr. Klaus Miller, Dr. Michael Pickel, Silke Sehm, Roland Vogel</t>
        </is>
      </c>
    </row>
    <row r="15">
      <c r="A15" s="5" t="inlineStr">
        <is>
          <t>Aufsichtsrat / Board</t>
        </is>
      </c>
      <c r="B15" t="inlineStr">
        <is>
          <t>Torsten Leue, Herbert K. Haas, Natalie Bani Ardalan, Frauke Heitmüller, Ilka Hundeshagen, Dr. Ursula Lipowsky, Dr. Michael Ollmann, Dr. Andrea Pollak, Dr. Erhard Schipporeit</t>
        </is>
      </c>
    </row>
    <row r="16">
      <c r="A16" s="5" t="inlineStr">
        <is>
          <t>Beschreibung</t>
        </is>
      </c>
      <c r="B16" t="inlineStr">
        <is>
          <t>Die Hannover Rück SE ist mit einem Prämienvolumen von rund 13,8 Milliarden EUR eine der führenden Rückversicherungsgruppen der Welt. Sie betreibt alle Sparten der Schaden- und Personen-Rückversicherung und unterhält Rückversicherungsbeziehungen mit zahlreichen Versicherungsgesellschaften in verschiedenen Ländern. Zu den Versicherungsfeldern gehören unter anderem Schäden aus Naturkatastrophen, Transport, Luft- und Raumfahrt, Kredit- und Kautionsrückversicherungen, die allgemeine Haftpflicht sowie Lebens-, Kranken-, Renten-, Unfall- und Invaliditätsversicherungen. Das Deutschland-Geschäft der Gruppe wird von der Tochtergesellschaft E+S Rück betrieben. Die weltweite Infrastruktur der Versicherungsgruppe besteht aus einer Vielzahl von Tochter- und Beteiligungsgesellschaften, Niederlassungen und Repräsentanzen auf allen fünf Kontinenten. Copyright 2014 FINANCE BASE AG</t>
        </is>
      </c>
    </row>
    <row r="17">
      <c r="A17" s="5" t="inlineStr">
        <is>
          <t>Profile</t>
        </is>
      </c>
      <c r="B17" t="inlineStr">
        <is>
          <t>Hannover Rück SE is equipped with a gross premium of around EUR 13.8 billion one of the leading reinsurance groups in the world. It transacts all lines of non-life and life and maintains reinsurance relationships with numerous insurance companies in different countries. To insurance fields include losses from natural disasters, transportation, aerospace, credit and surety reinsurance, general liability and life, health, annuity, accident and disability insurance. The Germany business of the group is operated by the subsidiary E + S Rück. The worldwide network of insurance group consists of a number of subsidiaries and affiliates, branches and representative offices on all five continents.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Gesamtertrag</t>
        </is>
      </c>
      <c r="B20" s="5" t="inlineStr">
        <is>
          <t>Total Income</t>
        </is>
      </c>
      <c r="C20" t="n">
        <v>21490</v>
      </c>
      <c r="D20" t="n">
        <v>18820</v>
      </c>
      <c r="E20" t="n">
        <v>17406</v>
      </c>
      <c r="F20" t="n">
        <v>15969</v>
      </c>
      <c r="G20" t="n">
        <v>16259</v>
      </c>
      <c r="H20" t="n">
        <v>13897</v>
      </c>
      <c r="I20" t="n">
        <v>13640</v>
      </c>
      <c r="J20" t="n">
        <v>13936</v>
      </c>
      <c r="K20" t="n">
        <v>12144</v>
      </c>
      <c r="L20" t="n">
        <v>11323</v>
      </c>
      <c r="M20" t="n">
        <v>10442</v>
      </c>
      <c r="N20" t="n">
        <v>7347</v>
      </c>
      <c r="O20" t="n">
        <v>8416</v>
      </c>
      <c r="P20" t="n">
        <v>8277</v>
      </c>
      <c r="Q20" t="n">
        <v>8872</v>
      </c>
      <c r="R20" t="n">
        <v>8693</v>
      </c>
      <c r="S20" t="n">
        <v>9235</v>
      </c>
      <c r="T20" t="n">
        <v>8638</v>
      </c>
      <c r="U20" t="n">
        <v>7460</v>
      </c>
      <c r="V20" t="n">
        <v>6098</v>
      </c>
      <c r="W20" t="n">
        <v>5017</v>
      </c>
    </row>
    <row r="21">
      <c r="A21" s="5" t="inlineStr">
        <is>
          <t>Operatives Ergebnis (EBIT)</t>
        </is>
      </c>
      <c r="B21" s="5" t="inlineStr">
        <is>
          <t>EBIT Earning Before Interest &amp; Tax</t>
        </is>
      </c>
      <c r="C21" t="n">
        <v>1853</v>
      </c>
      <c r="D21" t="n">
        <v>1597</v>
      </c>
      <c r="E21" t="n">
        <v>1364</v>
      </c>
      <c r="F21" t="n">
        <v>1689</v>
      </c>
      <c r="G21" t="n">
        <v>1755</v>
      </c>
      <c r="H21" t="n">
        <v>1466</v>
      </c>
      <c r="I21" t="n">
        <v>1229</v>
      </c>
      <c r="J21" t="n">
        <v>1407</v>
      </c>
      <c r="K21" t="n">
        <v>841.4</v>
      </c>
      <c r="L21" t="n">
        <v>1178</v>
      </c>
      <c r="M21" t="n">
        <v>1140</v>
      </c>
      <c r="N21" t="n">
        <v>148.1</v>
      </c>
      <c r="O21" t="n">
        <v>940</v>
      </c>
      <c r="P21" t="n">
        <v>819.9</v>
      </c>
      <c r="Q21" t="n">
        <v>122.2</v>
      </c>
      <c r="R21" t="n">
        <v>577.6</v>
      </c>
      <c r="S21" t="n">
        <v>732.1</v>
      </c>
      <c r="T21" t="n">
        <v>470.9</v>
      </c>
      <c r="U21" t="n">
        <v>53.1</v>
      </c>
      <c r="V21" t="n">
        <v>304.3</v>
      </c>
      <c r="W21" t="n">
        <v>329.9</v>
      </c>
    </row>
    <row r="22">
      <c r="A22" s="5" t="inlineStr">
        <is>
          <t>Finanzergebnis</t>
        </is>
      </c>
      <c r="B22" s="5" t="inlineStr">
        <is>
          <t>Financial Result</t>
        </is>
      </c>
      <c r="C22" t="n">
        <v>-87.09999999999999</v>
      </c>
      <c r="D22" t="n">
        <v>-78.2</v>
      </c>
      <c r="E22" t="n">
        <v>-71.8</v>
      </c>
      <c r="F22" t="n">
        <v>-71.59999999999999</v>
      </c>
      <c r="G22" t="n">
        <v>-84.3</v>
      </c>
      <c r="H22" t="n">
        <v>-95.7</v>
      </c>
      <c r="I22" t="n">
        <v>-126.7</v>
      </c>
      <c r="J22" t="n">
        <v>-104.5</v>
      </c>
      <c r="K22" t="n">
        <v>-99.2</v>
      </c>
      <c r="L22" t="n">
        <v>-89.40000000000001</v>
      </c>
      <c r="M22" t="n">
        <v>-76.7</v>
      </c>
      <c r="N22" t="n">
        <v>-77.5</v>
      </c>
      <c r="O22" t="n">
        <v>-77.59999999999999</v>
      </c>
      <c r="P22" t="n">
        <v>-77.7</v>
      </c>
      <c r="Q22" t="n">
        <v>-74.2</v>
      </c>
      <c r="R22" t="n">
        <v>-67.3</v>
      </c>
      <c r="S22" t="n">
        <v>-54.8</v>
      </c>
      <c r="T22" t="n">
        <v>-57.5</v>
      </c>
      <c r="U22" t="inlineStr">
        <is>
          <t>-</t>
        </is>
      </c>
      <c r="V22" t="inlineStr">
        <is>
          <t>-</t>
        </is>
      </c>
      <c r="W22" t="inlineStr">
        <is>
          <t>-</t>
        </is>
      </c>
    </row>
    <row r="23">
      <c r="A23" s="5" t="inlineStr">
        <is>
          <t>Ergebnis vor Steuer (EBT)</t>
        </is>
      </c>
      <c r="B23" s="5" t="inlineStr">
        <is>
          <t>EBT Earning Before Tax</t>
        </is>
      </c>
      <c r="C23" t="n">
        <v>1766</v>
      </c>
      <c r="D23" t="n">
        <v>1518</v>
      </c>
      <c r="E23" t="n">
        <v>1293</v>
      </c>
      <c r="F23" t="n">
        <v>1618</v>
      </c>
      <c r="G23" t="n">
        <v>1671</v>
      </c>
      <c r="H23" t="n">
        <v>1371</v>
      </c>
      <c r="I23" t="n">
        <v>1102</v>
      </c>
      <c r="J23" t="n">
        <v>1302</v>
      </c>
      <c r="K23" t="n">
        <v>742.2</v>
      </c>
      <c r="L23" t="n">
        <v>1089</v>
      </c>
      <c r="M23" t="n">
        <v>1063</v>
      </c>
      <c r="N23" t="n">
        <v>70.59999999999999</v>
      </c>
      <c r="O23" t="n">
        <v>862.4</v>
      </c>
      <c r="P23" t="n">
        <v>742.2</v>
      </c>
      <c r="Q23" t="n">
        <v>48</v>
      </c>
      <c r="R23" t="n">
        <v>510.3</v>
      </c>
      <c r="S23" t="n">
        <v>677.3</v>
      </c>
      <c r="T23" t="n">
        <v>413.4</v>
      </c>
      <c r="U23" t="n">
        <v>53.1</v>
      </c>
      <c r="V23" t="n">
        <v>304.3</v>
      </c>
      <c r="W23" t="n">
        <v>329.9</v>
      </c>
    </row>
    <row r="24">
      <c r="A24" s="5" t="inlineStr">
        <is>
          <t>Steuern auf Einkommen und Ertrag</t>
        </is>
      </c>
      <c r="B24" s="5" t="inlineStr">
        <is>
          <t>Taxes on income and earnings</t>
        </is>
      </c>
      <c r="C24" t="n">
        <v>392.7</v>
      </c>
      <c r="D24" t="n">
        <v>372.9</v>
      </c>
      <c r="E24" t="n">
        <v>248</v>
      </c>
      <c r="F24" t="n">
        <v>391.2</v>
      </c>
      <c r="G24" t="n">
        <v>456.2</v>
      </c>
      <c r="H24" t="n">
        <v>305.6</v>
      </c>
      <c r="I24" t="n">
        <v>163.1</v>
      </c>
      <c r="J24" t="n">
        <v>368.2</v>
      </c>
      <c r="K24" t="n">
        <v>65.5</v>
      </c>
      <c r="L24" t="n">
        <v>257.6</v>
      </c>
      <c r="M24" t="n">
        <v>291.8</v>
      </c>
      <c r="N24" t="n">
        <v>205.6</v>
      </c>
      <c r="O24" t="n">
        <v>47.5</v>
      </c>
      <c r="P24" t="n">
        <v>225.1</v>
      </c>
      <c r="Q24" t="n">
        <v>-33.4</v>
      </c>
      <c r="R24" t="n">
        <v>141.4</v>
      </c>
      <c r="S24" t="n">
        <v>266.6</v>
      </c>
      <c r="T24" t="n">
        <v>131.2</v>
      </c>
      <c r="U24" t="n">
        <v>17.5</v>
      </c>
      <c r="V24" t="n">
        <v>-129</v>
      </c>
      <c r="W24" t="n">
        <v>80.3</v>
      </c>
    </row>
    <row r="25">
      <c r="A25" s="5" t="inlineStr">
        <is>
          <t>Ergebnis nach Steuer</t>
        </is>
      </c>
      <c r="B25" s="5" t="inlineStr">
        <is>
          <t>Earnings after tax</t>
        </is>
      </c>
      <c r="C25" t="n">
        <v>1373</v>
      </c>
      <c r="D25" t="n">
        <v>1146</v>
      </c>
      <c r="E25" t="n">
        <v>1045</v>
      </c>
      <c r="F25" t="n">
        <v>1226</v>
      </c>
      <c r="G25" t="n">
        <v>1215</v>
      </c>
      <c r="H25" t="n">
        <v>1065</v>
      </c>
      <c r="I25" t="n">
        <v>939.2</v>
      </c>
      <c r="J25" t="n">
        <v>933.7</v>
      </c>
      <c r="K25" t="n">
        <v>676.8</v>
      </c>
      <c r="L25" t="n">
        <v>830.9</v>
      </c>
      <c r="M25" t="n">
        <v>771.5</v>
      </c>
      <c r="N25" t="n">
        <v>-135</v>
      </c>
      <c r="O25" t="n">
        <v>814.9</v>
      </c>
      <c r="P25" t="n">
        <v>517.1</v>
      </c>
      <c r="Q25" t="n">
        <v>81.40000000000001</v>
      </c>
      <c r="R25" t="n">
        <v>368.9</v>
      </c>
      <c r="S25" t="n">
        <v>410.7</v>
      </c>
      <c r="T25" t="n">
        <v>282.2</v>
      </c>
      <c r="U25" t="n">
        <v>35.6</v>
      </c>
      <c r="V25" t="n">
        <v>433.3</v>
      </c>
      <c r="W25" t="n">
        <v>249.6</v>
      </c>
    </row>
    <row r="26">
      <c r="A26" s="5" t="inlineStr">
        <is>
          <t>Minderheitenanteil</t>
        </is>
      </c>
      <c r="B26" s="5" t="inlineStr">
        <is>
          <t>Minority Share</t>
        </is>
      </c>
      <c r="C26" t="n">
        <v>-89.2</v>
      </c>
      <c r="D26" t="n">
        <v>-86</v>
      </c>
      <c r="E26" t="n">
        <v>-86</v>
      </c>
      <c r="F26" t="n">
        <v>-55.2</v>
      </c>
      <c r="G26" t="n">
        <v>-64</v>
      </c>
      <c r="H26" t="n">
        <v>-79.5</v>
      </c>
      <c r="I26" t="n">
        <v>-43.8</v>
      </c>
      <c r="J26" t="n">
        <v>-75.40000000000001</v>
      </c>
      <c r="K26" t="n">
        <v>-70.8</v>
      </c>
      <c r="L26" t="n">
        <v>-82</v>
      </c>
      <c r="M26" t="n">
        <v>-40.3</v>
      </c>
      <c r="N26" t="n">
        <v>8</v>
      </c>
      <c r="O26" t="n">
        <v>-116.4</v>
      </c>
      <c r="P26" t="n">
        <v>-88.40000000000001</v>
      </c>
      <c r="Q26" t="n">
        <v>-32.1</v>
      </c>
      <c r="R26" t="n">
        <v>-59.8</v>
      </c>
      <c r="S26" t="n">
        <v>-56</v>
      </c>
      <c r="T26" t="n">
        <v>-15</v>
      </c>
      <c r="U26" t="n">
        <v>-24.6</v>
      </c>
      <c r="V26" t="n">
        <v>-68.40000000000001</v>
      </c>
      <c r="W26" t="n">
        <v>-48.1</v>
      </c>
    </row>
    <row r="27">
      <c r="A27" s="5" t="inlineStr">
        <is>
          <t>Jahresüberschuss/-fehlbetrag</t>
        </is>
      </c>
      <c r="B27" s="5" t="inlineStr">
        <is>
          <t>Net Profit</t>
        </is>
      </c>
      <c r="C27" t="n">
        <v>1284</v>
      </c>
      <c r="D27" t="n">
        <v>1060</v>
      </c>
      <c r="E27" t="n">
        <v>958.6</v>
      </c>
      <c r="F27" t="n">
        <v>1171</v>
      </c>
      <c r="G27" t="n">
        <v>1151</v>
      </c>
      <c r="H27" t="n">
        <v>985.6</v>
      </c>
      <c r="I27" t="n">
        <v>895.5</v>
      </c>
      <c r="J27" t="n">
        <v>858.3</v>
      </c>
      <c r="K27" t="n">
        <v>606</v>
      </c>
      <c r="L27" t="n">
        <v>748.9</v>
      </c>
      <c r="M27" t="n">
        <v>731.2</v>
      </c>
      <c r="N27" t="n">
        <v>-127</v>
      </c>
      <c r="O27" t="n">
        <v>733.7</v>
      </c>
      <c r="P27" t="n">
        <v>514.4</v>
      </c>
      <c r="Q27" t="n">
        <v>49.3</v>
      </c>
      <c r="R27" t="n">
        <v>309.1</v>
      </c>
      <c r="S27" t="n">
        <v>354.8</v>
      </c>
      <c r="T27" t="n">
        <v>267.2</v>
      </c>
      <c r="U27" t="n">
        <v>11.1</v>
      </c>
      <c r="V27" t="n">
        <v>364.9</v>
      </c>
      <c r="W27" t="n">
        <v>201.6</v>
      </c>
    </row>
    <row r="28">
      <c r="A28" s="5" t="inlineStr">
        <is>
          <t>Summe Aktiva</t>
        </is>
      </c>
      <c r="B28" s="5" t="inlineStr">
        <is>
          <t>Total Assets</t>
        </is>
      </c>
      <c r="C28" t="n">
        <v>71356</v>
      </c>
      <c r="D28" t="n">
        <v>64509</v>
      </c>
      <c r="E28" t="n">
        <v>61197</v>
      </c>
      <c r="F28" t="n">
        <v>63529</v>
      </c>
      <c r="G28" t="n">
        <v>63215</v>
      </c>
      <c r="H28" t="n">
        <v>60458</v>
      </c>
      <c r="I28" t="n">
        <v>53916</v>
      </c>
      <c r="J28" t="n">
        <v>54812</v>
      </c>
      <c r="K28" t="n">
        <v>49867</v>
      </c>
      <c r="L28" t="n">
        <v>46725</v>
      </c>
      <c r="M28" t="n">
        <v>42264</v>
      </c>
      <c r="N28" t="n">
        <v>38002</v>
      </c>
      <c r="O28" t="n">
        <v>37068</v>
      </c>
      <c r="P28" t="n">
        <v>41386</v>
      </c>
      <c r="Q28" t="n">
        <v>39789</v>
      </c>
      <c r="R28" t="n">
        <v>35372</v>
      </c>
      <c r="S28" t="n">
        <v>32975</v>
      </c>
      <c r="T28" t="n">
        <v>33579</v>
      </c>
      <c r="U28" t="n">
        <v>32648</v>
      </c>
      <c r="V28" t="n">
        <v>23498</v>
      </c>
      <c r="W28" t="n">
        <v>19355</v>
      </c>
    </row>
    <row r="29">
      <c r="A29" s="5" t="inlineStr">
        <is>
          <t>Summe Fremdkapital</t>
        </is>
      </c>
      <c r="B29" s="5" t="inlineStr">
        <is>
          <t>Total Liabilities</t>
        </is>
      </c>
      <c r="C29" t="n">
        <v>60002</v>
      </c>
      <c r="D29" t="n">
        <v>54967</v>
      </c>
      <c r="E29" t="n">
        <v>51910</v>
      </c>
      <c r="F29" t="n">
        <v>53788</v>
      </c>
      <c r="G29" t="n">
        <v>54438</v>
      </c>
      <c r="H29" t="n">
        <v>52205</v>
      </c>
      <c r="I29" t="n">
        <v>47386</v>
      </c>
      <c r="J29" t="n">
        <v>48071</v>
      </c>
      <c r="K29" t="n">
        <v>44260</v>
      </c>
      <c r="L29" t="n">
        <v>41607</v>
      </c>
      <c r="M29" t="n">
        <v>38010</v>
      </c>
      <c r="N29" t="n">
        <v>34670</v>
      </c>
      <c r="O29" t="n">
        <v>33147</v>
      </c>
      <c r="P29" t="n">
        <v>37880</v>
      </c>
      <c r="Q29" t="n">
        <v>36632</v>
      </c>
      <c r="R29" t="n">
        <v>32280</v>
      </c>
      <c r="S29" t="n">
        <v>30078</v>
      </c>
      <c r="T29" t="n">
        <v>31439</v>
      </c>
      <c r="U29" t="n">
        <v>30668</v>
      </c>
      <c r="V29" t="n">
        <v>21630</v>
      </c>
      <c r="W29" t="n">
        <v>17824</v>
      </c>
    </row>
    <row r="30">
      <c r="A30" s="5" t="inlineStr">
        <is>
          <t>Minderheitenanteil</t>
        </is>
      </c>
      <c r="B30" s="5" t="inlineStr">
        <is>
          <t>Minority Share</t>
        </is>
      </c>
      <c r="C30" t="n">
        <v>826.5</v>
      </c>
      <c r="D30" t="n">
        <v>765.2</v>
      </c>
      <c r="E30" t="n">
        <v>758.1</v>
      </c>
      <c r="F30" t="n">
        <v>743.3</v>
      </c>
      <c r="G30" t="n">
        <v>709.1</v>
      </c>
      <c r="H30" t="n">
        <v>702.2</v>
      </c>
      <c r="I30" t="n">
        <v>641.6</v>
      </c>
      <c r="J30" t="n">
        <v>684.5</v>
      </c>
      <c r="K30" t="n">
        <v>636</v>
      </c>
      <c r="L30" t="n">
        <v>608.9</v>
      </c>
      <c r="M30" t="n">
        <v>542.1</v>
      </c>
      <c r="N30" t="n">
        <v>501.4</v>
      </c>
      <c r="O30" t="n">
        <v>572.7</v>
      </c>
      <c r="P30" t="n">
        <v>608.6</v>
      </c>
      <c r="Q30" t="n">
        <v>556.5</v>
      </c>
      <c r="R30" t="n">
        <v>535</v>
      </c>
      <c r="S30" t="n">
        <v>491.8</v>
      </c>
      <c r="T30" t="n">
        <v>400.4</v>
      </c>
      <c r="U30" t="n">
        <v>307.8</v>
      </c>
      <c r="V30" t="n">
        <v>294.1</v>
      </c>
      <c r="W30" t="n">
        <v>294.8</v>
      </c>
    </row>
    <row r="31">
      <c r="A31" s="5" t="inlineStr">
        <is>
          <t>Summe Eigenkapital</t>
        </is>
      </c>
      <c r="B31" s="5" t="inlineStr">
        <is>
          <t>Equity</t>
        </is>
      </c>
      <c r="C31" t="n">
        <v>10528</v>
      </c>
      <c r="D31" t="n">
        <v>8777</v>
      </c>
      <c r="E31" t="n">
        <v>8529</v>
      </c>
      <c r="F31" t="n">
        <v>8997</v>
      </c>
      <c r="G31" t="n">
        <v>8068</v>
      </c>
      <c r="H31" t="n">
        <v>7551</v>
      </c>
      <c r="I31" t="n">
        <v>5888</v>
      </c>
      <c r="J31" t="n">
        <v>6056</v>
      </c>
      <c r="K31" t="n">
        <v>4971</v>
      </c>
      <c r="L31" t="n">
        <v>4509</v>
      </c>
      <c r="M31" t="n">
        <v>3712</v>
      </c>
      <c r="N31" t="n">
        <v>2830</v>
      </c>
      <c r="O31" t="n">
        <v>3349</v>
      </c>
      <c r="P31" t="n">
        <v>2898</v>
      </c>
      <c r="Q31" t="n">
        <v>2601</v>
      </c>
      <c r="R31" t="n">
        <v>2557</v>
      </c>
      <c r="S31" t="n">
        <v>2405</v>
      </c>
      <c r="T31" t="n">
        <v>1740</v>
      </c>
      <c r="U31" t="n">
        <v>1672</v>
      </c>
      <c r="V31" t="n">
        <v>1573</v>
      </c>
      <c r="W31" t="n">
        <v>1236</v>
      </c>
    </row>
    <row r="32">
      <c r="A32" s="5" t="inlineStr">
        <is>
          <t>Summe Passiva</t>
        </is>
      </c>
      <c r="B32" s="5" t="inlineStr">
        <is>
          <t>Liabilities &amp; Shareholder Equity</t>
        </is>
      </c>
      <c r="C32" t="n">
        <v>71356</v>
      </c>
      <c r="D32" t="n">
        <v>64509</v>
      </c>
      <c r="E32" t="n">
        <v>61197</v>
      </c>
      <c r="F32" t="n">
        <v>63529</v>
      </c>
      <c r="G32" t="n">
        <v>63215</v>
      </c>
      <c r="H32" t="n">
        <v>60458</v>
      </c>
      <c r="I32" t="n">
        <v>53916</v>
      </c>
      <c r="J32" t="n">
        <v>54812</v>
      </c>
      <c r="K32" t="n">
        <v>49867</v>
      </c>
      <c r="L32" t="n">
        <v>46725</v>
      </c>
      <c r="M32" t="n">
        <v>42264</v>
      </c>
      <c r="N32" t="n">
        <v>38002</v>
      </c>
      <c r="O32" t="n">
        <v>37068</v>
      </c>
      <c r="P32" t="n">
        <v>41386</v>
      </c>
      <c r="Q32" t="n">
        <v>39789</v>
      </c>
      <c r="R32" t="n">
        <v>35372</v>
      </c>
      <c r="S32" t="n">
        <v>32975</v>
      </c>
      <c r="T32" t="n">
        <v>33579</v>
      </c>
      <c r="U32" t="n">
        <v>32648</v>
      </c>
      <c r="V32" t="n">
        <v>23498</v>
      </c>
      <c r="W32" t="n">
        <v>19355</v>
      </c>
    </row>
    <row r="33">
      <c r="A33" s="5" t="inlineStr">
        <is>
          <t>Mio.Aktien im Umlauf</t>
        </is>
      </c>
      <c r="B33" s="5" t="inlineStr">
        <is>
          <t>Million shares outstanding</t>
        </is>
      </c>
      <c r="C33" t="n">
        <v>120.6</v>
      </c>
      <c r="D33" t="n">
        <v>120.6</v>
      </c>
      <c r="E33" t="n">
        <v>120.6</v>
      </c>
      <c r="F33" t="n">
        <v>120.6</v>
      </c>
      <c r="G33" t="n">
        <v>120.6</v>
      </c>
      <c r="H33" t="n">
        <v>120.6</v>
      </c>
      <c r="I33" t="n">
        <v>120.6</v>
      </c>
      <c r="J33" t="n">
        <v>120.6</v>
      </c>
      <c r="K33" t="n">
        <v>120.6</v>
      </c>
      <c r="L33" t="n">
        <v>120.6</v>
      </c>
      <c r="M33" t="n">
        <v>120.6</v>
      </c>
      <c r="N33" t="n">
        <v>120.6</v>
      </c>
      <c r="O33" t="n">
        <v>120.6</v>
      </c>
      <c r="P33" t="n">
        <v>120.6</v>
      </c>
      <c r="Q33" t="n">
        <v>120.6</v>
      </c>
      <c r="R33" t="n">
        <v>120.6</v>
      </c>
      <c r="S33" t="n">
        <v>120.6</v>
      </c>
      <c r="T33" t="n">
        <v>97.2</v>
      </c>
      <c r="U33" t="n">
        <v>97.2</v>
      </c>
      <c r="V33" t="n">
        <v>88.5</v>
      </c>
      <c r="W33" t="inlineStr">
        <is>
          <t>-</t>
        </is>
      </c>
    </row>
    <row r="34">
      <c r="A34" s="5" t="inlineStr">
        <is>
          <t>Ergebnis je Aktie (brutto)</t>
        </is>
      </c>
      <c r="B34" s="5" t="inlineStr">
        <is>
          <t>Earnings per share</t>
        </is>
      </c>
      <c r="C34" t="n">
        <v>14.64</v>
      </c>
      <c r="D34" t="n">
        <v>12.59</v>
      </c>
      <c r="E34" t="n">
        <v>10.72</v>
      </c>
      <c r="F34" t="n">
        <v>13.41</v>
      </c>
      <c r="G34" t="n">
        <v>13.86</v>
      </c>
      <c r="H34" t="n">
        <v>11.37</v>
      </c>
      <c r="I34" t="n">
        <v>9.140000000000001</v>
      </c>
      <c r="J34" t="n">
        <v>10.8</v>
      </c>
      <c r="K34" t="n">
        <v>6.15</v>
      </c>
      <c r="L34" t="n">
        <v>9.029999999999999</v>
      </c>
      <c r="M34" t="n">
        <v>8.82</v>
      </c>
      <c r="N34" t="n">
        <v>0.59</v>
      </c>
      <c r="O34" t="n">
        <v>7.15</v>
      </c>
      <c r="P34" t="n">
        <v>6.15</v>
      </c>
      <c r="Q34" t="n">
        <v>0.4</v>
      </c>
      <c r="R34" t="n">
        <v>4.23</v>
      </c>
      <c r="S34" t="n">
        <v>5.62</v>
      </c>
      <c r="T34" t="n">
        <v>4.25</v>
      </c>
      <c r="U34" t="n">
        <v>0.55</v>
      </c>
      <c r="V34" t="n">
        <v>3.44</v>
      </c>
      <c r="W34" t="inlineStr">
        <is>
          <t>-</t>
        </is>
      </c>
    </row>
    <row r="35">
      <c r="A35" s="5" t="inlineStr">
        <is>
          <t>Ergebnis je Aktie (unverwässert)</t>
        </is>
      </c>
      <c r="B35" s="5" t="inlineStr">
        <is>
          <t>Basic Earnings per share</t>
        </is>
      </c>
      <c r="C35" t="n">
        <v>10.65</v>
      </c>
      <c r="D35" t="n">
        <v>8.789999999999999</v>
      </c>
      <c r="E35" t="n">
        <v>7.95</v>
      </c>
      <c r="F35" t="n">
        <v>9.710000000000001</v>
      </c>
      <c r="G35" t="n">
        <v>9.539999999999999</v>
      </c>
      <c r="H35" t="n">
        <v>8.17</v>
      </c>
      <c r="I35" t="n">
        <v>7.43</v>
      </c>
      <c r="J35" t="n">
        <v>7.12</v>
      </c>
      <c r="K35" t="n">
        <v>5.02</v>
      </c>
      <c r="L35" t="n">
        <v>6.21</v>
      </c>
      <c r="M35" t="n">
        <v>6.06</v>
      </c>
      <c r="N35" t="n">
        <v>-1.05</v>
      </c>
      <c r="O35" t="n">
        <v>6.08</v>
      </c>
      <c r="P35" t="n">
        <v>4.27</v>
      </c>
      <c r="Q35" t="n">
        <v>0.41</v>
      </c>
      <c r="R35" t="n">
        <v>2.56</v>
      </c>
      <c r="S35" t="n">
        <v>3.24</v>
      </c>
      <c r="T35" t="n">
        <v>2.75</v>
      </c>
      <c r="U35" t="n">
        <v>0.11</v>
      </c>
      <c r="V35" t="n">
        <v>4.13</v>
      </c>
      <c r="W35" t="n">
        <v>2.29</v>
      </c>
    </row>
    <row r="36">
      <c r="A36" s="5" t="inlineStr">
        <is>
          <t>Ergebnis je Aktie (verwässert)</t>
        </is>
      </c>
      <c r="B36" s="5" t="inlineStr">
        <is>
          <t>Diluted Earnings per share</t>
        </is>
      </c>
      <c r="C36" t="n">
        <v>10.65</v>
      </c>
      <c r="D36" t="n">
        <v>8.789999999999999</v>
      </c>
      <c r="E36" t="n">
        <v>7.95</v>
      </c>
      <c r="F36" t="n">
        <v>9.710000000000001</v>
      </c>
      <c r="G36" t="n">
        <v>9.539999999999999</v>
      </c>
      <c r="H36" t="n">
        <v>8.17</v>
      </c>
      <c r="I36" t="n">
        <v>7.43</v>
      </c>
      <c r="J36" t="n">
        <v>7.12</v>
      </c>
      <c r="K36" t="n">
        <v>5.02</v>
      </c>
      <c r="L36" t="n">
        <v>6.21</v>
      </c>
      <c r="M36" t="n">
        <v>6.06</v>
      </c>
      <c r="N36" t="n">
        <v>-1.05</v>
      </c>
      <c r="O36" t="n">
        <v>6.08</v>
      </c>
      <c r="P36" t="n">
        <v>4.27</v>
      </c>
      <c r="Q36" t="n">
        <v>0.41</v>
      </c>
      <c r="R36" t="n">
        <v>2.56</v>
      </c>
      <c r="S36" t="n">
        <v>3.24</v>
      </c>
      <c r="T36" t="n">
        <v>2.75</v>
      </c>
      <c r="U36" t="n">
        <v>0.11</v>
      </c>
      <c r="V36" t="n">
        <v>4.13</v>
      </c>
      <c r="W36" t="n">
        <v>2.29</v>
      </c>
    </row>
    <row r="37">
      <c r="A37" s="5" t="inlineStr">
        <is>
          <t>Dividende je Aktie</t>
        </is>
      </c>
      <c r="B37" s="5" t="inlineStr">
        <is>
          <t>Dividend per share</t>
        </is>
      </c>
      <c r="C37" t="n">
        <v>4</v>
      </c>
      <c r="D37" t="n">
        <v>3.75</v>
      </c>
      <c r="E37" t="n">
        <v>3.5</v>
      </c>
      <c r="F37" t="n">
        <v>3.5</v>
      </c>
      <c r="G37" t="n">
        <v>3.25</v>
      </c>
      <c r="H37" t="n">
        <v>3</v>
      </c>
      <c r="I37" t="n">
        <v>3</v>
      </c>
      <c r="J37" t="n">
        <v>2.6</v>
      </c>
      <c r="K37" t="n">
        <v>2.1</v>
      </c>
      <c r="L37" t="n">
        <v>2.3</v>
      </c>
      <c r="M37" t="n">
        <v>2.1</v>
      </c>
      <c r="N37" t="inlineStr">
        <is>
          <t>-</t>
        </is>
      </c>
      <c r="O37" t="n">
        <v>2.3</v>
      </c>
      <c r="P37" t="n">
        <v>1.6</v>
      </c>
      <c r="Q37" t="inlineStr">
        <is>
          <t>-</t>
        </is>
      </c>
      <c r="R37" t="n">
        <v>1</v>
      </c>
      <c r="S37" t="n">
        <v>0.95</v>
      </c>
      <c r="T37" t="n">
        <v>0.85</v>
      </c>
      <c r="U37" t="inlineStr">
        <is>
          <t>-</t>
        </is>
      </c>
      <c r="V37" t="n">
        <v>1.21</v>
      </c>
      <c r="W37" t="n">
        <v>0.97</v>
      </c>
    </row>
    <row r="38">
      <c r="A38" s="5" t="inlineStr">
        <is>
          <t>Sonderdividende je Aktie</t>
        </is>
      </c>
      <c r="B38" s="5" t="inlineStr">
        <is>
          <t>Special Dividend per share</t>
        </is>
      </c>
      <c r="C38" t="n">
        <v>1.5</v>
      </c>
      <c r="D38" t="n">
        <v>1.5</v>
      </c>
      <c r="E38" t="n">
        <v>1.5</v>
      </c>
      <c r="F38" t="n">
        <v>1.5</v>
      </c>
      <c r="G38" t="n">
        <v>1.5</v>
      </c>
      <c r="H38" t="n">
        <v>1.25</v>
      </c>
      <c r="I38" t="inlineStr">
        <is>
          <t>-</t>
        </is>
      </c>
      <c r="J38" t="n">
        <v>0.4</v>
      </c>
      <c r="K38" t="inlineStr">
        <is>
          <t>-</t>
        </is>
      </c>
      <c r="L38" t="inlineStr">
        <is>
          <t>-</t>
        </is>
      </c>
      <c r="M38" t="inlineStr">
        <is>
          <t>-</t>
        </is>
      </c>
      <c r="N38" t="inlineStr">
        <is>
          <t>-</t>
        </is>
      </c>
      <c r="O38" t="inlineStr">
        <is>
          <t>-</t>
        </is>
      </c>
      <c r="P38" t="inlineStr">
        <is>
          <t>-</t>
        </is>
      </c>
      <c r="Q38" t="inlineStr">
        <is>
          <t>-</t>
        </is>
      </c>
      <c r="R38" t="inlineStr">
        <is>
          <t>-</t>
        </is>
      </c>
      <c r="S38" t="inlineStr">
        <is>
          <t>-</t>
        </is>
      </c>
      <c r="T38" t="inlineStr">
        <is>
          <t>-</t>
        </is>
      </c>
      <c r="U38" t="inlineStr">
        <is>
          <t>-</t>
        </is>
      </c>
      <c r="V38" t="inlineStr">
        <is>
          <t>-</t>
        </is>
      </c>
      <c r="W38" t="inlineStr">
        <is>
          <t>-</t>
        </is>
      </c>
    </row>
    <row r="39">
      <c r="A39" s="5" t="inlineStr">
        <is>
          <t>Dividendenausschüttung in Mio</t>
        </is>
      </c>
      <c r="B39" s="5" t="inlineStr">
        <is>
          <t>Dividend Payment in M</t>
        </is>
      </c>
      <c r="C39" t="n">
        <v>663.3</v>
      </c>
      <c r="D39" t="n">
        <v>633.1</v>
      </c>
      <c r="E39" t="n">
        <v>603</v>
      </c>
      <c r="F39" t="n">
        <v>603</v>
      </c>
      <c r="G39" t="n">
        <v>572.8</v>
      </c>
      <c r="H39" t="n">
        <v>512.5</v>
      </c>
      <c r="I39" t="n">
        <v>361.8</v>
      </c>
      <c r="J39" t="n">
        <v>361.8</v>
      </c>
      <c r="K39" t="n">
        <v>253.3</v>
      </c>
      <c r="L39" t="n">
        <v>277.4</v>
      </c>
      <c r="M39" t="n">
        <v>253.3</v>
      </c>
      <c r="N39" t="inlineStr">
        <is>
          <t>-</t>
        </is>
      </c>
      <c r="O39" t="n">
        <v>277.4</v>
      </c>
      <c r="P39" t="n">
        <v>193</v>
      </c>
      <c r="Q39" t="inlineStr">
        <is>
          <t>-</t>
        </is>
      </c>
      <c r="R39" t="n">
        <v>120.6</v>
      </c>
      <c r="S39" t="n">
        <v>114.6</v>
      </c>
      <c r="T39" t="n">
        <v>82.59999999999999</v>
      </c>
      <c r="U39" t="inlineStr">
        <is>
          <t>-</t>
        </is>
      </c>
      <c r="V39" t="n">
        <v>100</v>
      </c>
      <c r="W39" t="n">
        <v>71.5</v>
      </c>
    </row>
    <row r="40">
      <c r="A40" s="5" t="inlineStr">
        <is>
          <t>Ertrag</t>
        </is>
      </c>
      <c r="B40" s="5" t="inlineStr">
        <is>
          <t>Income</t>
        </is>
      </c>
      <c r="C40" t="n">
        <v>178.2</v>
      </c>
      <c r="D40" t="n">
        <v>156.06</v>
      </c>
      <c r="E40" t="n">
        <v>144.34</v>
      </c>
      <c r="F40" t="n">
        <v>132.41</v>
      </c>
      <c r="G40" t="n">
        <v>134.82</v>
      </c>
      <c r="H40" t="n">
        <v>115.23</v>
      </c>
      <c r="I40" t="n">
        <v>113.11</v>
      </c>
      <c r="J40" t="n">
        <v>115.56</v>
      </c>
      <c r="K40" t="n">
        <v>100.7</v>
      </c>
      <c r="L40" t="n">
        <v>93.89</v>
      </c>
      <c r="M40" t="n">
        <v>86.58</v>
      </c>
      <c r="N40" t="n">
        <v>60.92</v>
      </c>
      <c r="O40" t="n">
        <v>69.78</v>
      </c>
      <c r="P40" t="n">
        <v>68.63</v>
      </c>
      <c r="Q40" t="n">
        <v>73.56</v>
      </c>
      <c r="R40" t="n">
        <v>72.08</v>
      </c>
      <c r="S40" t="n">
        <v>76.58</v>
      </c>
      <c r="T40" t="n">
        <v>88.87</v>
      </c>
      <c r="U40" t="n">
        <v>76.73999999999999</v>
      </c>
      <c r="V40" t="n">
        <v>68.90000000000001</v>
      </c>
      <c r="W40" t="inlineStr">
        <is>
          <t>-</t>
        </is>
      </c>
    </row>
    <row r="41">
      <c r="A41" s="5" t="inlineStr">
        <is>
          <t>Buchwert je Aktie</t>
        </is>
      </c>
      <c r="B41" s="5" t="inlineStr">
        <is>
          <t>Book value per share</t>
        </is>
      </c>
      <c r="C41" t="n">
        <v>87.3</v>
      </c>
      <c r="D41" t="n">
        <v>72.78</v>
      </c>
      <c r="E41" t="n">
        <v>70.72</v>
      </c>
      <c r="F41" t="n">
        <v>74.61</v>
      </c>
      <c r="G41" t="n">
        <v>66.90000000000001</v>
      </c>
      <c r="H41" t="n">
        <v>62.61</v>
      </c>
      <c r="I41" t="n">
        <v>48.83</v>
      </c>
      <c r="J41" t="n">
        <v>50.22</v>
      </c>
      <c r="K41" t="n">
        <v>41.22</v>
      </c>
      <c r="L41" t="n">
        <v>37.39</v>
      </c>
      <c r="M41" t="n">
        <v>30.78</v>
      </c>
      <c r="N41" t="n">
        <v>23.47</v>
      </c>
      <c r="O41" t="n">
        <v>27.77</v>
      </c>
      <c r="P41" t="n">
        <v>24.03</v>
      </c>
      <c r="Q41" t="n">
        <v>21.57</v>
      </c>
      <c r="R41" t="n">
        <v>21.2</v>
      </c>
      <c r="S41" t="n">
        <v>19.94</v>
      </c>
      <c r="T41" t="n">
        <v>17.9</v>
      </c>
      <c r="U41" t="n">
        <v>17.2</v>
      </c>
      <c r="V41" t="n">
        <v>17.78</v>
      </c>
      <c r="W41" t="inlineStr">
        <is>
          <t>-</t>
        </is>
      </c>
    </row>
    <row r="42">
      <c r="A42" s="5" t="inlineStr">
        <is>
          <t>Cashflow je Aktie</t>
        </is>
      </c>
      <c r="B42" s="5" t="inlineStr">
        <is>
          <t>Cashflow per share</t>
        </is>
      </c>
      <c r="C42" t="n">
        <v>20.81</v>
      </c>
      <c r="D42" t="n">
        <v>18.45</v>
      </c>
      <c r="E42" t="n">
        <v>14.05</v>
      </c>
      <c r="F42" t="n">
        <v>19.33</v>
      </c>
      <c r="G42" t="n">
        <v>25.75</v>
      </c>
      <c r="H42" t="n">
        <v>16.01</v>
      </c>
      <c r="I42" t="n">
        <v>18.45</v>
      </c>
      <c r="J42" t="n">
        <v>21.87</v>
      </c>
      <c r="K42" t="n">
        <v>20.92</v>
      </c>
      <c r="L42" t="n">
        <v>13.94</v>
      </c>
      <c r="M42" t="n">
        <v>14.53</v>
      </c>
      <c r="N42" t="n">
        <v>12.1</v>
      </c>
      <c r="O42" t="n">
        <v>7.56</v>
      </c>
      <c r="P42" t="n">
        <v>13.03</v>
      </c>
      <c r="Q42" t="n">
        <v>12.89</v>
      </c>
      <c r="R42" t="n">
        <v>5.04</v>
      </c>
      <c r="S42" t="n">
        <v>15.29</v>
      </c>
      <c r="T42" t="n">
        <v>16.62</v>
      </c>
      <c r="U42" t="n">
        <v>11.56</v>
      </c>
      <c r="V42" t="n">
        <v>-5.15</v>
      </c>
      <c r="W42" t="inlineStr">
        <is>
          <t>-</t>
        </is>
      </c>
    </row>
    <row r="43">
      <c r="A43" s="5" t="inlineStr">
        <is>
          <t>Bilanzsumme je Aktie</t>
        </is>
      </c>
      <c r="B43" s="5" t="inlineStr">
        <is>
          <t>Total assets per share</t>
        </is>
      </c>
      <c r="C43" t="n">
        <v>591.6900000000001</v>
      </c>
      <c r="D43" t="n">
        <v>534.91</v>
      </c>
      <c r="E43" t="n">
        <v>507.45</v>
      </c>
      <c r="F43" t="n">
        <v>526.78</v>
      </c>
      <c r="G43" t="n">
        <v>524.1799999999999</v>
      </c>
      <c r="H43" t="n">
        <v>501.32</v>
      </c>
      <c r="I43" t="n">
        <v>447.07</v>
      </c>
      <c r="J43" t="n">
        <v>454.5</v>
      </c>
      <c r="K43" t="n">
        <v>413.5</v>
      </c>
      <c r="L43" t="n">
        <v>387.44</v>
      </c>
      <c r="M43" t="n">
        <v>350.45</v>
      </c>
      <c r="N43" t="n">
        <v>315.11</v>
      </c>
      <c r="O43" t="n">
        <v>307.37</v>
      </c>
      <c r="P43" t="n">
        <v>343.17</v>
      </c>
      <c r="Q43" t="n">
        <v>329.93</v>
      </c>
      <c r="R43" t="n">
        <v>293.3</v>
      </c>
      <c r="S43" t="n">
        <v>273.42</v>
      </c>
      <c r="T43" t="n">
        <v>345.46</v>
      </c>
      <c r="U43" t="n">
        <v>335.88</v>
      </c>
      <c r="V43" t="n">
        <v>265.51</v>
      </c>
      <c r="W43" t="inlineStr">
        <is>
          <t>-</t>
        </is>
      </c>
    </row>
    <row r="44">
      <c r="A44" s="5" t="inlineStr">
        <is>
          <t>Personal am Ende des Jahres</t>
        </is>
      </c>
      <c r="B44" s="5" t="inlineStr">
        <is>
          <t>Staff at the end of year</t>
        </is>
      </c>
      <c r="C44" t="n">
        <v>3083</v>
      </c>
      <c r="D44" t="n">
        <v>3317</v>
      </c>
      <c r="E44" t="n">
        <v>3251</v>
      </c>
      <c r="F44" t="n">
        <v>2893</v>
      </c>
      <c r="G44" t="n">
        <v>2568</v>
      </c>
      <c r="H44" t="n">
        <v>2534</v>
      </c>
      <c r="I44" t="n">
        <v>2419</v>
      </c>
      <c r="J44" t="n">
        <v>2312</v>
      </c>
      <c r="K44" t="n">
        <v>2217</v>
      </c>
      <c r="L44" t="n">
        <v>2192</v>
      </c>
      <c r="M44" t="n">
        <v>2069</v>
      </c>
      <c r="N44" t="n">
        <v>1812</v>
      </c>
      <c r="O44" t="n">
        <v>1825</v>
      </c>
      <c r="P44" t="n">
        <v>2002</v>
      </c>
      <c r="Q44" t="n">
        <v>1989</v>
      </c>
      <c r="R44" t="n">
        <v>2035</v>
      </c>
      <c r="S44" t="n">
        <v>1972</v>
      </c>
      <c r="T44" t="n">
        <v>2016</v>
      </c>
      <c r="U44" t="n">
        <v>1780</v>
      </c>
      <c r="V44" t="n">
        <v>1528</v>
      </c>
      <c r="W44" t="inlineStr">
        <is>
          <t>-</t>
        </is>
      </c>
    </row>
    <row r="45">
      <c r="A45" s="5" t="inlineStr">
        <is>
          <t>Personalaufwand in Mio. EUR</t>
        </is>
      </c>
      <c r="B45" s="5" t="inlineStr">
        <is>
          <t>Personnel expenses in M</t>
        </is>
      </c>
      <c r="C45" t="n">
        <v>331.2</v>
      </c>
      <c r="D45" t="n">
        <v>344.1</v>
      </c>
      <c r="E45" t="n">
        <v>331.1</v>
      </c>
      <c r="F45" t="n">
        <v>310.7</v>
      </c>
      <c r="G45" t="n">
        <v>299.6</v>
      </c>
      <c r="H45" t="n">
        <v>273.4</v>
      </c>
      <c r="I45" t="n">
        <v>248</v>
      </c>
      <c r="J45" t="n">
        <v>240.2</v>
      </c>
      <c r="K45" t="n">
        <v>213</v>
      </c>
      <c r="L45" t="n">
        <v>192.8</v>
      </c>
      <c r="M45" t="n">
        <v>159.3</v>
      </c>
      <c r="N45" t="n">
        <v>141.1</v>
      </c>
      <c r="O45" t="n">
        <v>133.2</v>
      </c>
      <c r="P45" t="n">
        <v>126.3</v>
      </c>
      <c r="Q45" t="n">
        <v>140.9</v>
      </c>
      <c r="R45" t="n">
        <v>124.7</v>
      </c>
      <c r="S45" t="n">
        <v>120.9</v>
      </c>
      <c r="T45" t="n">
        <v>131.7</v>
      </c>
      <c r="U45" t="n">
        <v>108.7</v>
      </c>
      <c r="V45" t="n">
        <v>95.7</v>
      </c>
      <c r="W45" t="inlineStr">
        <is>
          <t>-</t>
        </is>
      </c>
    </row>
    <row r="46">
      <c r="A46" s="5" t="inlineStr">
        <is>
          <t>Aufwand je Mitarbeiter in EUR</t>
        </is>
      </c>
      <c r="B46" s="5" t="inlineStr">
        <is>
          <t>Effort per employee</t>
        </is>
      </c>
      <c r="C46" t="n">
        <v>107428</v>
      </c>
      <c r="D46" t="n">
        <v>103738</v>
      </c>
      <c r="E46" t="n">
        <v>101846</v>
      </c>
      <c r="F46" t="n">
        <v>107397</v>
      </c>
      <c r="G46" t="n">
        <v>116667</v>
      </c>
      <c r="H46" t="n">
        <v>107893</v>
      </c>
      <c r="I46" t="n">
        <v>102522</v>
      </c>
      <c r="J46" t="n">
        <v>103893</v>
      </c>
      <c r="K46" t="n">
        <v>96076</v>
      </c>
      <c r="L46" t="n">
        <v>87956</v>
      </c>
      <c r="M46" t="n">
        <v>76994</v>
      </c>
      <c r="N46" t="n">
        <v>77870</v>
      </c>
      <c r="O46" t="n">
        <v>72986</v>
      </c>
      <c r="P46" t="n">
        <v>63087</v>
      </c>
      <c r="Q46" t="n">
        <v>70840</v>
      </c>
      <c r="R46" t="n">
        <v>61278</v>
      </c>
      <c r="S46" t="n">
        <v>61308</v>
      </c>
      <c r="T46" t="n">
        <v>65327</v>
      </c>
      <c r="U46" t="n">
        <v>61067</v>
      </c>
      <c r="V46" t="n">
        <v>62631</v>
      </c>
      <c r="W46" t="inlineStr">
        <is>
          <t>-</t>
        </is>
      </c>
    </row>
    <row r="47">
      <c r="A47" s="5" t="inlineStr">
        <is>
          <t>Ertrag je Mitarbeiter in EUR</t>
        </is>
      </c>
      <c r="B47" s="5" t="inlineStr">
        <is>
          <t>Income per employee</t>
        </is>
      </c>
      <c r="C47" t="n">
        <v>6970000</v>
      </c>
      <c r="D47" t="n">
        <v>5670000</v>
      </c>
      <c r="E47" t="n">
        <v>5350000</v>
      </c>
      <c r="F47" t="n">
        <v>5520000</v>
      </c>
      <c r="G47" t="n">
        <v>6330000</v>
      </c>
      <c r="H47" t="n">
        <v>5480000</v>
      </c>
      <c r="I47" t="n">
        <v>5640000</v>
      </c>
      <c r="J47" t="n">
        <v>6030000</v>
      </c>
      <c r="K47" t="n">
        <v>5480000</v>
      </c>
      <c r="L47" t="n">
        <v>5170000</v>
      </c>
      <c r="M47" t="n">
        <v>5050000</v>
      </c>
      <c r="N47" t="n">
        <v>4050000</v>
      </c>
      <c r="O47" t="n">
        <v>4610000</v>
      </c>
      <c r="P47" t="n">
        <v>4130000</v>
      </c>
      <c r="Q47" t="n">
        <v>4460000</v>
      </c>
      <c r="R47" t="n">
        <v>4270000</v>
      </c>
      <c r="S47" t="n">
        <v>4680000</v>
      </c>
      <c r="T47" t="n">
        <v>4280000</v>
      </c>
      <c r="U47" t="n">
        <v>4190000</v>
      </c>
      <c r="V47" t="n">
        <v>3990000</v>
      </c>
      <c r="W47" t="inlineStr">
        <is>
          <t>-</t>
        </is>
      </c>
    </row>
    <row r="48">
      <c r="A48" s="5" t="inlineStr">
        <is>
          <t>Bruttoergebnis je Mitarbeiter in EUR</t>
        </is>
      </c>
      <c r="B48" s="5" t="inlineStr">
        <is>
          <t>Gross Profit per employee</t>
        </is>
      </c>
      <c r="C48" t="inlineStr">
        <is>
          <t>-</t>
        </is>
      </c>
      <c r="D48" t="inlineStr">
        <is>
          <t>-</t>
        </is>
      </c>
      <c r="E48" t="inlineStr">
        <is>
          <t>-</t>
        </is>
      </c>
      <c r="F48" t="inlineStr">
        <is>
          <t>-</t>
        </is>
      </c>
      <c r="G48" t="inlineStr">
        <is>
          <t>-</t>
        </is>
      </c>
      <c r="H48" t="inlineStr">
        <is>
          <t>-</t>
        </is>
      </c>
      <c r="I48" t="inlineStr">
        <is>
          <t>-</t>
        </is>
      </c>
      <c r="J48" t="inlineStr">
        <is>
          <t>-</t>
        </is>
      </c>
      <c r="K48" t="inlineStr">
        <is>
          <t>-</t>
        </is>
      </c>
      <c r="L48" t="inlineStr">
        <is>
          <t>-</t>
        </is>
      </c>
      <c r="M48" t="inlineStr">
        <is>
          <t>-</t>
        </is>
      </c>
      <c r="N48" t="inlineStr">
        <is>
          <t>-</t>
        </is>
      </c>
      <c r="O48" t="inlineStr">
        <is>
          <t>-</t>
        </is>
      </c>
      <c r="P48" t="inlineStr">
        <is>
          <t>-</t>
        </is>
      </c>
      <c r="Q48" t="inlineStr">
        <is>
          <t>-</t>
        </is>
      </c>
      <c r="R48" t="inlineStr">
        <is>
          <t>-</t>
        </is>
      </c>
      <c r="S48" t="inlineStr">
        <is>
          <t>-</t>
        </is>
      </c>
      <c r="T48" t="inlineStr">
        <is>
          <t>-</t>
        </is>
      </c>
      <c r="U48" t="inlineStr">
        <is>
          <t>-</t>
        </is>
      </c>
      <c r="V48" t="inlineStr">
        <is>
          <t>-</t>
        </is>
      </c>
      <c r="W48" t="inlineStr">
        <is>
          <t>-</t>
        </is>
      </c>
    </row>
    <row r="49">
      <c r="A49" s="5" t="inlineStr">
        <is>
          <t>Gewinn je Mitarbeiter in EUR</t>
        </is>
      </c>
      <c r="B49" s="5" t="inlineStr">
        <is>
          <t>Earnings per employee</t>
        </is>
      </c>
      <c r="C49" t="n">
        <v>416542</v>
      </c>
      <c r="D49" t="n">
        <v>319415</v>
      </c>
      <c r="E49" t="n">
        <v>294863</v>
      </c>
      <c r="F49" t="n">
        <v>404839</v>
      </c>
      <c r="G49" t="n">
        <v>448092</v>
      </c>
      <c r="H49" t="n">
        <v>388950</v>
      </c>
      <c r="I49" t="n">
        <v>370194</v>
      </c>
      <c r="J49" t="n">
        <v>371237</v>
      </c>
      <c r="K49" t="n">
        <v>273342</v>
      </c>
      <c r="L49" t="n">
        <v>341651</v>
      </c>
      <c r="M49" t="n">
        <v>353407</v>
      </c>
      <c r="N49" t="n">
        <v>-70088</v>
      </c>
      <c r="O49" t="n">
        <v>402027</v>
      </c>
      <c r="P49" t="n">
        <v>256943</v>
      </c>
      <c r="Q49" t="n">
        <v>24786</v>
      </c>
      <c r="R49" t="n">
        <v>151892</v>
      </c>
      <c r="S49" t="n">
        <v>179919</v>
      </c>
      <c r="T49" t="n">
        <v>132540</v>
      </c>
      <c r="U49" t="n">
        <v>6236</v>
      </c>
      <c r="V49" t="n">
        <v>238809</v>
      </c>
      <c r="W49" t="inlineStr">
        <is>
          <t>-</t>
        </is>
      </c>
    </row>
    <row r="50">
      <c r="A50" s="5" t="inlineStr">
        <is>
          <t>KGV (Kurs/Gewinn)</t>
        </is>
      </c>
      <c r="B50" s="5" t="inlineStr">
        <is>
          <t>PE (price/earnings)</t>
        </is>
      </c>
      <c r="C50" t="n">
        <v>16.2</v>
      </c>
      <c r="D50" t="n">
        <v>13.4</v>
      </c>
      <c r="E50" t="n">
        <v>13.2</v>
      </c>
      <c r="F50" t="n">
        <v>10.6</v>
      </c>
      <c r="G50" t="n">
        <v>11.1</v>
      </c>
      <c r="H50" t="n">
        <v>9.199999999999999</v>
      </c>
      <c r="I50" t="n">
        <v>8.4</v>
      </c>
      <c r="J50" t="n">
        <v>8.300000000000001</v>
      </c>
      <c r="K50" t="n">
        <v>7.6</v>
      </c>
      <c r="L50" t="n">
        <v>6.5</v>
      </c>
      <c r="M50" t="n">
        <v>5.4</v>
      </c>
      <c r="N50" t="inlineStr">
        <is>
          <t>-</t>
        </is>
      </c>
      <c r="O50" t="n">
        <v>5.2</v>
      </c>
      <c r="P50" t="n">
        <v>8.199999999999999</v>
      </c>
      <c r="Q50" t="n">
        <v>73</v>
      </c>
      <c r="R50" t="n">
        <v>11.2</v>
      </c>
      <c r="S50" t="n">
        <v>11.6</v>
      </c>
      <c r="T50" t="n">
        <v>8.800000000000001</v>
      </c>
      <c r="U50" t="n">
        <v>205.5</v>
      </c>
      <c r="V50" t="n">
        <v>7.5</v>
      </c>
      <c r="W50" t="n">
        <v>11.1</v>
      </c>
    </row>
    <row r="51">
      <c r="A51" s="5" t="inlineStr">
        <is>
          <t>KUV (Kurs/Umsatz)</t>
        </is>
      </c>
      <c r="B51" s="5" t="inlineStr">
        <is>
          <t>PS (price/sales)</t>
        </is>
      </c>
      <c r="C51" t="n">
        <v>0.97</v>
      </c>
      <c r="D51" t="n">
        <v>0.75</v>
      </c>
      <c r="E51" t="n">
        <v>0.73</v>
      </c>
      <c r="F51" t="n">
        <v>0.78</v>
      </c>
      <c r="G51" t="n">
        <v>0.78</v>
      </c>
      <c r="H51" t="n">
        <v>0.65</v>
      </c>
      <c r="I51" t="n">
        <v>0.55</v>
      </c>
      <c r="J51" t="n">
        <v>0.51</v>
      </c>
      <c r="K51" t="n">
        <v>0.38</v>
      </c>
      <c r="L51" t="n">
        <v>0.43</v>
      </c>
      <c r="M51" t="n">
        <v>0.38</v>
      </c>
      <c r="N51" t="n">
        <v>0.37</v>
      </c>
      <c r="O51" t="n">
        <v>0.45</v>
      </c>
      <c r="P51" t="n">
        <v>0.51</v>
      </c>
      <c r="Q51" t="n">
        <v>0.41</v>
      </c>
      <c r="R51" t="n">
        <v>0.4</v>
      </c>
      <c r="S51" t="n">
        <v>0.49</v>
      </c>
      <c r="T51" t="n">
        <v>0.27</v>
      </c>
      <c r="U51" t="n">
        <v>0.29</v>
      </c>
      <c r="V51" t="n">
        <v>0.45</v>
      </c>
      <c r="W51" t="inlineStr">
        <is>
          <t>-</t>
        </is>
      </c>
    </row>
    <row r="52">
      <c r="A52" s="5" t="inlineStr">
        <is>
          <t>KBV (Kurs/Buchwert)</t>
        </is>
      </c>
      <c r="B52" s="5" t="inlineStr">
        <is>
          <t>PB (price/book value)</t>
        </is>
      </c>
      <c r="C52" t="n">
        <v>1.97</v>
      </c>
      <c r="D52" t="n">
        <v>1.62</v>
      </c>
      <c r="E52" t="n">
        <v>1.48</v>
      </c>
      <c r="F52" t="n">
        <v>1.38</v>
      </c>
      <c r="G52" t="n">
        <v>1.58</v>
      </c>
      <c r="H52" t="n">
        <v>1.2</v>
      </c>
      <c r="I52" t="n">
        <v>1.28</v>
      </c>
      <c r="J52" t="n">
        <v>1.17</v>
      </c>
      <c r="K52" t="n">
        <v>0.93</v>
      </c>
      <c r="L52" t="n">
        <v>1.07</v>
      </c>
      <c r="M52" t="n">
        <v>1.07</v>
      </c>
      <c r="N52" t="n">
        <v>0.96</v>
      </c>
      <c r="O52" t="n">
        <v>1.14</v>
      </c>
      <c r="P52" t="n">
        <v>1.46</v>
      </c>
      <c r="Q52" t="n">
        <v>1.39</v>
      </c>
      <c r="R52" t="n">
        <v>1.36</v>
      </c>
      <c r="S52" t="n">
        <v>1.89</v>
      </c>
      <c r="T52" t="n">
        <v>1.36</v>
      </c>
      <c r="U52" t="n">
        <v>1.31</v>
      </c>
      <c r="V52" t="n">
        <v>1.75</v>
      </c>
      <c r="W52" t="inlineStr">
        <is>
          <t>-</t>
        </is>
      </c>
    </row>
    <row r="53">
      <c r="A53" s="5" t="inlineStr">
        <is>
          <t>KCV (Kurs/Cashflow)</t>
        </is>
      </c>
      <c r="B53" s="5" t="inlineStr">
        <is>
          <t>PC (price/cashflow)</t>
        </is>
      </c>
      <c r="C53" t="n">
        <v>8.279999999999999</v>
      </c>
      <c r="D53" t="n">
        <v>6.38</v>
      </c>
      <c r="E53" t="n">
        <v>7.47</v>
      </c>
      <c r="F53" t="n">
        <v>5.32</v>
      </c>
      <c r="G53" t="n">
        <v>4.1</v>
      </c>
      <c r="H53" t="n">
        <v>4.68</v>
      </c>
      <c r="I53" t="n">
        <v>3.38</v>
      </c>
      <c r="J53" t="n">
        <v>2.7</v>
      </c>
      <c r="K53" t="n">
        <v>1.83</v>
      </c>
      <c r="L53" t="n">
        <v>2.88</v>
      </c>
      <c r="M53" t="n">
        <v>2.26</v>
      </c>
      <c r="N53" t="n">
        <v>1.86</v>
      </c>
      <c r="O53" t="n">
        <v>4.17</v>
      </c>
      <c r="P53" t="n">
        <v>2.69</v>
      </c>
      <c r="Q53" t="n">
        <v>2.32</v>
      </c>
      <c r="R53" t="n">
        <v>5.7</v>
      </c>
      <c r="S53" t="n">
        <v>2.47</v>
      </c>
      <c r="T53" t="n">
        <v>1.46</v>
      </c>
      <c r="U53" t="n">
        <v>1.95</v>
      </c>
      <c r="V53" t="n">
        <v>-6.06</v>
      </c>
      <c r="W53" t="inlineStr">
        <is>
          <t>-</t>
        </is>
      </c>
    </row>
    <row r="54">
      <c r="A54" s="5" t="inlineStr">
        <is>
          <t>Dividendenrendite in %</t>
        </is>
      </c>
      <c r="B54" s="5" t="inlineStr">
        <is>
          <t>Dividend Yield in %</t>
        </is>
      </c>
      <c r="C54" t="n">
        <v>2.32</v>
      </c>
      <c r="D54" t="n">
        <v>3.19</v>
      </c>
      <c r="E54" t="n">
        <v>3.34</v>
      </c>
      <c r="F54" t="n">
        <v>3.4</v>
      </c>
      <c r="G54" t="n">
        <v>3.08</v>
      </c>
      <c r="H54" t="n">
        <v>4</v>
      </c>
      <c r="I54" t="n">
        <v>4.81</v>
      </c>
      <c r="J54" t="n">
        <v>4.41</v>
      </c>
      <c r="K54" t="n">
        <v>5.48</v>
      </c>
      <c r="L54" t="n">
        <v>5.73</v>
      </c>
      <c r="M54" t="n">
        <v>6.4</v>
      </c>
      <c r="N54" t="inlineStr">
        <is>
          <t>-</t>
        </is>
      </c>
      <c r="O54" t="n">
        <v>7.29</v>
      </c>
      <c r="P54" t="n">
        <v>4.56</v>
      </c>
      <c r="Q54" t="inlineStr">
        <is>
          <t>-</t>
        </is>
      </c>
      <c r="R54" t="n">
        <v>3.48</v>
      </c>
      <c r="S54" t="n">
        <v>2.52</v>
      </c>
      <c r="T54" t="n">
        <v>3.5</v>
      </c>
      <c r="U54" t="inlineStr">
        <is>
          <t>-</t>
        </is>
      </c>
      <c r="V54" t="n">
        <v>3.88</v>
      </c>
      <c r="W54" t="n">
        <v>3.83</v>
      </c>
    </row>
    <row r="55">
      <c r="A55" s="5" t="inlineStr">
        <is>
          <t>Gewinnrendite in %</t>
        </is>
      </c>
      <c r="B55" s="5" t="inlineStr">
        <is>
          <t>Return on profit in %</t>
        </is>
      </c>
      <c r="C55" t="n">
        <v>6.2</v>
      </c>
      <c r="D55" t="n">
        <v>7.5</v>
      </c>
      <c r="E55" t="n">
        <v>7.6</v>
      </c>
      <c r="F55" t="n">
        <v>9.4</v>
      </c>
      <c r="G55" t="n">
        <v>9</v>
      </c>
      <c r="H55" t="n">
        <v>10.9</v>
      </c>
      <c r="I55" t="n">
        <v>11.9</v>
      </c>
      <c r="J55" t="n">
        <v>12.1</v>
      </c>
      <c r="K55" t="n">
        <v>13.1</v>
      </c>
      <c r="L55" t="n">
        <v>15.5</v>
      </c>
      <c r="M55" t="n">
        <v>18.5</v>
      </c>
      <c r="N55" t="n">
        <v>-4.7</v>
      </c>
      <c r="O55" t="n">
        <v>19.3</v>
      </c>
      <c r="P55" t="n">
        <v>12.2</v>
      </c>
      <c r="Q55" t="n">
        <v>1.4</v>
      </c>
      <c r="R55" t="n">
        <v>8.9</v>
      </c>
      <c r="S55" t="n">
        <v>8.6</v>
      </c>
      <c r="T55" t="n">
        <v>11.3</v>
      </c>
      <c r="U55" t="n">
        <v>0.5</v>
      </c>
      <c r="V55" t="n">
        <v>13.2</v>
      </c>
      <c r="W55" t="n">
        <v>9</v>
      </c>
    </row>
    <row r="56">
      <c r="A56" s="5" t="inlineStr">
        <is>
          <t>Eigenkapitalrendite in %</t>
        </is>
      </c>
      <c r="B56" s="5" t="inlineStr">
        <is>
          <t>Return on Equity in %</t>
        </is>
      </c>
      <c r="C56" t="n">
        <v>12.2</v>
      </c>
      <c r="D56" t="n">
        <v>12.07</v>
      </c>
      <c r="E56" t="n">
        <v>11.24</v>
      </c>
      <c r="F56" t="n">
        <v>13.02</v>
      </c>
      <c r="G56" t="n">
        <v>14.26</v>
      </c>
      <c r="H56" t="n">
        <v>13.05</v>
      </c>
      <c r="I56" t="n">
        <v>15.21</v>
      </c>
      <c r="J56" t="n">
        <v>14.17</v>
      </c>
      <c r="K56" t="n">
        <v>12.19</v>
      </c>
      <c r="L56" t="n">
        <v>16.61</v>
      </c>
      <c r="M56" t="n">
        <v>19.7</v>
      </c>
      <c r="N56" t="n">
        <v>-4.49</v>
      </c>
      <c r="O56" t="n">
        <v>21.91</v>
      </c>
      <c r="P56" t="n">
        <v>17.75</v>
      </c>
      <c r="Q56" t="n">
        <v>1.9</v>
      </c>
      <c r="R56" t="n">
        <v>12.09</v>
      </c>
      <c r="S56" t="n">
        <v>14.75</v>
      </c>
      <c r="T56" t="n">
        <v>15.36</v>
      </c>
      <c r="U56" t="n">
        <v>0.66</v>
      </c>
      <c r="V56" t="n">
        <v>23.19</v>
      </c>
      <c r="W56" t="n">
        <v>16.31</v>
      </c>
    </row>
    <row r="57">
      <c r="A57" s="5" t="inlineStr">
        <is>
          <t>Gesamtkapitalrendite in %</t>
        </is>
      </c>
      <c r="B57" s="5" t="inlineStr">
        <is>
          <t>Total Return on Investment in %</t>
        </is>
      </c>
      <c r="C57" t="n">
        <v>1.92</v>
      </c>
      <c r="D57" t="n">
        <v>1.76</v>
      </c>
      <c r="E57" t="n">
        <v>1.68</v>
      </c>
      <c r="F57" t="n">
        <v>1.96</v>
      </c>
      <c r="G57" t="n">
        <v>1.95</v>
      </c>
      <c r="H57" t="n">
        <v>1.79</v>
      </c>
      <c r="I57" t="n">
        <v>1.9</v>
      </c>
      <c r="J57" t="n">
        <v>1.76</v>
      </c>
      <c r="K57" t="n">
        <v>1.41</v>
      </c>
      <c r="L57" t="n">
        <v>1.79</v>
      </c>
      <c r="M57" t="n">
        <v>1.91</v>
      </c>
      <c r="N57" t="n">
        <v>-0.13</v>
      </c>
      <c r="O57" t="n">
        <v>2.19</v>
      </c>
      <c r="P57" t="n">
        <v>1.43</v>
      </c>
      <c r="Q57" t="n">
        <v>0.31</v>
      </c>
      <c r="R57" t="n">
        <v>1.06</v>
      </c>
      <c r="S57" t="n">
        <v>1.24</v>
      </c>
      <c r="T57" t="n">
        <v>0.97</v>
      </c>
      <c r="U57" t="n">
        <v>0.03</v>
      </c>
      <c r="V57" t="n">
        <v>1.55</v>
      </c>
      <c r="W57" t="n">
        <v>1.04</v>
      </c>
    </row>
    <row r="58">
      <c r="A58" s="5" t="inlineStr">
        <is>
          <t>Eigenkapitalquote in %</t>
        </is>
      </c>
      <c r="B58" s="5" t="inlineStr">
        <is>
          <t>Equity Ratio in %</t>
        </is>
      </c>
      <c r="C58" t="n">
        <v>14.75</v>
      </c>
      <c r="D58" t="n">
        <v>13.61</v>
      </c>
      <c r="E58" t="n">
        <v>13.94</v>
      </c>
      <c r="F58" t="n">
        <v>14.16</v>
      </c>
      <c r="G58" t="n">
        <v>12.76</v>
      </c>
      <c r="H58" t="n">
        <v>12.49</v>
      </c>
      <c r="I58" t="n">
        <v>10.92</v>
      </c>
      <c r="J58" t="n">
        <v>11.05</v>
      </c>
      <c r="K58" t="n">
        <v>9.970000000000001</v>
      </c>
      <c r="L58" t="n">
        <v>9.65</v>
      </c>
      <c r="M58" t="n">
        <v>8.779999999999999</v>
      </c>
      <c r="N58" t="n">
        <v>7.45</v>
      </c>
      <c r="O58" t="n">
        <v>9.029999999999999</v>
      </c>
      <c r="P58" t="n">
        <v>7</v>
      </c>
      <c r="Q58" t="n">
        <v>6.54</v>
      </c>
      <c r="R58" t="n">
        <v>7.23</v>
      </c>
      <c r="S58" t="n">
        <v>7.29</v>
      </c>
      <c r="T58" t="n">
        <v>5.18</v>
      </c>
      <c r="U58" t="n">
        <v>5.12</v>
      </c>
      <c r="V58" t="n">
        <v>6.7</v>
      </c>
      <c r="W58" t="n">
        <v>6.38</v>
      </c>
    </row>
    <row r="59">
      <c r="A59" s="5" t="inlineStr">
        <is>
          <t>Fremdkapitalquote in %</t>
        </is>
      </c>
      <c r="B59" s="5" t="inlineStr">
        <is>
          <t>Debt Ratio in %</t>
        </is>
      </c>
      <c r="C59" t="n">
        <v>85.25</v>
      </c>
      <c r="D59" t="n">
        <v>86.39</v>
      </c>
      <c r="E59" t="n">
        <v>86.06</v>
      </c>
      <c r="F59" t="n">
        <v>85.84</v>
      </c>
      <c r="G59" t="n">
        <v>87.23999999999999</v>
      </c>
      <c r="H59" t="n">
        <v>87.51000000000001</v>
      </c>
      <c r="I59" t="n">
        <v>89.08</v>
      </c>
      <c r="J59" t="n">
        <v>88.95</v>
      </c>
      <c r="K59" t="n">
        <v>90.03</v>
      </c>
      <c r="L59" t="n">
        <v>90.34999999999999</v>
      </c>
      <c r="M59" t="n">
        <v>91.22</v>
      </c>
      <c r="N59" t="n">
        <v>92.55</v>
      </c>
      <c r="O59" t="n">
        <v>90.97</v>
      </c>
      <c r="P59" t="n">
        <v>93</v>
      </c>
      <c r="Q59" t="n">
        <v>93.45999999999999</v>
      </c>
      <c r="R59" t="n">
        <v>92.77</v>
      </c>
      <c r="S59" t="n">
        <v>92.70999999999999</v>
      </c>
      <c r="T59" t="n">
        <v>94.81999999999999</v>
      </c>
      <c r="U59" t="n">
        <v>94.88</v>
      </c>
      <c r="V59" t="n">
        <v>93.3</v>
      </c>
      <c r="W59" t="n">
        <v>93.62</v>
      </c>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c r="B65" s="5" t="inlineStr"/>
    </row>
    <row r="66">
      <c r="A66" s="5" t="inlineStr">
        <is>
          <t>Gesamtkapitalrentabilität</t>
        </is>
      </c>
      <c r="B66" s="5" t="inlineStr">
        <is>
          <t>ROA Return on Assets in %</t>
        </is>
      </c>
      <c r="C66" t="n">
        <v>1.8</v>
      </c>
      <c r="D66" t="n">
        <v>1.64</v>
      </c>
      <c r="E66" t="n">
        <v>1.57</v>
      </c>
      <c r="F66" t="n">
        <v>1.84</v>
      </c>
      <c r="G66" t="n">
        <v>1.82</v>
      </c>
      <c r="H66" t="n">
        <v>1.63</v>
      </c>
      <c r="I66" t="n">
        <v>1.66</v>
      </c>
      <c r="J66" t="n">
        <v>1.57</v>
      </c>
      <c r="K66" t="n">
        <v>1.22</v>
      </c>
      <c r="L66" t="n">
        <v>1.6</v>
      </c>
      <c r="M66" t="n">
        <v>1.73</v>
      </c>
      <c r="N66" t="n">
        <v>-0.33</v>
      </c>
      <c r="O66" t="n">
        <v>1.98</v>
      </c>
      <c r="P66" t="n">
        <v>1.24</v>
      </c>
      <c r="Q66" t="n">
        <v>0.12</v>
      </c>
      <c r="R66" t="n">
        <v>0.87</v>
      </c>
      <c r="S66" t="n">
        <v>1.08</v>
      </c>
      <c r="T66" t="n">
        <v>0.8</v>
      </c>
      <c r="U66" t="n">
        <v>0.03</v>
      </c>
      <c r="V66" t="n">
        <v>1.55</v>
      </c>
    </row>
    <row r="67">
      <c r="A67" s="5" t="inlineStr">
        <is>
          <t>Ertrag des eingesetzten Kapitals</t>
        </is>
      </c>
      <c r="B67" s="5" t="inlineStr">
        <is>
          <t>ROCE Return on Cap. Empl. in %</t>
        </is>
      </c>
      <c r="C67" t="n">
        <v>2.67</v>
      </c>
      <c r="D67" t="n">
        <v>2.56</v>
      </c>
      <c r="E67" t="n">
        <v>2.3</v>
      </c>
      <c r="F67" t="n">
        <v>2.75</v>
      </c>
      <c r="G67" t="n">
        <v>2.87</v>
      </c>
      <c r="H67" t="n">
        <v>2.51</v>
      </c>
      <c r="I67" t="n">
        <v>2.37</v>
      </c>
      <c r="J67" t="n">
        <v>2.66</v>
      </c>
      <c r="K67" t="n">
        <v>1.76</v>
      </c>
      <c r="L67" t="n">
        <v>2.63</v>
      </c>
      <c r="M67" t="n">
        <v>2.83</v>
      </c>
      <c r="N67" t="n">
        <v>0.41</v>
      </c>
      <c r="O67" t="n">
        <v>2.68</v>
      </c>
      <c r="P67" t="n">
        <v>2.08</v>
      </c>
      <c r="Q67" t="n">
        <v>0.32</v>
      </c>
      <c r="R67" t="n">
        <v>1.73</v>
      </c>
      <c r="S67" t="n">
        <v>2.36</v>
      </c>
      <c r="T67" t="n">
        <v>1.49</v>
      </c>
      <c r="U67" t="n">
        <v>0.17</v>
      </c>
      <c r="V67" t="n">
        <v>1.42</v>
      </c>
    </row>
    <row r="68">
      <c r="A68" s="5" t="inlineStr"/>
      <c r="B68" s="5" t="inlineStr"/>
    </row>
    <row r="69">
      <c r="A69" s="5" t="inlineStr"/>
      <c r="B69" s="5" t="inlineStr"/>
    </row>
    <row r="70">
      <c r="A70" s="5" t="inlineStr">
        <is>
          <t>Operativer Cashflow</t>
        </is>
      </c>
      <c r="B70" s="5" t="inlineStr">
        <is>
          <t>Operating Cashflow in M</t>
        </is>
      </c>
      <c r="C70" t="n">
        <v>998.5679999999999</v>
      </c>
      <c r="D70" t="n">
        <v>769.428</v>
      </c>
      <c r="E70" t="n">
        <v>900.8819999999999</v>
      </c>
      <c r="F70" t="n">
        <v>641.592</v>
      </c>
      <c r="G70" t="n">
        <v>494.4599999999999</v>
      </c>
      <c r="H70" t="n">
        <v>564.4079999999999</v>
      </c>
      <c r="I70" t="n">
        <v>407.628</v>
      </c>
      <c r="J70" t="n">
        <v>325.62</v>
      </c>
      <c r="K70" t="n">
        <v>220.698</v>
      </c>
      <c r="L70" t="n">
        <v>347.328</v>
      </c>
      <c r="M70" t="n">
        <v>272.556</v>
      </c>
      <c r="N70" t="n">
        <v>224.316</v>
      </c>
      <c r="O70" t="n">
        <v>502.902</v>
      </c>
      <c r="P70" t="n">
        <v>324.414</v>
      </c>
      <c r="Q70" t="n">
        <v>279.792</v>
      </c>
      <c r="R70" t="n">
        <v>687.42</v>
      </c>
      <c r="S70" t="n">
        <v>297.882</v>
      </c>
      <c r="T70" t="n">
        <v>141.912</v>
      </c>
      <c r="U70" t="n">
        <v>189.54</v>
      </c>
      <c r="V70" t="n">
        <v>-536.3099999999999</v>
      </c>
    </row>
    <row r="71">
      <c r="A71" s="5" t="inlineStr">
        <is>
          <t>Aktienrückkauf</t>
        </is>
      </c>
      <c r="B71" s="5" t="inlineStr">
        <is>
          <t>Share Buyback in M</t>
        </is>
      </c>
      <c r="C71" t="n">
        <v>0</v>
      </c>
      <c r="D71" t="n">
        <v>0</v>
      </c>
      <c r="E71" t="n">
        <v>0</v>
      </c>
      <c r="F71" t="n">
        <v>0</v>
      </c>
      <c r="G71" t="n">
        <v>0</v>
      </c>
      <c r="H71" t="n">
        <v>0</v>
      </c>
      <c r="I71" t="n">
        <v>0</v>
      </c>
      <c r="J71" t="n">
        <v>0</v>
      </c>
      <c r="K71" t="n">
        <v>0</v>
      </c>
      <c r="L71" t="n">
        <v>0</v>
      </c>
      <c r="M71" t="n">
        <v>0</v>
      </c>
      <c r="N71" t="n">
        <v>0</v>
      </c>
      <c r="O71" t="n">
        <v>0</v>
      </c>
      <c r="P71" t="n">
        <v>0</v>
      </c>
      <c r="Q71" t="n">
        <v>0</v>
      </c>
      <c r="R71" t="n">
        <v>0</v>
      </c>
      <c r="S71" t="n">
        <v>-23.39999999999999</v>
      </c>
      <c r="T71" t="n">
        <v>0</v>
      </c>
      <c r="U71" t="n">
        <v>-8.700000000000003</v>
      </c>
      <c r="V71" t="inlineStr">
        <is>
          <t>-</t>
        </is>
      </c>
    </row>
    <row r="72">
      <c r="A72" s="5" t="inlineStr"/>
      <c r="B72" s="5" t="inlineStr"/>
    </row>
    <row r="73">
      <c r="A73" s="5" t="inlineStr"/>
      <c r="B73" s="5" t="inlineStr"/>
    </row>
    <row r="74">
      <c r="A74" s="5" t="inlineStr"/>
      <c r="B74" s="5" t="inlineStr"/>
    </row>
    <row r="75">
      <c r="A75" s="5" t="inlineStr"/>
      <c r="B75" s="5" t="inlineStr"/>
    </row>
    <row r="76">
      <c r="A76" s="5" t="inlineStr">
        <is>
          <t>Gewinnwachstum 1J in %</t>
        </is>
      </c>
      <c r="B76" s="5" t="inlineStr">
        <is>
          <t>Earnings Growth 1Y in %</t>
        </is>
      </c>
      <c r="C76" t="n">
        <v>21.13</v>
      </c>
      <c r="D76" t="n">
        <v>10.58</v>
      </c>
      <c r="E76" t="n">
        <v>-18.14</v>
      </c>
      <c r="F76" t="n">
        <v>1.74</v>
      </c>
      <c r="G76" t="n">
        <v>16.78</v>
      </c>
      <c r="H76" t="n">
        <v>10.06</v>
      </c>
      <c r="I76" t="n">
        <v>4.33</v>
      </c>
      <c r="J76" t="n">
        <v>41.63</v>
      </c>
      <c r="K76" t="n">
        <v>-19.08</v>
      </c>
      <c r="L76" t="n">
        <v>2.42</v>
      </c>
      <c r="M76" t="n">
        <v>-675.75</v>
      </c>
      <c r="N76" t="n">
        <v>-117.31</v>
      </c>
      <c r="O76" t="n">
        <v>42.63</v>
      </c>
      <c r="P76" t="n">
        <v>943.41</v>
      </c>
      <c r="Q76" t="n">
        <v>-84.05</v>
      </c>
      <c r="R76" t="n">
        <v>-12.88</v>
      </c>
      <c r="S76" t="n">
        <v>32.78</v>
      </c>
      <c r="T76" t="n">
        <v>2307.21</v>
      </c>
      <c r="U76" t="n">
        <v>-96.95999999999999</v>
      </c>
      <c r="V76" t="n">
        <v>81</v>
      </c>
    </row>
    <row r="77">
      <c r="A77" s="5" t="inlineStr">
        <is>
          <t>Gewinnwachstum 3J in %</t>
        </is>
      </c>
      <c r="B77" s="5" t="inlineStr">
        <is>
          <t>Earnings Growth 3Y in %</t>
        </is>
      </c>
      <c r="C77" t="n">
        <v>4.52</v>
      </c>
      <c r="D77" t="n">
        <v>-1.94</v>
      </c>
      <c r="E77" t="n">
        <v>0.13</v>
      </c>
      <c r="F77" t="n">
        <v>9.529999999999999</v>
      </c>
      <c r="G77" t="n">
        <v>10.39</v>
      </c>
      <c r="H77" t="n">
        <v>18.67</v>
      </c>
      <c r="I77" t="n">
        <v>8.960000000000001</v>
      </c>
      <c r="J77" t="n">
        <v>8.32</v>
      </c>
      <c r="K77" t="n">
        <v>-230.8</v>
      </c>
      <c r="L77" t="n">
        <v>-263.55</v>
      </c>
      <c r="M77" t="n">
        <v>-250.14</v>
      </c>
      <c r="N77" t="n">
        <v>289.58</v>
      </c>
      <c r="O77" t="n">
        <v>300.66</v>
      </c>
      <c r="P77" t="n">
        <v>282.16</v>
      </c>
      <c r="Q77" t="n">
        <v>-21.38</v>
      </c>
      <c r="R77" t="n">
        <v>775.7</v>
      </c>
      <c r="S77" t="n">
        <v>747.6799999999999</v>
      </c>
      <c r="T77" t="n">
        <v>763.75</v>
      </c>
      <c r="U77" t="inlineStr">
        <is>
          <t>-</t>
        </is>
      </c>
      <c r="V77" t="inlineStr">
        <is>
          <t>-</t>
        </is>
      </c>
    </row>
    <row r="78">
      <c r="A78" s="5" t="inlineStr">
        <is>
          <t>Gewinnwachstum 5J in %</t>
        </is>
      </c>
      <c r="B78" s="5" t="inlineStr">
        <is>
          <t>Earnings Growth 5Y in %</t>
        </is>
      </c>
      <c r="C78" t="n">
        <v>6.42</v>
      </c>
      <c r="D78" t="n">
        <v>4.2</v>
      </c>
      <c r="E78" t="n">
        <v>2.95</v>
      </c>
      <c r="F78" t="n">
        <v>14.91</v>
      </c>
      <c r="G78" t="n">
        <v>10.74</v>
      </c>
      <c r="H78" t="n">
        <v>7.87</v>
      </c>
      <c r="I78" t="n">
        <v>-129.29</v>
      </c>
      <c r="J78" t="n">
        <v>-153.62</v>
      </c>
      <c r="K78" t="n">
        <v>-153.42</v>
      </c>
      <c r="L78" t="n">
        <v>39.08</v>
      </c>
      <c r="M78" t="n">
        <v>21.79</v>
      </c>
      <c r="N78" t="n">
        <v>154.36</v>
      </c>
      <c r="O78" t="n">
        <v>184.38</v>
      </c>
      <c r="P78" t="n">
        <v>637.29</v>
      </c>
      <c r="Q78" t="n">
        <v>429.22</v>
      </c>
      <c r="R78" t="n">
        <v>462.23</v>
      </c>
      <c r="S78" t="inlineStr">
        <is>
          <t>-</t>
        </is>
      </c>
      <c r="T78" t="inlineStr">
        <is>
          <t>-</t>
        </is>
      </c>
      <c r="U78" t="inlineStr">
        <is>
          <t>-</t>
        </is>
      </c>
      <c r="V78" t="inlineStr">
        <is>
          <t>-</t>
        </is>
      </c>
    </row>
    <row r="79">
      <c r="A79" s="5" t="inlineStr">
        <is>
          <t>Gewinnwachstum 10J in %</t>
        </is>
      </c>
      <c r="B79" s="5" t="inlineStr">
        <is>
          <t>Earnings Growth 10Y in %</t>
        </is>
      </c>
      <c r="C79" t="n">
        <v>7.15</v>
      </c>
      <c r="D79" t="n">
        <v>-62.54</v>
      </c>
      <c r="E79" t="n">
        <v>-75.33</v>
      </c>
      <c r="F79" t="n">
        <v>-69.26000000000001</v>
      </c>
      <c r="G79" t="n">
        <v>24.91</v>
      </c>
      <c r="H79" t="n">
        <v>14.83</v>
      </c>
      <c r="I79" t="n">
        <v>12.53</v>
      </c>
      <c r="J79" t="n">
        <v>15.38</v>
      </c>
      <c r="K79" t="n">
        <v>241.94</v>
      </c>
      <c r="L79" t="n">
        <v>234.15</v>
      </c>
      <c r="M79" t="n">
        <v>242.01</v>
      </c>
      <c r="N79" t="inlineStr">
        <is>
          <t>-</t>
        </is>
      </c>
      <c r="O79" t="inlineStr">
        <is>
          <t>-</t>
        </is>
      </c>
      <c r="P79" t="inlineStr">
        <is>
          <t>-</t>
        </is>
      </c>
      <c r="Q79" t="inlineStr">
        <is>
          <t>-</t>
        </is>
      </c>
      <c r="R79" t="inlineStr">
        <is>
          <t>-</t>
        </is>
      </c>
      <c r="S79" t="inlineStr">
        <is>
          <t>-</t>
        </is>
      </c>
      <c r="T79" t="inlineStr">
        <is>
          <t>-</t>
        </is>
      </c>
      <c r="U79" t="inlineStr">
        <is>
          <t>-</t>
        </is>
      </c>
      <c r="V79" t="inlineStr">
        <is>
          <t>-</t>
        </is>
      </c>
    </row>
    <row r="80">
      <c r="A80" s="5" t="inlineStr">
        <is>
          <t>PEG Ratio</t>
        </is>
      </c>
      <c r="B80" s="5" t="inlineStr">
        <is>
          <t>KGW Kurs/Gewinn/Wachstum</t>
        </is>
      </c>
      <c r="C80" t="n">
        <v>2.52</v>
      </c>
      <c r="D80" t="n">
        <v>3.19</v>
      </c>
      <c r="E80" t="n">
        <v>4.47</v>
      </c>
      <c r="F80" t="n">
        <v>0.71</v>
      </c>
      <c r="G80" t="n">
        <v>1.03</v>
      </c>
      <c r="H80" t="n">
        <v>1.17</v>
      </c>
      <c r="I80" t="n">
        <v>-0.06</v>
      </c>
      <c r="J80" t="n">
        <v>-0.05</v>
      </c>
      <c r="K80" t="n">
        <v>-0.05</v>
      </c>
      <c r="L80" t="n">
        <v>0.17</v>
      </c>
      <c r="M80" t="n">
        <v>0.25</v>
      </c>
      <c r="N80" t="inlineStr">
        <is>
          <t>-</t>
        </is>
      </c>
      <c r="O80" t="n">
        <v>0.03</v>
      </c>
      <c r="P80" t="n">
        <v>0.01</v>
      </c>
      <c r="Q80" t="n">
        <v>0.17</v>
      </c>
      <c r="R80" t="n">
        <v>0.02</v>
      </c>
      <c r="S80" t="inlineStr">
        <is>
          <t>-</t>
        </is>
      </c>
      <c r="T80" t="inlineStr">
        <is>
          <t>-</t>
        </is>
      </c>
      <c r="U80" t="inlineStr">
        <is>
          <t>-</t>
        </is>
      </c>
      <c r="V80" t="inlineStr">
        <is>
          <t>-</t>
        </is>
      </c>
    </row>
    <row r="81">
      <c r="A81" s="5" t="inlineStr">
        <is>
          <t>EBIT-Wachstum 1J in %</t>
        </is>
      </c>
      <c r="B81" s="5" t="inlineStr">
        <is>
          <t>EBIT Growth 1Y in %</t>
        </is>
      </c>
      <c r="C81" t="n">
        <v>16.03</v>
      </c>
      <c r="D81" t="n">
        <v>17.08</v>
      </c>
      <c r="E81" t="n">
        <v>-19.24</v>
      </c>
      <c r="F81" t="n">
        <v>-3.76</v>
      </c>
      <c r="G81" t="n">
        <v>19.71</v>
      </c>
      <c r="H81" t="n">
        <v>19.28</v>
      </c>
      <c r="I81" t="n">
        <v>-12.65</v>
      </c>
      <c r="J81" t="n">
        <v>67.22</v>
      </c>
      <c r="K81" t="n">
        <v>-28.57</v>
      </c>
      <c r="L81" t="n">
        <v>3.33</v>
      </c>
      <c r="M81" t="n">
        <v>669.75</v>
      </c>
      <c r="N81" t="n">
        <v>-84.23999999999999</v>
      </c>
      <c r="O81" t="n">
        <v>14.65</v>
      </c>
      <c r="P81" t="n">
        <v>570.95</v>
      </c>
      <c r="Q81" t="n">
        <v>-78.84</v>
      </c>
      <c r="R81" t="n">
        <v>-21.1</v>
      </c>
      <c r="S81" t="n">
        <v>55.47</v>
      </c>
      <c r="T81" t="n">
        <v>786.8200000000001</v>
      </c>
      <c r="U81" t="n">
        <v>-82.55</v>
      </c>
      <c r="V81" t="n">
        <v>-7.76</v>
      </c>
    </row>
    <row r="82">
      <c r="A82" s="5" t="inlineStr">
        <is>
          <t>EBIT-Wachstum 3J in %</t>
        </is>
      </c>
      <c r="B82" s="5" t="inlineStr">
        <is>
          <t>EBIT Growth 3Y in %</t>
        </is>
      </c>
      <c r="C82" t="n">
        <v>4.62</v>
      </c>
      <c r="D82" t="n">
        <v>-1.97</v>
      </c>
      <c r="E82" t="n">
        <v>-1.1</v>
      </c>
      <c r="F82" t="n">
        <v>11.74</v>
      </c>
      <c r="G82" t="n">
        <v>8.779999999999999</v>
      </c>
      <c r="H82" t="n">
        <v>24.62</v>
      </c>
      <c r="I82" t="n">
        <v>8.67</v>
      </c>
      <c r="J82" t="n">
        <v>13.99</v>
      </c>
      <c r="K82" t="n">
        <v>214.84</v>
      </c>
      <c r="L82" t="n">
        <v>196.28</v>
      </c>
      <c r="M82" t="n">
        <v>200.05</v>
      </c>
      <c r="N82" t="n">
        <v>167.12</v>
      </c>
      <c r="O82" t="n">
        <v>168.92</v>
      </c>
      <c r="P82" t="n">
        <v>157</v>
      </c>
      <c r="Q82" t="n">
        <v>-14.82</v>
      </c>
      <c r="R82" t="n">
        <v>273.73</v>
      </c>
      <c r="S82" t="n">
        <v>253.25</v>
      </c>
      <c r="T82" t="n">
        <v>232.17</v>
      </c>
      <c r="U82" t="inlineStr">
        <is>
          <t>-</t>
        </is>
      </c>
      <c r="V82" t="inlineStr">
        <is>
          <t>-</t>
        </is>
      </c>
    </row>
    <row r="83">
      <c r="A83" s="5" t="inlineStr">
        <is>
          <t>EBIT-Wachstum 5J in %</t>
        </is>
      </c>
      <c r="B83" s="5" t="inlineStr">
        <is>
          <t>EBIT Growth 5Y in %</t>
        </is>
      </c>
      <c r="C83" t="n">
        <v>5.96</v>
      </c>
      <c r="D83" t="n">
        <v>6.61</v>
      </c>
      <c r="E83" t="n">
        <v>0.67</v>
      </c>
      <c r="F83" t="n">
        <v>17.96</v>
      </c>
      <c r="G83" t="n">
        <v>13</v>
      </c>
      <c r="H83" t="n">
        <v>9.720000000000001</v>
      </c>
      <c r="I83" t="n">
        <v>139.82</v>
      </c>
      <c r="J83" t="n">
        <v>125.5</v>
      </c>
      <c r="K83" t="n">
        <v>114.98</v>
      </c>
      <c r="L83" t="n">
        <v>234.89</v>
      </c>
      <c r="M83" t="n">
        <v>218.45</v>
      </c>
      <c r="N83" t="n">
        <v>80.28</v>
      </c>
      <c r="O83" t="n">
        <v>108.23</v>
      </c>
      <c r="P83" t="n">
        <v>262.66</v>
      </c>
      <c r="Q83" t="n">
        <v>131.96</v>
      </c>
      <c r="R83" t="n">
        <v>146.18</v>
      </c>
      <c r="S83" t="inlineStr">
        <is>
          <t>-</t>
        </is>
      </c>
      <c r="T83" t="inlineStr">
        <is>
          <t>-</t>
        </is>
      </c>
      <c r="U83" t="inlineStr">
        <is>
          <t>-</t>
        </is>
      </c>
      <c r="V83" t="inlineStr">
        <is>
          <t>-</t>
        </is>
      </c>
    </row>
    <row r="84">
      <c r="A84" s="5" t="inlineStr">
        <is>
          <t>EBIT-Wachstum 10J in %</t>
        </is>
      </c>
      <c r="B84" s="5" t="inlineStr">
        <is>
          <t>EBIT Growth 10Y in %</t>
        </is>
      </c>
      <c r="C84" t="n">
        <v>7.84</v>
      </c>
      <c r="D84" t="n">
        <v>73.22</v>
      </c>
      <c r="E84" t="n">
        <v>63.08</v>
      </c>
      <c r="F84" t="n">
        <v>66.47</v>
      </c>
      <c r="G84" t="n">
        <v>123.94</v>
      </c>
      <c r="H84" t="n">
        <v>114.09</v>
      </c>
      <c r="I84" t="n">
        <v>110.05</v>
      </c>
      <c r="J84" t="n">
        <v>116.86</v>
      </c>
      <c r="K84" t="n">
        <v>188.82</v>
      </c>
      <c r="L84" t="n">
        <v>183.42</v>
      </c>
      <c r="M84" t="n">
        <v>182.32</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Op.Cashflow Wachstum 1J in %</t>
        </is>
      </c>
      <c r="B85" s="5" t="inlineStr">
        <is>
          <t>Op.Cashflow Wachstum 1Y in %</t>
        </is>
      </c>
      <c r="C85" t="n">
        <v>29.78</v>
      </c>
      <c r="D85" t="n">
        <v>-14.59</v>
      </c>
      <c r="E85" t="n">
        <v>40.41</v>
      </c>
      <c r="F85" t="n">
        <v>29.76</v>
      </c>
      <c r="G85" t="n">
        <v>-12.39</v>
      </c>
      <c r="H85" t="n">
        <v>38.46</v>
      </c>
      <c r="I85" t="n">
        <v>25.19</v>
      </c>
      <c r="J85" t="n">
        <v>47.54</v>
      </c>
      <c r="K85" t="n">
        <v>-36.46</v>
      </c>
      <c r="L85" t="n">
        <v>27.43</v>
      </c>
      <c r="M85" t="n">
        <v>21.51</v>
      </c>
      <c r="N85" t="n">
        <v>-55.4</v>
      </c>
      <c r="O85" t="n">
        <v>55.02</v>
      </c>
      <c r="P85" t="n">
        <v>15.95</v>
      </c>
      <c r="Q85" t="n">
        <v>-59.3</v>
      </c>
      <c r="R85" t="n">
        <v>130.77</v>
      </c>
      <c r="S85" t="n">
        <v>69.18000000000001</v>
      </c>
      <c r="T85" t="n">
        <v>-25.13</v>
      </c>
      <c r="U85" t="n">
        <v>-132.18</v>
      </c>
      <c r="V85" t="inlineStr">
        <is>
          <t>-</t>
        </is>
      </c>
    </row>
    <row r="86">
      <c r="A86" s="5" t="inlineStr">
        <is>
          <t>Op.Cashflow Wachstum 3J in %</t>
        </is>
      </c>
      <c r="B86" s="5" t="inlineStr">
        <is>
          <t>Op.Cashflow Wachstum 3Y in %</t>
        </is>
      </c>
      <c r="C86" t="n">
        <v>18.53</v>
      </c>
      <c r="D86" t="n">
        <v>18.53</v>
      </c>
      <c r="E86" t="n">
        <v>19.26</v>
      </c>
      <c r="F86" t="n">
        <v>18.61</v>
      </c>
      <c r="G86" t="n">
        <v>17.09</v>
      </c>
      <c r="H86" t="n">
        <v>37.06</v>
      </c>
      <c r="I86" t="n">
        <v>12.09</v>
      </c>
      <c r="J86" t="n">
        <v>12.84</v>
      </c>
      <c r="K86" t="n">
        <v>4.16</v>
      </c>
      <c r="L86" t="n">
        <v>-2.15</v>
      </c>
      <c r="M86" t="n">
        <v>7.04</v>
      </c>
      <c r="N86" t="n">
        <v>5.19</v>
      </c>
      <c r="O86" t="n">
        <v>3.89</v>
      </c>
      <c r="P86" t="n">
        <v>29.14</v>
      </c>
      <c r="Q86" t="n">
        <v>46.88</v>
      </c>
      <c r="R86" t="n">
        <v>58.27</v>
      </c>
      <c r="S86" t="n">
        <v>-29.38</v>
      </c>
      <c r="T86" t="inlineStr">
        <is>
          <t>-</t>
        </is>
      </c>
      <c r="U86" t="inlineStr">
        <is>
          <t>-</t>
        </is>
      </c>
      <c r="V86" t="inlineStr">
        <is>
          <t>-</t>
        </is>
      </c>
    </row>
    <row r="87">
      <c r="A87" s="5" t="inlineStr">
        <is>
          <t>Op.Cashflow Wachstum 5J in %</t>
        </is>
      </c>
      <c r="B87" s="5" t="inlineStr">
        <is>
          <t>Op.Cashflow Wachstum 5Y in %</t>
        </is>
      </c>
      <c r="C87" t="n">
        <v>14.59</v>
      </c>
      <c r="D87" t="n">
        <v>16.33</v>
      </c>
      <c r="E87" t="n">
        <v>24.29</v>
      </c>
      <c r="F87" t="n">
        <v>25.71</v>
      </c>
      <c r="G87" t="n">
        <v>12.47</v>
      </c>
      <c r="H87" t="n">
        <v>20.43</v>
      </c>
      <c r="I87" t="n">
        <v>17.04</v>
      </c>
      <c r="J87" t="n">
        <v>0.92</v>
      </c>
      <c r="K87" t="n">
        <v>2.42</v>
      </c>
      <c r="L87" t="n">
        <v>12.9</v>
      </c>
      <c r="M87" t="n">
        <v>-4.44</v>
      </c>
      <c r="N87" t="n">
        <v>17.41</v>
      </c>
      <c r="O87" t="n">
        <v>42.32</v>
      </c>
      <c r="P87" t="n">
        <v>26.29</v>
      </c>
      <c r="Q87" t="n">
        <v>-3.33</v>
      </c>
      <c r="R87" t="inlineStr">
        <is>
          <t>-</t>
        </is>
      </c>
      <c r="S87" t="inlineStr">
        <is>
          <t>-</t>
        </is>
      </c>
      <c r="T87" t="inlineStr">
        <is>
          <t>-</t>
        </is>
      </c>
      <c r="U87" t="inlineStr">
        <is>
          <t>-</t>
        </is>
      </c>
      <c r="V87" t="inlineStr">
        <is>
          <t>-</t>
        </is>
      </c>
    </row>
    <row r="88">
      <c r="A88" s="5" t="inlineStr">
        <is>
          <t>Op.Cashflow Wachstum 10J in %</t>
        </is>
      </c>
      <c r="B88" s="5" t="inlineStr">
        <is>
          <t>Op.Cashflow Wachstum 10Y in %</t>
        </is>
      </c>
      <c r="C88" t="n">
        <v>17.51</v>
      </c>
      <c r="D88" t="n">
        <v>16.69</v>
      </c>
      <c r="E88" t="n">
        <v>12.6</v>
      </c>
      <c r="F88" t="n">
        <v>14.07</v>
      </c>
      <c r="G88" t="n">
        <v>12.69</v>
      </c>
      <c r="H88" t="n">
        <v>7.99</v>
      </c>
      <c r="I88" t="n">
        <v>17.23</v>
      </c>
      <c r="J88" t="n">
        <v>21.62</v>
      </c>
      <c r="K88" t="n">
        <v>14.36</v>
      </c>
      <c r="L88" t="n">
        <v>4.79</v>
      </c>
      <c r="M88" t="inlineStr">
        <is>
          <t>-</t>
        </is>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Verschuldungsgrad in %</t>
        </is>
      </c>
      <c r="B89" s="5" t="inlineStr">
        <is>
          <t>Finance Gearing in %</t>
        </is>
      </c>
      <c r="C89" t="n">
        <v>577.78</v>
      </c>
      <c r="D89" t="n">
        <v>634.99</v>
      </c>
      <c r="E89" t="n">
        <v>617.5599999999999</v>
      </c>
      <c r="F89" t="n">
        <v>606.09</v>
      </c>
      <c r="G89" t="n">
        <v>683.5</v>
      </c>
      <c r="H89" t="n">
        <v>700.6799999999999</v>
      </c>
      <c r="I89" t="n">
        <v>815.62</v>
      </c>
      <c r="J89" t="n">
        <v>805.11</v>
      </c>
      <c r="K89" t="n">
        <v>903.24</v>
      </c>
      <c r="L89" t="n">
        <v>936.27</v>
      </c>
      <c r="M89" t="n">
        <v>1039</v>
      </c>
      <c r="N89" t="n">
        <v>1243</v>
      </c>
      <c r="O89" t="n">
        <v>1007</v>
      </c>
      <c r="P89" t="n">
        <v>1328</v>
      </c>
      <c r="Q89" t="n">
        <v>1430</v>
      </c>
      <c r="R89" t="n">
        <v>1284</v>
      </c>
      <c r="S89" t="n">
        <v>1271</v>
      </c>
      <c r="T89" t="n">
        <v>1830</v>
      </c>
      <c r="U89" t="n">
        <v>1853</v>
      </c>
      <c r="V89" t="n">
        <v>1393</v>
      </c>
      <c r="W89" t="n">
        <v>1466</v>
      </c>
    </row>
  </sheetData>
  <pageMargins bottom="1" footer="0.5" header="0.5" left="0.75" right="0.75" top="1"/>
</worksheet>
</file>

<file path=xl/worksheets/sheet28.xml><?xml version="1.0" encoding="utf-8"?>
<worksheet xmlns="http://schemas.openxmlformats.org/spreadsheetml/2006/main">
  <sheetPr>
    <outlinePr summaryBelow="1" summaryRight="1"/>
    <pageSetUpPr/>
  </sheetPr>
  <dimension ref="A1:L9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HELLA KGAA HUECK CO </t>
        </is>
      </c>
      <c r="B1" s="2" t="inlineStr">
        <is>
          <t>WKN: A13SX2  ISIN: DE000A13SX22  Symbol:HLE  Typ: Aktie</t>
        </is>
      </c>
      <c r="C1" s="2" t="inlineStr"/>
      <c r="D1" s="2" t="inlineStr"/>
      <c r="E1" s="2" t="inlineStr"/>
      <c r="F1" s="2">
        <f>HYPERLINK("mdax_Stock_Data_EUR.xlsx#INDEX!A1",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+49-2941-380</t>
        </is>
      </c>
      <c r="G4" t="inlineStr">
        <is>
          <t>14.01.2020</t>
        </is>
      </c>
      <c r="H4" t="inlineStr">
        <is>
          <t>Score Half Year</t>
        </is>
      </c>
      <c r="J4" t="inlineStr">
        <is>
          <t>Gesellschafterfamilie (poolgebunden)</t>
        </is>
      </c>
      <c r="L4" t="inlineStr">
        <is>
          <t>60,00%</t>
        </is>
      </c>
    </row>
    <row r="5">
      <c r="A5" s="5" t="inlineStr">
        <is>
          <t>Ticker</t>
        </is>
      </c>
      <c r="B5" t="inlineStr">
        <is>
          <t>HLE</t>
        </is>
      </c>
      <c r="C5" s="5" t="inlineStr">
        <is>
          <t>Fax</t>
        </is>
      </c>
      <c r="D5" s="5" t="inlineStr"/>
      <c r="E5" t="inlineStr">
        <is>
          <t>+49-2941-387133</t>
        </is>
      </c>
      <c r="G5" t="inlineStr">
        <is>
          <t>02.04.2020</t>
        </is>
      </c>
      <c r="H5" t="inlineStr">
        <is>
          <t>Q3 Earnings</t>
        </is>
      </c>
      <c r="J5" t="inlineStr">
        <is>
          <t>Epina GmbH &amp; Co. KG</t>
        </is>
      </c>
      <c r="L5" t="inlineStr">
        <is>
          <t>3,28%</t>
        </is>
      </c>
    </row>
    <row r="6">
      <c r="A6" s="5" t="inlineStr">
        <is>
          <t>Gelistet Seit / Listed Since</t>
        </is>
      </c>
      <c r="B6" t="inlineStr">
        <is>
          <t>11.11.2014</t>
        </is>
      </c>
      <c r="C6" s="5" t="inlineStr">
        <is>
          <t>Internet</t>
        </is>
      </c>
      <c r="D6" s="5" t="inlineStr"/>
      <c r="E6" t="inlineStr">
        <is>
          <t>http://www.hella.com</t>
        </is>
      </c>
      <c r="G6" t="inlineStr">
        <is>
          <t>14.08.2020</t>
        </is>
      </c>
      <c r="H6" t="inlineStr">
        <is>
          <t>Preliminary Results</t>
        </is>
      </c>
      <c r="J6" t="inlineStr">
        <is>
          <t>Freefloat</t>
        </is>
      </c>
      <c r="L6" t="inlineStr">
        <is>
          <t>36,72%</t>
        </is>
      </c>
    </row>
    <row r="7">
      <c r="A7" s="5" t="inlineStr">
        <is>
          <t>Nominalwert / Nominal Value</t>
        </is>
      </c>
      <c r="B7" t="inlineStr">
        <is>
          <t>-</t>
        </is>
      </c>
      <c r="C7" s="5" t="inlineStr">
        <is>
          <t>E-Mail</t>
        </is>
      </c>
      <c r="D7" s="5" t="inlineStr"/>
      <c r="E7" t="inlineStr">
        <is>
          <t>info@hella.com</t>
        </is>
      </c>
      <c r="G7" t="inlineStr">
        <is>
          <t>24.09.2020</t>
        </is>
      </c>
      <c r="H7" t="inlineStr">
        <is>
          <t>Result Q1</t>
        </is>
      </c>
    </row>
    <row r="8">
      <c r="A8" s="5" t="inlineStr">
        <is>
          <t>Land / Country</t>
        </is>
      </c>
      <c r="B8" t="inlineStr">
        <is>
          <t>Deutschland</t>
        </is>
      </c>
      <c r="C8" s="5" t="inlineStr">
        <is>
          <t>Inv. Relations Telefon / Phone</t>
        </is>
      </c>
      <c r="D8" s="5" t="inlineStr"/>
      <c r="E8" t="inlineStr">
        <is>
          <t>+49-2941-381349</t>
        </is>
      </c>
    </row>
    <row r="9">
      <c r="A9" s="5" t="inlineStr">
        <is>
          <t>Währung / Currency</t>
        </is>
      </c>
      <c r="B9" t="inlineStr">
        <is>
          <t>EUR</t>
        </is>
      </c>
      <c r="C9" s="5" t="inlineStr">
        <is>
          <t>Inv. Relations E-Mail</t>
        </is>
      </c>
      <c r="D9" s="5" t="inlineStr"/>
      <c r="E9" t="inlineStr">
        <is>
          <t>investor.relations@hella.com</t>
        </is>
      </c>
    </row>
    <row r="10">
      <c r="A10" s="5" t="inlineStr">
        <is>
          <t>Branche / Industry</t>
        </is>
      </c>
      <c r="B10" t="inlineStr">
        <is>
          <t>Automotive</t>
        </is>
      </c>
      <c r="C10" s="5" t="inlineStr">
        <is>
          <t>Kontaktperson / Contact Person</t>
        </is>
      </c>
      <c r="D10" s="5" t="inlineStr"/>
      <c r="E10" t="inlineStr">
        <is>
          <t>Dr. Kerstin Dodel</t>
        </is>
      </c>
    </row>
    <row r="11">
      <c r="A11" s="5" t="inlineStr">
        <is>
          <t>Sektor / Sector</t>
        </is>
      </c>
      <c r="B11" t="inlineStr">
        <is>
          <t>Automotive Industry</t>
        </is>
      </c>
    </row>
    <row r="12">
      <c r="A12" s="5" t="inlineStr">
        <is>
          <t>Typ / Genre</t>
        </is>
      </c>
      <c r="B12" t="inlineStr">
        <is>
          <t>Inhaber-Stammaktie</t>
        </is>
      </c>
    </row>
    <row r="13">
      <c r="A13" s="5" t="inlineStr">
        <is>
          <t>Adresse / Address</t>
        </is>
      </c>
      <c r="B13" t="inlineStr">
        <is>
          <t>Hella GmbH &amp; Co. KGaARixbecker Straße 75  D-59552 Lippstadt</t>
        </is>
      </c>
    </row>
    <row r="14">
      <c r="A14" s="5" t="inlineStr">
        <is>
          <t>Management</t>
        </is>
      </c>
      <c r="B14" t="inlineStr">
        <is>
          <t>Dr. Rolf Breidenbach, Dr. Frank Huber, Ulric Bernard Schaeferbarthold, Björn Twiehaus</t>
        </is>
      </c>
    </row>
    <row r="15">
      <c r="A15" s="5" t="inlineStr">
        <is>
          <t>Aufsichtsrat / Board</t>
        </is>
      </c>
      <c r="B15" t="inlineStr">
        <is>
          <t>Klaus Kühn, Michaela Bittner, Heinrich-Georg Bölter, Paul Hellmann, Dr. Dietrich Hueck, Stephanie Hueck, Dr. Tobias Hueck, Susanna Hülsbömer, Manfred Menningen, Claudia Owen, Dr. Thomas B. Paul, Britta Peter, Christoph Rudiger, Franz-Josef Schütte, Charlotte Sötje, Christoph Thomas</t>
        </is>
      </c>
    </row>
    <row r="16">
      <c r="A16" s="5" t="inlineStr">
        <is>
          <t>Beschreibung</t>
        </is>
      </c>
      <c r="B16" t="inlineStr">
        <is>
          <t>Hella GmbH &amp; Co. KGaA (ehemals Hella KGaA Hueck &amp; Co) ist ein weltweit führender Automobilzulieferer. Der Konzern ist auf Lichtsysteme und Fahrzeugelektronik spezialisiert. Das Unternehmen agiert in den Bereichen Automotive, Aftermarket und Special Applications. Im Bereich Automotive entwickelt, produziert und vertreibt Hella verschiedene Artikel für die Lichttechnik und Elektronik für Fahrzeughersteller oder weitere Zulieferbetriebe. Zum Angebot zählen dabei Batteriesensoren, radarbasierte Fahrerassistenz-Systeme oder adaptive Licht-Systeme. Außerdem bietet der Konzern im Bereich Aftermarket weitere Artikel für den unabhängigen Teilehandel und Werkstätten an. Special Applications hingegen konzentriert sich auf die Bedürfnisse von Baumaschinen- und Bootsherstellern sowie Kommunen und Energieversorgern. Copyright 2014 FINANCE BASE AG</t>
        </is>
      </c>
    </row>
    <row r="17">
      <c r="A17" s="5" t="inlineStr">
        <is>
          <t>Profile</t>
        </is>
      </c>
      <c r="B17" t="inlineStr">
        <is>
          <t>Hella GmbH &amp; Co. KGaA (formerly Hella KGaA Hueck &amp; Co) is a leading global automotive supplier. The Group specializes in lighting systems and automotive electronics. The company operates in the automotive aftermarket, and Special Applications. developed in the automotive sector, produces and sells Hella different items for lighting technology and electronics for the vehicle manufacturer or other suppliers. Other features include battery while sensors, radar-based driver assistance systems or adaptive lighting systems. In addition, the Group offers in the aftermarket to more articles for the independent aftermarket and repair shops. Special Applications, however, focuses on the needs of construction equipment and boat manufacturers as well as municipalities and utility companies.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31.05</t>
        </is>
      </c>
      <c r="B19" s="5" t="inlineStr">
        <is>
          <t>Balance Sheet in M  EUR per  31.05</t>
        </is>
      </c>
      <c r="C19" s="5" t="n">
        <v>2019</v>
      </c>
      <c r="D19" s="5" t="n">
        <v>2018</v>
      </c>
      <c r="E19" s="5" t="n">
        <v>2017</v>
      </c>
      <c r="F19" s="5" t="n">
        <v>2016</v>
      </c>
      <c r="G19" s="5" t="n">
        <v>2015</v>
      </c>
      <c r="H19" s="5" t="n">
        <v>2014</v>
      </c>
      <c r="I19" s="5" t="n">
        <v>2013</v>
      </c>
      <c r="J19" s="5" t="inlineStr"/>
      <c r="K19" s="5" t="inlineStr"/>
      <c r="L19" s="5" t="inlineStr"/>
    </row>
    <row r="20">
      <c r="A20" s="5" t="inlineStr">
        <is>
          <t>Umsatz</t>
        </is>
      </c>
      <c r="B20" s="5" t="inlineStr">
        <is>
          <t>Revenue</t>
        </is>
      </c>
      <c r="C20" t="n">
        <v>6990</v>
      </c>
      <c r="D20" t="n">
        <v>7060</v>
      </c>
      <c r="E20" t="n">
        <v>6585</v>
      </c>
      <c r="F20" t="n">
        <v>6352</v>
      </c>
      <c r="G20" t="n">
        <v>5835</v>
      </c>
      <c r="H20" t="n">
        <v>5343</v>
      </c>
      <c r="I20" t="inlineStr">
        <is>
          <t>-</t>
        </is>
      </c>
    </row>
    <row r="21">
      <c r="A21" s="5" t="inlineStr">
        <is>
          <t>Bruttoergebnis vom Umsatz</t>
        </is>
      </c>
      <c r="B21" s="5" t="inlineStr">
        <is>
          <t>Gross Profit</t>
        </is>
      </c>
      <c r="C21" t="n">
        <v>1814</v>
      </c>
      <c r="D21" t="n">
        <v>1966</v>
      </c>
      <c r="E21" t="n">
        <v>1812</v>
      </c>
      <c r="F21" t="n">
        <v>1688</v>
      </c>
      <c r="G21" t="n">
        <v>1554</v>
      </c>
      <c r="H21" t="n">
        <v>1477</v>
      </c>
      <c r="I21" t="inlineStr">
        <is>
          <t>-</t>
        </is>
      </c>
    </row>
    <row r="22">
      <c r="A22" s="5" t="inlineStr">
        <is>
          <t>Operatives Ergebnis (EBIT)</t>
        </is>
      </c>
      <c r="B22" s="5" t="inlineStr">
        <is>
          <t>EBIT Earning Before Interest &amp; Tax</t>
        </is>
      </c>
      <c r="C22" t="n">
        <v>807.5</v>
      </c>
      <c r="D22" t="n">
        <v>574.3</v>
      </c>
      <c r="E22" t="n">
        <v>507.2</v>
      </c>
      <c r="F22" t="n">
        <v>419.8</v>
      </c>
      <c r="G22" t="n">
        <v>429.5</v>
      </c>
      <c r="H22" t="n">
        <v>341.1</v>
      </c>
      <c r="I22" t="inlineStr">
        <is>
          <t>-</t>
        </is>
      </c>
    </row>
    <row r="23">
      <c r="A23" s="5" t="inlineStr">
        <is>
          <t>Finanzergebnis</t>
        </is>
      </c>
      <c r="B23" s="5" t="inlineStr">
        <is>
          <t>Financial Result</t>
        </is>
      </c>
      <c r="C23" t="n">
        <v>-41.3</v>
      </c>
      <c r="D23" t="n">
        <v>-44.2</v>
      </c>
      <c r="E23" t="n">
        <v>-44.3</v>
      </c>
      <c r="F23" t="n">
        <v>-39.5</v>
      </c>
      <c r="G23" t="n">
        <v>-35.9</v>
      </c>
      <c r="H23" t="n">
        <v>-32.3</v>
      </c>
      <c r="I23" t="inlineStr">
        <is>
          <t>-</t>
        </is>
      </c>
    </row>
    <row r="24">
      <c r="A24" s="5" t="inlineStr">
        <is>
          <t>Ergebnis vor Steuer (EBT)</t>
        </is>
      </c>
      <c r="B24" s="5" t="inlineStr">
        <is>
          <t>EBT Earning Before Tax</t>
        </is>
      </c>
      <c r="C24" t="n">
        <v>766.2</v>
      </c>
      <c r="D24" t="n">
        <v>530.1</v>
      </c>
      <c r="E24" t="n">
        <v>462.9</v>
      </c>
      <c r="F24" t="n">
        <v>380.3</v>
      </c>
      <c r="G24" t="n">
        <v>393.6</v>
      </c>
      <c r="H24" t="n">
        <v>308.8</v>
      </c>
      <c r="I24" t="inlineStr">
        <is>
          <t>-</t>
        </is>
      </c>
    </row>
    <row r="25">
      <c r="A25" s="5" t="inlineStr">
        <is>
          <t>Steuern auf Einkommen und Ertrag</t>
        </is>
      </c>
      <c r="B25" s="5" t="inlineStr">
        <is>
          <t>Taxes on income and earnings</t>
        </is>
      </c>
      <c r="C25" t="n">
        <v>135.8</v>
      </c>
      <c r="D25" t="n">
        <v>140.1</v>
      </c>
      <c r="E25" t="n">
        <v>119.8</v>
      </c>
      <c r="F25" t="n">
        <v>108.4</v>
      </c>
      <c r="G25" t="n">
        <v>98.2</v>
      </c>
      <c r="H25" t="n">
        <v>79.2</v>
      </c>
      <c r="I25" t="inlineStr">
        <is>
          <t>-</t>
        </is>
      </c>
    </row>
    <row r="26">
      <c r="A26" s="5" t="inlineStr">
        <is>
          <t>Ergebnis nach Steuer</t>
        </is>
      </c>
      <c r="B26" s="5" t="inlineStr">
        <is>
          <t>Earnings after tax</t>
        </is>
      </c>
      <c r="C26" t="n">
        <v>630.4</v>
      </c>
      <c r="D26" t="n">
        <v>390.1</v>
      </c>
      <c r="E26" t="n">
        <v>343.1</v>
      </c>
      <c r="F26" t="n">
        <v>271.9</v>
      </c>
      <c r="G26" t="n">
        <v>295.5</v>
      </c>
      <c r="H26" t="n">
        <v>229.6</v>
      </c>
      <c r="I26" t="inlineStr">
        <is>
          <t>-</t>
        </is>
      </c>
    </row>
    <row r="27">
      <c r="A27" s="5" t="inlineStr">
        <is>
          <t>Minderheitenanteil</t>
        </is>
      </c>
      <c r="B27" s="5" t="inlineStr">
        <is>
          <t>Minority Share</t>
        </is>
      </c>
      <c r="C27" t="n">
        <v>-0.4</v>
      </c>
      <c r="D27" t="n">
        <v>-1.4</v>
      </c>
      <c r="E27" t="n">
        <v>-1.4</v>
      </c>
      <c r="F27" t="n">
        <v>-3.4</v>
      </c>
      <c r="G27" t="n">
        <v>-8.5</v>
      </c>
      <c r="H27" t="n">
        <v>-6.7</v>
      </c>
      <c r="I27" t="inlineStr">
        <is>
          <t>-</t>
        </is>
      </c>
    </row>
    <row r="28">
      <c r="A28" s="5" t="inlineStr">
        <is>
          <t>Jahresüberschuss/-fehlbetrag</t>
        </is>
      </c>
      <c r="B28" s="5" t="inlineStr">
        <is>
          <t>Net Profit</t>
        </is>
      </c>
      <c r="C28" t="n">
        <v>630</v>
      </c>
      <c r="D28" t="n">
        <v>388.7</v>
      </c>
      <c r="E28" t="n">
        <v>341.7</v>
      </c>
      <c r="F28" t="n">
        <v>268.5</v>
      </c>
      <c r="G28" t="n">
        <v>287</v>
      </c>
      <c r="H28" t="n">
        <v>222.9</v>
      </c>
      <c r="I28" t="inlineStr">
        <is>
          <t>-</t>
        </is>
      </c>
    </row>
    <row r="29">
      <c r="A29" s="5" t="inlineStr">
        <is>
          <t>Summe Umlaufvermögen</t>
        </is>
      </c>
      <c r="B29" s="5" t="inlineStr">
        <is>
          <t>Current Assets</t>
        </is>
      </c>
      <c r="C29" t="n">
        <v>3619</v>
      </c>
      <c r="D29" t="n">
        <v>3126</v>
      </c>
      <c r="E29" t="n">
        <v>3011</v>
      </c>
      <c r="F29" t="n">
        <v>2635</v>
      </c>
      <c r="G29" t="n">
        <v>2636</v>
      </c>
      <c r="H29" t="n">
        <v>2412</v>
      </c>
      <c r="I29" t="inlineStr">
        <is>
          <t>-</t>
        </is>
      </c>
    </row>
    <row r="30">
      <c r="A30" s="5" t="inlineStr">
        <is>
          <t>Summe Anlagevermögen</t>
        </is>
      </c>
      <c r="B30" s="5" t="inlineStr">
        <is>
          <t>Fixed Assets</t>
        </is>
      </c>
      <c r="C30" t="n">
        <v>2791</v>
      </c>
      <c r="D30" t="n">
        <v>2795</v>
      </c>
      <c r="E30" t="n">
        <v>2627</v>
      </c>
      <c r="F30" t="n">
        <v>2360</v>
      </c>
      <c r="G30" t="n">
        <v>2281</v>
      </c>
      <c r="H30" t="n">
        <v>2046</v>
      </c>
      <c r="I30" t="inlineStr">
        <is>
          <t>-</t>
        </is>
      </c>
    </row>
    <row r="31">
      <c r="A31" s="5" t="inlineStr">
        <is>
          <t>Summe Aktiva</t>
        </is>
      </c>
      <c r="B31" s="5" t="inlineStr">
        <is>
          <t>Total Assets</t>
        </is>
      </c>
      <c r="C31" t="n">
        <v>6410</v>
      </c>
      <c r="D31" t="n">
        <v>5921</v>
      </c>
      <c r="E31" t="n">
        <v>5638</v>
      </c>
      <c r="F31" t="n">
        <v>4995</v>
      </c>
      <c r="G31" t="n">
        <v>4917</v>
      </c>
      <c r="H31" t="n">
        <v>4459</v>
      </c>
      <c r="I31" t="inlineStr">
        <is>
          <t>-</t>
        </is>
      </c>
    </row>
    <row r="32">
      <c r="A32" s="5" t="inlineStr">
        <is>
          <t>Summe kurzfristiges Fremdkapital</t>
        </is>
      </c>
      <c r="B32" s="5" t="inlineStr">
        <is>
          <t>Short-Term Debt</t>
        </is>
      </c>
      <c r="C32" t="n">
        <v>2110</v>
      </c>
      <c r="D32" t="n">
        <v>1671</v>
      </c>
      <c r="E32" t="n">
        <v>1811</v>
      </c>
      <c r="F32" t="n">
        <v>1402</v>
      </c>
      <c r="G32" t="n">
        <v>1350</v>
      </c>
      <c r="H32" t="n">
        <v>1446</v>
      </c>
      <c r="I32" t="inlineStr">
        <is>
          <t>-</t>
        </is>
      </c>
    </row>
    <row r="33">
      <c r="A33" s="5" t="inlineStr">
        <is>
          <t>Summe langfristiges Fremdkapital</t>
        </is>
      </c>
      <c r="B33" s="5" t="inlineStr">
        <is>
          <t>Long-Term Debt</t>
        </is>
      </c>
      <c r="C33" t="n">
        <v>1331</v>
      </c>
      <c r="D33" t="n">
        <v>1772</v>
      </c>
      <c r="E33" t="n">
        <v>1602</v>
      </c>
      <c r="F33" t="n">
        <v>1615</v>
      </c>
      <c r="G33" t="n">
        <v>1658</v>
      </c>
      <c r="H33" t="n">
        <v>1671</v>
      </c>
      <c r="I33" t="inlineStr">
        <is>
          <t>-</t>
        </is>
      </c>
    </row>
    <row r="34">
      <c r="A34" s="5" t="inlineStr">
        <is>
          <t>Summe Fremdkapital</t>
        </is>
      </c>
      <c r="B34" s="5" t="inlineStr">
        <is>
          <t>Total Liabilities</t>
        </is>
      </c>
      <c r="C34" t="n">
        <v>3441</v>
      </c>
      <c r="D34" t="n">
        <v>3443</v>
      </c>
      <c r="E34" t="n">
        <v>3413</v>
      </c>
      <c r="F34" t="n">
        <v>3017</v>
      </c>
      <c r="G34" t="n">
        <v>3007</v>
      </c>
      <c r="H34" t="n">
        <v>3117</v>
      </c>
      <c r="I34" t="inlineStr">
        <is>
          <t>-</t>
        </is>
      </c>
    </row>
    <row r="35">
      <c r="A35" s="5" t="inlineStr">
        <is>
          <t>Minderheitenanteil</t>
        </is>
      </c>
      <c r="B35" s="5" t="inlineStr">
        <is>
          <t>Minority Share</t>
        </is>
      </c>
      <c r="C35" t="n">
        <v>2.6</v>
      </c>
      <c r="D35" t="n">
        <v>3.9</v>
      </c>
      <c r="E35" t="n">
        <v>5</v>
      </c>
      <c r="F35" t="n">
        <v>5.9</v>
      </c>
      <c r="G35" t="n">
        <v>29.5</v>
      </c>
      <c r="H35" t="n">
        <v>29.9</v>
      </c>
      <c r="I35" t="inlineStr">
        <is>
          <t>-</t>
        </is>
      </c>
    </row>
    <row r="36">
      <c r="A36" s="5" t="inlineStr">
        <is>
          <t>Summe Eigenkapital</t>
        </is>
      </c>
      <c r="B36" s="5" t="inlineStr">
        <is>
          <t>Equity</t>
        </is>
      </c>
      <c r="C36" t="n">
        <v>2966</v>
      </c>
      <c r="D36" t="n">
        <v>2474</v>
      </c>
      <c r="E36" t="n">
        <v>2221</v>
      </c>
      <c r="F36" t="n">
        <v>1973</v>
      </c>
      <c r="G36" t="n">
        <v>1880</v>
      </c>
      <c r="H36" t="n">
        <v>1312</v>
      </c>
      <c r="I36" t="inlineStr">
        <is>
          <t>-</t>
        </is>
      </c>
    </row>
    <row r="37">
      <c r="A37" s="5" t="inlineStr">
        <is>
          <t>Summe Passiva</t>
        </is>
      </c>
      <c r="B37" s="5" t="inlineStr">
        <is>
          <t>Liabilities &amp; Shareholder Equity</t>
        </is>
      </c>
      <c r="C37" t="n">
        <v>6410</v>
      </c>
      <c r="D37" t="n">
        <v>5921</v>
      </c>
      <c r="E37" t="n">
        <v>5638</v>
      </c>
      <c r="F37" t="n">
        <v>4995</v>
      </c>
      <c r="G37" t="n">
        <v>4917</v>
      </c>
      <c r="H37" t="n">
        <v>4459</v>
      </c>
      <c r="I37" t="inlineStr">
        <is>
          <t>-</t>
        </is>
      </c>
    </row>
    <row r="38">
      <c r="A38" s="5" t="inlineStr">
        <is>
          <t>Mio.Aktien im Umlauf</t>
        </is>
      </c>
      <c r="B38" s="5" t="inlineStr">
        <is>
          <t>Million shares outstanding</t>
        </is>
      </c>
      <c r="C38" t="n">
        <v>111.11</v>
      </c>
      <c r="D38" t="n">
        <v>111.11</v>
      </c>
      <c r="E38" t="n">
        <v>111.11</v>
      </c>
      <c r="F38" t="n">
        <v>111.11</v>
      </c>
      <c r="G38" t="n">
        <v>111.11</v>
      </c>
      <c r="H38" t="n">
        <v>100</v>
      </c>
      <c r="I38" t="inlineStr">
        <is>
          <t>-</t>
        </is>
      </c>
    </row>
    <row r="39">
      <c r="A39" s="5" t="inlineStr">
        <is>
          <t>Gezeichnetes Kapital (in Mio.)</t>
        </is>
      </c>
      <c r="B39" s="5" t="inlineStr">
        <is>
          <t>Subscribed Capital in M</t>
        </is>
      </c>
      <c r="C39" t="n">
        <v>222.2</v>
      </c>
      <c r="D39" t="n">
        <v>222.2</v>
      </c>
      <c r="E39" t="n">
        <v>222.2</v>
      </c>
      <c r="F39" t="n">
        <v>222.2</v>
      </c>
      <c r="G39" t="n">
        <v>222.2</v>
      </c>
      <c r="H39" t="n">
        <v>200</v>
      </c>
      <c r="I39" t="inlineStr">
        <is>
          <t>-</t>
        </is>
      </c>
    </row>
    <row r="40">
      <c r="A40" s="5" t="inlineStr">
        <is>
          <t>Ergebnis je Aktie (brutto)</t>
        </is>
      </c>
      <c r="B40" s="5" t="inlineStr">
        <is>
          <t>Earnings per share</t>
        </is>
      </c>
      <c r="C40" t="n">
        <v>6.9</v>
      </c>
      <c r="D40" t="n">
        <v>4.77</v>
      </c>
      <c r="E40" t="n">
        <v>4.17</v>
      </c>
      <c r="F40" t="n">
        <v>3.42</v>
      </c>
      <c r="G40" t="n">
        <v>3.54</v>
      </c>
      <c r="H40" t="n">
        <v>3.09</v>
      </c>
      <c r="I40" t="inlineStr">
        <is>
          <t>-</t>
        </is>
      </c>
    </row>
    <row r="41">
      <c r="A41" s="5" t="inlineStr">
        <is>
          <t>Ergebnis je Aktie (unverwässert)</t>
        </is>
      </c>
      <c r="B41" s="5" t="inlineStr">
        <is>
          <t>Basic Earnings per share</t>
        </is>
      </c>
      <c r="C41" t="n">
        <v>5.67</v>
      </c>
      <c r="D41" t="n">
        <v>3.5</v>
      </c>
      <c r="E41" t="n">
        <v>3.08</v>
      </c>
      <c r="F41" t="n">
        <v>2.42</v>
      </c>
      <c r="G41" t="n">
        <v>2.7</v>
      </c>
      <c r="H41" t="n">
        <v>2.23</v>
      </c>
      <c r="I41" t="inlineStr">
        <is>
          <t>-</t>
        </is>
      </c>
    </row>
    <row r="42">
      <c r="A42" s="5" t="inlineStr">
        <is>
          <t>Ergebnis je Aktie (verwässert)</t>
        </is>
      </c>
      <c r="B42" s="5" t="inlineStr">
        <is>
          <t>Diluted Earnings per share</t>
        </is>
      </c>
      <c r="C42" t="n">
        <v>5.67</v>
      </c>
      <c r="D42" t="n">
        <v>3.5</v>
      </c>
      <c r="E42" t="n">
        <v>3.08</v>
      </c>
      <c r="F42" t="n">
        <v>2.42</v>
      </c>
      <c r="G42" t="n">
        <v>2.7</v>
      </c>
      <c r="H42" t="n">
        <v>2.23</v>
      </c>
      <c r="I42" t="inlineStr">
        <is>
          <t>-</t>
        </is>
      </c>
    </row>
    <row r="43">
      <c r="A43" s="5" t="inlineStr">
        <is>
          <t>Dividende je Aktie</t>
        </is>
      </c>
      <c r="B43" s="5" t="inlineStr">
        <is>
          <t>Dividend per share</t>
        </is>
      </c>
      <c r="C43" t="n">
        <v>1.05</v>
      </c>
      <c r="D43" t="n">
        <v>1.05</v>
      </c>
      <c r="E43" t="n">
        <v>0.92</v>
      </c>
      <c r="F43" t="n">
        <v>0.77</v>
      </c>
      <c r="G43" t="n">
        <v>0.77</v>
      </c>
      <c r="H43" t="n">
        <v>1.11</v>
      </c>
      <c r="I43" t="inlineStr">
        <is>
          <t>-</t>
        </is>
      </c>
    </row>
    <row r="44">
      <c r="A44" s="5" t="inlineStr">
        <is>
          <t>Sonderdividende je Aktie</t>
        </is>
      </c>
      <c r="B44" s="5" t="inlineStr">
        <is>
          <t>Special Dividend per share</t>
        </is>
      </c>
      <c r="C44" t="n">
        <v>2.3</v>
      </c>
      <c r="D44" t="inlineStr">
        <is>
          <t>-</t>
        </is>
      </c>
      <c r="E44" t="inlineStr">
        <is>
          <t>-</t>
        </is>
      </c>
      <c r="F44" t="inlineStr">
        <is>
          <t>-</t>
        </is>
      </c>
      <c r="G44" t="inlineStr">
        <is>
          <t>-</t>
        </is>
      </c>
      <c r="H44" t="inlineStr">
        <is>
          <t>-</t>
        </is>
      </c>
      <c r="I44" t="inlineStr">
        <is>
          <t>-</t>
        </is>
      </c>
    </row>
    <row r="45">
      <c r="A45" s="5" t="inlineStr">
        <is>
          <t>Dividendenausschüttung in Mio</t>
        </is>
      </c>
      <c r="B45" s="5" t="inlineStr">
        <is>
          <t>Dividend Payment in M</t>
        </is>
      </c>
      <c r="C45" t="n">
        <v>372.22</v>
      </c>
      <c r="D45" t="n">
        <v>116.7</v>
      </c>
      <c r="E45" t="n">
        <v>102.2</v>
      </c>
      <c r="F45" t="n">
        <v>85.59999999999999</v>
      </c>
      <c r="G45" t="n">
        <v>86.59999999999999</v>
      </c>
      <c r="H45" t="n">
        <v>55.5</v>
      </c>
      <c r="I45" t="inlineStr">
        <is>
          <t>-</t>
        </is>
      </c>
    </row>
    <row r="46">
      <c r="A46" s="5" t="inlineStr">
        <is>
          <t>Umsatz je Aktie</t>
        </is>
      </c>
      <c r="B46" s="5" t="inlineStr">
        <is>
          <t>Revenue per share</t>
        </is>
      </c>
      <c r="C46" t="n">
        <v>62.91</v>
      </c>
      <c r="D46" t="n">
        <v>63.54</v>
      </c>
      <c r="E46" t="n">
        <v>59.26</v>
      </c>
      <c r="F46" t="n">
        <v>57.17</v>
      </c>
      <c r="G46" t="n">
        <v>52.51</v>
      </c>
      <c r="H46" t="n">
        <v>53.43</v>
      </c>
      <c r="I46" t="inlineStr">
        <is>
          <t>-</t>
        </is>
      </c>
    </row>
    <row r="47">
      <c r="A47" s="5" t="inlineStr">
        <is>
          <t>Buchwert je Aktie</t>
        </is>
      </c>
      <c r="B47" s="5" t="inlineStr">
        <is>
          <t>Book value per share</t>
        </is>
      </c>
      <c r="C47" t="n">
        <v>26.69</v>
      </c>
      <c r="D47" t="n">
        <v>22.27</v>
      </c>
      <c r="E47" t="n">
        <v>19.99</v>
      </c>
      <c r="F47" t="n">
        <v>17.76</v>
      </c>
      <c r="G47" t="n">
        <v>16.92</v>
      </c>
      <c r="H47" t="n">
        <v>13.12</v>
      </c>
      <c r="I47" t="inlineStr">
        <is>
          <t>-</t>
        </is>
      </c>
    </row>
    <row r="48">
      <c r="A48" s="5" t="inlineStr">
        <is>
          <t>Cashflow je Aktie</t>
        </is>
      </c>
      <c r="B48" s="5" t="inlineStr">
        <is>
          <t>Cashflow per share</t>
        </is>
      </c>
      <c r="C48" t="n">
        <v>6.83</v>
      </c>
      <c r="D48" t="n">
        <v>7.43</v>
      </c>
      <c r="E48" t="n">
        <v>6.41</v>
      </c>
      <c r="F48" t="n">
        <v>5.42</v>
      </c>
      <c r="G48" t="n">
        <v>5.04</v>
      </c>
      <c r="H48" t="n">
        <v>5.35</v>
      </c>
      <c r="I48" t="inlineStr">
        <is>
          <t>-</t>
        </is>
      </c>
    </row>
    <row r="49">
      <c r="A49" s="5" t="inlineStr">
        <is>
          <t>Bilanzsumme je Aktie</t>
        </is>
      </c>
      <c r="B49" s="5" t="inlineStr">
        <is>
          <t>Total assets per share</t>
        </is>
      </c>
      <c r="C49" t="n">
        <v>57.69</v>
      </c>
      <c r="D49" t="n">
        <v>53.29</v>
      </c>
      <c r="E49" t="n">
        <v>50.74</v>
      </c>
      <c r="F49" t="n">
        <v>44.96</v>
      </c>
      <c r="G49" t="n">
        <v>44.25</v>
      </c>
      <c r="H49" t="n">
        <v>44.59</v>
      </c>
      <c r="I49" t="inlineStr">
        <is>
          <t>-</t>
        </is>
      </c>
    </row>
    <row r="50">
      <c r="A50" s="5" t="inlineStr">
        <is>
          <t>Personal am Ende des Jahres</t>
        </is>
      </c>
      <c r="B50" s="5" t="inlineStr">
        <is>
          <t>Staff at the end of year</t>
        </is>
      </c>
      <c r="C50" t="n">
        <v>38845</v>
      </c>
      <c r="D50" t="n">
        <v>40263</v>
      </c>
      <c r="E50" t="n">
        <v>37716</v>
      </c>
      <c r="F50" t="n">
        <v>33689</v>
      </c>
      <c r="G50" t="n">
        <v>31864</v>
      </c>
      <c r="H50" t="n">
        <v>30692</v>
      </c>
      <c r="I50" t="n">
        <v>28319</v>
      </c>
    </row>
    <row r="51">
      <c r="A51" s="5" t="inlineStr">
        <is>
          <t>Personalaufwand in Mio. EUR</t>
        </is>
      </c>
      <c r="B51" s="5" t="inlineStr">
        <is>
          <t>Personnel expenses in M</t>
        </is>
      </c>
      <c r="C51" t="inlineStr">
        <is>
          <t>-</t>
        </is>
      </c>
      <c r="D51" t="inlineStr">
        <is>
          <t>-</t>
        </is>
      </c>
      <c r="E51" t="inlineStr">
        <is>
          <t>-</t>
        </is>
      </c>
      <c r="F51" t="inlineStr">
        <is>
          <t>-</t>
        </is>
      </c>
      <c r="G51" t="inlineStr">
        <is>
          <t>-</t>
        </is>
      </c>
      <c r="H51" t="inlineStr">
        <is>
          <t>-</t>
        </is>
      </c>
      <c r="I51" t="inlineStr">
        <is>
          <t>-</t>
        </is>
      </c>
    </row>
    <row r="52">
      <c r="A52" s="5" t="inlineStr">
        <is>
          <t>Aufwand je Mitarbeiter in EUR</t>
        </is>
      </c>
      <c r="B52" s="5" t="inlineStr">
        <is>
          <t>Effort per employee</t>
        </is>
      </c>
      <c r="C52" t="inlineStr">
        <is>
          <t>-</t>
        </is>
      </c>
      <c r="D52" t="inlineStr">
        <is>
          <t>-</t>
        </is>
      </c>
      <c r="E52" t="inlineStr">
        <is>
          <t>-</t>
        </is>
      </c>
      <c r="F52" t="inlineStr">
        <is>
          <t>-</t>
        </is>
      </c>
      <c r="G52" t="inlineStr">
        <is>
          <t>-</t>
        </is>
      </c>
      <c r="H52" t="inlineStr">
        <is>
          <t>-</t>
        </is>
      </c>
      <c r="I52" t="inlineStr">
        <is>
          <t>-</t>
        </is>
      </c>
    </row>
    <row r="53">
      <c r="A53" s="5" t="inlineStr">
        <is>
          <t>Umsatz je Mitarbeiter in EUR</t>
        </is>
      </c>
      <c r="B53" s="5" t="inlineStr">
        <is>
          <t>Turnover per employee</t>
        </is>
      </c>
      <c r="C53" t="n">
        <v>179945</v>
      </c>
      <c r="D53" t="n">
        <v>175356</v>
      </c>
      <c r="E53" t="n">
        <v>174588</v>
      </c>
      <c r="F53" t="n">
        <v>188545</v>
      </c>
      <c r="G53" t="n">
        <v>183112</v>
      </c>
      <c r="H53" t="n">
        <v>174095</v>
      </c>
      <c r="I53" t="n">
        <v>170750</v>
      </c>
    </row>
    <row r="54">
      <c r="A54" s="5" t="inlineStr">
        <is>
          <t>Bruttoergebnis je Mitarbeiter in EUR</t>
        </is>
      </c>
      <c r="B54" s="5" t="inlineStr">
        <is>
          <t>Gross Profit per employee</t>
        </is>
      </c>
      <c r="C54" t="n">
        <v>46704</v>
      </c>
      <c r="D54" t="n">
        <v>48836</v>
      </c>
      <c r="E54" t="n">
        <v>48043</v>
      </c>
      <c r="F54" t="n">
        <v>50111</v>
      </c>
      <c r="G54" t="n">
        <v>48767</v>
      </c>
      <c r="H54" t="n">
        <v>48120</v>
      </c>
      <c r="I54" t="inlineStr">
        <is>
          <t>-</t>
        </is>
      </c>
    </row>
    <row r="55">
      <c r="A55" s="5" t="inlineStr">
        <is>
          <t>Gewinn je Mitarbeiter in EUR</t>
        </is>
      </c>
      <c r="B55" s="5" t="inlineStr">
        <is>
          <t>Earnings per employee</t>
        </is>
      </c>
      <c r="C55" t="n">
        <v>16218</v>
      </c>
      <c r="D55" t="n">
        <v>9654</v>
      </c>
      <c r="E55" t="n">
        <v>9060</v>
      </c>
      <c r="F55" t="n">
        <v>7970</v>
      </c>
      <c r="G55" t="n">
        <v>9007</v>
      </c>
      <c r="H55" t="n">
        <v>7262</v>
      </c>
      <c r="I55" t="inlineStr">
        <is>
          <t>-</t>
        </is>
      </c>
    </row>
    <row r="56">
      <c r="A56" s="5" t="inlineStr">
        <is>
          <t>KGV (Kurs/Gewinn)</t>
        </is>
      </c>
      <c r="B56" s="5" t="inlineStr">
        <is>
          <t>PE (price/earnings)</t>
        </is>
      </c>
      <c r="C56" t="n">
        <v>7.3</v>
      </c>
      <c r="D56" t="n">
        <v>15.4</v>
      </c>
      <c r="E56" t="n">
        <v>14.7</v>
      </c>
      <c r="F56" t="n">
        <v>14</v>
      </c>
      <c r="G56" t="n">
        <v>16.5</v>
      </c>
      <c r="H56" t="n">
        <v>15.7</v>
      </c>
      <c r="I56" t="inlineStr">
        <is>
          <t>-</t>
        </is>
      </c>
    </row>
    <row r="57">
      <c r="A57" s="5" t="inlineStr">
        <is>
          <t>KUV (Kurs/Umsatz)</t>
        </is>
      </c>
      <c r="B57" s="5" t="inlineStr">
        <is>
          <t>PS (price/sales)</t>
        </is>
      </c>
      <c r="C57" t="n">
        <v>0.66</v>
      </c>
      <c r="D57" t="n">
        <v>0.85</v>
      </c>
      <c r="E57" t="n">
        <v>0.76</v>
      </c>
      <c r="F57" t="n">
        <v>0.59</v>
      </c>
      <c r="G57" t="n">
        <v>0.85</v>
      </c>
      <c r="H57" t="n">
        <v>0.66</v>
      </c>
      <c r="I57" t="inlineStr">
        <is>
          <t>-</t>
        </is>
      </c>
    </row>
    <row r="58">
      <c r="A58" s="5" t="inlineStr">
        <is>
          <t>KBV (Kurs/Buchwert)</t>
        </is>
      </c>
      <c r="B58" s="5" t="inlineStr">
        <is>
          <t>PB (price/book value)</t>
        </is>
      </c>
      <c r="C58" t="n">
        <v>1.55</v>
      </c>
      <c r="D58" t="n">
        <v>2.42</v>
      </c>
      <c r="E58" t="n">
        <v>2.26</v>
      </c>
      <c r="F58" t="n">
        <v>1.91</v>
      </c>
      <c r="G58" t="n">
        <v>2.63</v>
      </c>
      <c r="H58" t="n">
        <v>2.67</v>
      </c>
      <c r="I58" t="inlineStr">
        <is>
          <t>-</t>
        </is>
      </c>
    </row>
    <row r="59">
      <c r="A59" s="5" t="inlineStr">
        <is>
          <t>KCV (Kurs/Cashflow)</t>
        </is>
      </c>
      <c r="B59" s="5" t="inlineStr">
        <is>
          <t>PC (price/cashflow)</t>
        </is>
      </c>
      <c r="C59" t="n">
        <v>6.07</v>
      </c>
      <c r="D59" t="n">
        <v>7.25</v>
      </c>
      <c r="E59" t="n">
        <v>7.04</v>
      </c>
      <c r="F59" t="n">
        <v>6.26</v>
      </c>
      <c r="G59" t="n">
        <v>8.82</v>
      </c>
      <c r="H59" t="inlineStr">
        <is>
          <t>-</t>
        </is>
      </c>
      <c r="I59" t="inlineStr">
        <is>
          <t>-</t>
        </is>
      </c>
    </row>
    <row r="60">
      <c r="A60" s="5" t="inlineStr">
        <is>
          <t>Dividendenrendite in %</t>
        </is>
      </c>
      <c r="B60" s="5" t="inlineStr">
        <is>
          <t>Dividend Yield in %</t>
        </is>
      </c>
      <c r="C60" t="n">
        <v>2.53</v>
      </c>
      <c r="D60" t="n">
        <v>1.95</v>
      </c>
      <c r="E60" t="n">
        <v>2.04</v>
      </c>
      <c r="F60" t="n">
        <v>2.27</v>
      </c>
      <c r="G60" t="n">
        <v>1.73</v>
      </c>
      <c r="H60" t="n">
        <v>3.17</v>
      </c>
      <c r="I60" t="inlineStr">
        <is>
          <t>-</t>
        </is>
      </c>
    </row>
    <row r="61">
      <c r="A61" s="5" t="inlineStr">
        <is>
          <t>Gewinnrendite in %</t>
        </is>
      </c>
      <c r="B61" s="5" t="inlineStr">
        <is>
          <t>Return on profit in %</t>
        </is>
      </c>
      <c r="C61" t="n">
        <v>13.7</v>
      </c>
      <c r="D61" t="n">
        <v>6.5</v>
      </c>
      <c r="E61" t="n">
        <v>6.8</v>
      </c>
      <c r="F61" t="n">
        <v>7.1</v>
      </c>
      <c r="G61" t="n">
        <v>6.1</v>
      </c>
      <c r="H61" t="inlineStr">
        <is>
          <t>-</t>
        </is>
      </c>
      <c r="I61" t="inlineStr">
        <is>
          <t>-</t>
        </is>
      </c>
    </row>
    <row r="62">
      <c r="A62" s="5" t="inlineStr">
        <is>
          <t>Eigenkapitalrendite in %</t>
        </is>
      </c>
      <c r="B62" s="5" t="inlineStr">
        <is>
          <t>Return on Equity in %</t>
        </is>
      </c>
      <c r="C62" t="n">
        <v>21.24</v>
      </c>
      <c r="D62" t="n">
        <v>15.71</v>
      </c>
      <c r="E62" t="n">
        <v>15.39</v>
      </c>
      <c r="F62" t="n">
        <v>13.61</v>
      </c>
      <c r="G62" t="n">
        <v>15.26</v>
      </c>
      <c r="H62" t="n">
        <v>16.99</v>
      </c>
      <c r="I62" t="inlineStr">
        <is>
          <t>-</t>
        </is>
      </c>
    </row>
    <row r="63">
      <c r="A63" s="5" t="inlineStr">
        <is>
          <t>Umsatzrendite in %</t>
        </is>
      </c>
      <c r="B63" s="5" t="inlineStr">
        <is>
          <t>Return on sales in %</t>
        </is>
      </c>
      <c r="C63" t="n">
        <v>9.01</v>
      </c>
      <c r="D63" t="n">
        <v>5.51</v>
      </c>
      <c r="E63" t="n">
        <v>5.19</v>
      </c>
      <c r="F63" t="n">
        <v>4.23</v>
      </c>
      <c r="G63" t="n">
        <v>4.92</v>
      </c>
      <c r="H63" t="n">
        <v>4.17</v>
      </c>
      <c r="I63" t="inlineStr">
        <is>
          <t>-</t>
        </is>
      </c>
    </row>
    <row r="64">
      <c r="A64" s="5" t="inlineStr">
        <is>
          <t>Gesamtkapitalrendite in %</t>
        </is>
      </c>
      <c r="B64" s="5" t="inlineStr">
        <is>
          <t>Total Return on Investment in %</t>
        </is>
      </c>
      <c r="C64" t="n">
        <v>10.84</v>
      </c>
      <c r="D64" t="n">
        <v>7.81</v>
      </c>
      <c r="E64" t="n">
        <v>7.11</v>
      </c>
      <c r="F64" t="n">
        <v>6.82</v>
      </c>
      <c r="G64" t="n">
        <v>7.35</v>
      </c>
      <c r="H64" t="n">
        <v>5.97</v>
      </c>
      <c r="I64" t="inlineStr">
        <is>
          <t>-</t>
        </is>
      </c>
    </row>
    <row r="65">
      <c r="A65" s="5" t="inlineStr">
        <is>
          <t>Return on Investment in %</t>
        </is>
      </c>
      <c r="B65" s="5" t="inlineStr">
        <is>
          <t>Return on Investment in %</t>
        </is>
      </c>
      <c r="C65" t="n">
        <v>9.83</v>
      </c>
      <c r="D65" t="n">
        <v>6.56</v>
      </c>
      <c r="E65" t="n">
        <v>6.06</v>
      </c>
      <c r="F65" t="n">
        <v>5.38</v>
      </c>
      <c r="G65" t="n">
        <v>5.84</v>
      </c>
      <c r="H65" t="n">
        <v>5</v>
      </c>
      <c r="I65" t="inlineStr">
        <is>
          <t>-</t>
        </is>
      </c>
    </row>
    <row r="66">
      <c r="A66" s="5" t="inlineStr">
        <is>
          <t>Arbeitsintensität in %</t>
        </is>
      </c>
      <c r="B66" s="5" t="inlineStr">
        <is>
          <t>Work Intensity in %</t>
        </is>
      </c>
      <c r="C66" t="n">
        <v>56.46</v>
      </c>
      <c r="D66" t="n">
        <v>52.79</v>
      </c>
      <c r="E66" t="n">
        <v>53.41</v>
      </c>
      <c r="F66" t="n">
        <v>52.75</v>
      </c>
      <c r="G66" t="n">
        <v>53.61</v>
      </c>
      <c r="H66" t="n">
        <v>54.11</v>
      </c>
      <c r="I66" t="inlineStr">
        <is>
          <t>-</t>
        </is>
      </c>
    </row>
    <row r="67">
      <c r="A67" s="5" t="inlineStr">
        <is>
          <t>Eigenkapitalquote in %</t>
        </is>
      </c>
      <c r="B67" s="5" t="inlineStr">
        <is>
          <t>Equity Ratio in %</t>
        </is>
      </c>
      <c r="C67" t="n">
        <v>46.27</v>
      </c>
      <c r="D67" t="n">
        <v>41.79</v>
      </c>
      <c r="E67" t="n">
        <v>39.39</v>
      </c>
      <c r="F67" t="n">
        <v>39.49</v>
      </c>
      <c r="G67" t="n">
        <v>38.24</v>
      </c>
      <c r="H67" t="n">
        <v>29.43</v>
      </c>
      <c r="I67" t="inlineStr">
        <is>
          <t>-</t>
        </is>
      </c>
    </row>
    <row r="68">
      <c r="A68" s="5" t="inlineStr">
        <is>
          <t>Fremdkapitalquote in %</t>
        </is>
      </c>
      <c r="B68" s="5" t="inlineStr">
        <is>
          <t>Debt Ratio in %</t>
        </is>
      </c>
      <c r="C68" t="n">
        <v>53.73</v>
      </c>
      <c r="D68" t="n">
        <v>58.21</v>
      </c>
      <c r="E68" t="n">
        <v>60.61</v>
      </c>
      <c r="F68" t="n">
        <v>60.51</v>
      </c>
      <c r="G68" t="n">
        <v>61.76</v>
      </c>
      <c r="H68" t="n">
        <v>70.56999999999999</v>
      </c>
      <c r="I68" t="inlineStr">
        <is>
          <t>-</t>
        </is>
      </c>
    </row>
    <row r="69">
      <c r="A69" s="5" t="inlineStr">
        <is>
          <t>Verschuldungsgrad in %</t>
        </is>
      </c>
      <c r="B69" s="5" t="inlineStr">
        <is>
          <t>Finance Gearing in %</t>
        </is>
      </c>
      <c r="C69" t="n">
        <v>116.11</v>
      </c>
      <c r="D69" t="n">
        <v>139.3</v>
      </c>
      <c r="E69" t="n">
        <v>153.88</v>
      </c>
      <c r="F69" t="n">
        <v>153.21</v>
      </c>
      <c r="G69" t="n">
        <v>161.51</v>
      </c>
      <c r="H69" t="n">
        <v>239.77</v>
      </c>
      <c r="I69" t="inlineStr">
        <is>
          <t>-</t>
        </is>
      </c>
    </row>
    <row r="70">
      <c r="A70" s="5" t="inlineStr">
        <is>
          <t>Bruttoergebnis Marge in %</t>
        </is>
      </c>
      <c r="B70" s="5" t="inlineStr">
        <is>
          <t>Gross Profit Marge in %</t>
        </is>
      </c>
      <c r="C70" t="n">
        <v>25.95</v>
      </c>
      <c r="D70" t="n">
        <v>27.85</v>
      </c>
      <c r="E70" t="n">
        <v>27.52</v>
      </c>
      <c r="F70" t="n">
        <v>26.57</v>
      </c>
      <c r="G70" t="n">
        <v>26.63</v>
      </c>
      <c r="H70" t="n">
        <v>27.64</v>
      </c>
    </row>
    <row r="71">
      <c r="A71" s="5" t="inlineStr">
        <is>
          <t>Kurzfristige Vermögensquote in %</t>
        </is>
      </c>
      <c r="B71" s="5" t="inlineStr">
        <is>
          <t>Current Assets Ratio in %</t>
        </is>
      </c>
      <c r="C71" t="n">
        <v>56.46</v>
      </c>
      <c r="D71" t="n">
        <v>52.8</v>
      </c>
      <c r="E71" t="n">
        <v>53.41</v>
      </c>
      <c r="F71" t="n">
        <v>52.75</v>
      </c>
      <c r="G71" t="n">
        <v>53.61</v>
      </c>
      <c r="H71" t="n">
        <v>54.09</v>
      </c>
    </row>
    <row r="72">
      <c r="A72" s="5" t="inlineStr">
        <is>
          <t>Nettogewinn Marge in %</t>
        </is>
      </c>
      <c r="B72" s="5" t="inlineStr">
        <is>
          <t>Net Profit Marge in %</t>
        </is>
      </c>
      <c r="C72" t="n">
        <v>9.01</v>
      </c>
      <c r="D72" t="n">
        <v>5.51</v>
      </c>
      <c r="E72" t="n">
        <v>5.19</v>
      </c>
      <c r="F72" t="n">
        <v>4.23</v>
      </c>
      <c r="G72" t="n">
        <v>4.92</v>
      </c>
      <c r="H72" t="n">
        <v>4.17</v>
      </c>
    </row>
    <row r="73">
      <c r="A73" s="5" t="inlineStr">
        <is>
          <t>Operative Ergebnis Marge in %</t>
        </is>
      </c>
      <c r="B73" s="5" t="inlineStr">
        <is>
          <t>EBIT Marge in %</t>
        </is>
      </c>
      <c r="C73" t="n">
        <v>11.55</v>
      </c>
      <c r="D73" t="n">
        <v>8.130000000000001</v>
      </c>
      <c r="E73" t="n">
        <v>7.7</v>
      </c>
      <c r="F73" t="n">
        <v>6.61</v>
      </c>
      <c r="G73" t="n">
        <v>7.36</v>
      </c>
      <c r="H73" t="n">
        <v>6.38</v>
      </c>
    </row>
    <row r="74">
      <c r="A74" s="5" t="inlineStr">
        <is>
          <t>Vermögensumsschlag in %</t>
        </is>
      </c>
      <c r="B74" s="5" t="inlineStr">
        <is>
          <t>Asset Turnover in %</t>
        </is>
      </c>
      <c r="C74" t="n">
        <v>109.05</v>
      </c>
      <c r="D74" t="n">
        <v>119.24</v>
      </c>
      <c r="E74" t="n">
        <v>116.8</v>
      </c>
      <c r="F74" t="n">
        <v>127.17</v>
      </c>
      <c r="G74" t="n">
        <v>118.67</v>
      </c>
      <c r="H74" t="n">
        <v>119.83</v>
      </c>
    </row>
    <row r="75">
      <c r="A75" s="5" t="inlineStr">
        <is>
          <t>Langfristige Vermögensquote in %</t>
        </is>
      </c>
      <c r="B75" s="5" t="inlineStr">
        <is>
          <t>Non-Current Assets Ratio in %</t>
        </is>
      </c>
      <c r="C75" t="n">
        <v>43.54</v>
      </c>
      <c r="D75" t="n">
        <v>47.2</v>
      </c>
      <c r="E75" t="n">
        <v>46.59</v>
      </c>
      <c r="F75" t="n">
        <v>47.25</v>
      </c>
      <c r="G75" t="n">
        <v>46.39</v>
      </c>
      <c r="H75" t="n">
        <v>45.88</v>
      </c>
    </row>
    <row r="76">
      <c r="A76" s="5" t="inlineStr">
        <is>
          <t>Gesamtkapitalrentabilität</t>
        </is>
      </c>
      <c r="B76" s="5" t="inlineStr">
        <is>
          <t>ROA Return on Assets in %</t>
        </is>
      </c>
      <c r="C76" t="n">
        <v>9.83</v>
      </c>
      <c r="D76" t="n">
        <v>6.56</v>
      </c>
      <c r="E76" t="n">
        <v>6.06</v>
      </c>
      <c r="F76" t="n">
        <v>5.38</v>
      </c>
      <c r="G76" t="n">
        <v>5.84</v>
      </c>
      <c r="H76" t="n">
        <v>5</v>
      </c>
    </row>
    <row r="77">
      <c r="A77" s="5" t="inlineStr">
        <is>
          <t>Ertrag des eingesetzten Kapitals</t>
        </is>
      </c>
      <c r="B77" s="5" t="inlineStr">
        <is>
          <t>ROCE Return on Cap. Empl. in %</t>
        </is>
      </c>
      <c r="C77" t="n">
        <v>18.78</v>
      </c>
      <c r="D77" t="n">
        <v>13.51</v>
      </c>
      <c r="E77" t="n">
        <v>13.25</v>
      </c>
      <c r="F77" t="n">
        <v>11.68</v>
      </c>
      <c r="G77" t="n">
        <v>12.04</v>
      </c>
      <c r="H77" t="n">
        <v>11.32</v>
      </c>
    </row>
    <row r="78">
      <c r="A78" s="5" t="inlineStr">
        <is>
          <t>Eigenkapital zu Anlagevermögen</t>
        </is>
      </c>
      <c r="B78" s="5" t="inlineStr">
        <is>
          <t>Equity to Fixed Assets in %</t>
        </is>
      </c>
      <c r="C78" t="n">
        <v>106.27</v>
      </c>
      <c r="D78" t="n">
        <v>88.52</v>
      </c>
      <c r="E78" t="n">
        <v>84.55</v>
      </c>
      <c r="F78" t="n">
        <v>83.59999999999999</v>
      </c>
      <c r="G78" t="n">
        <v>82.42</v>
      </c>
      <c r="H78" t="n">
        <v>64.13</v>
      </c>
    </row>
    <row r="79">
      <c r="A79" s="5" t="inlineStr">
        <is>
          <t>Liquidität Dritten Grades</t>
        </is>
      </c>
      <c r="B79" s="5" t="inlineStr">
        <is>
          <t>Current Ratio in %</t>
        </is>
      </c>
      <c r="C79" t="n">
        <v>171.52</v>
      </c>
      <c r="D79" t="n">
        <v>187.07</v>
      </c>
      <c r="E79" t="n">
        <v>166.26</v>
      </c>
      <c r="F79" t="n">
        <v>187.95</v>
      </c>
      <c r="G79" t="n">
        <v>195.26</v>
      </c>
      <c r="H79" t="n">
        <v>166.8</v>
      </c>
    </row>
    <row r="80">
      <c r="A80" s="5" t="inlineStr">
        <is>
          <t>Operativer Cashflow</t>
        </is>
      </c>
      <c r="B80" s="5" t="inlineStr">
        <is>
          <t>Operating Cashflow in M</t>
        </is>
      </c>
      <c r="C80" t="n">
        <v>674.4377000000001</v>
      </c>
      <c r="D80" t="n">
        <v>805.5475</v>
      </c>
      <c r="E80" t="n">
        <v>782.2144</v>
      </c>
      <c r="F80" t="n">
        <v>695.5486</v>
      </c>
      <c r="G80" t="n">
        <v>979.9902000000001</v>
      </c>
      <c r="H80" t="inlineStr">
        <is>
          <t>-</t>
        </is>
      </c>
    </row>
    <row r="81">
      <c r="A81" s="5" t="inlineStr">
        <is>
          <t>Aktienrückkauf</t>
        </is>
      </c>
      <c r="B81" s="5" t="inlineStr">
        <is>
          <t>Share Buyback in M</t>
        </is>
      </c>
      <c r="C81" t="n">
        <v>0</v>
      </c>
      <c r="D81" t="n">
        <v>0</v>
      </c>
      <c r="E81" t="n">
        <v>0</v>
      </c>
      <c r="F81" t="n">
        <v>0</v>
      </c>
      <c r="G81" t="n">
        <v>-11.11</v>
      </c>
      <c r="H81" t="inlineStr">
        <is>
          <t>-</t>
        </is>
      </c>
    </row>
    <row r="82">
      <c r="A82" s="5" t="inlineStr">
        <is>
          <t>Umsatzwachstum 1J in %</t>
        </is>
      </c>
      <c r="B82" s="5" t="inlineStr">
        <is>
          <t>Revenue Growth 1Y in %</t>
        </is>
      </c>
      <c r="C82" t="n">
        <v>-0.99</v>
      </c>
      <c r="D82" t="n">
        <v>7.21</v>
      </c>
      <c r="E82" t="n">
        <v>3.67</v>
      </c>
      <c r="F82" t="n">
        <v>8.859999999999999</v>
      </c>
      <c r="G82" t="n">
        <v>9.210000000000001</v>
      </c>
      <c r="H82" t="inlineStr">
        <is>
          <t>-</t>
        </is>
      </c>
    </row>
    <row r="83">
      <c r="A83" s="5" t="inlineStr">
        <is>
          <t>Umsatzwachstum 3J in %</t>
        </is>
      </c>
      <c r="B83" s="5" t="inlineStr">
        <is>
          <t>Revenue Growth 3Y in %</t>
        </is>
      </c>
      <c r="C83" t="n">
        <v>3.3</v>
      </c>
      <c r="D83" t="n">
        <v>6.58</v>
      </c>
      <c r="E83" t="n">
        <v>7.25</v>
      </c>
      <c r="F83" t="inlineStr">
        <is>
          <t>-</t>
        </is>
      </c>
      <c r="G83" t="inlineStr">
        <is>
          <t>-</t>
        </is>
      </c>
      <c r="H83" t="inlineStr">
        <is>
          <t>-</t>
        </is>
      </c>
    </row>
    <row r="84">
      <c r="A84" s="5" t="inlineStr">
        <is>
          <t>Umsatzwachstum 5J in %</t>
        </is>
      </c>
      <c r="B84" s="5" t="inlineStr">
        <is>
          <t>Revenue Growth 5Y in %</t>
        </is>
      </c>
      <c r="C84" t="n">
        <v>5.59</v>
      </c>
      <c r="D84" t="inlineStr">
        <is>
          <t>-</t>
        </is>
      </c>
      <c r="E84" t="inlineStr">
        <is>
          <t>-</t>
        </is>
      </c>
      <c r="F84" t="inlineStr">
        <is>
          <t>-</t>
        </is>
      </c>
      <c r="G84" t="inlineStr">
        <is>
          <t>-</t>
        </is>
      </c>
      <c r="H84" t="inlineStr">
        <is>
          <t>-</t>
        </is>
      </c>
    </row>
    <row r="85">
      <c r="A85" s="5" t="inlineStr">
        <is>
          <t>Umsatzwachstum 10J in %</t>
        </is>
      </c>
      <c r="B85" s="5" t="inlineStr">
        <is>
          <t>Revenue Growth 10Y in %</t>
        </is>
      </c>
      <c r="C85" t="inlineStr">
        <is>
          <t>-</t>
        </is>
      </c>
      <c r="D85" t="inlineStr">
        <is>
          <t>-</t>
        </is>
      </c>
      <c r="E85" t="inlineStr">
        <is>
          <t>-</t>
        </is>
      </c>
      <c r="F85" t="inlineStr">
        <is>
          <t>-</t>
        </is>
      </c>
      <c r="G85" t="inlineStr">
        <is>
          <t>-</t>
        </is>
      </c>
      <c r="H85" t="inlineStr">
        <is>
          <t>-</t>
        </is>
      </c>
    </row>
    <row r="86">
      <c r="A86" s="5" t="inlineStr">
        <is>
          <t>Gewinnwachstum 1J in %</t>
        </is>
      </c>
      <c r="B86" s="5" t="inlineStr">
        <is>
          <t>Earnings Growth 1Y in %</t>
        </is>
      </c>
      <c r="C86" t="n">
        <v>62.08</v>
      </c>
      <c r="D86" t="n">
        <v>13.75</v>
      </c>
      <c r="E86" t="n">
        <v>27.26</v>
      </c>
      <c r="F86" t="n">
        <v>-6.45</v>
      </c>
      <c r="G86" t="n">
        <v>28.76</v>
      </c>
      <c r="H86" t="inlineStr">
        <is>
          <t>-</t>
        </is>
      </c>
    </row>
    <row r="87">
      <c r="A87" s="5" t="inlineStr">
        <is>
          <t>Gewinnwachstum 3J in %</t>
        </is>
      </c>
      <c r="B87" s="5" t="inlineStr">
        <is>
          <t>Earnings Growth 3Y in %</t>
        </is>
      </c>
      <c r="C87" t="n">
        <v>34.36</v>
      </c>
      <c r="D87" t="n">
        <v>11.52</v>
      </c>
      <c r="E87" t="n">
        <v>16.52</v>
      </c>
      <c r="F87" t="inlineStr">
        <is>
          <t>-</t>
        </is>
      </c>
      <c r="G87" t="inlineStr">
        <is>
          <t>-</t>
        </is>
      </c>
      <c r="H87" t="inlineStr">
        <is>
          <t>-</t>
        </is>
      </c>
    </row>
    <row r="88">
      <c r="A88" s="5" t="inlineStr">
        <is>
          <t>Gewinnwachstum 5J in %</t>
        </is>
      </c>
      <c r="B88" s="5" t="inlineStr">
        <is>
          <t>Earnings Growth 5Y in %</t>
        </is>
      </c>
      <c r="C88" t="n">
        <v>25.08</v>
      </c>
      <c r="D88" t="inlineStr">
        <is>
          <t>-</t>
        </is>
      </c>
      <c r="E88" t="inlineStr">
        <is>
          <t>-</t>
        </is>
      </c>
      <c r="F88" t="inlineStr">
        <is>
          <t>-</t>
        </is>
      </c>
      <c r="G88" t="inlineStr">
        <is>
          <t>-</t>
        </is>
      </c>
      <c r="H88" t="inlineStr">
        <is>
          <t>-</t>
        </is>
      </c>
    </row>
    <row r="89">
      <c r="A89" s="5" t="inlineStr">
        <is>
          <t>Gewinnwachstum 10J in %</t>
        </is>
      </c>
      <c r="B89" s="5" t="inlineStr">
        <is>
          <t>Earnings Growth 10Y in %</t>
        </is>
      </c>
      <c r="C89" t="inlineStr">
        <is>
          <t>-</t>
        </is>
      </c>
      <c r="D89" t="inlineStr">
        <is>
          <t>-</t>
        </is>
      </c>
      <c r="E89" t="inlineStr">
        <is>
          <t>-</t>
        </is>
      </c>
      <c r="F89" t="inlineStr">
        <is>
          <t>-</t>
        </is>
      </c>
      <c r="G89" t="inlineStr">
        <is>
          <t>-</t>
        </is>
      </c>
      <c r="H89" t="inlineStr">
        <is>
          <t>-</t>
        </is>
      </c>
    </row>
    <row r="90">
      <c r="A90" s="5" t="inlineStr">
        <is>
          <t>PEG Ratio</t>
        </is>
      </c>
      <c r="B90" s="5" t="inlineStr">
        <is>
          <t>KGW Kurs/Gewinn/Wachstum</t>
        </is>
      </c>
      <c r="C90" t="n">
        <v>0.29</v>
      </c>
      <c r="D90" t="inlineStr">
        <is>
          <t>-</t>
        </is>
      </c>
      <c r="E90" t="inlineStr">
        <is>
          <t>-</t>
        </is>
      </c>
      <c r="F90" t="inlineStr">
        <is>
          <t>-</t>
        </is>
      </c>
      <c r="G90" t="inlineStr">
        <is>
          <t>-</t>
        </is>
      </c>
      <c r="H90" t="inlineStr">
        <is>
          <t>-</t>
        </is>
      </c>
    </row>
    <row r="91">
      <c r="A91" s="5" t="inlineStr">
        <is>
          <t>EBIT-Wachstum 1J in %</t>
        </is>
      </c>
      <c r="B91" s="5" t="inlineStr">
        <is>
          <t>EBIT Growth 1Y in %</t>
        </is>
      </c>
      <c r="C91" t="n">
        <v>40.61</v>
      </c>
      <c r="D91" t="n">
        <v>13.23</v>
      </c>
      <c r="E91" t="n">
        <v>20.82</v>
      </c>
      <c r="F91" t="n">
        <v>-2.26</v>
      </c>
      <c r="G91" t="n">
        <v>25.92</v>
      </c>
      <c r="H91" t="inlineStr">
        <is>
          <t>-</t>
        </is>
      </c>
    </row>
    <row r="92">
      <c r="A92" s="5" t="inlineStr">
        <is>
          <t>EBIT-Wachstum 3J in %</t>
        </is>
      </c>
      <c r="B92" s="5" t="inlineStr">
        <is>
          <t>EBIT Growth 3Y in %</t>
        </is>
      </c>
      <c r="C92" t="n">
        <v>24.89</v>
      </c>
      <c r="D92" t="n">
        <v>10.6</v>
      </c>
      <c r="E92" t="n">
        <v>14.83</v>
      </c>
      <c r="F92" t="inlineStr">
        <is>
          <t>-</t>
        </is>
      </c>
      <c r="G92" t="inlineStr">
        <is>
          <t>-</t>
        </is>
      </c>
      <c r="H92" t="inlineStr">
        <is>
          <t>-</t>
        </is>
      </c>
    </row>
    <row r="93">
      <c r="A93" s="5" t="inlineStr">
        <is>
          <t>EBIT-Wachstum 5J in %</t>
        </is>
      </c>
      <c r="B93" s="5" t="inlineStr">
        <is>
          <t>EBIT Growth 5Y in %</t>
        </is>
      </c>
      <c r="C93" t="n">
        <v>19.66</v>
      </c>
      <c r="D93" t="inlineStr">
        <is>
          <t>-</t>
        </is>
      </c>
      <c r="E93" t="inlineStr">
        <is>
          <t>-</t>
        </is>
      </c>
      <c r="F93" t="inlineStr">
        <is>
          <t>-</t>
        </is>
      </c>
      <c r="G93" t="inlineStr">
        <is>
          <t>-</t>
        </is>
      </c>
      <c r="H93" t="inlineStr">
        <is>
          <t>-</t>
        </is>
      </c>
    </row>
    <row r="94">
      <c r="A94" s="5" t="inlineStr">
        <is>
          <t>EBIT-Wachstum 10J in %</t>
        </is>
      </c>
      <c r="B94" s="5" t="inlineStr">
        <is>
          <t>EBIT Growth 10Y in %</t>
        </is>
      </c>
      <c r="C94" t="inlineStr">
        <is>
          <t>-</t>
        </is>
      </c>
      <c r="D94" t="inlineStr">
        <is>
          <t>-</t>
        </is>
      </c>
      <c r="E94" t="inlineStr">
        <is>
          <t>-</t>
        </is>
      </c>
      <c r="F94" t="inlineStr">
        <is>
          <t>-</t>
        </is>
      </c>
      <c r="G94" t="inlineStr">
        <is>
          <t>-</t>
        </is>
      </c>
      <c r="H94" t="inlineStr">
        <is>
          <t>-</t>
        </is>
      </c>
    </row>
    <row r="95">
      <c r="A95" s="5" t="inlineStr">
        <is>
          <t>Op.Cashflow Wachstum 1J in %</t>
        </is>
      </c>
      <c r="B95" s="5" t="inlineStr">
        <is>
          <t>Op.Cashflow Wachstum 1Y in %</t>
        </is>
      </c>
      <c r="C95" t="n">
        <v>-16.28</v>
      </c>
      <c r="D95" t="n">
        <v>2.98</v>
      </c>
      <c r="E95" t="n">
        <v>12.46</v>
      </c>
      <c r="F95" t="n">
        <v>-29.02</v>
      </c>
      <c r="G95" t="inlineStr">
        <is>
          <t>-</t>
        </is>
      </c>
      <c r="H95" t="inlineStr">
        <is>
          <t>-</t>
        </is>
      </c>
    </row>
    <row r="96">
      <c r="A96" s="5" t="inlineStr">
        <is>
          <t>Op.Cashflow Wachstum 3J in %</t>
        </is>
      </c>
      <c r="B96" s="5" t="inlineStr">
        <is>
          <t>Op.Cashflow Wachstum 3Y in %</t>
        </is>
      </c>
      <c r="C96" t="n">
        <v>-0.28</v>
      </c>
      <c r="D96" t="n">
        <v>-4.53</v>
      </c>
      <c r="E96" t="inlineStr">
        <is>
          <t>-</t>
        </is>
      </c>
      <c r="F96" t="inlineStr">
        <is>
          <t>-</t>
        </is>
      </c>
      <c r="G96" t="inlineStr">
        <is>
          <t>-</t>
        </is>
      </c>
      <c r="H96" t="inlineStr">
        <is>
          <t>-</t>
        </is>
      </c>
    </row>
    <row r="97">
      <c r="A97" s="5" t="inlineStr">
        <is>
          <t>Op.Cashflow Wachstum 5J in %</t>
        </is>
      </c>
      <c r="B97" s="5" t="inlineStr">
        <is>
          <t>Op.Cashflow Wachstum 5Y in %</t>
        </is>
      </c>
      <c r="C97" t="inlineStr">
        <is>
          <t>-</t>
        </is>
      </c>
      <c r="D97" t="inlineStr">
        <is>
          <t>-</t>
        </is>
      </c>
      <c r="E97" t="inlineStr">
        <is>
          <t>-</t>
        </is>
      </c>
      <c r="F97" t="inlineStr">
        <is>
          <t>-</t>
        </is>
      </c>
      <c r="G97" t="inlineStr">
        <is>
          <t>-</t>
        </is>
      </c>
      <c r="H97" t="inlineStr">
        <is>
          <t>-</t>
        </is>
      </c>
    </row>
    <row r="98">
      <c r="A98" s="5" t="inlineStr">
        <is>
          <t>Op.Cashflow Wachstum 10J in %</t>
        </is>
      </c>
      <c r="B98" s="5" t="inlineStr">
        <is>
          <t>Op.Cashflow Wachstum 10Y in %</t>
        </is>
      </c>
      <c r="C98" t="inlineStr">
        <is>
          <t>-</t>
        </is>
      </c>
      <c r="D98" t="inlineStr">
        <is>
          <t>-</t>
        </is>
      </c>
      <c r="E98" t="inlineStr">
        <is>
          <t>-</t>
        </is>
      </c>
      <c r="F98" t="inlineStr">
        <is>
          <t>-</t>
        </is>
      </c>
      <c r="G98" t="inlineStr">
        <is>
          <t>-</t>
        </is>
      </c>
      <c r="H98" t="inlineStr">
        <is>
          <t>-</t>
        </is>
      </c>
    </row>
    <row r="99">
      <c r="A99" s="5" t="inlineStr">
        <is>
          <t>Working Capital in Mio</t>
        </is>
      </c>
      <c r="B99" s="5" t="inlineStr">
        <is>
          <t>Working Capital in M</t>
        </is>
      </c>
      <c r="C99" t="n">
        <v>1509</v>
      </c>
      <c r="D99" t="n">
        <v>1455</v>
      </c>
      <c r="E99" t="n">
        <v>1201</v>
      </c>
      <c r="F99" t="n">
        <v>1233</v>
      </c>
      <c r="G99" t="n">
        <v>1286</v>
      </c>
      <c r="H99" t="n">
        <v>966.7</v>
      </c>
      <c r="I99" t="inlineStr">
        <is>
          <t>-</t>
        </is>
      </c>
    </row>
  </sheetData>
  <pageMargins bottom="1" footer="0.5" header="0.5" left="0.75" right="0.75" top="1"/>
</worksheet>
</file>

<file path=xl/worksheets/sheet29.xml><?xml version="1.0" encoding="utf-8"?>
<worksheet xmlns="http://schemas.openxmlformats.org/spreadsheetml/2006/main">
  <sheetPr>
    <outlinePr summaryBelow="1" summaryRight="1"/>
    <pageSetUpPr/>
  </sheetPr>
  <dimension ref="A1:L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HELLOFRESH </t>
        </is>
      </c>
      <c r="B1" s="2" t="inlineStr">
        <is>
          <t>WKN: A16140  ISIN: DE000A161408  Symbol:HFG  Typ: Aktie</t>
        </is>
      </c>
      <c r="C1" s="2" t="inlineStr"/>
      <c r="D1" s="2" t="inlineStr"/>
      <c r="E1" s="2" t="inlineStr"/>
      <c r="F1" s="2">
        <f>HYPERLINK("mdax_Stock_Data_EUR.xlsx#INDEX!A1",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+49-30-208-4831-60</t>
        </is>
      </c>
      <c r="G4" t="inlineStr">
        <is>
          <t>15.01.2020</t>
        </is>
      </c>
      <c r="H4" t="inlineStr">
        <is>
          <t>Preliminary Results</t>
        </is>
      </c>
      <c r="J4" t="inlineStr">
        <is>
          <t>Rocket Internet SE</t>
        </is>
      </c>
      <c r="L4" t="inlineStr">
        <is>
          <t>26,59%</t>
        </is>
      </c>
    </row>
    <row r="5">
      <c r="A5" s="5" t="inlineStr">
        <is>
          <t>Ticker</t>
        </is>
      </c>
      <c r="B5" t="inlineStr">
        <is>
          <t>HFG</t>
        </is>
      </c>
      <c r="C5" s="5" t="inlineStr">
        <is>
          <t>Fax</t>
        </is>
      </c>
      <c r="D5" s="5" t="inlineStr"/>
      <c r="E5" t="inlineStr">
        <is>
          <t>-</t>
        </is>
      </c>
      <c r="G5" t="inlineStr">
        <is>
          <t>03.03.2020</t>
        </is>
      </c>
      <c r="H5" t="inlineStr">
        <is>
          <t>Publication Of Annual Report</t>
        </is>
      </c>
      <c r="J5" t="inlineStr">
        <is>
          <t>Baillie Gifford &amp; Co</t>
        </is>
      </c>
      <c r="L5" t="inlineStr">
        <is>
          <t>11,10%</t>
        </is>
      </c>
    </row>
    <row r="6">
      <c r="A6" s="5" t="inlineStr">
        <is>
          <t>Gelistet Seit / Listed Since</t>
        </is>
      </c>
      <c r="B6" t="inlineStr">
        <is>
          <t>-</t>
        </is>
      </c>
      <c r="C6" s="5" t="inlineStr">
        <is>
          <t>Internet</t>
        </is>
      </c>
      <c r="D6" s="5" t="inlineStr"/>
      <c r="E6" t="inlineStr">
        <is>
          <t>https://www.hellofreshgroup.com/</t>
        </is>
      </c>
      <c r="G6" t="inlineStr">
        <is>
          <t>28.04.2020</t>
        </is>
      </c>
      <c r="H6" t="inlineStr">
        <is>
          <t>Annual General Meeting (Postponed)</t>
        </is>
      </c>
      <c r="J6" t="inlineStr">
        <is>
          <t>Marathon Asset Management LLP</t>
        </is>
      </c>
      <c r="L6" t="inlineStr">
        <is>
          <t>5,64%</t>
        </is>
      </c>
    </row>
    <row r="7">
      <c r="A7" s="5" t="inlineStr">
        <is>
          <t>Nominalwert / Nominal Value</t>
        </is>
      </c>
      <c r="B7" t="inlineStr">
        <is>
          <t>-</t>
        </is>
      </c>
      <c r="C7" s="5" t="inlineStr">
        <is>
          <t>E-Mail</t>
        </is>
      </c>
      <c r="D7" s="5" t="inlineStr"/>
      <c r="E7" t="inlineStr">
        <is>
          <t>pr@hellofresh.com</t>
        </is>
      </c>
      <c r="G7" t="inlineStr">
        <is>
          <t>05.05.2020</t>
        </is>
      </c>
      <c r="H7" t="inlineStr">
        <is>
          <t>Result Q1</t>
        </is>
      </c>
      <c r="J7" t="inlineStr">
        <is>
          <t>Jeff Horing/ HF Main Insight S.à r.l.</t>
        </is>
      </c>
      <c r="L7" t="inlineStr">
        <is>
          <t>14,99%</t>
        </is>
      </c>
    </row>
    <row r="8">
      <c r="A8" s="5" t="inlineStr">
        <is>
          <t>Land / Country</t>
        </is>
      </c>
      <c r="B8" t="inlineStr">
        <is>
          <t>Deutschland</t>
        </is>
      </c>
      <c r="C8" s="5" t="inlineStr">
        <is>
          <t>Inv. Relations Telefon / Phone</t>
        </is>
      </c>
      <c r="D8" s="5" t="inlineStr"/>
      <c r="E8" t="inlineStr">
        <is>
          <t>+49-30-346-496-153</t>
        </is>
      </c>
      <c r="G8" t="inlineStr">
        <is>
          <t>11.08.2020</t>
        </is>
      </c>
      <c r="H8" t="inlineStr">
        <is>
          <t>Score Half Year</t>
        </is>
      </c>
      <c r="J8" t="inlineStr">
        <is>
          <t>Dominik Sebastian Richter/ DSR Ventures UG</t>
        </is>
      </c>
      <c r="L8" t="inlineStr">
        <is>
          <t>2,54%</t>
        </is>
      </c>
    </row>
    <row r="9">
      <c r="A9" s="5" t="inlineStr">
        <is>
          <t>Währung / Currency</t>
        </is>
      </c>
      <c r="B9" t="inlineStr">
        <is>
          <t>EUR</t>
        </is>
      </c>
      <c r="C9" s="5" t="inlineStr">
        <is>
          <t>Inv. Relations E-Mail</t>
        </is>
      </c>
      <c r="D9" s="5" t="inlineStr"/>
      <c r="E9" t="inlineStr">
        <is>
          <t>ir@hellofresh.com</t>
        </is>
      </c>
      <c r="G9" t="inlineStr">
        <is>
          <t>03.11.2020</t>
        </is>
      </c>
      <c r="H9" t="inlineStr">
        <is>
          <t>Q3 Earnings</t>
        </is>
      </c>
      <c r="J9" t="inlineStr">
        <is>
          <t>Vanguard World Funds</t>
        </is>
      </c>
      <c r="L9" t="inlineStr">
        <is>
          <t>5,20%</t>
        </is>
      </c>
    </row>
    <row r="10">
      <c r="A10" s="5" t="inlineStr">
        <is>
          <t>Branche / Industry</t>
        </is>
      </c>
      <c r="B10" t="inlineStr">
        <is>
          <t>Food</t>
        </is>
      </c>
      <c r="C10" s="5" t="inlineStr">
        <is>
          <t>Kontaktperson / Contact Person</t>
        </is>
      </c>
      <c r="D10" s="5" t="inlineStr"/>
      <c r="E10" t="inlineStr">
        <is>
          <t>Lukas Schunkert</t>
        </is>
      </c>
      <c r="J10" t="inlineStr">
        <is>
          <t>Union Investment Privatfonds GmbH</t>
        </is>
      </c>
      <c r="L10" t="inlineStr">
        <is>
          <t>4,96%</t>
        </is>
      </c>
    </row>
    <row r="11">
      <c r="A11" s="5" t="inlineStr">
        <is>
          <t>Sektor / Sector</t>
        </is>
      </c>
      <c r="B11" t="inlineStr">
        <is>
          <t>Consumer Goods</t>
        </is>
      </c>
      <c r="J11" t="inlineStr">
        <is>
          <t>Deutsche Asset Management Investment GmbH</t>
        </is>
      </c>
      <c r="L11" t="inlineStr">
        <is>
          <t>5,18%</t>
        </is>
      </c>
    </row>
    <row r="12">
      <c r="A12" s="5" t="inlineStr">
        <is>
          <t>Typ / Genre</t>
        </is>
      </c>
      <c r="B12" t="inlineStr">
        <is>
          <t>Inhaber-Stammaktie</t>
        </is>
      </c>
      <c r="J12" t="inlineStr">
        <is>
          <t>Freefloat</t>
        </is>
      </c>
      <c r="L12" t="inlineStr">
        <is>
          <t>23,80%</t>
        </is>
      </c>
    </row>
    <row r="13">
      <c r="A13" s="5" t="inlineStr">
        <is>
          <t>Adresse / Address</t>
        </is>
      </c>
      <c r="B13" t="inlineStr">
        <is>
          <t>HelloFresh SESaarbrücker Straße 37a  D-10405 Berlin</t>
        </is>
      </c>
    </row>
    <row r="14">
      <c r="A14" s="5" t="inlineStr">
        <is>
          <t>Management</t>
        </is>
      </c>
      <c r="B14" t="inlineStr">
        <is>
          <t>Dominik Richter, Thomas Griesel, Christian Gärtner, Ed Boyes</t>
        </is>
      </c>
    </row>
    <row r="15">
      <c r="A15" s="5" t="inlineStr">
        <is>
          <t>Aufsichtsrat / Board</t>
        </is>
      </c>
      <c r="B15" t="inlineStr">
        <is>
          <t>Jeffrey Lieberman, Ursula Radeke-Pietsch, John H. Rittenhouse, Derek Zissman, Ugo Arzani</t>
        </is>
      </c>
    </row>
    <row r="16">
      <c r="A16" s="5" t="inlineStr">
        <is>
          <t>Beschreibung</t>
        </is>
      </c>
      <c r="B16" t="inlineStr">
        <is>
          <t>HelloFresh SE ist ein Lieferservice für Lebensmittel. Das Unternehmen liefert die passenden Zutaten und die Rezepte für Gerichte zum selber Kochen an die Haustür. Die Lieferungen können individuell abgestimmt werden und die Essensplanung mit wöchentlich neuen Gerichtideen wird von HelloFresh übernommen. Abonnenten des Services können jede Woche aus abwechslungsreichen Gerichten auswählen und sparen sich den Weg zum Supermarkt. Das Unternehmen wurde 2011 gegründet und ist in Großbritannien, Deutschland, den Niederlanden, Belgien, der Schweiz, Australien und Kanada aktiv. Der Unternehmenssitz befindet sich in Berlin und HelloFresh unterhält weitere Büros in New York, London, Amsterdam, Zürich, Sydney und Toronto. Copyright 2014 FINANCE BASE AG</t>
        </is>
      </c>
    </row>
    <row r="17">
      <c r="A17" s="5" t="inlineStr">
        <is>
          <t>Profile</t>
        </is>
      </c>
      <c r="B17" t="inlineStr">
        <is>
          <t>Hello Fresh SE is a grocery delivery service. The company supplies the right ingredients and the recipes for dishes for cooking himself at the front door. Deliveries can be individually and meal planning with weekly new dish ideas is taken over by Hello Fresh. Subscribers to the service every week can choose from varied dishes and save yourself the trip to the supermarket. The company was founded in 2011 and is active in the UK, Germany, the Netherlands, Belgium, Switzerland, Australia and Canada. The company is based in Berlin and Hello Fresh with additional offices in New York, London, Amsterdam, Zurich, Sydney and Toronto.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inlineStr"/>
      <c r="J19" s="5" t="inlineStr"/>
      <c r="K19" s="5" t="inlineStr"/>
      <c r="L19" s="5" t="inlineStr"/>
    </row>
    <row r="20">
      <c r="A20" s="5" t="inlineStr">
        <is>
          <t>Umsatz</t>
        </is>
      </c>
      <c r="B20" s="5" t="inlineStr">
        <is>
          <t>Revenue</t>
        </is>
      </c>
      <c r="C20" t="n">
        <v>1809</v>
      </c>
      <c r="D20" t="n">
        <v>1279</v>
      </c>
      <c r="E20" t="n">
        <v>904.9</v>
      </c>
      <c r="F20" t="n">
        <v>597</v>
      </c>
      <c r="G20" t="n">
        <v>305</v>
      </c>
      <c r="H20" t="inlineStr">
        <is>
          <t>-</t>
        </is>
      </c>
    </row>
    <row r="21">
      <c r="A21" s="5" t="inlineStr">
        <is>
          <t>Bruttoergebnis vom Umsatz</t>
        </is>
      </c>
      <c r="B21" s="5" t="inlineStr">
        <is>
          <t>Gross Profit</t>
        </is>
      </c>
      <c r="C21" t="n">
        <v>1169</v>
      </c>
      <c r="D21" t="n">
        <v>803.6</v>
      </c>
      <c r="E21" t="n">
        <v>539.1</v>
      </c>
      <c r="F21" t="n">
        <v>339.6</v>
      </c>
      <c r="G21" t="n">
        <v>158.9</v>
      </c>
      <c r="H21" t="inlineStr">
        <is>
          <t>-</t>
        </is>
      </c>
    </row>
    <row r="22">
      <c r="A22" s="5" t="inlineStr">
        <is>
          <t>Operatives Ergebnis (EBIT)</t>
        </is>
      </c>
      <c r="B22" s="5" t="inlineStr">
        <is>
          <t>EBIT Earning Before Interest &amp; Tax</t>
        </is>
      </c>
      <c r="C22" t="n">
        <v>-25.8</v>
      </c>
      <c r="D22" t="n">
        <v>-82.8</v>
      </c>
      <c r="E22" t="n">
        <v>-88.8</v>
      </c>
      <c r="F22" t="n">
        <v>-90.5</v>
      </c>
      <c r="G22" t="n">
        <v>-115.5</v>
      </c>
      <c r="H22" t="inlineStr">
        <is>
          <t>-</t>
        </is>
      </c>
    </row>
    <row r="23">
      <c r="A23" s="5" t="inlineStr">
        <is>
          <t>Finanzergebnis</t>
        </is>
      </c>
      <c r="B23" s="5" t="inlineStr">
        <is>
          <t>Financial Result</t>
        </is>
      </c>
      <c r="C23" t="n">
        <v>20.5</v>
      </c>
      <c r="D23" t="n">
        <v>4.2</v>
      </c>
      <c r="E23" t="n">
        <v>-6.3</v>
      </c>
      <c r="F23" t="n">
        <v>-3.7</v>
      </c>
      <c r="G23" t="n">
        <v>-1.3</v>
      </c>
      <c r="H23" t="inlineStr">
        <is>
          <t>-</t>
        </is>
      </c>
    </row>
    <row r="24">
      <c r="A24" s="5" t="inlineStr">
        <is>
          <t>Ergebnis vor Steuer (EBT)</t>
        </is>
      </c>
      <c r="B24" s="5" t="inlineStr">
        <is>
          <t>EBT Earning Before Tax</t>
        </is>
      </c>
      <c r="C24" t="n">
        <v>-5.3</v>
      </c>
      <c r="D24" t="n">
        <v>-78.59999999999999</v>
      </c>
      <c r="E24" t="n">
        <v>-95.09999999999999</v>
      </c>
      <c r="F24" t="n">
        <v>-94.2</v>
      </c>
      <c r="G24" t="n">
        <v>-116.8</v>
      </c>
      <c r="H24" t="inlineStr">
        <is>
          <t>-</t>
        </is>
      </c>
    </row>
    <row r="25">
      <c r="A25" s="5" t="inlineStr">
        <is>
          <t>Steuern auf Einkommen und Ertrag</t>
        </is>
      </c>
      <c r="B25" s="5" t="inlineStr">
        <is>
          <t>Taxes on income and earnings</t>
        </is>
      </c>
      <c r="C25" t="n">
        <v>4.8</v>
      </c>
      <c r="D25" t="n">
        <v>4.2</v>
      </c>
      <c r="E25" t="n">
        <v>-3.1</v>
      </c>
      <c r="F25" t="n">
        <v>-0.3</v>
      </c>
      <c r="G25" t="inlineStr">
        <is>
          <t>-</t>
        </is>
      </c>
      <c r="H25" t="inlineStr">
        <is>
          <t>-</t>
        </is>
      </c>
    </row>
    <row r="26">
      <c r="A26" s="5" t="inlineStr">
        <is>
          <t>Ergebnis nach Steuer</t>
        </is>
      </c>
      <c r="B26" s="5" t="inlineStr">
        <is>
          <t>Earnings after tax</t>
        </is>
      </c>
      <c r="C26" t="n">
        <v>-10.1</v>
      </c>
      <c r="D26" t="n">
        <v>-82.8</v>
      </c>
      <c r="E26" t="n">
        <v>-92</v>
      </c>
      <c r="F26" t="n">
        <v>-93.90000000000001</v>
      </c>
      <c r="G26" t="n">
        <v>-116.8</v>
      </c>
      <c r="H26" t="inlineStr">
        <is>
          <t>-</t>
        </is>
      </c>
    </row>
    <row r="27">
      <c r="A27" s="5" t="inlineStr">
        <is>
          <t>Minderheitenanteil</t>
        </is>
      </c>
      <c r="B27" s="5" t="inlineStr">
        <is>
          <t>Minority Share</t>
        </is>
      </c>
      <c r="C27" t="n">
        <v>0.1</v>
      </c>
      <c r="D27" t="n">
        <v>-0.3</v>
      </c>
      <c r="E27" t="n">
        <v>-0.2</v>
      </c>
      <c r="F27" t="n">
        <v>0.05</v>
      </c>
      <c r="G27" t="n">
        <v>3</v>
      </c>
      <c r="H27" t="inlineStr">
        <is>
          <t>-</t>
        </is>
      </c>
    </row>
    <row r="28">
      <c r="A28" s="5" t="inlineStr">
        <is>
          <t>Jahresüberschuss/-fehlbetrag</t>
        </is>
      </c>
      <c r="B28" s="5" t="inlineStr">
        <is>
          <t>Net Profit</t>
        </is>
      </c>
      <c r="C28" t="n">
        <v>-10.2</v>
      </c>
      <c r="D28" t="n">
        <v>-82.5</v>
      </c>
      <c r="E28" t="n">
        <v>-91.8</v>
      </c>
      <c r="F28" t="n">
        <v>-93.8</v>
      </c>
      <c r="G28" t="n">
        <v>-113.8</v>
      </c>
      <c r="H28" t="inlineStr">
        <is>
          <t>-</t>
        </is>
      </c>
    </row>
    <row r="29">
      <c r="A29" s="5" t="inlineStr">
        <is>
          <t>Summe Umlaufvermögen</t>
        </is>
      </c>
      <c r="B29" s="5" t="inlineStr">
        <is>
          <t>Current Assets</t>
        </is>
      </c>
      <c r="C29" t="n">
        <v>281.5</v>
      </c>
      <c r="D29" t="n">
        <v>252.4</v>
      </c>
      <c r="E29" t="n">
        <v>386.8</v>
      </c>
      <c r="F29" t="n">
        <v>91.3</v>
      </c>
      <c r="G29" t="n">
        <v>137.5</v>
      </c>
      <c r="H29" t="inlineStr">
        <is>
          <t>-</t>
        </is>
      </c>
    </row>
    <row r="30">
      <c r="A30" s="5" t="inlineStr">
        <is>
          <t>Summe Anlagevermögen</t>
        </is>
      </c>
      <c r="B30" s="5" t="inlineStr">
        <is>
          <t>Fixed Assets</t>
        </is>
      </c>
      <c r="C30" t="n">
        <v>288.7</v>
      </c>
      <c r="D30" t="n">
        <v>143.7</v>
      </c>
      <c r="E30" t="n">
        <v>66.09999999999999</v>
      </c>
      <c r="F30" t="n">
        <v>60.4</v>
      </c>
      <c r="G30" t="n">
        <v>21.1</v>
      </c>
      <c r="H30" t="inlineStr">
        <is>
          <t>-</t>
        </is>
      </c>
    </row>
    <row r="31">
      <c r="A31" s="5" t="inlineStr">
        <is>
          <t>Summe Aktiva</t>
        </is>
      </c>
      <c r="B31" s="5" t="inlineStr">
        <is>
          <t>Total Assets</t>
        </is>
      </c>
      <c r="C31" t="n">
        <v>570.2</v>
      </c>
      <c r="D31" t="n">
        <v>396.1</v>
      </c>
      <c r="E31" t="n">
        <v>452.9</v>
      </c>
      <c r="F31" t="n">
        <v>151.7</v>
      </c>
      <c r="G31" t="n">
        <v>158.6</v>
      </c>
      <c r="H31" t="inlineStr">
        <is>
          <t>-</t>
        </is>
      </c>
    </row>
    <row r="32">
      <c r="A32" s="5" t="inlineStr">
        <is>
          <t>Summe kurzfristiges Fremdkapital</t>
        </is>
      </c>
      <c r="B32" s="5" t="inlineStr">
        <is>
          <t>Short-Term Debt</t>
        </is>
      </c>
      <c r="C32" t="n">
        <v>213.8</v>
      </c>
      <c r="D32" t="n">
        <v>144.9</v>
      </c>
      <c r="E32" t="n">
        <v>108</v>
      </c>
      <c r="F32" t="n">
        <v>69.2</v>
      </c>
      <c r="G32" t="n">
        <v>60.8</v>
      </c>
      <c r="H32" t="inlineStr">
        <is>
          <t>-</t>
        </is>
      </c>
    </row>
    <row r="33">
      <c r="A33" s="5" t="inlineStr">
        <is>
          <t>Summe langfristiges Fremdkapital</t>
        </is>
      </c>
      <c r="B33" s="5" t="inlineStr">
        <is>
          <t>Long-Term Debt</t>
        </is>
      </c>
      <c r="C33" t="n">
        <v>111.1</v>
      </c>
      <c r="D33" t="n">
        <v>14.5</v>
      </c>
      <c r="E33" t="n">
        <v>41.6</v>
      </c>
      <c r="F33" t="n">
        <v>61.9</v>
      </c>
      <c r="G33" t="n">
        <v>10.2</v>
      </c>
      <c r="H33" t="inlineStr">
        <is>
          <t>-</t>
        </is>
      </c>
    </row>
    <row r="34">
      <c r="A34" s="5" t="inlineStr">
        <is>
          <t>Summe Fremdkapital</t>
        </is>
      </c>
      <c r="B34" s="5" t="inlineStr">
        <is>
          <t>Total Liabilities</t>
        </is>
      </c>
      <c r="C34" t="n">
        <v>324.9</v>
      </c>
      <c r="D34" t="n">
        <v>159.4</v>
      </c>
      <c r="E34" t="n">
        <v>149.6</v>
      </c>
      <c r="F34" t="n">
        <v>131.1</v>
      </c>
      <c r="G34" t="n">
        <v>71</v>
      </c>
      <c r="H34" t="inlineStr">
        <is>
          <t>-</t>
        </is>
      </c>
    </row>
    <row r="35">
      <c r="A35" s="5" t="inlineStr">
        <is>
          <t>Minderheitenanteil</t>
        </is>
      </c>
      <c r="B35" s="5" t="inlineStr">
        <is>
          <t>Minority Share</t>
        </is>
      </c>
      <c r="C35" t="n">
        <v>-0.8</v>
      </c>
      <c r="D35" t="n">
        <v>-0.5</v>
      </c>
      <c r="E35" t="n">
        <v>-0.2</v>
      </c>
      <c r="F35" t="n">
        <v>-0.03</v>
      </c>
      <c r="G35" t="inlineStr">
        <is>
          <t>-</t>
        </is>
      </c>
      <c r="H35" t="inlineStr">
        <is>
          <t>-</t>
        </is>
      </c>
    </row>
    <row r="36">
      <c r="A36" s="5" t="inlineStr">
        <is>
          <t>Summe Eigenkapital</t>
        </is>
      </c>
      <c r="B36" s="5" t="inlineStr">
        <is>
          <t>Equity</t>
        </is>
      </c>
      <c r="C36" t="n">
        <v>246.1</v>
      </c>
      <c r="D36" t="n">
        <v>237.2</v>
      </c>
      <c r="E36" t="n">
        <v>303.5</v>
      </c>
      <c r="F36" t="n">
        <v>20.63</v>
      </c>
      <c r="G36" t="n">
        <v>87.59999999999999</v>
      </c>
      <c r="H36" t="inlineStr">
        <is>
          <t>-</t>
        </is>
      </c>
    </row>
    <row r="37">
      <c r="A37" s="5" t="inlineStr">
        <is>
          <t>Summe Passiva</t>
        </is>
      </c>
      <c r="B37" s="5" t="inlineStr">
        <is>
          <t>Liabilities &amp; Shareholder Equity</t>
        </is>
      </c>
      <c r="C37" t="n">
        <v>570.2</v>
      </c>
      <c r="D37" t="n">
        <v>396.1</v>
      </c>
      <c r="E37" t="n">
        <v>452.9</v>
      </c>
      <c r="F37" t="n">
        <v>151.7</v>
      </c>
      <c r="G37" t="n">
        <v>158.6</v>
      </c>
      <c r="H37" t="inlineStr">
        <is>
          <t>-</t>
        </is>
      </c>
    </row>
    <row r="38">
      <c r="A38" s="5" t="inlineStr">
        <is>
          <t>Mio.Aktien im Umlauf</t>
        </is>
      </c>
      <c r="B38" s="5" t="inlineStr">
        <is>
          <t>Million shares outstanding</t>
        </is>
      </c>
      <c r="C38" t="n">
        <v>165.74</v>
      </c>
      <c r="D38" t="n">
        <v>164.39</v>
      </c>
      <c r="E38" t="n">
        <v>160.99</v>
      </c>
      <c r="F38" t="inlineStr">
        <is>
          <t>-</t>
        </is>
      </c>
      <c r="G38" t="inlineStr">
        <is>
          <t>-</t>
        </is>
      </c>
      <c r="H38" t="inlineStr">
        <is>
          <t>-</t>
        </is>
      </c>
    </row>
    <row r="39">
      <c r="A39" s="5" t="inlineStr">
        <is>
          <t>Gezeichnetes Kapital (in Mio.)</t>
        </is>
      </c>
      <c r="B39" s="5" t="inlineStr">
        <is>
          <t>Subscribed Capital in M</t>
        </is>
      </c>
      <c r="C39" t="n">
        <v>165.74</v>
      </c>
      <c r="D39" t="n">
        <v>164.39</v>
      </c>
      <c r="E39" t="n">
        <v>160.99</v>
      </c>
      <c r="F39" t="n">
        <v>126.98</v>
      </c>
      <c r="G39" t="n">
        <v>125.01</v>
      </c>
      <c r="H39" t="n">
        <v>69</v>
      </c>
    </row>
    <row r="40">
      <c r="A40" s="5" t="inlineStr">
        <is>
          <t>Ergebnis je Aktie (brutto)</t>
        </is>
      </c>
      <c r="B40" s="5" t="inlineStr">
        <is>
          <t>Earnings per share</t>
        </is>
      </c>
      <c r="C40" t="n">
        <v>-0.03</v>
      </c>
      <c r="D40" t="n">
        <v>-0.48</v>
      </c>
      <c r="E40" t="n">
        <v>-0.59</v>
      </c>
      <c r="F40" t="inlineStr">
        <is>
          <t>-</t>
        </is>
      </c>
      <c r="G40" t="inlineStr">
        <is>
          <t>-</t>
        </is>
      </c>
      <c r="H40" t="inlineStr">
        <is>
          <t>-</t>
        </is>
      </c>
    </row>
    <row r="41">
      <c r="A41" s="5" t="inlineStr">
        <is>
          <t>Ergebnis je Aktie (unverwässert)</t>
        </is>
      </c>
      <c r="B41" s="5" t="inlineStr">
        <is>
          <t>Basic Earnings per share</t>
        </is>
      </c>
      <c r="C41" t="n">
        <v>-0.06</v>
      </c>
      <c r="D41" t="n">
        <v>-0.51</v>
      </c>
      <c r="E41" t="n">
        <v>-0.67</v>
      </c>
      <c r="F41" t="n">
        <v>-0.75</v>
      </c>
      <c r="G41" t="n">
        <v>0.98</v>
      </c>
      <c r="H41" t="n">
        <v>0.17</v>
      </c>
    </row>
    <row r="42">
      <c r="A42" s="5" t="inlineStr">
        <is>
          <t>Ergebnis je Aktie (verwässert)</t>
        </is>
      </c>
      <c r="B42" s="5" t="inlineStr">
        <is>
          <t>Diluted Earnings per share</t>
        </is>
      </c>
      <c r="C42" t="n">
        <v>-0.06</v>
      </c>
      <c r="D42" t="n">
        <v>-0.51</v>
      </c>
      <c r="E42" t="n">
        <v>-0.67</v>
      </c>
      <c r="F42" t="n">
        <v>-0.75</v>
      </c>
      <c r="G42" t="n">
        <v>0.98</v>
      </c>
      <c r="H42" t="n">
        <v>0.17</v>
      </c>
    </row>
    <row r="43">
      <c r="A43" s="5" t="inlineStr">
        <is>
          <t>Dividende je Aktie</t>
        </is>
      </c>
      <c r="B43" s="5" t="inlineStr">
        <is>
          <t>Dividend per share</t>
        </is>
      </c>
      <c r="C43" t="inlineStr">
        <is>
          <t>-</t>
        </is>
      </c>
      <c r="D43" t="inlineStr">
        <is>
          <t>-</t>
        </is>
      </c>
      <c r="E43" t="inlineStr">
        <is>
          <t>-</t>
        </is>
      </c>
      <c r="F43" t="inlineStr">
        <is>
          <t>-</t>
        </is>
      </c>
      <c r="G43" t="inlineStr">
        <is>
          <t>-</t>
        </is>
      </c>
      <c r="H43" t="inlineStr">
        <is>
          <t>-</t>
        </is>
      </c>
    </row>
    <row r="44">
      <c r="A44" s="5" t="inlineStr">
        <is>
          <t>Dividendenausschüttung in Mio</t>
        </is>
      </c>
      <c r="B44" s="5" t="inlineStr">
        <is>
          <t>Dividend Payment in M</t>
        </is>
      </c>
      <c r="C44" t="inlineStr">
        <is>
          <t>-</t>
        </is>
      </c>
      <c r="D44" t="inlineStr">
        <is>
          <t>-</t>
        </is>
      </c>
      <c r="E44" t="inlineStr">
        <is>
          <t>-</t>
        </is>
      </c>
      <c r="F44" t="inlineStr">
        <is>
          <t>-</t>
        </is>
      </c>
      <c r="G44" t="inlineStr">
        <is>
          <t>-</t>
        </is>
      </c>
      <c r="H44" t="inlineStr">
        <is>
          <t>-</t>
        </is>
      </c>
    </row>
    <row r="45">
      <c r="A45" s="5" t="inlineStr">
        <is>
          <t>Umsatz je Aktie</t>
        </is>
      </c>
      <c r="B45" s="5" t="inlineStr">
        <is>
          <t>Revenue per share</t>
        </is>
      </c>
      <c r="C45" t="n">
        <v>10.91</v>
      </c>
      <c r="D45" t="n">
        <v>7.78</v>
      </c>
      <c r="E45" t="n">
        <v>5.62</v>
      </c>
      <c r="F45" t="inlineStr">
        <is>
          <t>-</t>
        </is>
      </c>
      <c r="G45" t="inlineStr">
        <is>
          <t>-</t>
        </is>
      </c>
      <c r="H45" t="inlineStr">
        <is>
          <t>-</t>
        </is>
      </c>
    </row>
    <row r="46">
      <c r="A46" s="5" t="inlineStr">
        <is>
          <t>Buchwert je Aktie</t>
        </is>
      </c>
      <c r="B46" s="5" t="inlineStr">
        <is>
          <t>Book value per share</t>
        </is>
      </c>
      <c r="C46" t="n">
        <v>1.48</v>
      </c>
      <c r="D46" t="n">
        <v>1.44</v>
      </c>
      <c r="E46" t="n">
        <v>1.88</v>
      </c>
      <c r="F46" t="inlineStr">
        <is>
          <t>-</t>
        </is>
      </c>
      <c r="G46" t="inlineStr">
        <is>
          <t>-</t>
        </is>
      </c>
      <c r="H46" t="inlineStr">
        <is>
          <t>-</t>
        </is>
      </c>
    </row>
    <row r="47">
      <c r="A47" s="5" t="inlineStr">
        <is>
          <t>Cashflow je Aktie</t>
        </is>
      </c>
      <c r="B47" s="5" t="inlineStr">
        <is>
          <t>Cashflow per share</t>
        </is>
      </c>
      <c r="C47" t="n">
        <v>0.25</v>
      </c>
      <c r="D47" t="n">
        <v>-0.31</v>
      </c>
      <c r="E47" t="n">
        <v>-0.28</v>
      </c>
      <c r="F47" t="inlineStr">
        <is>
          <t>-</t>
        </is>
      </c>
      <c r="G47" t="inlineStr">
        <is>
          <t>-</t>
        </is>
      </c>
      <c r="H47" t="inlineStr">
        <is>
          <t>-</t>
        </is>
      </c>
    </row>
    <row r="48">
      <c r="A48" s="5" t="inlineStr">
        <is>
          <t>Bilanzsumme je Aktie</t>
        </is>
      </c>
      <c r="B48" s="5" t="inlineStr">
        <is>
          <t>Total assets per share</t>
        </is>
      </c>
      <c r="C48" t="n">
        <v>3.44</v>
      </c>
      <c r="D48" t="n">
        <v>2.41</v>
      </c>
      <c r="E48" t="n">
        <v>2.81</v>
      </c>
      <c r="F48" t="inlineStr">
        <is>
          <t>-</t>
        </is>
      </c>
      <c r="G48" t="inlineStr">
        <is>
          <t>-</t>
        </is>
      </c>
      <c r="H48" t="inlineStr">
        <is>
          <t>-</t>
        </is>
      </c>
    </row>
    <row r="49">
      <c r="A49" s="5" t="inlineStr">
        <is>
          <t>Personal am Ende des Jahres</t>
        </is>
      </c>
      <c r="B49" s="5" t="inlineStr">
        <is>
          <t>Staff at the end of year</t>
        </is>
      </c>
      <c r="C49" t="n">
        <v>4477</v>
      </c>
      <c r="D49" t="n">
        <v>4276</v>
      </c>
      <c r="E49" t="n">
        <v>2715</v>
      </c>
      <c r="F49" t="inlineStr">
        <is>
          <t>-</t>
        </is>
      </c>
      <c r="G49" t="inlineStr">
        <is>
          <t>-</t>
        </is>
      </c>
      <c r="H49" t="inlineStr">
        <is>
          <t>-</t>
        </is>
      </c>
    </row>
    <row r="50">
      <c r="A50" s="5" t="inlineStr">
        <is>
          <t>Personalaufwand in Mio. EUR</t>
        </is>
      </c>
      <c r="B50" s="5" t="inlineStr">
        <is>
          <t>Personnel expenses in M</t>
        </is>
      </c>
      <c r="C50" t="n">
        <v>257.8</v>
      </c>
      <c r="D50" t="n">
        <v>195.1</v>
      </c>
      <c r="E50" t="n">
        <v>107.5</v>
      </c>
      <c r="F50" t="inlineStr">
        <is>
          <t>-</t>
        </is>
      </c>
      <c r="G50" t="inlineStr">
        <is>
          <t>-</t>
        </is>
      </c>
      <c r="H50" t="inlineStr">
        <is>
          <t>-</t>
        </is>
      </c>
    </row>
    <row r="51">
      <c r="A51" s="5" t="inlineStr">
        <is>
          <t>Aufwand je Mitarbeiter in EUR</t>
        </is>
      </c>
      <c r="B51" s="5" t="inlineStr">
        <is>
          <t>Effort per employee</t>
        </is>
      </c>
      <c r="C51" t="n">
        <v>57583</v>
      </c>
      <c r="D51" t="n">
        <v>45627</v>
      </c>
      <c r="E51" t="n">
        <v>39595</v>
      </c>
      <c r="F51" t="inlineStr">
        <is>
          <t>-</t>
        </is>
      </c>
      <c r="G51" t="inlineStr">
        <is>
          <t>-</t>
        </is>
      </c>
      <c r="H51" t="inlineStr">
        <is>
          <t>-</t>
        </is>
      </c>
    </row>
    <row r="52">
      <c r="A52" s="5" t="inlineStr">
        <is>
          <t>Umsatz je Mitarbeiter in EUR</t>
        </is>
      </c>
      <c r="B52" s="5" t="inlineStr">
        <is>
          <t>Turnover per employee</t>
        </is>
      </c>
      <c r="C52" t="n">
        <v>404065</v>
      </c>
      <c r="D52" t="n">
        <v>299158</v>
      </c>
      <c r="E52" t="n">
        <v>333311</v>
      </c>
      <c r="F52" t="inlineStr">
        <is>
          <t>-</t>
        </is>
      </c>
      <c r="G52" t="inlineStr">
        <is>
          <t>-</t>
        </is>
      </c>
      <c r="H52" t="inlineStr">
        <is>
          <t>-</t>
        </is>
      </c>
    </row>
    <row r="53">
      <c r="A53" s="5" t="inlineStr">
        <is>
          <t>Bruttoergebnis je Mitarbeiter in EUR</t>
        </is>
      </c>
      <c r="B53" s="5" t="inlineStr">
        <is>
          <t>Gross Profit per employee</t>
        </is>
      </c>
      <c r="C53" t="n">
        <v>261001</v>
      </c>
      <c r="D53" t="n">
        <v>187933</v>
      </c>
      <c r="E53" t="n">
        <v>198564</v>
      </c>
      <c r="F53" t="inlineStr">
        <is>
          <t>-</t>
        </is>
      </c>
      <c r="G53" t="inlineStr">
        <is>
          <t>-</t>
        </is>
      </c>
      <c r="H53" t="inlineStr">
        <is>
          <t>-</t>
        </is>
      </c>
    </row>
    <row r="54">
      <c r="A54" s="5" t="inlineStr">
        <is>
          <t>Gewinn je Mitarbeiter in EUR</t>
        </is>
      </c>
      <c r="B54" s="5" t="inlineStr">
        <is>
          <t>Earnings per employee</t>
        </is>
      </c>
      <c r="C54" t="n">
        <v>-2278</v>
      </c>
      <c r="D54" t="n">
        <v>-19294</v>
      </c>
      <c r="E54" t="n">
        <v>-33812</v>
      </c>
      <c r="F54" t="inlineStr">
        <is>
          <t>-</t>
        </is>
      </c>
      <c r="G54" t="inlineStr">
        <is>
          <t>-</t>
        </is>
      </c>
      <c r="H54" t="inlineStr">
        <is>
          <t>-</t>
        </is>
      </c>
    </row>
    <row r="55">
      <c r="A55" s="5" t="inlineStr">
        <is>
          <t>KGV (Kurs/Gewinn)</t>
        </is>
      </c>
      <c r="B55" s="5" t="inlineStr">
        <is>
          <t>PE (price/earnings)</t>
        </is>
      </c>
      <c r="C55" t="inlineStr">
        <is>
          <t>-</t>
        </is>
      </c>
      <c r="D55" t="inlineStr">
        <is>
          <t>-</t>
        </is>
      </c>
      <c r="E55" t="inlineStr">
        <is>
          <t>-</t>
        </is>
      </c>
      <c r="F55" t="inlineStr">
        <is>
          <t>-</t>
        </is>
      </c>
      <c r="G55" t="inlineStr">
        <is>
          <t>-</t>
        </is>
      </c>
      <c r="H55" t="inlineStr">
        <is>
          <t>-</t>
        </is>
      </c>
    </row>
    <row r="56">
      <c r="A56" s="5" t="inlineStr">
        <is>
          <t>KUV (Kurs/Umsatz)</t>
        </is>
      </c>
      <c r="B56" s="5" t="inlineStr">
        <is>
          <t>PS (price/sales)</t>
        </is>
      </c>
      <c r="C56" t="n">
        <v>1.72</v>
      </c>
      <c r="D56" t="n">
        <v>0.79</v>
      </c>
      <c r="E56" t="n">
        <v>2.05</v>
      </c>
      <c r="F56" t="inlineStr">
        <is>
          <t>-</t>
        </is>
      </c>
      <c r="G56" t="inlineStr">
        <is>
          <t>-</t>
        </is>
      </c>
      <c r="H56" t="inlineStr">
        <is>
          <t>-</t>
        </is>
      </c>
    </row>
    <row r="57">
      <c r="A57" s="5" t="inlineStr">
        <is>
          <t>KBV (Kurs/Buchwert)</t>
        </is>
      </c>
      <c r="B57" s="5" t="inlineStr">
        <is>
          <t>PB (price/book value)</t>
        </is>
      </c>
      <c r="C57" t="n">
        <v>12.63</v>
      </c>
      <c r="D57" t="n">
        <v>4.24</v>
      </c>
      <c r="E57" t="n">
        <v>6.11</v>
      </c>
      <c r="F57" t="inlineStr">
        <is>
          <t>-</t>
        </is>
      </c>
      <c r="G57" t="inlineStr">
        <is>
          <t>-</t>
        </is>
      </c>
      <c r="H57" t="inlineStr">
        <is>
          <t>-</t>
        </is>
      </c>
    </row>
    <row r="58">
      <c r="A58" s="5" t="inlineStr">
        <is>
          <t>KCV (Kurs/Cashflow)</t>
        </is>
      </c>
      <c r="B58" s="5" t="inlineStr">
        <is>
          <t>PC (price/cashflow)</t>
        </is>
      </c>
      <c r="C58" t="n">
        <v>73.68000000000001</v>
      </c>
      <c r="D58" t="n">
        <v>-20.06</v>
      </c>
      <c r="E58" t="n">
        <v>-40.72</v>
      </c>
      <c r="F58" t="inlineStr">
        <is>
          <t>-</t>
        </is>
      </c>
      <c r="G58" t="inlineStr">
        <is>
          <t>-</t>
        </is>
      </c>
      <c r="H58" t="inlineStr">
        <is>
          <t>-</t>
        </is>
      </c>
    </row>
    <row r="59">
      <c r="A59" s="5" t="inlineStr">
        <is>
          <t>Dividendenrendite in %</t>
        </is>
      </c>
      <c r="B59" s="5" t="inlineStr">
        <is>
          <t>Dividend Yield in %</t>
        </is>
      </c>
      <c r="C59" t="inlineStr">
        <is>
          <t>-</t>
        </is>
      </c>
      <c r="D59" t="inlineStr">
        <is>
          <t>-</t>
        </is>
      </c>
      <c r="E59" t="inlineStr">
        <is>
          <t>-</t>
        </is>
      </c>
      <c r="F59" t="inlineStr">
        <is>
          <t>-</t>
        </is>
      </c>
      <c r="G59" t="inlineStr">
        <is>
          <t>-</t>
        </is>
      </c>
      <c r="H59" t="inlineStr">
        <is>
          <t>-</t>
        </is>
      </c>
    </row>
    <row r="60">
      <c r="A60" s="5" t="inlineStr">
        <is>
          <t>Gewinnrendite in %</t>
        </is>
      </c>
      <c r="B60" s="5" t="inlineStr">
        <is>
          <t>Return on profit in %</t>
        </is>
      </c>
      <c r="C60" t="n">
        <v>-0.3</v>
      </c>
      <c r="D60" t="n">
        <v>-8.300000000000001</v>
      </c>
      <c r="E60" t="n">
        <v>-5.8</v>
      </c>
      <c r="F60" t="inlineStr">
        <is>
          <t>-</t>
        </is>
      </c>
      <c r="G60" t="inlineStr">
        <is>
          <t>-</t>
        </is>
      </c>
      <c r="H60" t="inlineStr">
        <is>
          <t>-</t>
        </is>
      </c>
    </row>
    <row r="61">
      <c r="A61" s="5" t="inlineStr">
        <is>
          <t>Eigenkapitalrendite in %</t>
        </is>
      </c>
      <c r="B61" s="5" t="inlineStr">
        <is>
          <t>Return on Equity in %</t>
        </is>
      </c>
      <c r="C61" t="n">
        <v>-4.16</v>
      </c>
      <c r="D61" t="n">
        <v>-34.85</v>
      </c>
      <c r="E61" t="n">
        <v>-30.27</v>
      </c>
      <c r="F61" t="n">
        <v>-455.34</v>
      </c>
      <c r="G61" t="n">
        <v>-129.91</v>
      </c>
      <c r="H61" t="inlineStr">
        <is>
          <t>-</t>
        </is>
      </c>
    </row>
    <row r="62">
      <c r="A62" s="5" t="inlineStr">
        <is>
          <t>Umsatzrendite in %</t>
        </is>
      </c>
      <c r="B62" s="5" t="inlineStr">
        <is>
          <t>Return on sales in %</t>
        </is>
      </c>
      <c r="C62" t="n">
        <v>-0.5600000000000001</v>
      </c>
      <c r="D62" t="n">
        <v>-6.45</v>
      </c>
      <c r="E62" t="n">
        <v>-10.14</v>
      </c>
      <c r="F62" t="n">
        <v>-15.71</v>
      </c>
      <c r="G62" t="n">
        <v>-37.31</v>
      </c>
      <c r="H62" t="inlineStr">
        <is>
          <t>-</t>
        </is>
      </c>
    </row>
    <row r="63">
      <c r="A63" s="5" t="inlineStr">
        <is>
          <t>Gesamtkapitalrendite in %</t>
        </is>
      </c>
      <c r="B63" s="5" t="inlineStr">
        <is>
          <t>Total Return on Investment in %</t>
        </is>
      </c>
      <c r="C63" t="n">
        <v>1.49</v>
      </c>
      <c r="D63" t="n">
        <v>-20.05</v>
      </c>
      <c r="E63" t="n">
        <v>-18.55</v>
      </c>
      <c r="F63" t="n">
        <v>-58.4</v>
      </c>
      <c r="G63" t="n">
        <v>-70.87</v>
      </c>
      <c r="H63" t="inlineStr">
        <is>
          <t>-</t>
        </is>
      </c>
    </row>
    <row r="64">
      <c r="A64" s="5" t="inlineStr">
        <is>
          <t>Return on Investment in %</t>
        </is>
      </c>
      <c r="B64" s="5" t="inlineStr">
        <is>
          <t>Return on Investment in %</t>
        </is>
      </c>
      <c r="C64" t="n">
        <v>-1.79</v>
      </c>
      <c r="D64" t="n">
        <v>-20.83</v>
      </c>
      <c r="E64" t="n">
        <v>-20.27</v>
      </c>
      <c r="F64" t="n">
        <v>-61.83</v>
      </c>
      <c r="G64" t="n">
        <v>-71.75</v>
      </c>
      <c r="H64" t="inlineStr">
        <is>
          <t>-</t>
        </is>
      </c>
    </row>
    <row r="65">
      <c r="A65" s="5" t="inlineStr">
        <is>
          <t>Arbeitsintensität in %</t>
        </is>
      </c>
      <c r="B65" s="5" t="inlineStr">
        <is>
          <t>Work Intensity in %</t>
        </is>
      </c>
      <c r="C65" t="n">
        <v>49.37</v>
      </c>
      <c r="D65" t="n">
        <v>63.72</v>
      </c>
      <c r="E65" t="n">
        <v>85.41</v>
      </c>
      <c r="F65" t="n">
        <v>60.18</v>
      </c>
      <c r="G65" t="n">
        <v>86.7</v>
      </c>
      <c r="H65" t="inlineStr">
        <is>
          <t>-</t>
        </is>
      </c>
    </row>
    <row r="66">
      <c r="A66" s="5" t="inlineStr">
        <is>
          <t>Eigenkapitalquote in %</t>
        </is>
      </c>
      <c r="B66" s="5" t="inlineStr">
        <is>
          <t>Equity Ratio in %</t>
        </is>
      </c>
      <c r="C66" t="n">
        <v>43.02</v>
      </c>
      <c r="D66" t="n">
        <v>59.76</v>
      </c>
      <c r="E66" t="n">
        <v>66.97</v>
      </c>
      <c r="F66" t="n">
        <v>13.58</v>
      </c>
      <c r="G66" t="n">
        <v>55.23</v>
      </c>
      <c r="H66" t="inlineStr">
        <is>
          <t>-</t>
        </is>
      </c>
    </row>
    <row r="67">
      <c r="A67" s="5" t="inlineStr">
        <is>
          <t>Fremdkapitalquote in %</t>
        </is>
      </c>
      <c r="B67" s="5" t="inlineStr">
        <is>
          <t>Debt Ratio in %</t>
        </is>
      </c>
      <c r="C67" t="n">
        <v>56.98</v>
      </c>
      <c r="D67" t="n">
        <v>40.24</v>
      </c>
      <c r="E67" t="n">
        <v>33.03</v>
      </c>
      <c r="F67" t="n">
        <v>86.42</v>
      </c>
      <c r="G67" t="n">
        <v>44.77</v>
      </c>
      <c r="H67" t="inlineStr">
        <is>
          <t>-</t>
        </is>
      </c>
    </row>
    <row r="68">
      <c r="A68" s="5" t="inlineStr">
        <is>
          <t>Verschuldungsgrad in %</t>
        </is>
      </c>
      <c r="B68" s="5" t="inlineStr">
        <is>
          <t>Finance Gearing in %</t>
        </is>
      </c>
      <c r="C68" t="n">
        <v>132.45</v>
      </c>
      <c r="D68" t="n">
        <v>67.34</v>
      </c>
      <c r="E68" t="n">
        <v>49.32</v>
      </c>
      <c r="F68" t="n">
        <v>636.41</v>
      </c>
      <c r="G68" t="n">
        <v>81.05</v>
      </c>
      <c r="H68" t="inlineStr">
        <is>
          <t>-</t>
        </is>
      </c>
    </row>
    <row r="69">
      <c r="A69" s="5" t="inlineStr">
        <is>
          <t>Bruttoergebnis Marge in %</t>
        </is>
      </c>
      <c r="B69" s="5" t="inlineStr">
        <is>
          <t>Gross Profit Marge in %</t>
        </is>
      </c>
      <c r="C69" t="n">
        <v>64.62</v>
      </c>
      <c r="D69" t="n">
        <v>62.83</v>
      </c>
      <c r="E69" t="n">
        <v>59.58</v>
      </c>
      <c r="F69" t="n">
        <v>56.88</v>
      </c>
      <c r="G69" t="n">
        <v>52.1</v>
      </c>
    </row>
    <row r="70">
      <c r="A70" s="5" t="inlineStr">
        <is>
          <t>Kurzfristige Vermögensquote in %</t>
        </is>
      </c>
      <c r="B70" s="5" t="inlineStr">
        <is>
          <t>Current Assets Ratio in %</t>
        </is>
      </c>
      <c r="C70" t="n">
        <v>49.37</v>
      </c>
      <c r="D70" t="n">
        <v>63.72</v>
      </c>
      <c r="E70" t="n">
        <v>85.41</v>
      </c>
      <c r="F70" t="n">
        <v>60.18</v>
      </c>
      <c r="G70" t="n">
        <v>86.7</v>
      </c>
    </row>
    <row r="71">
      <c r="A71" s="5" t="inlineStr">
        <is>
          <t>Nettogewinn Marge in %</t>
        </is>
      </c>
      <c r="B71" s="5" t="inlineStr">
        <is>
          <t>Net Profit Marge in %</t>
        </is>
      </c>
      <c r="C71" t="n">
        <v>-0.5600000000000001</v>
      </c>
      <c r="D71" t="n">
        <v>-6.45</v>
      </c>
      <c r="E71" t="n">
        <v>-10.14</v>
      </c>
      <c r="F71" t="n">
        <v>-15.71</v>
      </c>
      <c r="G71" t="n">
        <v>-37.31</v>
      </c>
    </row>
    <row r="72">
      <c r="A72" s="5" t="inlineStr">
        <is>
          <t>Operative Ergebnis Marge in %</t>
        </is>
      </c>
      <c r="B72" s="5" t="inlineStr">
        <is>
          <t>EBIT Marge in %</t>
        </is>
      </c>
      <c r="C72" t="n">
        <v>-1.43</v>
      </c>
      <c r="D72" t="n">
        <v>-6.47</v>
      </c>
      <c r="E72" t="n">
        <v>-9.81</v>
      </c>
      <c r="F72" t="n">
        <v>-15.16</v>
      </c>
      <c r="G72" t="n">
        <v>-37.87</v>
      </c>
    </row>
    <row r="73">
      <c r="A73" s="5" t="inlineStr">
        <is>
          <t>Vermögensumsschlag in %</t>
        </is>
      </c>
      <c r="B73" s="5" t="inlineStr">
        <is>
          <t>Asset Turnover in %</t>
        </is>
      </c>
      <c r="C73" t="n">
        <v>317.26</v>
      </c>
      <c r="D73" t="n">
        <v>322.9</v>
      </c>
      <c r="E73" t="n">
        <v>199.8</v>
      </c>
      <c r="F73" t="n">
        <v>393.54</v>
      </c>
      <c r="G73" t="n">
        <v>192.31</v>
      </c>
    </row>
    <row r="74">
      <c r="A74" s="5" t="inlineStr">
        <is>
          <t>Langfristige Vermögensquote in %</t>
        </is>
      </c>
      <c r="B74" s="5" t="inlineStr">
        <is>
          <t>Non-Current Assets Ratio in %</t>
        </is>
      </c>
      <c r="C74" t="n">
        <v>50.63</v>
      </c>
      <c r="D74" t="n">
        <v>36.28</v>
      </c>
      <c r="E74" t="n">
        <v>14.59</v>
      </c>
      <c r="F74" t="n">
        <v>39.82</v>
      </c>
      <c r="G74" t="n">
        <v>13.3</v>
      </c>
    </row>
    <row r="75">
      <c r="A75" s="5" t="inlineStr">
        <is>
          <t>Gesamtkapitalrentabilität</t>
        </is>
      </c>
      <c r="B75" s="5" t="inlineStr">
        <is>
          <t>ROA Return on Assets in %</t>
        </is>
      </c>
      <c r="C75" t="n">
        <v>-1.79</v>
      </c>
      <c r="D75" t="n">
        <v>-20.83</v>
      </c>
      <c r="E75" t="n">
        <v>-20.27</v>
      </c>
      <c r="F75" t="n">
        <v>-61.83</v>
      </c>
      <c r="G75" t="n">
        <v>-71.75</v>
      </c>
    </row>
    <row r="76">
      <c r="A76" s="5" t="inlineStr">
        <is>
          <t>Ertrag des eingesetzten Kapitals</t>
        </is>
      </c>
      <c r="B76" s="5" t="inlineStr">
        <is>
          <t>ROCE Return on Cap. Empl. in %</t>
        </is>
      </c>
      <c r="C76" t="n">
        <v>-7.24</v>
      </c>
      <c r="D76" t="n">
        <v>-32.96</v>
      </c>
      <c r="E76" t="n">
        <v>-25.75</v>
      </c>
      <c r="F76" t="n">
        <v>-109.7</v>
      </c>
      <c r="G76" t="n">
        <v>-118.1</v>
      </c>
    </row>
    <row r="77">
      <c r="A77" s="5" t="inlineStr">
        <is>
          <t>Eigenkapital zu Anlagevermögen</t>
        </is>
      </c>
      <c r="B77" s="5" t="inlineStr">
        <is>
          <t>Equity to Fixed Assets in %</t>
        </is>
      </c>
      <c r="C77" t="n">
        <v>85.23999999999999</v>
      </c>
      <c r="D77" t="n">
        <v>165.07</v>
      </c>
      <c r="E77" t="n">
        <v>459.15</v>
      </c>
      <c r="F77" t="n">
        <v>34.16</v>
      </c>
      <c r="G77" t="n">
        <v>415.17</v>
      </c>
    </row>
    <row r="78">
      <c r="A78" s="5" t="inlineStr">
        <is>
          <t>Liquidität Dritten Grades</t>
        </is>
      </c>
      <c r="B78" s="5" t="inlineStr">
        <is>
          <t>Current Ratio in %</t>
        </is>
      </c>
      <c r="C78" t="n">
        <v>131.67</v>
      </c>
      <c r="D78" t="n">
        <v>174.19</v>
      </c>
      <c r="E78" t="n">
        <v>358.15</v>
      </c>
      <c r="F78" t="n">
        <v>131.94</v>
      </c>
      <c r="G78" t="n">
        <v>226.15</v>
      </c>
    </row>
    <row r="79">
      <c r="A79" s="5" t="inlineStr">
        <is>
          <t>Operativer Cashflow</t>
        </is>
      </c>
      <c r="B79" s="5" t="inlineStr">
        <is>
          <t>Operating Cashflow in M</t>
        </is>
      </c>
      <c r="C79" t="n">
        <v>12211.7232</v>
      </c>
      <c r="D79" t="n">
        <v>-3297.663399999999</v>
      </c>
      <c r="E79" t="n">
        <v>-6555.5128</v>
      </c>
      <c r="F79" t="inlineStr">
        <is>
          <t>-</t>
        </is>
      </c>
      <c r="G79" t="inlineStr">
        <is>
          <t>-</t>
        </is>
      </c>
    </row>
    <row r="80">
      <c r="A80" s="5" t="inlineStr">
        <is>
          <t>Aktienrückkauf</t>
        </is>
      </c>
      <c r="B80" s="5" t="inlineStr">
        <is>
          <t>Share Buyback in M</t>
        </is>
      </c>
      <c r="C80" t="n">
        <v>-1.350000000000023</v>
      </c>
      <c r="D80" t="n">
        <v>-3.399999999999977</v>
      </c>
      <c r="E80" t="inlineStr">
        <is>
          <t>-</t>
        </is>
      </c>
      <c r="F80" t="inlineStr">
        <is>
          <t>-</t>
        </is>
      </c>
      <c r="G80" t="inlineStr">
        <is>
          <t>-</t>
        </is>
      </c>
    </row>
    <row r="81">
      <c r="A81" s="5" t="inlineStr">
        <is>
          <t>Umsatzwachstum 1J in %</t>
        </is>
      </c>
      <c r="B81" s="5" t="inlineStr">
        <is>
          <t>Revenue Growth 1Y in %</t>
        </is>
      </c>
      <c r="C81" t="n">
        <v>41.44</v>
      </c>
      <c r="D81" t="n">
        <v>41.34</v>
      </c>
      <c r="E81" t="n">
        <v>51.57</v>
      </c>
      <c r="F81" t="n">
        <v>95.73999999999999</v>
      </c>
      <c r="G81" t="inlineStr">
        <is>
          <t>-</t>
        </is>
      </c>
    </row>
    <row r="82">
      <c r="A82" s="5" t="inlineStr">
        <is>
          <t>Umsatzwachstum 3J in %</t>
        </is>
      </c>
      <c r="B82" s="5" t="inlineStr">
        <is>
          <t>Revenue Growth 3Y in %</t>
        </is>
      </c>
      <c r="C82" t="n">
        <v>44.78</v>
      </c>
      <c r="D82" t="n">
        <v>62.88</v>
      </c>
      <c r="E82" t="inlineStr">
        <is>
          <t>-</t>
        </is>
      </c>
      <c r="F82" t="inlineStr">
        <is>
          <t>-</t>
        </is>
      </c>
      <c r="G82" t="inlineStr">
        <is>
          <t>-</t>
        </is>
      </c>
    </row>
    <row r="83">
      <c r="A83" s="5" t="inlineStr">
        <is>
          <t>Umsatzwachstum 5J in %</t>
        </is>
      </c>
      <c r="B83" s="5" t="inlineStr">
        <is>
          <t>Revenue Growth 5Y in %</t>
        </is>
      </c>
      <c r="C83" t="inlineStr">
        <is>
          <t>-</t>
        </is>
      </c>
      <c r="D83" t="inlineStr">
        <is>
          <t>-</t>
        </is>
      </c>
      <c r="E83" t="inlineStr">
        <is>
          <t>-</t>
        </is>
      </c>
      <c r="F83" t="inlineStr">
        <is>
          <t>-</t>
        </is>
      </c>
      <c r="G83" t="inlineStr">
        <is>
          <t>-</t>
        </is>
      </c>
    </row>
    <row r="84">
      <c r="A84" s="5" t="inlineStr">
        <is>
          <t>Umsatzwachstum 10J in %</t>
        </is>
      </c>
      <c r="B84" s="5" t="inlineStr">
        <is>
          <t>Revenue Growth 10Y in %</t>
        </is>
      </c>
      <c r="C84" t="inlineStr">
        <is>
          <t>-</t>
        </is>
      </c>
      <c r="D84" t="inlineStr">
        <is>
          <t>-</t>
        </is>
      </c>
      <c r="E84" t="inlineStr">
        <is>
          <t>-</t>
        </is>
      </c>
      <c r="F84" t="inlineStr">
        <is>
          <t>-</t>
        </is>
      </c>
      <c r="G84" t="inlineStr">
        <is>
          <t>-</t>
        </is>
      </c>
    </row>
    <row r="85">
      <c r="A85" s="5" t="inlineStr">
        <is>
          <t>Gewinnwachstum 1J in %</t>
        </is>
      </c>
      <c r="B85" s="5" t="inlineStr">
        <is>
          <t>Earnings Growth 1Y in %</t>
        </is>
      </c>
      <c r="C85" t="n">
        <v>-87.64</v>
      </c>
      <c r="D85" t="n">
        <v>-10.13</v>
      </c>
      <c r="E85" t="n">
        <v>-2.13</v>
      </c>
      <c r="F85" t="n">
        <v>-17.57</v>
      </c>
      <c r="G85" t="inlineStr">
        <is>
          <t>-</t>
        </is>
      </c>
    </row>
    <row r="86">
      <c r="A86" s="5" t="inlineStr">
        <is>
          <t>Gewinnwachstum 3J in %</t>
        </is>
      </c>
      <c r="B86" s="5" t="inlineStr">
        <is>
          <t>Earnings Growth 3Y in %</t>
        </is>
      </c>
      <c r="C86" t="n">
        <v>-33.3</v>
      </c>
      <c r="D86" t="n">
        <v>-9.94</v>
      </c>
      <c r="E86" t="inlineStr">
        <is>
          <t>-</t>
        </is>
      </c>
      <c r="F86" t="inlineStr">
        <is>
          <t>-</t>
        </is>
      </c>
      <c r="G86" t="inlineStr">
        <is>
          <t>-</t>
        </is>
      </c>
    </row>
    <row r="87">
      <c r="A87" s="5" t="inlineStr">
        <is>
          <t>Gewinnwachstum 5J in %</t>
        </is>
      </c>
      <c r="B87" s="5" t="inlineStr">
        <is>
          <t>Earnings Growth 5Y in %</t>
        </is>
      </c>
      <c r="C87" t="inlineStr">
        <is>
          <t>-</t>
        </is>
      </c>
      <c r="D87" t="inlineStr">
        <is>
          <t>-</t>
        </is>
      </c>
      <c r="E87" t="inlineStr">
        <is>
          <t>-</t>
        </is>
      </c>
      <c r="F87" t="inlineStr">
        <is>
          <t>-</t>
        </is>
      </c>
      <c r="G87" t="inlineStr">
        <is>
          <t>-</t>
        </is>
      </c>
    </row>
    <row r="88">
      <c r="A88" s="5" t="inlineStr">
        <is>
          <t>Gewinnwachstum 10J in %</t>
        </is>
      </c>
      <c r="B88" s="5" t="inlineStr">
        <is>
          <t>Earnings Growth 10Y in %</t>
        </is>
      </c>
      <c r="C88" t="inlineStr">
        <is>
          <t>-</t>
        </is>
      </c>
      <c r="D88" t="inlineStr">
        <is>
          <t>-</t>
        </is>
      </c>
      <c r="E88" t="inlineStr">
        <is>
          <t>-</t>
        </is>
      </c>
      <c r="F88" t="inlineStr">
        <is>
          <t>-</t>
        </is>
      </c>
      <c r="G88" t="inlineStr">
        <is>
          <t>-</t>
        </is>
      </c>
    </row>
    <row r="89">
      <c r="A89" s="5" t="inlineStr">
        <is>
          <t>PEG Ratio</t>
        </is>
      </c>
      <c r="B89" s="5" t="inlineStr">
        <is>
          <t>KGW Kurs/Gewinn/Wachstum</t>
        </is>
      </c>
      <c r="C89" t="inlineStr">
        <is>
          <t>-</t>
        </is>
      </c>
      <c r="D89" t="inlineStr">
        <is>
          <t>-</t>
        </is>
      </c>
      <c r="E89" t="inlineStr">
        <is>
          <t>-</t>
        </is>
      </c>
      <c r="F89" t="inlineStr">
        <is>
          <t>-</t>
        </is>
      </c>
      <c r="G89" t="inlineStr">
        <is>
          <t>-</t>
        </is>
      </c>
    </row>
    <row r="90">
      <c r="A90" s="5" t="inlineStr">
        <is>
          <t>EBIT-Wachstum 1J in %</t>
        </is>
      </c>
      <c r="B90" s="5" t="inlineStr">
        <is>
          <t>EBIT Growth 1Y in %</t>
        </is>
      </c>
      <c r="C90" t="n">
        <v>-68.84</v>
      </c>
      <c r="D90" t="n">
        <v>-6.76</v>
      </c>
      <c r="E90" t="n">
        <v>-1.88</v>
      </c>
      <c r="F90" t="n">
        <v>-21.65</v>
      </c>
      <c r="G90" t="inlineStr">
        <is>
          <t>-</t>
        </is>
      </c>
    </row>
    <row r="91">
      <c r="A91" s="5" t="inlineStr">
        <is>
          <t>EBIT-Wachstum 3J in %</t>
        </is>
      </c>
      <c r="B91" s="5" t="inlineStr">
        <is>
          <t>EBIT Growth 3Y in %</t>
        </is>
      </c>
      <c r="C91" t="n">
        <v>-25.83</v>
      </c>
      <c r="D91" t="n">
        <v>-10.1</v>
      </c>
      <c r="E91" t="inlineStr">
        <is>
          <t>-</t>
        </is>
      </c>
      <c r="F91" t="inlineStr">
        <is>
          <t>-</t>
        </is>
      </c>
      <c r="G91" t="inlineStr">
        <is>
          <t>-</t>
        </is>
      </c>
    </row>
    <row r="92">
      <c r="A92" s="5" t="inlineStr">
        <is>
          <t>EBIT-Wachstum 5J in %</t>
        </is>
      </c>
      <c r="B92" s="5" t="inlineStr">
        <is>
          <t>EBIT Growth 5Y in %</t>
        </is>
      </c>
      <c r="C92" t="inlineStr">
        <is>
          <t>-</t>
        </is>
      </c>
      <c r="D92" t="inlineStr">
        <is>
          <t>-</t>
        </is>
      </c>
      <c r="E92" t="inlineStr">
        <is>
          <t>-</t>
        </is>
      </c>
      <c r="F92" t="inlineStr">
        <is>
          <t>-</t>
        </is>
      </c>
      <c r="G92" t="inlineStr">
        <is>
          <t>-</t>
        </is>
      </c>
    </row>
    <row r="93">
      <c r="A93" s="5" t="inlineStr">
        <is>
          <t>EBIT-Wachstum 10J in %</t>
        </is>
      </c>
      <c r="B93" s="5" t="inlineStr">
        <is>
          <t>EBIT Growth 10Y in %</t>
        </is>
      </c>
      <c r="C93" t="inlineStr">
        <is>
          <t>-</t>
        </is>
      </c>
      <c r="D93" t="inlineStr">
        <is>
          <t>-</t>
        </is>
      </c>
      <c r="E93" t="inlineStr">
        <is>
          <t>-</t>
        </is>
      </c>
      <c r="F93" t="inlineStr">
        <is>
          <t>-</t>
        </is>
      </c>
      <c r="G93" t="inlineStr">
        <is>
          <t>-</t>
        </is>
      </c>
    </row>
    <row r="94">
      <c r="A94" s="5" t="inlineStr">
        <is>
          <t>Op.Cashflow Wachstum 1J in %</t>
        </is>
      </c>
      <c r="B94" s="5" t="inlineStr">
        <is>
          <t>Op.Cashflow Wachstum 1Y in %</t>
        </is>
      </c>
      <c r="C94" t="n">
        <v>-467.3</v>
      </c>
      <c r="D94" t="n">
        <v>-50.74</v>
      </c>
      <c r="E94" t="inlineStr">
        <is>
          <t>-</t>
        </is>
      </c>
      <c r="F94" t="inlineStr">
        <is>
          <t>-</t>
        </is>
      </c>
      <c r="G94" t="inlineStr">
        <is>
          <t>-</t>
        </is>
      </c>
    </row>
    <row r="95">
      <c r="A95" s="5" t="inlineStr">
        <is>
          <t>Op.Cashflow Wachstum 3J in %</t>
        </is>
      </c>
      <c r="B95" s="5" t="inlineStr">
        <is>
          <t>Op.Cashflow Wachstum 3Y in %</t>
        </is>
      </c>
      <c r="C95" t="inlineStr">
        <is>
          <t>-</t>
        </is>
      </c>
      <c r="D95" t="inlineStr">
        <is>
          <t>-</t>
        </is>
      </c>
      <c r="E95" t="inlineStr">
        <is>
          <t>-</t>
        </is>
      </c>
      <c r="F95" t="inlineStr">
        <is>
          <t>-</t>
        </is>
      </c>
      <c r="G95" t="inlineStr">
        <is>
          <t>-</t>
        </is>
      </c>
    </row>
    <row r="96">
      <c r="A96" s="5" t="inlineStr">
        <is>
          <t>Op.Cashflow Wachstum 5J in %</t>
        </is>
      </c>
      <c r="B96" s="5" t="inlineStr">
        <is>
          <t>Op.Cashflow Wachstum 5Y in %</t>
        </is>
      </c>
      <c r="C96" t="inlineStr">
        <is>
          <t>-</t>
        </is>
      </c>
      <c r="D96" t="inlineStr">
        <is>
          <t>-</t>
        </is>
      </c>
      <c r="E96" t="inlineStr">
        <is>
          <t>-</t>
        </is>
      </c>
      <c r="F96" t="inlineStr">
        <is>
          <t>-</t>
        </is>
      </c>
      <c r="G96" t="inlineStr">
        <is>
          <t>-</t>
        </is>
      </c>
    </row>
    <row r="97">
      <c r="A97" s="5" t="inlineStr">
        <is>
          <t>Op.Cashflow Wachstum 10J in %</t>
        </is>
      </c>
      <c r="B97" s="5" t="inlineStr">
        <is>
          <t>Op.Cashflow Wachstum 10Y in %</t>
        </is>
      </c>
      <c r="C97" t="inlineStr">
        <is>
          <t>-</t>
        </is>
      </c>
      <c r="D97" t="inlineStr">
        <is>
          <t>-</t>
        </is>
      </c>
      <c r="E97" t="inlineStr">
        <is>
          <t>-</t>
        </is>
      </c>
      <c r="F97" t="inlineStr">
        <is>
          <t>-</t>
        </is>
      </c>
      <c r="G97" t="inlineStr">
        <is>
          <t>-</t>
        </is>
      </c>
    </row>
    <row r="98">
      <c r="A98" s="5" t="inlineStr">
        <is>
          <t>Working Capital in Mio</t>
        </is>
      </c>
      <c r="B98" s="5" t="inlineStr">
        <is>
          <t>Working Capital in M</t>
        </is>
      </c>
      <c r="C98" t="n">
        <v>67.7</v>
      </c>
      <c r="D98" t="n">
        <v>107.5</v>
      </c>
      <c r="E98" t="n">
        <v>278.8</v>
      </c>
      <c r="F98" t="n">
        <v>22.1</v>
      </c>
      <c r="G98" t="n">
        <v>76.7</v>
      </c>
      <c r="H98" t="inlineStr">
        <is>
          <t>-</t>
        </is>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2"/>
    <col customWidth="1" max="13" min="13" width="21"/>
    <col customWidth="1" max="14" min="14" width="21"/>
    <col customWidth="1" max="15" min="15" width="21"/>
    <col customWidth="1" max="16" min="16" width="20"/>
    <col customWidth="1" max="17" min="17" width="20"/>
    <col customWidth="1" max="18" min="18" width="20"/>
    <col customWidth="1" max="19" min="19" width="21"/>
    <col customWidth="1" max="20" min="20" width="20"/>
    <col customWidth="1" max="21" min="21" width="22"/>
    <col customWidth="1" max="22" min="22" width="10"/>
    <col customWidth="1" max="23" min="23" width="9"/>
  </cols>
  <sheetData>
    <row r="1">
      <c r="A1" s="1" t="inlineStr">
        <is>
          <t xml:space="preserve">AIRBUS GROUP </t>
        </is>
      </c>
      <c r="B1" s="2" t="inlineStr">
        <is>
          <t>WKN: 938914  ISIN: NL0000235190  US-Symbol:EADSF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1998</t>
        </is>
      </c>
      <c r="C4" s="5" t="inlineStr">
        <is>
          <t>Telefon / Phone</t>
        </is>
      </c>
      <c r="D4" s="5" t="inlineStr"/>
      <c r="E4" t="inlineStr">
        <is>
          <t>+31-71-524-5600</t>
        </is>
      </c>
      <c r="G4" t="inlineStr">
        <is>
          <t>13.02.2020</t>
        </is>
      </c>
      <c r="H4" t="inlineStr">
        <is>
          <t>Q4 Result</t>
        </is>
      </c>
      <c r="J4" t="inlineStr">
        <is>
          <t>Société de Gestion de Participations Aéronautiques (SOGEPA)</t>
        </is>
      </c>
      <c r="L4" t="inlineStr">
        <is>
          <t>11,00%</t>
        </is>
      </c>
    </row>
    <row r="5">
      <c r="A5" s="5" t="inlineStr">
        <is>
          <t>Ticker</t>
        </is>
      </c>
      <c r="B5" t="inlineStr">
        <is>
          <t>AIR</t>
        </is>
      </c>
      <c r="C5" s="5" t="inlineStr">
        <is>
          <t>Fax</t>
        </is>
      </c>
      <c r="D5" s="5" t="inlineStr"/>
      <c r="E5" t="inlineStr">
        <is>
          <t>-</t>
        </is>
      </c>
      <c r="G5" t="inlineStr">
        <is>
          <t>24.04.2020</t>
        </is>
      </c>
      <c r="H5" t="inlineStr">
        <is>
          <t>Publication Of Annual Report</t>
        </is>
      </c>
      <c r="J5" t="inlineStr">
        <is>
          <t>Gesellschaft zur Beteiligungsverwaltung GZBV mbH &amp; Co.KG (GZBV)</t>
        </is>
      </c>
      <c r="L5" t="inlineStr">
        <is>
          <t>10,90%</t>
        </is>
      </c>
    </row>
    <row r="6">
      <c r="A6" s="5" t="inlineStr">
        <is>
          <t>Gelistet Seit / Listed Since</t>
        </is>
      </c>
      <c r="B6" t="inlineStr">
        <is>
          <t>07.10.2000</t>
        </is>
      </c>
      <c r="C6" s="5" t="inlineStr">
        <is>
          <t>Internet</t>
        </is>
      </c>
      <c r="D6" s="5" t="inlineStr"/>
      <c r="E6" t="inlineStr">
        <is>
          <t>http://:www.airbus.com</t>
        </is>
      </c>
      <c r="G6" t="inlineStr">
        <is>
          <t>16.04.2020</t>
        </is>
      </c>
      <c r="H6" t="inlineStr">
        <is>
          <t>Annual General Meeting</t>
        </is>
      </c>
      <c r="J6" t="inlineStr">
        <is>
          <t>Sociedad Estatal de Participaciones Industriales (SEPI)</t>
        </is>
      </c>
      <c r="L6" t="inlineStr">
        <is>
          <t>4,10%</t>
        </is>
      </c>
    </row>
    <row r="7">
      <c r="A7" s="5" t="inlineStr">
        <is>
          <t>Nominalwert / Nominal Value</t>
        </is>
      </c>
      <c r="B7" t="inlineStr">
        <is>
          <t>1,00</t>
        </is>
      </c>
      <c r="C7" s="5" t="inlineStr">
        <is>
          <t>Inv. Relations Telefon / Phone</t>
        </is>
      </c>
      <c r="D7" s="5" t="inlineStr"/>
      <c r="E7" t="inlineStr">
        <is>
          <t>+33-567-1902-64</t>
        </is>
      </c>
      <c r="G7" t="inlineStr">
        <is>
          <t>29.04.2020</t>
        </is>
      </c>
      <c r="H7" t="inlineStr">
        <is>
          <t>Result Q1</t>
        </is>
      </c>
      <c r="J7" t="inlineStr">
        <is>
          <t>Freefloat</t>
        </is>
      </c>
      <c r="L7" t="inlineStr">
        <is>
          <t>74,00%</t>
        </is>
      </c>
    </row>
    <row r="8">
      <c r="A8" s="5" t="inlineStr">
        <is>
          <t>Land / Country</t>
        </is>
      </c>
      <c r="B8" t="inlineStr">
        <is>
          <t>Niederlande</t>
        </is>
      </c>
      <c r="C8" s="5" t="inlineStr">
        <is>
          <t>Inv. Relations E-Mail</t>
        </is>
      </c>
      <c r="D8" s="5" t="inlineStr"/>
      <c r="E8" t="inlineStr">
        <is>
          <t>ir@airbus.com</t>
        </is>
      </c>
      <c r="G8" t="inlineStr">
        <is>
          <t>30.07.2020</t>
        </is>
      </c>
      <c r="H8" t="inlineStr">
        <is>
          <t>Score Half Year</t>
        </is>
      </c>
    </row>
    <row r="9">
      <c r="A9" s="5" t="inlineStr">
        <is>
          <t>Währung / Currency</t>
        </is>
      </c>
      <c r="B9" t="inlineStr">
        <is>
          <t>EUR</t>
        </is>
      </c>
      <c r="C9" s="5" t="inlineStr">
        <is>
          <t>Kontaktperson / Contact Person</t>
        </is>
      </c>
      <c r="D9" s="5" t="inlineStr"/>
      <c r="E9" t="inlineStr">
        <is>
          <t>Thorsten Fischer</t>
        </is>
      </c>
      <c r="G9" t="inlineStr">
        <is>
          <t>29.10.2020</t>
        </is>
      </c>
      <c r="H9" t="inlineStr">
        <is>
          <t>Q3 Earnings</t>
        </is>
      </c>
    </row>
    <row r="10">
      <c r="A10" s="5" t="inlineStr">
        <is>
          <t>Branche / Industry</t>
        </is>
      </c>
      <c r="B10" t="inlineStr">
        <is>
          <t>Aerospace Industry</t>
        </is>
      </c>
      <c r="C10" s="5" t="inlineStr"/>
      <c r="D10" s="5" t="inlineStr"/>
    </row>
    <row r="11">
      <c r="A11" s="5" t="inlineStr">
        <is>
          <t>Sektor / Sector</t>
        </is>
      </c>
      <c r="B11" t="inlineStr">
        <is>
          <t>Transport / Transport Sector</t>
        </is>
      </c>
    </row>
    <row r="12">
      <c r="A12" s="5" t="inlineStr">
        <is>
          <t>Typ / Genre</t>
        </is>
      </c>
      <c r="B12" t="inlineStr">
        <is>
          <t>Inhaber-Stammaktie</t>
        </is>
      </c>
    </row>
    <row r="13">
      <c r="A13" s="5" t="inlineStr">
        <is>
          <t>Adresse / Address</t>
        </is>
      </c>
      <c r="B13" t="inlineStr">
        <is>
          <t>Airbus SEMendelweg 30  NL-2333 CS Leiden</t>
        </is>
      </c>
    </row>
    <row r="14">
      <c r="A14" s="5" t="inlineStr">
        <is>
          <t>Management</t>
        </is>
      </c>
      <c r="B14" t="inlineStr">
        <is>
          <t>Guillaume Faury, Dominik Asam, Thierry Baril, Jean-Brice Dumont, Bruno Even, John Harrison, Dirk Hoke, Julie Kitcher, Philippe Mhun, Christian Scherer, Michael Schöllhorn, Grazia Vittadini, Antoine Bouvier, Marc Fontaine, C. Jeffrey Knittel, George Xu</t>
        </is>
      </c>
    </row>
    <row r="15">
      <c r="A15" s="5" t="inlineStr">
        <is>
          <t>Aufsichtsrat / Board</t>
        </is>
      </c>
      <c r="B15" t="inlineStr">
        <is>
          <t>René Obermann, Guillaume Faury, Victor Chu, Jean-Pierre Clamadieu, Ralph D. Crosby, Lord Paul Drayson, Mark Dunkerley, Stephan Gemkow, Catherine Guillouard, Amparo Moraleda, Claudia Nemat, Carlos Tavares</t>
        </is>
      </c>
    </row>
    <row r="16">
      <c r="A16" s="5" t="inlineStr">
        <is>
          <t>Beschreibung</t>
        </is>
      </c>
      <c r="B16" t="inlineStr">
        <is>
          <t>Airbus SE (ehemals EADS) ist ein europäischer Konzern, der aus der Fusion der deutschen DaimlerChrysler Aerospace AG, der französischen Aerospatiale Matra und der spanischen CASA entstanden ist. Die Airbus Group gilt als Europas größtes Luft- und Raumfahrtunternehmen sowie als einer der größten Rüstungskonzerne weltweit. Das Unternehmen ist in der zivilen Luftfahrt, im Bereich der Verteidigungstechnologie, beim Bau von Hubschraubern, in der Raumfahrt, bei der Konstruktion und Fertigung von Transport- und Kampfflugzeugen sowie den dazugehörigen Dienstleistungen tätig. Zur Airbus Group gehören unter anderem der zivile Flugzeugbauer Airbus, der Hubschrauber-Hersteller Eurocopter und das Raumfahrtunternehmen Astrium. Copyright 2014 FINANCE BASE AG</t>
        </is>
      </c>
    </row>
    <row r="17">
      <c r="A17" s="5" t="inlineStr">
        <is>
          <t>Profile</t>
        </is>
      </c>
      <c r="B17" t="inlineStr">
        <is>
          <t>Airbus SE (formerly EADS) is a European group, the German from the merger DaimlerChrysler Aerospace AG, the French Aerospatiale Matra and CASA of Spain has emerged. The Airbus Group is Europe's largest aerospace company and one of the largest defense companies worldwide. The company is engaged in the civil aviation sector, in the field of defense technology, the construction of helicopters, in space, in the design and manufacture of transport and combat aircraft, as well as related services. For Airbus Group include the commercial aircraft maker Airbus, the helicopter manufacturer Eurocopter and the space company Astrium.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70478</v>
      </c>
      <c r="D20" t="n">
        <v>63707</v>
      </c>
      <c r="E20" t="n">
        <v>66767</v>
      </c>
      <c r="F20" t="n">
        <v>66581</v>
      </c>
      <c r="G20" t="n">
        <v>64450</v>
      </c>
      <c r="H20" t="n">
        <v>60713</v>
      </c>
      <c r="I20" t="n">
        <v>59256</v>
      </c>
      <c r="J20" t="n">
        <v>56480</v>
      </c>
      <c r="K20" t="n">
        <v>49128</v>
      </c>
      <c r="L20" t="n">
        <v>45752</v>
      </c>
      <c r="M20" t="n">
        <v>42822</v>
      </c>
      <c r="N20" t="n">
        <v>43265</v>
      </c>
      <c r="O20" t="n">
        <v>39123</v>
      </c>
      <c r="P20" t="n">
        <v>39434</v>
      </c>
      <c r="Q20" t="n">
        <v>34206</v>
      </c>
      <c r="R20" t="n">
        <v>31761</v>
      </c>
      <c r="S20" t="n">
        <v>30133</v>
      </c>
      <c r="T20" t="n">
        <v>29901</v>
      </c>
      <c r="U20" t="n">
        <v>30798</v>
      </c>
      <c r="V20" t="n">
        <v>19427</v>
      </c>
      <c r="W20" t="n">
        <v>22553</v>
      </c>
    </row>
    <row r="21">
      <c r="A21" s="5" t="inlineStr">
        <is>
          <t>Bruttoergebnis vom Umsatz</t>
        </is>
      </c>
      <c r="B21" s="5" t="inlineStr">
        <is>
          <t>Gross Profit</t>
        </is>
      </c>
      <c r="C21" t="n">
        <v>10505</v>
      </c>
      <c r="D21" t="n">
        <v>8787</v>
      </c>
      <c r="E21" t="n">
        <v>7607</v>
      </c>
      <c r="F21" t="n">
        <v>5264</v>
      </c>
      <c r="G21" t="n">
        <v>8851</v>
      </c>
      <c r="H21" t="n">
        <v>8937</v>
      </c>
      <c r="I21" t="n">
        <v>8361</v>
      </c>
      <c r="J21" t="n">
        <v>7935</v>
      </c>
      <c r="K21" t="n">
        <v>6843</v>
      </c>
      <c r="L21" t="n">
        <v>6224</v>
      </c>
      <c r="M21" t="n">
        <v>4439</v>
      </c>
      <c r="N21" t="n">
        <v>7358</v>
      </c>
      <c r="O21" t="n">
        <v>4321</v>
      </c>
      <c r="P21" t="n">
        <v>4712</v>
      </c>
      <c r="Q21" t="n">
        <v>6676</v>
      </c>
      <c r="R21" t="n">
        <v>6251</v>
      </c>
      <c r="S21" t="n">
        <v>5539</v>
      </c>
      <c r="T21" t="n">
        <v>5436</v>
      </c>
      <c r="U21" t="n">
        <v>5358</v>
      </c>
      <c r="V21" t="n">
        <v>3270</v>
      </c>
      <c r="W21" t="n">
        <v>4255</v>
      </c>
    </row>
    <row r="22">
      <c r="A22" s="5" t="inlineStr">
        <is>
          <t>Operatives Ergebnis (EBIT)</t>
        </is>
      </c>
      <c r="B22" s="5" t="inlineStr">
        <is>
          <t>EBIT Earning Before Interest &amp; Tax</t>
        </is>
      </c>
      <c r="C22" t="n">
        <v>1339</v>
      </c>
      <c r="D22" t="n">
        <v>5048</v>
      </c>
      <c r="E22" t="n">
        <v>3421</v>
      </c>
      <c r="F22" t="n">
        <v>2258</v>
      </c>
      <c r="G22" t="n">
        <v>4062</v>
      </c>
      <c r="H22" t="n">
        <v>3991</v>
      </c>
      <c r="I22" t="n">
        <v>2607</v>
      </c>
      <c r="J22" t="n">
        <v>2131</v>
      </c>
      <c r="K22" t="n">
        <v>1613</v>
      </c>
      <c r="L22" t="n">
        <v>1187</v>
      </c>
      <c r="M22" t="n">
        <v>-380</v>
      </c>
      <c r="N22" t="n">
        <v>2772</v>
      </c>
      <c r="O22" t="n">
        <v>-33</v>
      </c>
      <c r="P22" t="n">
        <v>278</v>
      </c>
      <c r="Q22" t="n">
        <v>2712</v>
      </c>
      <c r="R22" t="n">
        <v>2143</v>
      </c>
      <c r="S22" t="n">
        <v>561</v>
      </c>
      <c r="T22" t="n">
        <v>160</v>
      </c>
      <c r="U22" t="n">
        <v>2514</v>
      </c>
      <c r="V22" t="n">
        <v>176</v>
      </c>
      <c r="W22" t="n">
        <v>769</v>
      </c>
    </row>
    <row r="23">
      <c r="A23" s="5" t="inlineStr">
        <is>
          <t>Finanzergebnis</t>
        </is>
      </c>
      <c r="B23" s="5" t="inlineStr">
        <is>
          <t>Financial Result</t>
        </is>
      </c>
      <c r="C23" t="n">
        <v>-275</v>
      </c>
      <c r="D23" t="n">
        <v>-763</v>
      </c>
      <c r="E23" t="n">
        <v>1149</v>
      </c>
      <c r="F23" t="n">
        <v>-967</v>
      </c>
      <c r="G23" t="n">
        <v>-687</v>
      </c>
      <c r="H23" t="n">
        <v>-778</v>
      </c>
      <c r="I23" t="n">
        <v>-630</v>
      </c>
      <c r="J23" t="n">
        <v>-453</v>
      </c>
      <c r="K23" t="n">
        <v>-220</v>
      </c>
      <c r="L23" t="n">
        <v>-371</v>
      </c>
      <c r="M23" t="n">
        <v>-592</v>
      </c>
      <c r="N23" t="n">
        <v>-472</v>
      </c>
      <c r="O23" t="n">
        <v>-737</v>
      </c>
      <c r="P23" t="n">
        <v>-244</v>
      </c>
      <c r="Q23" t="n">
        <v>-177</v>
      </c>
      <c r="R23" t="n">
        <v>-246</v>
      </c>
      <c r="S23" t="n">
        <v>131</v>
      </c>
      <c r="T23" t="n">
        <v>27</v>
      </c>
      <c r="U23" t="n">
        <v>-513</v>
      </c>
      <c r="V23" t="n">
        <v>-1320</v>
      </c>
      <c r="W23" t="n">
        <v>-1846</v>
      </c>
    </row>
    <row r="24">
      <c r="A24" s="5" t="inlineStr">
        <is>
          <t>Ergebnis vor Steuer (EBT)</t>
        </is>
      </c>
      <c r="B24" s="5" t="inlineStr">
        <is>
          <t>EBT Earning Before Tax</t>
        </is>
      </c>
      <c r="C24" t="n">
        <v>1064</v>
      </c>
      <c r="D24" t="n">
        <v>4285</v>
      </c>
      <c r="E24" t="n">
        <v>4570</v>
      </c>
      <c r="F24" t="n">
        <v>1291</v>
      </c>
      <c r="G24" t="n">
        <v>3375</v>
      </c>
      <c r="H24" t="n">
        <v>3213</v>
      </c>
      <c r="I24" t="n">
        <v>1977</v>
      </c>
      <c r="J24" t="n">
        <v>1678</v>
      </c>
      <c r="K24" t="n">
        <v>1393</v>
      </c>
      <c r="L24" t="n">
        <v>816</v>
      </c>
      <c r="M24" t="n">
        <v>-972</v>
      </c>
      <c r="N24" t="n">
        <v>2300</v>
      </c>
      <c r="O24" t="n">
        <v>-770</v>
      </c>
      <c r="P24" t="n">
        <v>34</v>
      </c>
      <c r="Q24" t="n">
        <v>2535</v>
      </c>
      <c r="R24" t="n">
        <v>1897</v>
      </c>
      <c r="S24" t="n">
        <v>692</v>
      </c>
      <c r="T24" t="n">
        <v>187</v>
      </c>
      <c r="U24" t="n">
        <v>2001</v>
      </c>
      <c r="V24" t="n">
        <v>-1144</v>
      </c>
      <c r="W24" t="n">
        <v>-1077</v>
      </c>
    </row>
    <row r="25">
      <c r="A25" s="5" t="inlineStr">
        <is>
          <t>Steuern auf Einkommen und Ertrag</t>
        </is>
      </c>
      <c r="B25" s="5" t="inlineStr">
        <is>
          <t>Taxes on income and earnings</t>
        </is>
      </c>
      <c r="C25" t="n">
        <v>2389</v>
      </c>
      <c r="D25" t="n">
        <v>1274</v>
      </c>
      <c r="E25" t="n">
        <v>1693</v>
      </c>
      <c r="F25" t="n">
        <v>291</v>
      </c>
      <c r="G25" t="n">
        <v>677</v>
      </c>
      <c r="H25" t="n">
        <v>863</v>
      </c>
      <c r="I25" t="n">
        <v>502</v>
      </c>
      <c r="J25" t="n">
        <v>449</v>
      </c>
      <c r="K25" t="n">
        <v>356</v>
      </c>
      <c r="L25" t="n">
        <v>244</v>
      </c>
      <c r="M25" t="n">
        <v>-220</v>
      </c>
      <c r="N25" t="n">
        <v>703</v>
      </c>
      <c r="O25" t="n">
        <v>-333</v>
      </c>
      <c r="P25" t="n">
        <v>-81</v>
      </c>
      <c r="Q25" t="n">
        <v>825</v>
      </c>
      <c r="R25" t="n">
        <v>664</v>
      </c>
      <c r="S25" t="n">
        <v>474</v>
      </c>
      <c r="T25" t="n">
        <v>453</v>
      </c>
      <c r="U25" t="n">
        <v>646</v>
      </c>
      <c r="V25" t="n">
        <v>-264</v>
      </c>
      <c r="W25" t="n">
        <v>-33</v>
      </c>
    </row>
    <row r="26">
      <c r="A26" s="5" t="inlineStr">
        <is>
          <t>Ergebnis nach Steuer</t>
        </is>
      </c>
      <c r="B26" s="5" t="inlineStr">
        <is>
          <t>Earnings after tax</t>
        </is>
      </c>
      <c r="C26" t="n">
        <v>-1325</v>
      </c>
      <c r="D26" t="n">
        <v>3011</v>
      </c>
      <c r="E26" t="n">
        <v>2877</v>
      </c>
      <c r="F26" t="n">
        <v>1000</v>
      </c>
      <c r="G26" t="n">
        <v>2698</v>
      </c>
      <c r="H26" t="n">
        <v>2350</v>
      </c>
      <c r="I26" t="n">
        <v>1475</v>
      </c>
      <c r="J26" t="n">
        <v>1229</v>
      </c>
      <c r="K26" t="n">
        <v>1037</v>
      </c>
      <c r="L26" t="n">
        <v>572</v>
      </c>
      <c r="M26" t="n">
        <v>-752</v>
      </c>
      <c r="N26" t="n">
        <v>1597</v>
      </c>
      <c r="O26" t="n">
        <v>-437</v>
      </c>
      <c r="P26" t="n">
        <v>115</v>
      </c>
      <c r="Q26" t="n">
        <v>1710</v>
      </c>
      <c r="R26" t="n">
        <v>1233</v>
      </c>
      <c r="S26" t="n">
        <v>218</v>
      </c>
      <c r="T26" t="n">
        <v>-266</v>
      </c>
      <c r="U26" t="n">
        <v>1355</v>
      </c>
      <c r="V26" t="n">
        <v>-880</v>
      </c>
      <c r="W26" t="n">
        <v>-1044</v>
      </c>
    </row>
    <row r="27">
      <c r="A27" s="5" t="inlineStr">
        <is>
          <t>Minderheitenanteil</t>
        </is>
      </c>
      <c r="B27" s="5" t="inlineStr">
        <is>
          <t>Minority Share</t>
        </is>
      </c>
      <c r="C27" t="n">
        <v>-37</v>
      </c>
      <c r="D27" t="n">
        <v>43</v>
      </c>
      <c r="E27" t="n">
        <v>-4</v>
      </c>
      <c r="F27" t="n">
        <v>-5</v>
      </c>
      <c r="G27" t="n">
        <v>-2</v>
      </c>
      <c r="H27" t="n">
        <v>-7</v>
      </c>
      <c r="I27" t="n">
        <v>-10</v>
      </c>
      <c r="J27" t="n">
        <v>-1</v>
      </c>
      <c r="K27" t="n">
        <v>-4</v>
      </c>
      <c r="L27" t="n">
        <v>-19</v>
      </c>
      <c r="M27" t="n">
        <v>-11</v>
      </c>
      <c r="N27" t="n">
        <v>-25</v>
      </c>
      <c r="O27" t="n">
        <v>-9</v>
      </c>
      <c r="P27" t="n">
        <v>-16</v>
      </c>
      <c r="Q27" t="n">
        <v>-34</v>
      </c>
      <c r="R27" t="n">
        <v>-203</v>
      </c>
      <c r="S27" t="n">
        <v>-66</v>
      </c>
      <c r="T27" t="n">
        <v>-33</v>
      </c>
      <c r="U27" t="n">
        <v>17</v>
      </c>
      <c r="V27" t="n">
        <v>-23</v>
      </c>
      <c r="W27" t="n">
        <v>-2</v>
      </c>
    </row>
    <row r="28">
      <c r="A28" s="5" t="inlineStr">
        <is>
          <t>Jahresüberschuss/-fehlbetrag</t>
        </is>
      </c>
      <c r="B28" s="5" t="inlineStr">
        <is>
          <t>Net Profit</t>
        </is>
      </c>
      <c r="C28" t="n">
        <v>-1362</v>
      </c>
      <c r="D28" t="n">
        <v>3054</v>
      </c>
      <c r="E28" t="n">
        <v>2873</v>
      </c>
      <c r="F28" t="n">
        <v>995</v>
      </c>
      <c r="G28" t="n">
        <v>2696</v>
      </c>
      <c r="H28" t="n">
        <v>2343</v>
      </c>
      <c r="I28" t="n">
        <v>1465</v>
      </c>
      <c r="J28" t="n">
        <v>1228</v>
      </c>
      <c r="K28" t="n">
        <v>1033</v>
      </c>
      <c r="L28" t="n">
        <v>553</v>
      </c>
      <c r="M28" t="n">
        <v>-763</v>
      </c>
      <c r="N28" t="n">
        <v>1572</v>
      </c>
      <c r="O28" t="n">
        <v>-446</v>
      </c>
      <c r="P28" t="n">
        <v>99</v>
      </c>
      <c r="Q28" t="n">
        <v>1676</v>
      </c>
      <c r="R28" t="n">
        <v>1030</v>
      </c>
      <c r="S28" t="n">
        <v>152</v>
      </c>
      <c r="T28" t="n">
        <v>-299</v>
      </c>
      <c r="U28" t="n">
        <v>1372</v>
      </c>
      <c r="V28" t="n">
        <v>-903</v>
      </c>
      <c r="W28" t="n">
        <v>-1046</v>
      </c>
    </row>
    <row r="29">
      <c r="A29" s="5" t="inlineStr">
        <is>
          <t>Summe Umlaufvermögen</t>
        </is>
      </c>
      <c r="B29" s="5" t="inlineStr">
        <is>
          <t>Current Assets</t>
        </is>
      </c>
      <c r="C29" t="n">
        <v>56723</v>
      </c>
      <c r="D29" t="n">
        <v>58300</v>
      </c>
      <c r="E29" t="n">
        <v>59794</v>
      </c>
      <c r="F29" t="n">
        <v>54948</v>
      </c>
      <c r="G29" t="n">
        <v>51464</v>
      </c>
      <c r="H29" t="n">
        <v>46932</v>
      </c>
      <c r="I29" t="n">
        <v>47098</v>
      </c>
      <c r="J29" t="n">
        <v>45329</v>
      </c>
      <c r="K29" t="n">
        <v>43021</v>
      </c>
      <c r="L29" t="n">
        <v>41990</v>
      </c>
      <c r="M29" t="n">
        <v>42512</v>
      </c>
      <c r="N29" t="n">
        <v>40229</v>
      </c>
      <c r="O29" t="n">
        <v>38405</v>
      </c>
      <c r="P29" t="n">
        <v>34981</v>
      </c>
      <c r="Q29" t="n">
        <v>33477</v>
      </c>
      <c r="R29" t="n">
        <v>27770</v>
      </c>
      <c r="S29" t="n">
        <v>25432</v>
      </c>
      <c r="T29" t="n">
        <v>18270</v>
      </c>
      <c r="U29" t="n">
        <v>18318</v>
      </c>
      <c r="V29" t="n">
        <v>16745</v>
      </c>
      <c r="W29" t="n">
        <v>13794</v>
      </c>
    </row>
    <row r="30">
      <c r="A30" s="5" t="inlineStr">
        <is>
          <t>Summe Anlagevermögen</t>
        </is>
      </c>
      <c r="B30" s="5" t="inlineStr">
        <is>
          <t>Fixed Assets</t>
        </is>
      </c>
      <c r="C30" t="n">
        <v>57686</v>
      </c>
      <c r="D30" t="n">
        <v>56898</v>
      </c>
      <c r="E30" t="n">
        <v>54143</v>
      </c>
      <c r="F30" t="n">
        <v>56185</v>
      </c>
      <c r="G30" t="n">
        <v>55217</v>
      </c>
      <c r="H30" t="n">
        <v>49170</v>
      </c>
      <c r="I30" t="n">
        <v>46213</v>
      </c>
      <c r="J30" t="n">
        <v>42255</v>
      </c>
      <c r="K30" t="n">
        <v>41146</v>
      </c>
      <c r="L30" t="n">
        <v>36947</v>
      </c>
      <c r="M30" t="n">
        <v>35136</v>
      </c>
      <c r="N30" t="n">
        <v>33168</v>
      </c>
      <c r="O30" t="n">
        <v>34346</v>
      </c>
      <c r="P30" t="n">
        <v>34532</v>
      </c>
      <c r="Q30" t="n">
        <v>34351</v>
      </c>
      <c r="R30" t="n">
        <v>27003</v>
      </c>
      <c r="S30" t="n">
        <v>25271</v>
      </c>
      <c r="T30" t="n">
        <v>25173</v>
      </c>
      <c r="U30" t="n">
        <v>25364</v>
      </c>
      <c r="V30" t="n">
        <v>20894</v>
      </c>
      <c r="W30" t="n">
        <v>19952</v>
      </c>
    </row>
    <row r="31">
      <c r="A31" s="5" t="inlineStr">
        <is>
          <t>Summe Aktiva</t>
        </is>
      </c>
      <c r="B31" s="5" t="inlineStr">
        <is>
          <t>Total Assets</t>
        </is>
      </c>
      <c r="C31" t="n">
        <v>114409</v>
      </c>
      <c r="D31" t="n">
        <v>115198</v>
      </c>
      <c r="E31" t="n">
        <v>113937</v>
      </c>
      <c r="F31" t="n">
        <v>111133</v>
      </c>
      <c r="G31" t="n">
        <v>106681</v>
      </c>
      <c r="H31" t="n">
        <v>96102</v>
      </c>
      <c r="I31" t="n">
        <v>93311</v>
      </c>
      <c r="J31" t="n">
        <v>92102</v>
      </c>
      <c r="K31" t="n">
        <v>88476</v>
      </c>
      <c r="L31" t="n">
        <v>83187</v>
      </c>
      <c r="M31" t="n">
        <v>80304</v>
      </c>
      <c r="N31" t="n">
        <v>76153</v>
      </c>
      <c r="O31" t="n">
        <v>75456</v>
      </c>
      <c r="P31" t="n">
        <v>72137</v>
      </c>
      <c r="Q31" t="n">
        <v>70385</v>
      </c>
      <c r="R31" t="n">
        <v>58267</v>
      </c>
      <c r="S31" t="n">
        <v>54378</v>
      </c>
      <c r="T31" t="n">
        <v>47400</v>
      </c>
      <c r="U31" t="n">
        <v>48715</v>
      </c>
      <c r="V31" t="n">
        <v>41444</v>
      </c>
      <c r="W31" t="n">
        <v>37218</v>
      </c>
    </row>
    <row r="32">
      <c r="A32" s="5" t="inlineStr">
        <is>
          <t>Summe kurzfristiges Fremdkapital</t>
        </is>
      </c>
      <c r="B32" s="5" t="inlineStr">
        <is>
          <t>Short-Term Debt</t>
        </is>
      </c>
      <c r="C32" t="n">
        <v>62374</v>
      </c>
      <c r="D32" t="n">
        <v>60354</v>
      </c>
      <c r="E32" t="n">
        <v>56025</v>
      </c>
      <c r="F32" t="n">
        <v>55701</v>
      </c>
      <c r="G32" t="n">
        <v>53777</v>
      </c>
      <c r="H32" t="n">
        <v>47497</v>
      </c>
      <c r="I32" t="n">
        <v>48581</v>
      </c>
      <c r="J32" t="n">
        <v>48648</v>
      </c>
      <c r="K32" t="n">
        <v>47506</v>
      </c>
      <c r="L32" t="n">
        <v>43770</v>
      </c>
      <c r="M32" t="n">
        <v>42376</v>
      </c>
      <c r="N32" t="n">
        <v>36725</v>
      </c>
      <c r="O32" t="n">
        <v>34068</v>
      </c>
      <c r="P32" t="n">
        <v>31152</v>
      </c>
      <c r="Q32" t="n">
        <v>31682</v>
      </c>
      <c r="R32" t="inlineStr">
        <is>
          <t>-</t>
        </is>
      </c>
      <c r="S32" t="inlineStr">
        <is>
          <t>-</t>
        </is>
      </c>
      <c r="T32" t="inlineStr">
        <is>
          <t>-</t>
        </is>
      </c>
      <c r="U32" t="inlineStr">
        <is>
          <t>-</t>
        </is>
      </c>
      <c r="V32" t="inlineStr">
        <is>
          <t>-</t>
        </is>
      </c>
      <c r="W32" t="inlineStr">
        <is>
          <t>-</t>
        </is>
      </c>
    </row>
    <row r="33">
      <c r="A33" s="5" t="inlineStr">
        <is>
          <t>Summe langfristiges Fremdkapital</t>
        </is>
      </c>
      <c r="B33" s="5" t="inlineStr">
        <is>
          <t>Long-Term Debt</t>
        </is>
      </c>
      <c r="C33" t="n">
        <v>46045</v>
      </c>
      <c r="D33" t="n">
        <v>44693</v>
      </c>
      <c r="E33" t="n">
        <v>44455</v>
      </c>
      <c r="F33" t="n">
        <v>50789</v>
      </c>
      <c r="G33" t="n">
        <v>46700</v>
      </c>
      <c r="H33" t="n">
        <v>40846</v>
      </c>
      <c r="I33" t="n">
        <v>33676</v>
      </c>
      <c r="J33" t="n">
        <v>33020</v>
      </c>
      <c r="K33" t="n">
        <v>32100</v>
      </c>
      <c r="L33" t="n">
        <v>30481</v>
      </c>
      <c r="M33" t="n">
        <v>27287</v>
      </c>
      <c r="N33" t="n">
        <v>28302</v>
      </c>
      <c r="O33" t="n">
        <v>28213</v>
      </c>
      <c r="P33" t="n">
        <v>27769</v>
      </c>
      <c r="Q33" t="n">
        <v>24739</v>
      </c>
      <c r="R33" t="inlineStr">
        <is>
          <t>-</t>
        </is>
      </c>
      <c r="S33" t="inlineStr">
        <is>
          <t>-</t>
        </is>
      </c>
      <c r="T33" t="inlineStr">
        <is>
          <t>-</t>
        </is>
      </c>
      <c r="U33" t="inlineStr">
        <is>
          <t>-</t>
        </is>
      </c>
      <c r="V33" t="inlineStr">
        <is>
          <t>-</t>
        </is>
      </c>
      <c r="W33" t="inlineStr">
        <is>
          <t>-</t>
        </is>
      </c>
    </row>
    <row r="34">
      <c r="A34" s="5" t="inlineStr">
        <is>
          <t>Summe Fremdkapital</t>
        </is>
      </c>
      <c r="B34" s="5" t="inlineStr">
        <is>
          <t>Total Liabilities</t>
        </is>
      </c>
      <c r="C34" t="n">
        <v>108419</v>
      </c>
      <c r="D34" t="n">
        <v>105479</v>
      </c>
      <c r="E34" t="n">
        <v>100586</v>
      </c>
      <c r="F34" t="n">
        <v>107481</v>
      </c>
      <c r="G34" t="n">
        <v>100708</v>
      </c>
      <c r="H34" t="n">
        <v>89023</v>
      </c>
      <c r="I34" t="n">
        <v>82257</v>
      </c>
      <c r="J34" t="n">
        <v>81668</v>
      </c>
      <c r="K34" t="n">
        <v>79606</v>
      </c>
      <c r="L34" t="n">
        <v>74251</v>
      </c>
      <c r="M34" t="n">
        <v>69663</v>
      </c>
      <c r="N34" t="n">
        <v>65027</v>
      </c>
      <c r="O34" t="n">
        <v>62281</v>
      </c>
      <c r="P34" t="n">
        <v>58985</v>
      </c>
      <c r="Q34" t="n">
        <v>56483</v>
      </c>
      <c r="R34" t="n">
        <v>38924</v>
      </c>
      <c r="S34" t="n">
        <v>36050</v>
      </c>
      <c r="T34" t="n">
        <v>33274</v>
      </c>
      <c r="U34" t="n">
        <v>38279</v>
      </c>
      <c r="V34" t="n">
        <v>30973</v>
      </c>
      <c r="W34" t="n">
        <v>27629</v>
      </c>
    </row>
    <row r="35">
      <c r="A35" s="5" t="inlineStr">
        <is>
          <t>Minderheitenanteil</t>
        </is>
      </c>
      <c r="B35" s="5" t="inlineStr">
        <is>
          <t>Minority Share</t>
        </is>
      </c>
      <c r="C35" t="n">
        <v>15</v>
      </c>
      <c r="D35" t="n">
        <v>-5</v>
      </c>
      <c r="E35" t="n">
        <v>3</v>
      </c>
      <c r="F35" t="n">
        <v>-5</v>
      </c>
      <c r="G35" t="n">
        <v>7</v>
      </c>
      <c r="H35" t="n">
        <v>18</v>
      </c>
      <c r="I35" t="n">
        <v>43</v>
      </c>
      <c r="J35" t="n">
        <v>25</v>
      </c>
      <c r="K35" t="n">
        <v>20</v>
      </c>
      <c r="L35" t="n">
        <v>95</v>
      </c>
      <c r="M35" t="n">
        <v>106</v>
      </c>
      <c r="N35" t="n">
        <v>104</v>
      </c>
      <c r="O35" t="n">
        <v>85</v>
      </c>
      <c r="P35" t="n">
        <v>137</v>
      </c>
      <c r="Q35" t="n">
        <v>176</v>
      </c>
      <c r="R35" t="n">
        <v>2370</v>
      </c>
      <c r="S35" t="n">
        <v>2179</v>
      </c>
      <c r="T35" t="n">
        <v>1361</v>
      </c>
      <c r="U35" t="n">
        <v>559</v>
      </c>
      <c r="V35" t="n">
        <v>221</v>
      </c>
      <c r="W35" t="n">
        <v>212</v>
      </c>
    </row>
    <row r="36">
      <c r="A36" s="5" t="inlineStr">
        <is>
          <t>Summe Eigenkapital</t>
        </is>
      </c>
      <c r="B36" s="5" t="inlineStr">
        <is>
          <t>Equity</t>
        </is>
      </c>
      <c r="C36" t="n">
        <v>5975</v>
      </c>
      <c r="D36" t="n">
        <v>9724</v>
      </c>
      <c r="E36" t="n">
        <v>13348</v>
      </c>
      <c r="F36" t="n">
        <v>3657</v>
      </c>
      <c r="G36" t="n">
        <v>5966</v>
      </c>
      <c r="H36" t="n">
        <v>7061</v>
      </c>
      <c r="I36" t="n">
        <v>11011</v>
      </c>
      <c r="J36" t="n">
        <v>10409</v>
      </c>
      <c r="K36" t="n">
        <v>8850</v>
      </c>
      <c r="L36" t="n">
        <v>8841</v>
      </c>
      <c r="M36" t="n">
        <v>10535</v>
      </c>
      <c r="N36" t="n">
        <v>11022</v>
      </c>
      <c r="O36" t="n">
        <v>13090</v>
      </c>
      <c r="P36" t="n">
        <v>13015</v>
      </c>
      <c r="Q36" t="n">
        <v>13726</v>
      </c>
      <c r="R36" t="n">
        <v>16973</v>
      </c>
      <c r="S36" t="n">
        <v>16149</v>
      </c>
      <c r="T36" t="n">
        <v>12765</v>
      </c>
      <c r="U36" t="n">
        <v>9877</v>
      </c>
      <c r="V36" t="n">
        <v>10250</v>
      </c>
      <c r="W36" t="n">
        <v>9377</v>
      </c>
    </row>
    <row r="37">
      <c r="A37" s="5" t="inlineStr">
        <is>
          <t>Summe Passiva</t>
        </is>
      </c>
      <c r="B37" s="5" t="inlineStr">
        <is>
          <t>Liabilities &amp; Shareholder Equity</t>
        </is>
      </c>
      <c r="C37" t="n">
        <v>114409</v>
      </c>
      <c r="D37" t="n">
        <v>115198</v>
      </c>
      <c r="E37" t="n">
        <v>113937</v>
      </c>
      <c r="F37" t="n">
        <v>111133</v>
      </c>
      <c r="G37" t="n">
        <v>106681</v>
      </c>
      <c r="H37" t="n">
        <v>96102</v>
      </c>
      <c r="I37" t="n">
        <v>93311</v>
      </c>
      <c r="J37" t="n">
        <v>92102</v>
      </c>
      <c r="K37" t="n">
        <v>88476</v>
      </c>
      <c r="L37" t="n">
        <v>83187</v>
      </c>
      <c r="M37" t="n">
        <v>80304</v>
      </c>
      <c r="N37" t="n">
        <v>76153</v>
      </c>
      <c r="O37" t="n">
        <v>75456</v>
      </c>
      <c r="P37" t="n">
        <v>72137</v>
      </c>
      <c r="Q37" t="n">
        <v>70385</v>
      </c>
      <c r="R37" t="n">
        <v>58267</v>
      </c>
      <c r="S37" t="n">
        <v>54378</v>
      </c>
      <c r="T37" t="n">
        <v>47400</v>
      </c>
      <c r="U37" t="n">
        <v>48715</v>
      </c>
      <c r="V37" t="n">
        <v>41444</v>
      </c>
      <c r="W37" t="n">
        <v>37218</v>
      </c>
    </row>
    <row r="38">
      <c r="A38" s="5" t="inlineStr">
        <is>
          <t>Mio.Aktien im Umlauf</t>
        </is>
      </c>
      <c r="B38" s="5" t="inlineStr">
        <is>
          <t>Million shares outstanding</t>
        </is>
      </c>
      <c r="C38" t="n">
        <v>782.3099999999999</v>
      </c>
      <c r="D38" t="n">
        <v>775.73</v>
      </c>
      <c r="E38" t="n">
        <v>774.4299999999999</v>
      </c>
      <c r="F38" t="n">
        <v>772.73</v>
      </c>
      <c r="G38" t="n">
        <v>783.87</v>
      </c>
      <c r="H38" t="n">
        <v>784.35</v>
      </c>
      <c r="I38" t="n">
        <v>780.3200000000001</v>
      </c>
      <c r="J38" t="n">
        <v>822.14</v>
      </c>
      <c r="K38" t="n">
        <v>814.9</v>
      </c>
      <c r="L38" t="n">
        <v>811.1</v>
      </c>
      <c r="M38" t="n">
        <v>810.9</v>
      </c>
      <c r="N38" t="n">
        <v>809.5</v>
      </c>
      <c r="O38" t="n">
        <v>804.2</v>
      </c>
      <c r="P38" t="n">
        <v>802.1</v>
      </c>
      <c r="Q38" t="n">
        <v>817.7</v>
      </c>
      <c r="R38" t="n">
        <v>809.6</v>
      </c>
      <c r="S38" t="n">
        <v>813</v>
      </c>
      <c r="T38" t="n">
        <v>811.2</v>
      </c>
      <c r="U38" t="n">
        <v>807.3</v>
      </c>
      <c r="V38" t="n">
        <v>807.2</v>
      </c>
      <c r="W38" t="inlineStr">
        <is>
          <t>-</t>
        </is>
      </c>
    </row>
    <row r="39">
      <c r="A39" s="5" t="inlineStr">
        <is>
          <t>Ergebnis je Aktie (brutto)</t>
        </is>
      </c>
      <c r="B39" s="5" t="inlineStr">
        <is>
          <t>Earnings per share</t>
        </is>
      </c>
      <c r="C39" t="n">
        <v>1.36</v>
      </c>
      <c r="D39" t="n">
        <v>5.52</v>
      </c>
      <c r="E39" t="n">
        <v>5.9</v>
      </c>
      <c r="F39" t="n">
        <v>1.67</v>
      </c>
      <c r="G39" t="n">
        <v>4.31</v>
      </c>
      <c r="H39" t="n">
        <v>4.1</v>
      </c>
      <c r="I39" t="n">
        <v>2.53</v>
      </c>
      <c r="J39" t="n">
        <v>2.04</v>
      </c>
      <c r="K39" t="n">
        <v>1.71</v>
      </c>
      <c r="L39" t="n">
        <v>1.01</v>
      </c>
      <c r="M39" t="n">
        <v>-1.2</v>
      </c>
      <c r="N39" t="n">
        <v>2.84</v>
      </c>
      <c r="O39" t="n">
        <v>-0.96</v>
      </c>
      <c r="P39" t="n">
        <v>0.04</v>
      </c>
      <c r="Q39" t="n">
        <v>3.1</v>
      </c>
      <c r="R39" t="n">
        <v>2.34</v>
      </c>
      <c r="S39" t="n">
        <v>0.85</v>
      </c>
      <c r="T39" t="n">
        <v>0.23</v>
      </c>
      <c r="U39" t="n">
        <v>2.48</v>
      </c>
      <c r="V39" t="n">
        <v>-1.42</v>
      </c>
      <c r="W39" t="inlineStr">
        <is>
          <t>-</t>
        </is>
      </c>
    </row>
    <row r="40">
      <c r="A40" s="5" t="inlineStr">
        <is>
          <t>Ergebnis je Aktie (unverwässert)</t>
        </is>
      </c>
      <c r="B40" s="5" t="inlineStr">
        <is>
          <t>Basic Earnings per share</t>
        </is>
      </c>
      <c r="C40" t="n">
        <v>-1.75</v>
      </c>
      <c r="D40" t="n">
        <v>3.94</v>
      </c>
      <c r="E40" t="n">
        <v>3.05</v>
      </c>
      <c r="F40" t="n">
        <v>1.29</v>
      </c>
      <c r="G40" t="n">
        <v>3.43</v>
      </c>
      <c r="H40" t="n">
        <v>2.99</v>
      </c>
      <c r="I40" t="n">
        <v>1.85</v>
      </c>
      <c r="J40" t="n">
        <v>1.5</v>
      </c>
      <c r="K40" t="n">
        <v>1.27</v>
      </c>
      <c r="L40" t="n">
        <v>0.68</v>
      </c>
      <c r="M40" t="n">
        <v>-0.9399999999999999</v>
      </c>
      <c r="N40" t="n">
        <v>1.95</v>
      </c>
      <c r="O40" t="n">
        <v>-0.5600000000000001</v>
      </c>
      <c r="P40" t="n">
        <v>0.12</v>
      </c>
      <c r="Q40" t="n">
        <v>2.11</v>
      </c>
      <c r="R40" t="n">
        <v>1.29</v>
      </c>
      <c r="S40" t="n">
        <v>0.19</v>
      </c>
      <c r="T40" t="n">
        <v>-0.37</v>
      </c>
      <c r="U40" t="n">
        <v>1.7</v>
      </c>
      <c r="V40" t="n">
        <v>-2.34</v>
      </c>
      <c r="W40" t="inlineStr">
        <is>
          <t>-</t>
        </is>
      </c>
    </row>
    <row r="41">
      <c r="A41" s="5" t="inlineStr">
        <is>
          <t>Ergebnis je Aktie (verwässert)</t>
        </is>
      </c>
      <c r="B41" s="5" t="inlineStr">
        <is>
          <t>Diluted Earnings per share</t>
        </is>
      </c>
      <c r="C41" t="n">
        <v>-1.75</v>
      </c>
      <c r="D41" t="n">
        <v>3.92</v>
      </c>
      <c r="E41" t="n">
        <v>3.04</v>
      </c>
      <c r="F41" t="n">
        <v>1.29</v>
      </c>
      <c r="G41" t="n">
        <v>3.42</v>
      </c>
      <c r="H41" t="n">
        <v>2.99</v>
      </c>
      <c r="I41" t="n">
        <v>1.84</v>
      </c>
      <c r="J41" t="n">
        <v>1.5</v>
      </c>
      <c r="K41" t="n">
        <v>1.27</v>
      </c>
      <c r="L41" t="n">
        <v>0.68</v>
      </c>
      <c r="M41" t="n">
        <v>-0.9399999999999999</v>
      </c>
      <c r="N41" t="n">
        <v>1.95</v>
      </c>
      <c r="O41" t="n">
        <v>-0.55</v>
      </c>
      <c r="P41" t="n">
        <v>0.12</v>
      </c>
      <c r="Q41" t="n">
        <v>2.09</v>
      </c>
      <c r="R41" t="n">
        <v>1.28</v>
      </c>
      <c r="S41" t="n">
        <v>0.19</v>
      </c>
      <c r="T41" t="n">
        <v>-0.37</v>
      </c>
      <c r="U41" t="n">
        <v>1.7</v>
      </c>
      <c r="V41" t="n">
        <v>-2.34</v>
      </c>
      <c r="W41" t="inlineStr">
        <is>
          <t>-</t>
        </is>
      </c>
    </row>
    <row r="42">
      <c r="A42" s="5" t="inlineStr">
        <is>
          <t>Dividende je Aktie</t>
        </is>
      </c>
      <c r="B42" s="5" t="inlineStr">
        <is>
          <t>Dividend per share</t>
        </is>
      </c>
      <c r="C42" t="inlineStr">
        <is>
          <t>-</t>
        </is>
      </c>
      <c r="D42" t="n">
        <v>1.65</v>
      </c>
      <c r="E42" t="n">
        <v>1.5</v>
      </c>
      <c r="F42" t="n">
        <v>1.35</v>
      </c>
      <c r="G42" t="n">
        <v>1.3</v>
      </c>
      <c r="H42" t="n">
        <v>1.2</v>
      </c>
      <c r="I42" t="n">
        <v>0.75</v>
      </c>
      <c r="J42" t="n">
        <v>0.6</v>
      </c>
      <c r="K42" t="n">
        <v>0.45</v>
      </c>
      <c r="L42" t="n">
        <v>0.22</v>
      </c>
      <c r="M42" t="inlineStr">
        <is>
          <t>-</t>
        </is>
      </c>
      <c r="N42" t="n">
        <v>0.2</v>
      </c>
      <c r="O42" t="n">
        <v>0.12</v>
      </c>
      <c r="P42" t="n">
        <v>0.12</v>
      </c>
      <c r="Q42" t="n">
        <v>0.65</v>
      </c>
      <c r="R42" t="n">
        <v>0.5</v>
      </c>
      <c r="S42" t="n">
        <v>0.4</v>
      </c>
      <c r="T42" t="n">
        <v>0.3</v>
      </c>
      <c r="U42" t="n">
        <v>0.5</v>
      </c>
      <c r="V42" t="n">
        <v>0.5</v>
      </c>
      <c r="W42" t="inlineStr">
        <is>
          <t>-</t>
        </is>
      </c>
    </row>
    <row r="43">
      <c r="A43" s="5" t="inlineStr">
        <is>
          <t>Dividendenausschüttung in Mio</t>
        </is>
      </c>
      <c r="B43" s="5" t="inlineStr">
        <is>
          <t>Dividend Payment in M</t>
        </is>
      </c>
      <c r="C43" t="inlineStr">
        <is>
          <t>-</t>
        </is>
      </c>
      <c r="D43" t="n">
        <v>1280</v>
      </c>
      <c r="E43" t="n">
        <v>1161</v>
      </c>
      <c r="F43" t="n">
        <v>1043</v>
      </c>
      <c r="G43" t="n">
        <v>1008</v>
      </c>
      <c r="H43" t="n">
        <v>945</v>
      </c>
      <c r="I43" t="n">
        <v>587</v>
      </c>
      <c r="J43" t="n">
        <v>467</v>
      </c>
      <c r="K43" t="n">
        <v>369</v>
      </c>
      <c r="L43" t="n">
        <v>178</v>
      </c>
      <c r="M43" t="inlineStr">
        <is>
          <t>-</t>
        </is>
      </c>
      <c r="N43" t="n">
        <v>162</v>
      </c>
      <c r="O43" t="n">
        <v>97</v>
      </c>
      <c r="P43" t="n">
        <v>97</v>
      </c>
      <c r="Q43" t="n">
        <v>520</v>
      </c>
      <c r="R43" t="n">
        <v>396</v>
      </c>
      <c r="S43" t="n">
        <v>320</v>
      </c>
      <c r="T43" t="n">
        <v>240</v>
      </c>
      <c r="U43" t="n">
        <v>403</v>
      </c>
      <c r="V43" t="n">
        <v>404</v>
      </c>
      <c r="W43" t="inlineStr">
        <is>
          <t>-</t>
        </is>
      </c>
    </row>
    <row r="44">
      <c r="A44" s="5" t="inlineStr">
        <is>
          <t>Umsatz je Aktie</t>
        </is>
      </c>
      <c r="B44" s="5" t="inlineStr">
        <is>
          <t>Revenue per share</t>
        </is>
      </c>
      <c r="C44" t="n">
        <v>90.09</v>
      </c>
      <c r="D44" t="n">
        <v>82.13</v>
      </c>
      <c r="E44" t="n">
        <v>86.20999999999999</v>
      </c>
      <c r="F44" t="n">
        <v>86.16</v>
      </c>
      <c r="G44" t="n">
        <v>82.22</v>
      </c>
      <c r="H44" t="n">
        <v>77.41</v>
      </c>
      <c r="I44" t="n">
        <v>75.94</v>
      </c>
      <c r="J44" t="n">
        <v>68.7</v>
      </c>
      <c r="K44" t="n">
        <v>60.29</v>
      </c>
      <c r="L44" t="n">
        <v>56.41</v>
      </c>
      <c r="M44" t="n">
        <v>52.81</v>
      </c>
      <c r="N44" t="n">
        <v>53.45</v>
      </c>
      <c r="O44" t="n">
        <v>48.65</v>
      </c>
      <c r="P44" t="n">
        <v>49.16</v>
      </c>
      <c r="Q44" t="n">
        <v>41.83</v>
      </c>
      <c r="R44" t="n">
        <v>39.23</v>
      </c>
      <c r="S44" t="n">
        <v>37.06</v>
      </c>
      <c r="T44" t="n">
        <v>36.86</v>
      </c>
      <c r="U44" t="n">
        <v>38.15</v>
      </c>
      <c r="V44" t="n">
        <v>24.07</v>
      </c>
      <c r="W44" t="inlineStr">
        <is>
          <t>-</t>
        </is>
      </c>
    </row>
    <row r="45">
      <c r="A45" s="5" t="inlineStr">
        <is>
          <t>Buchwert je Aktie</t>
        </is>
      </c>
      <c r="B45" s="5" t="inlineStr">
        <is>
          <t>Book value per share</t>
        </is>
      </c>
      <c r="C45" t="n">
        <v>7.64</v>
      </c>
      <c r="D45" t="n">
        <v>12.54</v>
      </c>
      <c r="E45" t="n">
        <v>17.24</v>
      </c>
      <c r="F45" t="n">
        <v>4.73</v>
      </c>
      <c r="G45" t="n">
        <v>7.61</v>
      </c>
      <c r="H45" t="n">
        <v>9</v>
      </c>
      <c r="I45" t="n">
        <v>14.11</v>
      </c>
      <c r="J45" t="n">
        <v>12.66</v>
      </c>
      <c r="K45" t="n">
        <v>10.86</v>
      </c>
      <c r="L45" t="n">
        <v>10.9</v>
      </c>
      <c r="M45" t="n">
        <v>12.99</v>
      </c>
      <c r="N45" t="n">
        <v>13.62</v>
      </c>
      <c r="O45" t="n">
        <v>16.28</v>
      </c>
      <c r="P45" t="n">
        <v>16.23</v>
      </c>
      <c r="Q45" t="n">
        <v>16.79</v>
      </c>
      <c r="R45" t="n">
        <v>20.96</v>
      </c>
      <c r="S45" t="n">
        <v>19.86</v>
      </c>
      <c r="T45" t="n">
        <v>15.74</v>
      </c>
      <c r="U45" t="n">
        <v>12.23</v>
      </c>
      <c r="V45" t="n">
        <v>12.7</v>
      </c>
      <c r="W45" t="inlineStr">
        <is>
          <t>-</t>
        </is>
      </c>
    </row>
    <row r="46">
      <c r="A46" s="5" t="inlineStr">
        <is>
          <t>Cashflow je Aktie</t>
        </is>
      </c>
      <c r="B46" s="5" t="inlineStr">
        <is>
          <t>Cashflow per share</t>
        </is>
      </c>
      <c r="C46" t="n">
        <v>4.8</v>
      </c>
      <c r="D46" t="n">
        <v>2.99</v>
      </c>
      <c r="E46" t="n">
        <v>5.74</v>
      </c>
      <c r="F46" t="n">
        <v>5.65</v>
      </c>
      <c r="G46" t="n">
        <v>4.59</v>
      </c>
      <c r="H46" t="n">
        <v>3.26</v>
      </c>
      <c r="I46" t="n">
        <v>2.47</v>
      </c>
      <c r="J46" t="n">
        <v>4.67</v>
      </c>
      <c r="K46" t="n">
        <v>5.26</v>
      </c>
      <c r="L46" t="n">
        <v>6.16</v>
      </c>
      <c r="M46" t="n">
        <v>3.01</v>
      </c>
      <c r="N46" t="n">
        <v>5.43</v>
      </c>
      <c r="O46" t="n">
        <v>6.26</v>
      </c>
      <c r="P46" t="n">
        <v>4.24</v>
      </c>
      <c r="Q46" t="n">
        <v>6.25</v>
      </c>
      <c r="R46" t="n">
        <v>6.19</v>
      </c>
      <c r="S46" t="n">
        <v>5.79</v>
      </c>
      <c r="T46" t="n">
        <v>3.29</v>
      </c>
      <c r="U46" t="n">
        <v>3.29</v>
      </c>
      <c r="V46" t="inlineStr">
        <is>
          <t>-</t>
        </is>
      </c>
      <c r="W46" t="inlineStr">
        <is>
          <t>-</t>
        </is>
      </c>
    </row>
    <row r="47">
      <c r="A47" s="5" t="inlineStr">
        <is>
          <t>Bilanzsumme je Aktie</t>
        </is>
      </c>
      <c r="B47" s="5" t="inlineStr">
        <is>
          <t>Total assets per share</t>
        </is>
      </c>
      <c r="C47" t="n">
        <v>146.24</v>
      </c>
      <c r="D47" t="n">
        <v>148.5</v>
      </c>
      <c r="E47" t="n">
        <v>147.12</v>
      </c>
      <c r="F47" t="n">
        <v>143.82</v>
      </c>
      <c r="G47" t="n">
        <v>136.1</v>
      </c>
      <c r="H47" t="n">
        <v>122.52</v>
      </c>
      <c r="I47" t="n">
        <v>119.58</v>
      </c>
      <c r="J47" t="n">
        <v>112.03</v>
      </c>
      <c r="K47" t="n">
        <v>108.57</v>
      </c>
      <c r="L47" t="n">
        <v>102.56</v>
      </c>
      <c r="M47" t="n">
        <v>99.03</v>
      </c>
      <c r="N47" t="n">
        <v>94.06999999999999</v>
      </c>
      <c r="O47" t="n">
        <v>93.83</v>
      </c>
      <c r="P47" t="n">
        <v>89.94</v>
      </c>
      <c r="Q47" t="n">
        <v>86.08</v>
      </c>
      <c r="R47" t="n">
        <v>71.97</v>
      </c>
      <c r="S47" t="n">
        <v>66.89</v>
      </c>
      <c r="T47" t="n">
        <v>58.43</v>
      </c>
      <c r="U47" t="n">
        <v>60.34</v>
      </c>
      <c r="V47" t="n">
        <v>51.34</v>
      </c>
      <c r="W47" t="inlineStr">
        <is>
          <t>-</t>
        </is>
      </c>
    </row>
    <row r="48">
      <c r="A48" s="5" t="inlineStr">
        <is>
          <t>Personal am Ende des Jahres</t>
        </is>
      </c>
      <c r="B48" s="5" t="inlineStr">
        <is>
          <t>Staff at the end of year</t>
        </is>
      </c>
      <c r="C48" t="n">
        <v>134931</v>
      </c>
      <c r="D48" t="n">
        <v>133671</v>
      </c>
      <c r="E48" t="n">
        <v>129442</v>
      </c>
      <c r="F48" t="n">
        <v>133782</v>
      </c>
      <c r="G48" t="n">
        <v>136574</v>
      </c>
      <c r="H48" t="n">
        <v>138622</v>
      </c>
      <c r="I48" t="n">
        <v>144061</v>
      </c>
      <c r="J48" t="n">
        <v>140405</v>
      </c>
      <c r="K48" t="n">
        <v>133115</v>
      </c>
      <c r="L48" t="n">
        <v>121691</v>
      </c>
      <c r="M48" t="n">
        <v>119506</v>
      </c>
      <c r="N48" t="n">
        <v>118349</v>
      </c>
      <c r="O48" t="n">
        <v>116493</v>
      </c>
      <c r="P48" t="n">
        <v>116805</v>
      </c>
      <c r="Q48" t="n">
        <v>113210</v>
      </c>
      <c r="R48" t="n">
        <v>110662</v>
      </c>
      <c r="S48" t="n">
        <v>109135</v>
      </c>
      <c r="T48" t="n">
        <v>103967</v>
      </c>
      <c r="U48" t="n">
        <v>102967</v>
      </c>
      <c r="V48" t="n">
        <v>88879</v>
      </c>
      <c r="W48" t="inlineStr">
        <is>
          <t>-</t>
        </is>
      </c>
    </row>
    <row r="49">
      <c r="A49" s="5" t="inlineStr">
        <is>
          <t>Personalaufwand in Mio. EUR</t>
        </is>
      </c>
      <c r="B49" s="5" t="inlineStr">
        <is>
          <t>Personnel expenses in M</t>
        </is>
      </c>
      <c r="C49" t="inlineStr">
        <is>
          <t>-</t>
        </is>
      </c>
      <c r="D49" t="inlineStr">
        <is>
          <t>-</t>
        </is>
      </c>
      <c r="E49" t="inlineStr">
        <is>
          <t>-</t>
        </is>
      </c>
      <c r="F49" t="inlineStr">
        <is>
          <t>-</t>
        </is>
      </c>
      <c r="G49" t="inlineStr">
        <is>
          <t>-</t>
        </is>
      </c>
      <c r="H49" t="inlineStr">
        <is>
          <t>-</t>
        </is>
      </c>
      <c r="I49" t="inlineStr">
        <is>
          <t>-</t>
        </is>
      </c>
      <c r="J49" t="inlineStr">
        <is>
          <t>-</t>
        </is>
      </c>
      <c r="K49" t="inlineStr">
        <is>
          <t>-</t>
        </is>
      </c>
      <c r="L49" t="inlineStr">
        <is>
          <t>-</t>
        </is>
      </c>
      <c r="M49" t="inlineStr">
        <is>
          <t>-</t>
        </is>
      </c>
      <c r="N49" t="inlineStr">
        <is>
          <t>-</t>
        </is>
      </c>
      <c r="O49" t="inlineStr">
        <is>
          <t>-</t>
        </is>
      </c>
      <c r="P49" t="inlineStr">
        <is>
          <t>-</t>
        </is>
      </c>
      <c r="Q49" t="inlineStr">
        <is>
          <t>-</t>
        </is>
      </c>
      <c r="R49" t="inlineStr">
        <is>
          <t>-</t>
        </is>
      </c>
      <c r="S49" t="inlineStr">
        <is>
          <t>-</t>
        </is>
      </c>
      <c r="T49" t="inlineStr">
        <is>
          <t>-</t>
        </is>
      </c>
      <c r="U49" t="inlineStr">
        <is>
          <t>-</t>
        </is>
      </c>
      <c r="V49" t="inlineStr">
        <is>
          <t>-</t>
        </is>
      </c>
      <c r="W49" t="inlineStr">
        <is>
          <t>-</t>
        </is>
      </c>
    </row>
    <row r="50">
      <c r="A50" s="5" t="inlineStr">
        <is>
          <t>Aufwand je Mitarbeiter in EUR</t>
        </is>
      </c>
      <c r="B50" s="5" t="inlineStr">
        <is>
          <t>Effort per employee</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c r="O50" t="inlineStr">
        <is>
          <t>-</t>
        </is>
      </c>
      <c r="P50" t="inlineStr">
        <is>
          <t>-</t>
        </is>
      </c>
      <c r="Q50" t="inlineStr">
        <is>
          <t>-</t>
        </is>
      </c>
      <c r="R50" t="inlineStr">
        <is>
          <t>-</t>
        </is>
      </c>
      <c r="S50" t="inlineStr">
        <is>
          <t>-</t>
        </is>
      </c>
      <c r="T50" t="inlineStr">
        <is>
          <t>-</t>
        </is>
      </c>
      <c r="U50" t="inlineStr">
        <is>
          <t>-</t>
        </is>
      </c>
      <c r="V50" t="inlineStr">
        <is>
          <t>-</t>
        </is>
      </c>
      <c r="W50" t="inlineStr">
        <is>
          <t>-</t>
        </is>
      </c>
    </row>
    <row r="51">
      <c r="A51" s="5" t="inlineStr">
        <is>
          <t>Umsatz je Mitarbeiter in EUR</t>
        </is>
      </c>
      <c r="B51" s="5" t="inlineStr">
        <is>
          <t>Turnover per employee</t>
        </is>
      </c>
      <c r="C51" t="n">
        <v>522326</v>
      </c>
      <c r="D51" t="n">
        <v>476596</v>
      </c>
      <c r="E51" t="n">
        <v>515806</v>
      </c>
      <c r="F51" t="n">
        <v>497683</v>
      </c>
      <c r="G51" t="n">
        <v>471905</v>
      </c>
      <c r="H51" t="n">
        <v>437975</v>
      </c>
      <c r="I51" t="n">
        <v>411326</v>
      </c>
      <c r="J51" t="n">
        <v>402265</v>
      </c>
      <c r="K51" t="n">
        <v>369064</v>
      </c>
      <c r="L51" t="n">
        <v>375969</v>
      </c>
      <c r="M51" t="n">
        <v>358325</v>
      </c>
      <c r="N51" t="n">
        <v>365571</v>
      </c>
      <c r="O51" t="n">
        <v>335839</v>
      </c>
      <c r="P51" t="n">
        <v>337605</v>
      </c>
      <c r="Q51" t="n">
        <v>302146</v>
      </c>
      <c r="R51" t="n">
        <v>287009</v>
      </c>
      <c r="S51" t="n">
        <v>276107</v>
      </c>
      <c r="T51" t="n">
        <v>287600</v>
      </c>
      <c r="U51" t="n">
        <v>299105</v>
      </c>
      <c r="V51" t="n">
        <v>218578</v>
      </c>
      <c r="W51" t="inlineStr">
        <is>
          <t>-</t>
        </is>
      </c>
    </row>
    <row r="52">
      <c r="A52" s="5" t="inlineStr">
        <is>
          <t>Bruttoergebnis je Mitarbeiter in EUR</t>
        </is>
      </c>
      <c r="B52" s="5" t="inlineStr">
        <is>
          <t>Gross Profit per employee</t>
        </is>
      </c>
      <c r="C52" t="n">
        <v>77855</v>
      </c>
      <c r="D52" t="n">
        <v>65736</v>
      </c>
      <c r="E52" t="n">
        <v>58768</v>
      </c>
      <c r="F52" t="n">
        <v>39348</v>
      </c>
      <c r="G52" t="n">
        <v>64807</v>
      </c>
      <c r="H52" t="n">
        <v>64470</v>
      </c>
      <c r="I52" t="n">
        <v>58038</v>
      </c>
      <c r="J52" t="n">
        <v>56515</v>
      </c>
      <c r="K52" t="n">
        <v>51407</v>
      </c>
      <c r="L52" t="n">
        <v>51146</v>
      </c>
      <c r="M52" t="n">
        <v>37145</v>
      </c>
      <c r="N52" t="n">
        <v>62172</v>
      </c>
      <c r="O52" t="n">
        <v>37092</v>
      </c>
      <c r="P52" t="n">
        <v>40341</v>
      </c>
      <c r="Q52" t="n">
        <v>58970</v>
      </c>
      <c r="R52" t="n">
        <v>56487</v>
      </c>
      <c r="S52" t="n">
        <v>50754</v>
      </c>
      <c r="T52" t="n">
        <v>52286</v>
      </c>
      <c r="U52" t="n">
        <v>52036</v>
      </c>
      <c r="V52" t="n">
        <v>36792</v>
      </c>
      <c r="W52" t="inlineStr">
        <is>
          <t>-</t>
        </is>
      </c>
    </row>
    <row r="53">
      <c r="A53" s="5" t="inlineStr">
        <is>
          <t>Gewinn je Mitarbeiter in EUR</t>
        </is>
      </c>
      <c r="B53" s="5" t="inlineStr">
        <is>
          <t>Earnings per employee</t>
        </is>
      </c>
      <c r="C53" t="n">
        <v>-10094</v>
      </c>
      <c r="D53" t="n">
        <v>22847</v>
      </c>
      <c r="E53" t="n">
        <v>22195</v>
      </c>
      <c r="F53" t="n">
        <v>7437</v>
      </c>
      <c r="G53" t="n">
        <v>19740</v>
      </c>
      <c r="H53" t="n">
        <v>16902</v>
      </c>
      <c r="I53" t="n">
        <v>10169</v>
      </c>
      <c r="J53" t="n">
        <v>8746</v>
      </c>
      <c r="K53" t="n">
        <v>7760</v>
      </c>
      <c r="L53" t="n">
        <v>4544</v>
      </c>
      <c r="M53" t="n">
        <v>-6385</v>
      </c>
      <c r="N53" t="n">
        <v>13283</v>
      </c>
      <c r="O53" t="n">
        <v>-3829</v>
      </c>
      <c r="P53" t="n">
        <v>847.5700000000001</v>
      </c>
      <c r="Q53" t="n">
        <v>14804</v>
      </c>
      <c r="R53" t="n">
        <v>9308</v>
      </c>
      <c r="S53" t="n">
        <v>1393</v>
      </c>
      <c r="T53" t="n">
        <v>-2876</v>
      </c>
      <c r="U53" t="n">
        <v>13325</v>
      </c>
      <c r="V53" t="n">
        <v>-10160</v>
      </c>
      <c r="W53" t="inlineStr">
        <is>
          <t>-</t>
        </is>
      </c>
    </row>
    <row r="54">
      <c r="A54" s="5" t="inlineStr">
        <is>
          <t>KGV (Kurs/Gewinn)</t>
        </is>
      </c>
      <c r="B54" s="5" t="inlineStr">
        <is>
          <t>PE (price/earnings)</t>
        </is>
      </c>
      <c r="C54" t="inlineStr">
        <is>
          <t>-</t>
        </is>
      </c>
      <c r="D54" t="n">
        <v>21.3</v>
      </c>
      <c r="E54" t="n">
        <v>27.2</v>
      </c>
      <c r="F54" t="n">
        <v>46.9</v>
      </c>
      <c r="G54" t="n">
        <v>18.2</v>
      </c>
      <c r="H54" t="n">
        <v>13.8</v>
      </c>
      <c r="I54" t="n">
        <v>30.2</v>
      </c>
      <c r="J54" t="n">
        <v>19.6</v>
      </c>
      <c r="K54" t="n">
        <v>19</v>
      </c>
      <c r="L54" t="n">
        <v>26.5</v>
      </c>
      <c r="M54" t="inlineStr">
        <is>
          <t>-</t>
        </is>
      </c>
      <c r="N54" t="n">
        <v>5.9</v>
      </c>
      <c r="O54" t="inlineStr">
        <is>
          <t>-</t>
        </is>
      </c>
      <c r="P54" t="n">
        <v>218</v>
      </c>
      <c r="Q54" t="n">
        <v>15.2</v>
      </c>
      <c r="R54" t="n">
        <v>16.7</v>
      </c>
      <c r="S54" t="n">
        <v>100.5</v>
      </c>
      <c r="T54" t="inlineStr">
        <is>
          <t>-</t>
        </is>
      </c>
      <c r="U54" t="n">
        <v>7.8</v>
      </c>
      <c r="V54" t="inlineStr">
        <is>
          <t>-</t>
        </is>
      </c>
      <c r="W54" t="inlineStr">
        <is>
          <t>-</t>
        </is>
      </c>
    </row>
    <row r="55">
      <c r="A55" s="5" t="inlineStr">
        <is>
          <t>KUV (Kurs/Umsatz)</t>
        </is>
      </c>
      <c r="B55" s="5" t="inlineStr">
        <is>
          <t>PS (price/sales)</t>
        </is>
      </c>
      <c r="C55" t="n">
        <v>1.45</v>
      </c>
      <c r="D55" t="n">
        <v>1.02</v>
      </c>
      <c r="E55" t="n">
        <v>0.96</v>
      </c>
      <c r="F55" t="n">
        <v>0.7</v>
      </c>
      <c r="G55" t="n">
        <v>0.76</v>
      </c>
      <c r="H55" t="n">
        <v>0.53</v>
      </c>
      <c r="I55" t="n">
        <v>0.73</v>
      </c>
      <c r="J55" t="n">
        <v>0.43</v>
      </c>
      <c r="K55" t="n">
        <v>0.4</v>
      </c>
      <c r="L55" t="n">
        <v>0.32</v>
      </c>
      <c r="M55" t="n">
        <v>0.27</v>
      </c>
      <c r="N55" t="n">
        <v>0.22</v>
      </c>
      <c r="O55" t="n">
        <v>0.45</v>
      </c>
      <c r="P55" t="n">
        <v>0.53</v>
      </c>
      <c r="Q55" t="n">
        <v>0.77</v>
      </c>
      <c r="R55" t="n">
        <v>0.55</v>
      </c>
      <c r="S55" t="n">
        <v>0.52</v>
      </c>
      <c r="T55" t="n">
        <v>0.27</v>
      </c>
      <c r="U55" t="n">
        <v>0.35</v>
      </c>
      <c r="V55" t="n">
        <v>0.96</v>
      </c>
      <c r="W55" t="inlineStr">
        <is>
          <t>-</t>
        </is>
      </c>
    </row>
    <row r="56">
      <c r="A56" s="5" t="inlineStr">
        <is>
          <t>KBV (Kurs/Buchwert)</t>
        </is>
      </c>
      <c r="B56" s="5" t="inlineStr">
        <is>
          <t>PB (price/book value)</t>
        </is>
      </c>
      <c r="C56" t="n">
        <v>17.08</v>
      </c>
      <c r="D56" t="n">
        <v>6.7</v>
      </c>
      <c r="E56" t="n">
        <v>4.82</v>
      </c>
      <c r="F56" t="n">
        <v>12.77</v>
      </c>
      <c r="G56" t="n">
        <v>8.220000000000001</v>
      </c>
      <c r="H56" t="n">
        <v>4.59</v>
      </c>
      <c r="I56" t="n">
        <v>3.96</v>
      </c>
      <c r="J56" t="n">
        <v>2.32</v>
      </c>
      <c r="K56" t="n">
        <v>2.22</v>
      </c>
      <c r="L56" t="n">
        <v>1.66</v>
      </c>
      <c r="M56" t="n">
        <v>1.08</v>
      </c>
      <c r="N56" t="n">
        <v>0.85</v>
      </c>
      <c r="O56" t="n">
        <v>1.35</v>
      </c>
      <c r="P56" t="n">
        <v>1.61</v>
      </c>
      <c r="Q56" t="n">
        <v>1.91</v>
      </c>
      <c r="R56" t="n">
        <v>1.03</v>
      </c>
      <c r="S56" t="n">
        <v>0.96</v>
      </c>
      <c r="T56" t="n">
        <v>0.63</v>
      </c>
      <c r="U56" t="n">
        <v>1.08</v>
      </c>
      <c r="V56" t="n">
        <v>1.81</v>
      </c>
      <c r="W56" t="inlineStr">
        <is>
          <t>-</t>
        </is>
      </c>
    </row>
    <row r="57">
      <c r="A57" s="5" t="inlineStr">
        <is>
          <t>KCV (Kurs/Cashflow)</t>
        </is>
      </c>
      <c r="B57" s="5" t="inlineStr">
        <is>
          <t>PC (price/cashflow)</t>
        </is>
      </c>
      <c r="C57" t="n">
        <v>27.2</v>
      </c>
      <c r="D57" t="n">
        <v>28.1</v>
      </c>
      <c r="E57" t="n">
        <v>14.46</v>
      </c>
      <c r="F57" t="n">
        <v>10.69</v>
      </c>
      <c r="G57" t="n">
        <v>13.63</v>
      </c>
      <c r="H57" t="n">
        <v>12.67</v>
      </c>
      <c r="I57" t="n">
        <v>22.55</v>
      </c>
      <c r="J57" t="n">
        <v>6.29</v>
      </c>
      <c r="K57" t="n">
        <v>4.59</v>
      </c>
      <c r="L57" t="n">
        <v>2.93</v>
      </c>
      <c r="M57" t="n">
        <v>4.69</v>
      </c>
      <c r="N57" t="n">
        <v>2.13</v>
      </c>
      <c r="O57" t="n">
        <v>3.51</v>
      </c>
      <c r="P57" t="n">
        <v>6.18</v>
      </c>
      <c r="Q57" t="n">
        <v>5.13</v>
      </c>
      <c r="R57" t="n">
        <v>3.47</v>
      </c>
      <c r="S57" t="n">
        <v>3.3</v>
      </c>
      <c r="T57" t="n">
        <v>3</v>
      </c>
      <c r="U57" t="n">
        <v>4.03</v>
      </c>
      <c r="V57" t="inlineStr">
        <is>
          <t>-</t>
        </is>
      </c>
      <c r="W57" t="inlineStr">
        <is>
          <t>-</t>
        </is>
      </c>
    </row>
    <row r="58">
      <c r="A58" s="5" t="inlineStr">
        <is>
          <t>Dividendenrendite in %</t>
        </is>
      </c>
      <c r="B58" s="5" t="inlineStr">
        <is>
          <t>Dividend Yield in %</t>
        </is>
      </c>
      <c r="C58" t="inlineStr">
        <is>
          <t>-</t>
        </is>
      </c>
      <c r="D58" t="n">
        <v>1.97</v>
      </c>
      <c r="E58" t="n">
        <v>1.81</v>
      </c>
      <c r="F58" t="n">
        <v>2.23</v>
      </c>
      <c r="G58" t="n">
        <v>2.08</v>
      </c>
      <c r="H58" t="n">
        <v>2.9</v>
      </c>
      <c r="I58" t="n">
        <v>1.34</v>
      </c>
      <c r="J58" t="n">
        <v>2.04</v>
      </c>
      <c r="K58" t="n">
        <v>1.86</v>
      </c>
      <c r="L58" t="n">
        <v>1.22</v>
      </c>
      <c r="M58" t="inlineStr">
        <is>
          <t>-</t>
        </is>
      </c>
      <c r="N58" t="n">
        <v>1.72</v>
      </c>
      <c r="O58" t="n">
        <v>0.55</v>
      </c>
      <c r="P58" t="n">
        <v>0.46</v>
      </c>
      <c r="Q58" t="n">
        <v>2.03</v>
      </c>
      <c r="R58" t="n">
        <v>2.33</v>
      </c>
      <c r="S58" t="n">
        <v>2.09</v>
      </c>
      <c r="T58" t="n">
        <v>3.05</v>
      </c>
      <c r="U58" t="n">
        <v>3.77</v>
      </c>
      <c r="V58" t="n">
        <v>2.17</v>
      </c>
      <c r="W58" t="inlineStr">
        <is>
          <t>-</t>
        </is>
      </c>
    </row>
    <row r="59">
      <c r="A59" s="5" t="inlineStr">
        <is>
          <t>Gewinnrendite in %</t>
        </is>
      </c>
      <c r="B59" s="5" t="inlineStr">
        <is>
          <t>Return on profit in %</t>
        </is>
      </c>
      <c r="C59" t="n">
        <v>-1.3</v>
      </c>
      <c r="D59" t="n">
        <v>4.7</v>
      </c>
      <c r="E59" t="n">
        <v>3.7</v>
      </c>
      <c r="F59" t="n">
        <v>2.1</v>
      </c>
      <c r="G59" t="n">
        <v>5.5</v>
      </c>
      <c r="H59" t="n">
        <v>7.2</v>
      </c>
      <c r="I59" t="n">
        <v>3.3</v>
      </c>
      <c r="J59" t="n">
        <v>5.1</v>
      </c>
      <c r="K59" t="n">
        <v>5.3</v>
      </c>
      <c r="L59" t="n">
        <v>3.8</v>
      </c>
      <c r="M59" t="n">
        <v>-6.7</v>
      </c>
      <c r="N59" t="n">
        <v>16.8</v>
      </c>
      <c r="O59" t="n">
        <v>-2.5</v>
      </c>
      <c r="P59" t="n">
        <v>0.5</v>
      </c>
      <c r="Q59" t="n">
        <v>6.6</v>
      </c>
      <c r="R59" t="n">
        <v>6</v>
      </c>
      <c r="S59" t="n">
        <v>1</v>
      </c>
      <c r="T59" t="n">
        <v>-3.8</v>
      </c>
      <c r="U59" t="n">
        <v>12.8</v>
      </c>
      <c r="V59" t="n">
        <v>-10.2</v>
      </c>
      <c r="W59" t="inlineStr">
        <is>
          <t>-</t>
        </is>
      </c>
    </row>
    <row r="60">
      <c r="A60" s="5" t="inlineStr">
        <is>
          <t>Eigenkapitalrendite in %</t>
        </is>
      </c>
      <c r="B60" s="5" t="inlineStr">
        <is>
          <t>Return on Equity in %</t>
        </is>
      </c>
      <c r="C60" t="n">
        <v>-22.79</v>
      </c>
      <c r="D60" t="n">
        <v>31.41</v>
      </c>
      <c r="E60" t="n">
        <v>21.52</v>
      </c>
      <c r="F60" t="n">
        <v>27.21</v>
      </c>
      <c r="G60" t="n">
        <v>45.19</v>
      </c>
      <c r="H60" t="n">
        <v>33.18</v>
      </c>
      <c r="I60" t="n">
        <v>13.3</v>
      </c>
      <c r="J60" t="n">
        <v>11.8</v>
      </c>
      <c r="K60" t="n">
        <v>11.67</v>
      </c>
      <c r="L60" t="n">
        <v>6.25</v>
      </c>
      <c r="M60" t="n">
        <v>-7.24</v>
      </c>
      <c r="N60" t="n">
        <v>14.26</v>
      </c>
      <c r="O60" t="n">
        <v>-3.41</v>
      </c>
      <c r="P60" t="n">
        <v>0.76</v>
      </c>
      <c r="Q60" t="n">
        <v>12.21</v>
      </c>
      <c r="R60" t="n">
        <v>6.07</v>
      </c>
      <c r="S60" t="n">
        <v>0.9399999999999999</v>
      </c>
      <c r="T60" t="n">
        <v>-2.34</v>
      </c>
      <c r="U60" t="n">
        <v>13.89</v>
      </c>
      <c r="V60" t="n">
        <v>-8.81</v>
      </c>
      <c r="W60" t="n">
        <v>-11.15</v>
      </c>
    </row>
    <row r="61">
      <c r="A61" s="5" t="inlineStr">
        <is>
          <t>Umsatzrendite in %</t>
        </is>
      </c>
      <c r="B61" s="5" t="inlineStr">
        <is>
          <t>Return on sales in %</t>
        </is>
      </c>
      <c r="C61" t="n">
        <v>-1.93</v>
      </c>
      <c r="D61" t="n">
        <v>4.79</v>
      </c>
      <c r="E61" t="n">
        <v>4.3</v>
      </c>
      <c r="F61" t="n">
        <v>1.49</v>
      </c>
      <c r="G61" t="n">
        <v>4.18</v>
      </c>
      <c r="H61" t="n">
        <v>3.86</v>
      </c>
      <c r="I61" t="n">
        <v>2.47</v>
      </c>
      <c r="J61" t="n">
        <v>2.17</v>
      </c>
      <c r="K61" t="n">
        <v>2.1</v>
      </c>
      <c r="L61" t="n">
        <v>1.21</v>
      </c>
      <c r="M61" t="n">
        <v>-1.78</v>
      </c>
      <c r="N61" t="n">
        <v>3.63</v>
      </c>
      <c r="O61" t="n">
        <v>-1.14</v>
      </c>
      <c r="P61" t="n">
        <v>0.25</v>
      </c>
      <c r="Q61" t="n">
        <v>4.9</v>
      </c>
      <c r="R61" t="n">
        <v>3.24</v>
      </c>
      <c r="S61" t="n">
        <v>0.5</v>
      </c>
      <c r="T61" t="n">
        <v>-1</v>
      </c>
      <c r="U61" t="n">
        <v>4.45</v>
      </c>
      <c r="V61" t="n">
        <v>-4.65</v>
      </c>
      <c r="W61" t="n">
        <v>-4.64</v>
      </c>
    </row>
    <row r="62">
      <c r="A62" s="5" t="inlineStr">
        <is>
          <t>Gesamtkapitalrendite in %</t>
        </is>
      </c>
      <c r="B62" s="5" t="inlineStr">
        <is>
          <t>Total Return on Investment in %</t>
        </is>
      </c>
      <c r="C62" t="n">
        <v>-0.89</v>
      </c>
      <c r="D62" t="n">
        <v>3.03</v>
      </c>
      <c r="E62" t="n">
        <v>2.98</v>
      </c>
      <c r="F62" t="n">
        <v>1.37</v>
      </c>
      <c r="G62" t="n">
        <v>3.04</v>
      </c>
      <c r="H62" t="n">
        <v>2.92</v>
      </c>
      <c r="I62" t="n">
        <v>2.1</v>
      </c>
      <c r="J62" t="n">
        <v>1.9</v>
      </c>
      <c r="K62" t="n">
        <v>1.58</v>
      </c>
      <c r="L62" t="n">
        <v>0.66</v>
      </c>
      <c r="M62" t="n">
        <v>-0.95</v>
      </c>
      <c r="N62" t="n">
        <v>2.06</v>
      </c>
      <c r="O62" t="n">
        <v>-0.59</v>
      </c>
      <c r="P62" t="n">
        <v>0.14</v>
      </c>
      <c r="Q62" t="n">
        <v>2.38</v>
      </c>
      <c r="R62" t="n">
        <v>1.77</v>
      </c>
      <c r="S62" t="n">
        <v>0.28</v>
      </c>
      <c r="T62" t="n">
        <v>-0.63</v>
      </c>
      <c r="U62" t="n">
        <v>2.82</v>
      </c>
      <c r="V62" t="n">
        <v>-2.18</v>
      </c>
      <c r="W62" t="n">
        <v>-2.81</v>
      </c>
    </row>
    <row r="63">
      <c r="A63" s="5" t="inlineStr">
        <is>
          <t>Return on Investment in %</t>
        </is>
      </c>
      <c r="B63" s="5" t="inlineStr">
        <is>
          <t>Return on Investment in %</t>
        </is>
      </c>
      <c r="C63" t="n">
        <v>-1.19</v>
      </c>
      <c r="D63" t="n">
        <v>2.65</v>
      </c>
      <c r="E63" t="n">
        <v>2.52</v>
      </c>
      <c r="F63" t="n">
        <v>0.9</v>
      </c>
      <c r="G63" t="n">
        <v>2.53</v>
      </c>
      <c r="H63" t="n">
        <v>2.44</v>
      </c>
      <c r="I63" t="n">
        <v>1.57</v>
      </c>
      <c r="J63" t="n">
        <v>1.33</v>
      </c>
      <c r="K63" t="n">
        <v>1.17</v>
      </c>
      <c r="L63" t="n">
        <v>0.66</v>
      </c>
      <c r="M63" t="n">
        <v>-0.95</v>
      </c>
      <c r="N63" t="n">
        <v>2.06</v>
      </c>
      <c r="O63" t="n">
        <v>-0.59</v>
      </c>
      <c r="P63" t="n">
        <v>0.14</v>
      </c>
      <c r="Q63" t="n">
        <v>2.38</v>
      </c>
      <c r="R63" t="n">
        <v>1.77</v>
      </c>
      <c r="S63" t="n">
        <v>0.28</v>
      </c>
      <c r="T63" t="n">
        <v>-0.63</v>
      </c>
      <c r="U63" t="n">
        <v>2.82</v>
      </c>
      <c r="V63" t="n">
        <v>-2.18</v>
      </c>
      <c r="W63" t="n">
        <v>-2.81</v>
      </c>
    </row>
    <row r="64">
      <c r="A64" s="5" t="inlineStr">
        <is>
          <t>Arbeitsintensität in %</t>
        </is>
      </c>
      <c r="B64" s="5" t="inlineStr">
        <is>
          <t>Work Intensity in %</t>
        </is>
      </c>
      <c r="C64" t="n">
        <v>49.58</v>
      </c>
      <c r="D64" t="n">
        <v>50.61</v>
      </c>
      <c r="E64" t="n">
        <v>52.48</v>
      </c>
      <c r="F64" t="n">
        <v>49.44</v>
      </c>
      <c r="G64" t="n">
        <v>48.24</v>
      </c>
      <c r="H64" t="n">
        <v>48.84</v>
      </c>
      <c r="I64" t="n">
        <v>50.47</v>
      </c>
      <c r="J64" t="n">
        <v>49.22</v>
      </c>
      <c r="K64" t="n">
        <v>48.62</v>
      </c>
      <c r="L64" t="n">
        <v>50.48</v>
      </c>
      <c r="M64" t="n">
        <v>52.94</v>
      </c>
      <c r="N64" t="n">
        <v>52.83</v>
      </c>
      <c r="O64" t="n">
        <v>50.9</v>
      </c>
      <c r="P64" t="n">
        <v>48.49</v>
      </c>
      <c r="Q64" t="n">
        <v>47.56</v>
      </c>
      <c r="R64" t="n">
        <v>47.66</v>
      </c>
      <c r="S64" t="n">
        <v>46.77</v>
      </c>
      <c r="T64" t="n">
        <v>38.54</v>
      </c>
      <c r="U64" t="n">
        <v>37.6</v>
      </c>
      <c r="V64" t="n">
        <v>40.4</v>
      </c>
      <c r="W64" t="n">
        <v>37.06</v>
      </c>
    </row>
    <row r="65">
      <c r="A65" s="5" t="inlineStr">
        <is>
          <t>Eigenkapitalquote in %</t>
        </is>
      </c>
      <c r="B65" s="5" t="inlineStr">
        <is>
          <t>Equity Ratio in %</t>
        </is>
      </c>
      <c r="C65" t="n">
        <v>5.22</v>
      </c>
      <c r="D65" t="n">
        <v>8.44</v>
      </c>
      <c r="E65" t="n">
        <v>11.72</v>
      </c>
      <c r="F65" t="n">
        <v>3.29</v>
      </c>
      <c r="G65" t="n">
        <v>5.59</v>
      </c>
      <c r="H65" t="n">
        <v>7.35</v>
      </c>
      <c r="I65" t="n">
        <v>11.8</v>
      </c>
      <c r="J65" t="n">
        <v>11.3</v>
      </c>
      <c r="K65" t="n">
        <v>10</v>
      </c>
      <c r="L65" t="n">
        <v>10.63</v>
      </c>
      <c r="M65" t="n">
        <v>13.12</v>
      </c>
      <c r="N65" t="n">
        <v>14.47</v>
      </c>
      <c r="O65" t="n">
        <v>17.35</v>
      </c>
      <c r="P65" t="n">
        <v>18.04</v>
      </c>
      <c r="Q65" t="n">
        <v>19.5</v>
      </c>
      <c r="R65" t="n">
        <v>29.13</v>
      </c>
      <c r="S65" t="n">
        <v>29.7</v>
      </c>
      <c r="T65" t="n">
        <v>26.93</v>
      </c>
      <c r="U65" t="n">
        <v>20.28</v>
      </c>
      <c r="V65" t="n">
        <v>24.73</v>
      </c>
      <c r="W65" t="n">
        <v>25.19</v>
      </c>
    </row>
    <row r="66">
      <c r="A66" s="5" t="inlineStr">
        <is>
          <t>Fremdkapitalquote in %</t>
        </is>
      </c>
      <c r="B66" s="5" t="inlineStr">
        <is>
          <t>Debt Ratio in %</t>
        </is>
      </c>
      <c r="C66" t="n">
        <v>94.78</v>
      </c>
      <c r="D66" t="n">
        <v>91.56</v>
      </c>
      <c r="E66" t="n">
        <v>88.28</v>
      </c>
      <c r="F66" t="n">
        <v>96.70999999999999</v>
      </c>
      <c r="G66" t="n">
        <v>94.41</v>
      </c>
      <c r="H66" t="n">
        <v>92.65000000000001</v>
      </c>
      <c r="I66" t="n">
        <v>88.2</v>
      </c>
      <c r="J66" t="n">
        <v>88.7</v>
      </c>
      <c r="K66" t="n">
        <v>90</v>
      </c>
      <c r="L66" t="n">
        <v>89.37</v>
      </c>
      <c r="M66" t="n">
        <v>86.88</v>
      </c>
      <c r="N66" t="n">
        <v>85.53</v>
      </c>
      <c r="O66" t="n">
        <v>82.65000000000001</v>
      </c>
      <c r="P66" t="n">
        <v>81.95999999999999</v>
      </c>
      <c r="Q66" t="n">
        <v>80.5</v>
      </c>
      <c r="R66" t="n">
        <v>70.87</v>
      </c>
      <c r="S66" t="n">
        <v>70.3</v>
      </c>
      <c r="T66" t="n">
        <v>73.06999999999999</v>
      </c>
      <c r="U66" t="n">
        <v>79.72</v>
      </c>
      <c r="V66" t="n">
        <v>75.27</v>
      </c>
      <c r="W66" t="n">
        <v>74.81</v>
      </c>
    </row>
    <row r="67">
      <c r="A67" s="5" t="inlineStr">
        <is>
          <t>Verschuldungsgrad in %</t>
        </is>
      </c>
      <c r="B67" s="5" t="inlineStr">
        <is>
          <t>Finance Gearing in %</t>
        </is>
      </c>
      <c r="C67" t="n">
        <v>1815</v>
      </c>
      <c r="D67" t="n">
        <v>1085</v>
      </c>
      <c r="E67" t="n">
        <v>753.59</v>
      </c>
      <c r="F67" t="n">
        <v>2939</v>
      </c>
      <c r="G67" t="n">
        <v>1688</v>
      </c>
      <c r="H67" t="n">
        <v>1261</v>
      </c>
      <c r="I67" t="n">
        <v>747.4299999999999</v>
      </c>
      <c r="J67" t="n">
        <v>784.83</v>
      </c>
      <c r="K67" t="n">
        <v>899.73</v>
      </c>
      <c r="L67" t="n">
        <v>840.92</v>
      </c>
      <c r="M67" t="n">
        <v>662.26</v>
      </c>
      <c r="N67" t="n">
        <v>590.92</v>
      </c>
      <c r="O67" t="n">
        <v>476.44</v>
      </c>
      <c r="P67" t="n">
        <v>454.26</v>
      </c>
      <c r="Q67" t="n">
        <v>412.79</v>
      </c>
      <c r="R67" t="n">
        <v>243.29</v>
      </c>
      <c r="S67" t="n">
        <v>236.73</v>
      </c>
      <c r="T67" t="n">
        <v>271.33</v>
      </c>
      <c r="U67" t="n">
        <v>393.22</v>
      </c>
      <c r="V67" t="n">
        <v>304.33</v>
      </c>
      <c r="W67" t="n">
        <v>296.91</v>
      </c>
    </row>
    <row r="68">
      <c r="A68" s="5" t="inlineStr">
        <is>
          <t>Bruttoergebnis Marge in %</t>
        </is>
      </c>
      <c r="B68" s="5" t="inlineStr">
        <is>
          <t>Gross Profit Marge in %</t>
        </is>
      </c>
      <c r="C68" t="n">
        <v>14.91</v>
      </c>
      <c r="D68" t="n">
        <v>13.79</v>
      </c>
      <c r="E68" t="n">
        <v>11.39</v>
      </c>
      <c r="F68" t="n">
        <v>7.91</v>
      </c>
      <c r="G68" t="n">
        <v>13.73</v>
      </c>
      <c r="H68" t="n">
        <v>14.72</v>
      </c>
      <c r="I68" t="n">
        <v>14.11</v>
      </c>
      <c r="J68" t="n">
        <v>14.05</v>
      </c>
      <c r="K68" t="n">
        <v>13.93</v>
      </c>
      <c r="L68" t="n">
        <v>13.6</v>
      </c>
      <c r="M68" t="n">
        <v>10.37</v>
      </c>
      <c r="N68" t="n">
        <v>17.01</v>
      </c>
      <c r="O68" t="n">
        <v>11.04</v>
      </c>
      <c r="P68" t="n">
        <v>11.95</v>
      </c>
      <c r="Q68" t="n">
        <v>19.52</v>
      </c>
      <c r="R68" t="n">
        <v>19.68</v>
      </c>
      <c r="S68" t="n">
        <v>18.38</v>
      </c>
      <c r="T68" t="n">
        <v>18.18</v>
      </c>
      <c r="U68" t="n">
        <v>17.4</v>
      </c>
      <c r="V68" t="n">
        <v>16.83</v>
      </c>
    </row>
    <row r="69">
      <c r="A69" s="5" t="inlineStr">
        <is>
          <t>Kurzfristige Vermögensquote in %</t>
        </is>
      </c>
      <c r="B69" s="5" t="inlineStr">
        <is>
          <t>Current Assets Ratio in %</t>
        </is>
      </c>
      <c r="C69" t="n">
        <v>49.58</v>
      </c>
      <c r="D69" t="n">
        <v>50.61</v>
      </c>
      <c r="E69" t="n">
        <v>52.48</v>
      </c>
      <c r="F69" t="n">
        <v>49.44</v>
      </c>
      <c r="G69" t="n">
        <v>48.24</v>
      </c>
      <c r="H69" t="n">
        <v>48.84</v>
      </c>
      <c r="I69" t="n">
        <v>50.47</v>
      </c>
      <c r="J69" t="n">
        <v>49.22</v>
      </c>
      <c r="K69" t="n">
        <v>48.62</v>
      </c>
      <c r="L69" t="n">
        <v>50.48</v>
      </c>
      <c r="M69" t="n">
        <v>52.94</v>
      </c>
      <c r="N69" t="n">
        <v>52.83</v>
      </c>
      <c r="O69" t="n">
        <v>50.9</v>
      </c>
      <c r="P69" t="n">
        <v>48.49</v>
      </c>
      <c r="Q69" t="n">
        <v>47.56</v>
      </c>
      <c r="R69" t="n">
        <v>47.66</v>
      </c>
      <c r="S69" t="n">
        <v>46.77</v>
      </c>
      <c r="T69" t="n">
        <v>38.54</v>
      </c>
      <c r="U69" t="n">
        <v>37.6</v>
      </c>
      <c r="V69" t="n">
        <v>40.4</v>
      </c>
    </row>
    <row r="70">
      <c r="A70" s="5" t="inlineStr">
        <is>
          <t>Nettogewinn Marge in %</t>
        </is>
      </c>
      <c r="B70" s="5" t="inlineStr">
        <is>
          <t>Net Profit Marge in %</t>
        </is>
      </c>
      <c r="C70" t="n">
        <v>-1.93</v>
      </c>
      <c r="D70" t="n">
        <v>4.79</v>
      </c>
      <c r="E70" t="n">
        <v>4.3</v>
      </c>
      <c r="F70" t="n">
        <v>1.49</v>
      </c>
      <c r="G70" t="n">
        <v>4.18</v>
      </c>
      <c r="H70" t="n">
        <v>3.86</v>
      </c>
      <c r="I70" t="n">
        <v>2.47</v>
      </c>
      <c r="J70" t="n">
        <v>2.17</v>
      </c>
      <c r="K70" t="n">
        <v>2.1</v>
      </c>
      <c r="L70" t="n">
        <v>1.21</v>
      </c>
      <c r="M70" t="n">
        <v>-1.78</v>
      </c>
      <c r="N70" t="n">
        <v>3.63</v>
      </c>
      <c r="O70" t="n">
        <v>-1.14</v>
      </c>
      <c r="P70" t="n">
        <v>0.25</v>
      </c>
      <c r="Q70" t="n">
        <v>4.9</v>
      </c>
      <c r="R70" t="n">
        <v>3.24</v>
      </c>
      <c r="S70" t="n">
        <v>0.5</v>
      </c>
      <c r="T70" t="n">
        <v>-1</v>
      </c>
      <c r="U70" t="n">
        <v>4.45</v>
      </c>
      <c r="V70" t="n">
        <v>-4.65</v>
      </c>
    </row>
    <row r="71">
      <c r="A71" s="5" t="inlineStr">
        <is>
          <t>Operative Ergebnis Marge in %</t>
        </is>
      </c>
      <c r="B71" s="5" t="inlineStr">
        <is>
          <t>EBIT Marge in %</t>
        </is>
      </c>
      <c r="C71" t="n">
        <v>1.9</v>
      </c>
      <c r="D71" t="n">
        <v>7.92</v>
      </c>
      <c r="E71" t="n">
        <v>5.12</v>
      </c>
      <c r="F71" t="n">
        <v>3.39</v>
      </c>
      <c r="G71" t="n">
        <v>6.3</v>
      </c>
      <c r="H71" t="n">
        <v>6.57</v>
      </c>
      <c r="I71" t="n">
        <v>4.4</v>
      </c>
      <c r="J71" t="n">
        <v>3.77</v>
      </c>
      <c r="K71" t="n">
        <v>3.28</v>
      </c>
      <c r="L71" t="n">
        <v>2.59</v>
      </c>
      <c r="M71" t="n">
        <v>-0.89</v>
      </c>
      <c r="N71" t="n">
        <v>6.41</v>
      </c>
      <c r="O71" t="n">
        <v>-0.08</v>
      </c>
      <c r="P71" t="n">
        <v>0.7</v>
      </c>
      <c r="Q71" t="n">
        <v>7.93</v>
      </c>
      <c r="R71" t="n">
        <v>6.75</v>
      </c>
      <c r="S71" t="n">
        <v>1.86</v>
      </c>
      <c r="T71" t="n">
        <v>0.54</v>
      </c>
      <c r="U71" t="n">
        <v>8.16</v>
      </c>
      <c r="V71" t="n">
        <v>0.91</v>
      </c>
    </row>
    <row r="72">
      <c r="A72" s="5" t="inlineStr">
        <is>
          <t>Vermögensumsschlag in %</t>
        </is>
      </c>
      <c r="B72" s="5" t="inlineStr">
        <is>
          <t>Asset Turnover in %</t>
        </is>
      </c>
      <c r="C72" t="n">
        <v>61.6</v>
      </c>
      <c r="D72" t="n">
        <v>55.3</v>
      </c>
      <c r="E72" t="n">
        <v>58.6</v>
      </c>
      <c r="F72" t="n">
        <v>59.91</v>
      </c>
      <c r="G72" t="n">
        <v>60.41</v>
      </c>
      <c r="H72" t="n">
        <v>63.18</v>
      </c>
      <c r="I72" t="n">
        <v>63.5</v>
      </c>
      <c r="J72" t="n">
        <v>61.32</v>
      </c>
      <c r="K72" t="n">
        <v>55.53</v>
      </c>
      <c r="L72" t="n">
        <v>55</v>
      </c>
      <c r="M72" t="n">
        <v>53.32</v>
      </c>
      <c r="N72" t="n">
        <v>56.81</v>
      </c>
      <c r="O72" t="n">
        <v>51.85</v>
      </c>
      <c r="P72" t="n">
        <v>54.67</v>
      </c>
      <c r="Q72" t="n">
        <v>48.6</v>
      </c>
      <c r="R72" t="n">
        <v>54.51</v>
      </c>
      <c r="S72" t="n">
        <v>55.41</v>
      </c>
      <c r="T72" t="n">
        <v>63.08</v>
      </c>
      <c r="U72" t="n">
        <v>63.22</v>
      </c>
      <c r="V72" t="n">
        <v>46.88</v>
      </c>
    </row>
    <row r="73">
      <c r="A73" s="5" t="inlineStr">
        <is>
          <t>Langfristige Vermögensquote in %</t>
        </is>
      </c>
      <c r="B73" s="5" t="inlineStr">
        <is>
          <t>Non-Current Assets Ratio in %</t>
        </is>
      </c>
      <c r="C73" t="n">
        <v>50.42</v>
      </c>
      <c r="D73" t="n">
        <v>49.39</v>
      </c>
      <c r="E73" t="n">
        <v>47.52</v>
      </c>
      <c r="F73" t="n">
        <v>50.56</v>
      </c>
      <c r="G73" t="n">
        <v>51.76</v>
      </c>
      <c r="H73" t="n">
        <v>51.16</v>
      </c>
      <c r="I73" t="n">
        <v>49.53</v>
      </c>
      <c r="J73" t="n">
        <v>45.88</v>
      </c>
      <c r="K73" t="n">
        <v>46.51</v>
      </c>
      <c r="L73" t="n">
        <v>44.41</v>
      </c>
      <c r="M73" t="n">
        <v>43.75</v>
      </c>
      <c r="N73" t="n">
        <v>43.55</v>
      </c>
      <c r="O73" t="n">
        <v>45.52</v>
      </c>
      <c r="P73" t="n">
        <v>47.87</v>
      </c>
      <c r="Q73" t="n">
        <v>48.8</v>
      </c>
      <c r="R73" t="n">
        <v>46.34</v>
      </c>
      <c r="S73" t="n">
        <v>46.47</v>
      </c>
      <c r="T73" t="n">
        <v>53.11</v>
      </c>
      <c r="U73" t="n">
        <v>52.07</v>
      </c>
      <c r="V73" t="n">
        <v>50.42</v>
      </c>
    </row>
    <row r="74">
      <c r="A74" s="5" t="inlineStr">
        <is>
          <t>Gesamtkapitalrentabilität</t>
        </is>
      </c>
      <c r="B74" s="5" t="inlineStr">
        <is>
          <t>ROA Return on Assets in %</t>
        </is>
      </c>
      <c r="C74" t="n">
        <v>-1.19</v>
      </c>
      <c r="D74" t="n">
        <v>2.65</v>
      </c>
      <c r="E74" t="n">
        <v>2.52</v>
      </c>
      <c r="F74" t="n">
        <v>0.9</v>
      </c>
      <c r="G74" t="n">
        <v>2.53</v>
      </c>
      <c r="H74" t="n">
        <v>2.44</v>
      </c>
      <c r="I74" t="n">
        <v>1.57</v>
      </c>
      <c r="J74" t="n">
        <v>1.33</v>
      </c>
      <c r="K74" t="n">
        <v>1.17</v>
      </c>
      <c r="L74" t="n">
        <v>0.66</v>
      </c>
      <c r="M74" t="n">
        <v>-0.95</v>
      </c>
      <c r="N74" t="n">
        <v>2.06</v>
      </c>
      <c r="O74" t="n">
        <v>-0.59</v>
      </c>
      <c r="P74" t="n">
        <v>0.14</v>
      </c>
      <c r="Q74" t="n">
        <v>2.38</v>
      </c>
      <c r="R74" t="n">
        <v>1.77</v>
      </c>
      <c r="S74" t="n">
        <v>0.28</v>
      </c>
      <c r="T74" t="n">
        <v>-0.63</v>
      </c>
      <c r="U74" t="n">
        <v>2.82</v>
      </c>
      <c r="V74" t="n">
        <v>-2.18</v>
      </c>
    </row>
    <row r="75">
      <c r="A75" s="5" t="inlineStr">
        <is>
          <t>Ertrag des eingesetzten Kapitals</t>
        </is>
      </c>
      <c r="B75" s="5" t="inlineStr">
        <is>
          <t>ROCE Return on Cap. Empl. in %</t>
        </is>
      </c>
      <c r="C75" t="n">
        <v>2.57</v>
      </c>
      <c r="D75" t="n">
        <v>9.199999999999999</v>
      </c>
      <c r="E75" t="n">
        <v>5.91</v>
      </c>
      <c r="F75" t="n">
        <v>4.07</v>
      </c>
      <c r="G75" t="n">
        <v>7.68</v>
      </c>
      <c r="H75" t="n">
        <v>8.210000000000001</v>
      </c>
      <c r="I75" t="n">
        <v>5.83</v>
      </c>
      <c r="J75" t="n">
        <v>4.9</v>
      </c>
      <c r="K75" t="n">
        <v>3.94</v>
      </c>
      <c r="L75" t="n">
        <v>3.01</v>
      </c>
      <c r="M75" t="n">
        <v>-1</v>
      </c>
      <c r="N75" t="n">
        <v>7.03</v>
      </c>
      <c r="O75" t="n">
        <v>-0.08</v>
      </c>
      <c r="P75" t="n">
        <v>0.68</v>
      </c>
      <c r="Q75" t="n">
        <v>7.01</v>
      </c>
      <c r="R75" t="inlineStr">
        <is>
          <t>-</t>
        </is>
      </c>
      <c r="S75" t="inlineStr">
        <is>
          <t>-</t>
        </is>
      </c>
      <c r="T75" t="inlineStr">
        <is>
          <t>-</t>
        </is>
      </c>
      <c r="U75" t="inlineStr">
        <is>
          <t>-</t>
        </is>
      </c>
      <c r="V75" t="inlineStr">
        <is>
          <t>-</t>
        </is>
      </c>
    </row>
    <row r="76">
      <c r="A76" s="5" t="inlineStr">
        <is>
          <t>Eigenkapital zu Anlagevermögen</t>
        </is>
      </c>
      <c r="B76" s="5" t="inlineStr">
        <is>
          <t>Equity to Fixed Assets in %</t>
        </is>
      </c>
      <c r="C76" t="n">
        <v>10.36</v>
      </c>
      <c r="D76" t="n">
        <v>17.09</v>
      </c>
      <c r="E76" t="n">
        <v>24.65</v>
      </c>
      <c r="F76" t="n">
        <v>6.51</v>
      </c>
      <c r="G76" t="n">
        <v>10.8</v>
      </c>
      <c r="H76" t="n">
        <v>14.36</v>
      </c>
      <c r="I76" t="n">
        <v>23.83</v>
      </c>
      <c r="J76" t="n">
        <v>24.63</v>
      </c>
      <c r="K76" t="n">
        <v>21.51</v>
      </c>
      <c r="L76" t="n">
        <v>23.93</v>
      </c>
      <c r="M76" t="n">
        <v>29.98</v>
      </c>
      <c r="N76" t="n">
        <v>33.23</v>
      </c>
      <c r="O76" t="n">
        <v>38.11</v>
      </c>
      <c r="P76" t="n">
        <v>37.69</v>
      </c>
      <c r="Q76" t="n">
        <v>39.96</v>
      </c>
      <c r="R76" t="n">
        <v>62.86</v>
      </c>
      <c r="S76" t="n">
        <v>63.9</v>
      </c>
      <c r="T76" t="n">
        <v>50.71</v>
      </c>
      <c r="U76" t="n">
        <v>38.94</v>
      </c>
      <c r="V76" t="n">
        <v>49.06</v>
      </c>
    </row>
    <row r="77">
      <c r="A77" s="5" t="inlineStr">
        <is>
          <t>Liquidität Dritten Grades</t>
        </is>
      </c>
      <c r="B77" s="5" t="inlineStr">
        <is>
          <t>Current Ratio in %</t>
        </is>
      </c>
      <c r="C77" t="n">
        <v>90.94</v>
      </c>
      <c r="D77" t="n">
        <v>96.59999999999999</v>
      </c>
      <c r="E77" t="n">
        <v>106.73</v>
      </c>
      <c r="F77" t="n">
        <v>98.65000000000001</v>
      </c>
      <c r="G77" t="n">
        <v>95.7</v>
      </c>
      <c r="H77" t="n">
        <v>98.81</v>
      </c>
      <c r="I77" t="n">
        <v>96.95</v>
      </c>
      <c r="J77" t="n">
        <v>93.18000000000001</v>
      </c>
      <c r="K77" t="n">
        <v>90.56</v>
      </c>
      <c r="L77" t="n">
        <v>95.93000000000001</v>
      </c>
      <c r="M77" t="n">
        <v>100.32</v>
      </c>
      <c r="N77" t="n">
        <v>109.54</v>
      </c>
      <c r="O77" t="n">
        <v>112.73</v>
      </c>
      <c r="P77" t="n">
        <v>112.29</v>
      </c>
      <c r="Q77" t="n">
        <v>105.67</v>
      </c>
      <c r="R77" t="inlineStr">
        <is>
          <t>-</t>
        </is>
      </c>
      <c r="S77" t="inlineStr">
        <is>
          <t>-</t>
        </is>
      </c>
      <c r="T77" t="inlineStr">
        <is>
          <t>-</t>
        </is>
      </c>
      <c r="U77" t="inlineStr">
        <is>
          <t>-</t>
        </is>
      </c>
      <c r="V77" t="inlineStr">
        <is>
          <t>-</t>
        </is>
      </c>
    </row>
    <row r="78">
      <c r="A78" s="5" t="inlineStr">
        <is>
          <t>Operativer Cashflow</t>
        </is>
      </c>
      <c r="B78" s="5" t="inlineStr">
        <is>
          <t>Operating Cashflow in M</t>
        </is>
      </c>
      <c r="C78" t="n">
        <v>21278.832</v>
      </c>
      <c r="D78" t="n">
        <v>21798.013</v>
      </c>
      <c r="E78" t="n">
        <v>11198.2578</v>
      </c>
      <c r="F78" t="n">
        <v>8260.483700000001</v>
      </c>
      <c r="G78" t="n">
        <v>10684.1481</v>
      </c>
      <c r="H78" t="n">
        <v>9937.7145</v>
      </c>
      <c r="I78" t="n">
        <v>17596.216</v>
      </c>
      <c r="J78" t="n">
        <v>5171.2606</v>
      </c>
      <c r="K78" t="n">
        <v>3740.391</v>
      </c>
      <c r="L78" t="n">
        <v>2376.523</v>
      </c>
      <c r="M78" t="n">
        <v>3803.121</v>
      </c>
      <c r="N78" t="n">
        <v>1724.235</v>
      </c>
      <c r="O78" t="n">
        <v>2822.742</v>
      </c>
      <c r="P78" t="n">
        <v>4956.978</v>
      </c>
      <c r="Q78" t="n">
        <v>4194.801</v>
      </c>
      <c r="R78" t="n">
        <v>2809.312</v>
      </c>
      <c r="S78" t="n">
        <v>2682.9</v>
      </c>
      <c r="T78" t="n">
        <v>2433.6</v>
      </c>
      <c r="U78" t="n">
        <v>3253.419</v>
      </c>
      <c r="V78" t="inlineStr">
        <is>
          <t>-</t>
        </is>
      </c>
    </row>
    <row r="79">
      <c r="A79" s="5" t="inlineStr">
        <is>
          <t>Aktienrückkauf</t>
        </is>
      </c>
      <c r="B79" s="5" t="inlineStr">
        <is>
          <t>Share Buyback in M</t>
        </is>
      </c>
      <c r="C79" t="n">
        <v>-6.579999999999927</v>
      </c>
      <c r="D79" t="n">
        <v>-1.300000000000068</v>
      </c>
      <c r="E79" t="n">
        <v>-1.699999999999932</v>
      </c>
      <c r="F79" t="n">
        <v>11.13999999999999</v>
      </c>
      <c r="G79" t="n">
        <v>0.4800000000000182</v>
      </c>
      <c r="H79" t="n">
        <v>-4.029999999999973</v>
      </c>
      <c r="I79" t="n">
        <v>41.81999999999994</v>
      </c>
      <c r="J79" t="n">
        <v>-7.240000000000009</v>
      </c>
      <c r="K79" t="n">
        <v>-3.799999999999955</v>
      </c>
      <c r="L79" t="n">
        <v>-0.2000000000000455</v>
      </c>
      <c r="M79" t="n">
        <v>-1.399999999999977</v>
      </c>
      <c r="N79" t="n">
        <v>-5.299999999999955</v>
      </c>
      <c r="O79" t="n">
        <v>-2.100000000000023</v>
      </c>
      <c r="P79" t="n">
        <v>15.60000000000002</v>
      </c>
      <c r="Q79" t="n">
        <v>-8.100000000000023</v>
      </c>
      <c r="R79" t="n">
        <v>3.399999999999977</v>
      </c>
      <c r="S79" t="n">
        <v>-1.799999999999955</v>
      </c>
      <c r="T79" t="n">
        <v>-3.900000000000091</v>
      </c>
      <c r="U79" t="n">
        <v>-0.09999999999990905</v>
      </c>
      <c r="V79" t="inlineStr">
        <is>
          <t>-</t>
        </is>
      </c>
    </row>
    <row r="80">
      <c r="A80" s="5" t="inlineStr">
        <is>
          <t>Umsatzwachstum 1J in %</t>
        </is>
      </c>
      <c r="B80" s="5" t="inlineStr">
        <is>
          <t>Revenue Growth 1Y in %</t>
        </is>
      </c>
      <c r="C80" t="n">
        <v>10.63</v>
      </c>
      <c r="D80" t="n">
        <v>-4.58</v>
      </c>
      <c r="E80" t="n">
        <v>0.28</v>
      </c>
      <c r="F80" t="n">
        <v>3.31</v>
      </c>
      <c r="G80" t="n">
        <v>6.16</v>
      </c>
      <c r="H80" t="n">
        <v>2.46</v>
      </c>
      <c r="I80" t="n">
        <v>4.92</v>
      </c>
      <c r="J80" t="n">
        <v>14.96</v>
      </c>
      <c r="K80" t="n">
        <v>7.38</v>
      </c>
      <c r="L80" t="n">
        <v>6.84</v>
      </c>
      <c r="M80" t="n">
        <v>-1.02</v>
      </c>
      <c r="N80" t="n">
        <v>10.59</v>
      </c>
      <c r="O80" t="n">
        <v>-0.79</v>
      </c>
      <c r="P80" t="n">
        <v>15.28</v>
      </c>
      <c r="Q80" t="n">
        <v>7.7</v>
      </c>
      <c r="R80" t="n">
        <v>5.4</v>
      </c>
      <c r="S80" t="n">
        <v>0.78</v>
      </c>
      <c r="T80" t="n">
        <v>-2.91</v>
      </c>
      <c r="U80" t="n">
        <v>58.53</v>
      </c>
      <c r="V80" t="n">
        <v>-13.86</v>
      </c>
    </row>
    <row r="81">
      <c r="A81" s="5" t="inlineStr">
        <is>
          <t>Umsatzwachstum 3J in %</t>
        </is>
      </c>
      <c r="B81" s="5" t="inlineStr">
        <is>
          <t>Revenue Growth 3Y in %</t>
        </is>
      </c>
      <c r="C81" t="n">
        <v>2.11</v>
      </c>
      <c r="D81" t="n">
        <v>-0.33</v>
      </c>
      <c r="E81" t="n">
        <v>3.25</v>
      </c>
      <c r="F81" t="n">
        <v>3.98</v>
      </c>
      <c r="G81" t="n">
        <v>4.51</v>
      </c>
      <c r="H81" t="n">
        <v>7.45</v>
      </c>
      <c r="I81" t="n">
        <v>9.09</v>
      </c>
      <c r="J81" t="n">
        <v>9.73</v>
      </c>
      <c r="K81" t="n">
        <v>4.4</v>
      </c>
      <c r="L81" t="n">
        <v>5.47</v>
      </c>
      <c r="M81" t="n">
        <v>2.93</v>
      </c>
      <c r="N81" t="n">
        <v>8.359999999999999</v>
      </c>
      <c r="O81" t="n">
        <v>7.4</v>
      </c>
      <c r="P81" t="n">
        <v>9.460000000000001</v>
      </c>
      <c r="Q81" t="n">
        <v>4.63</v>
      </c>
      <c r="R81" t="n">
        <v>1.09</v>
      </c>
      <c r="S81" t="n">
        <v>18.8</v>
      </c>
      <c r="T81" t="n">
        <v>13.92</v>
      </c>
      <c r="U81" t="inlineStr">
        <is>
          <t>-</t>
        </is>
      </c>
      <c r="V81" t="inlineStr">
        <is>
          <t>-</t>
        </is>
      </c>
    </row>
    <row r="82">
      <c r="A82" s="5" t="inlineStr">
        <is>
          <t>Umsatzwachstum 5J in %</t>
        </is>
      </c>
      <c r="B82" s="5" t="inlineStr">
        <is>
          <t>Revenue Growth 5Y in %</t>
        </is>
      </c>
      <c r="C82" t="n">
        <v>3.16</v>
      </c>
      <c r="D82" t="n">
        <v>1.53</v>
      </c>
      <c r="E82" t="n">
        <v>3.43</v>
      </c>
      <c r="F82" t="n">
        <v>6.36</v>
      </c>
      <c r="G82" t="n">
        <v>7.18</v>
      </c>
      <c r="H82" t="n">
        <v>7.31</v>
      </c>
      <c r="I82" t="n">
        <v>6.62</v>
      </c>
      <c r="J82" t="n">
        <v>7.75</v>
      </c>
      <c r="K82" t="n">
        <v>4.6</v>
      </c>
      <c r="L82" t="n">
        <v>6.18</v>
      </c>
      <c r="M82" t="n">
        <v>6.35</v>
      </c>
      <c r="N82" t="n">
        <v>7.64</v>
      </c>
      <c r="O82" t="n">
        <v>5.67</v>
      </c>
      <c r="P82" t="n">
        <v>5.25</v>
      </c>
      <c r="Q82" t="n">
        <v>13.9</v>
      </c>
      <c r="R82" t="n">
        <v>9.59</v>
      </c>
      <c r="S82" t="inlineStr">
        <is>
          <t>-</t>
        </is>
      </c>
      <c r="T82" t="inlineStr">
        <is>
          <t>-</t>
        </is>
      </c>
      <c r="U82" t="inlineStr">
        <is>
          <t>-</t>
        </is>
      </c>
      <c r="V82" t="inlineStr">
        <is>
          <t>-</t>
        </is>
      </c>
    </row>
    <row r="83">
      <c r="A83" s="5" t="inlineStr">
        <is>
          <t>Umsatzwachstum 10J in %</t>
        </is>
      </c>
      <c r="B83" s="5" t="inlineStr">
        <is>
          <t>Revenue Growth 10Y in %</t>
        </is>
      </c>
      <c r="C83" t="n">
        <v>5.24</v>
      </c>
      <c r="D83" t="n">
        <v>4.07</v>
      </c>
      <c r="E83" t="n">
        <v>5.59</v>
      </c>
      <c r="F83" t="n">
        <v>5.48</v>
      </c>
      <c r="G83" t="n">
        <v>6.68</v>
      </c>
      <c r="H83" t="n">
        <v>6.83</v>
      </c>
      <c r="I83" t="n">
        <v>7.13</v>
      </c>
      <c r="J83" t="n">
        <v>6.71</v>
      </c>
      <c r="K83" t="n">
        <v>4.92</v>
      </c>
      <c r="L83" t="n">
        <v>10.04</v>
      </c>
      <c r="M83" t="n">
        <v>7.97</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-144.6</v>
      </c>
      <c r="D84" t="n">
        <v>6.3</v>
      </c>
      <c r="E84" t="n">
        <v>188.74</v>
      </c>
      <c r="F84" t="n">
        <v>-63.09</v>
      </c>
      <c r="G84" t="n">
        <v>15.07</v>
      </c>
      <c r="H84" t="n">
        <v>59.93</v>
      </c>
      <c r="I84" t="n">
        <v>19.3</v>
      </c>
      <c r="J84" t="n">
        <v>18.88</v>
      </c>
      <c r="K84" t="n">
        <v>86.8</v>
      </c>
      <c r="L84" t="n">
        <v>-172.48</v>
      </c>
      <c r="M84" t="n">
        <v>-148.54</v>
      </c>
      <c r="N84" t="n">
        <v>-452.47</v>
      </c>
      <c r="O84" t="n">
        <v>-550.51</v>
      </c>
      <c r="P84" t="n">
        <v>-94.09</v>
      </c>
      <c r="Q84" t="n">
        <v>62.72</v>
      </c>
      <c r="R84" t="n">
        <v>577.63</v>
      </c>
      <c r="S84" t="n">
        <v>-150.84</v>
      </c>
      <c r="T84" t="n">
        <v>-121.79</v>
      </c>
      <c r="U84" t="n">
        <v>-251.94</v>
      </c>
      <c r="V84" t="n">
        <v>-13.67</v>
      </c>
    </row>
    <row r="85">
      <c r="A85" s="5" t="inlineStr">
        <is>
          <t>Gewinnwachstum 3J in %</t>
        </is>
      </c>
      <c r="B85" s="5" t="inlineStr">
        <is>
          <t>Earnings Growth 3Y in %</t>
        </is>
      </c>
      <c r="C85" t="n">
        <v>16.81</v>
      </c>
      <c r="D85" t="n">
        <v>43.98</v>
      </c>
      <c r="E85" t="n">
        <v>46.91</v>
      </c>
      <c r="F85" t="n">
        <v>3.97</v>
      </c>
      <c r="G85" t="n">
        <v>31.43</v>
      </c>
      <c r="H85" t="n">
        <v>32.7</v>
      </c>
      <c r="I85" t="n">
        <v>41.66</v>
      </c>
      <c r="J85" t="n">
        <v>-22.27</v>
      </c>
      <c r="K85" t="n">
        <v>-78.06999999999999</v>
      </c>
      <c r="L85" t="n">
        <v>-257.83</v>
      </c>
      <c r="M85" t="n">
        <v>-383.84</v>
      </c>
      <c r="N85" t="n">
        <v>-365.69</v>
      </c>
      <c r="O85" t="n">
        <v>-193.96</v>
      </c>
      <c r="P85" t="n">
        <v>182.09</v>
      </c>
      <c r="Q85" t="n">
        <v>163.17</v>
      </c>
      <c r="R85" t="n">
        <v>101.67</v>
      </c>
      <c r="S85" t="n">
        <v>-174.86</v>
      </c>
      <c r="T85" t="n">
        <v>-129.13</v>
      </c>
      <c r="U85" t="inlineStr">
        <is>
          <t>-</t>
        </is>
      </c>
      <c r="V85" t="inlineStr">
        <is>
          <t>-</t>
        </is>
      </c>
    </row>
    <row r="86">
      <c r="A86" s="5" t="inlineStr">
        <is>
          <t>Gewinnwachstum 5J in %</t>
        </is>
      </c>
      <c r="B86" s="5" t="inlineStr">
        <is>
          <t>Earnings Growth 5Y in %</t>
        </is>
      </c>
      <c r="C86" t="n">
        <v>0.48</v>
      </c>
      <c r="D86" t="n">
        <v>41.39</v>
      </c>
      <c r="E86" t="n">
        <v>43.99</v>
      </c>
      <c r="F86" t="n">
        <v>10.02</v>
      </c>
      <c r="G86" t="n">
        <v>40</v>
      </c>
      <c r="H86" t="n">
        <v>2.49</v>
      </c>
      <c r="I86" t="n">
        <v>-39.21</v>
      </c>
      <c r="J86" t="n">
        <v>-133.56</v>
      </c>
      <c r="K86" t="n">
        <v>-247.44</v>
      </c>
      <c r="L86" t="n">
        <v>-283.62</v>
      </c>
      <c r="M86" t="n">
        <v>-236.58</v>
      </c>
      <c r="N86" t="n">
        <v>-91.34</v>
      </c>
      <c r="O86" t="n">
        <v>-31.02</v>
      </c>
      <c r="P86" t="n">
        <v>54.73</v>
      </c>
      <c r="Q86" t="n">
        <v>23.16</v>
      </c>
      <c r="R86" t="n">
        <v>7.88</v>
      </c>
      <c r="S86" t="inlineStr">
        <is>
          <t>-</t>
        </is>
      </c>
      <c r="T86" t="inlineStr">
        <is>
          <t>-</t>
        </is>
      </c>
      <c r="U86" t="inlineStr">
        <is>
          <t>-</t>
        </is>
      </c>
      <c r="V86" t="inlineStr">
        <is>
          <t>-</t>
        </is>
      </c>
    </row>
    <row r="87">
      <c r="A87" s="5" t="inlineStr">
        <is>
          <t>Gewinnwachstum 10J in %</t>
        </is>
      </c>
      <c r="B87" s="5" t="inlineStr">
        <is>
          <t>Earnings Growth 10Y in %</t>
        </is>
      </c>
      <c r="C87" t="n">
        <v>1.49</v>
      </c>
      <c r="D87" t="n">
        <v>1.09</v>
      </c>
      <c r="E87" t="n">
        <v>-44.79</v>
      </c>
      <c r="F87" t="n">
        <v>-118.71</v>
      </c>
      <c r="G87" t="n">
        <v>-121.81</v>
      </c>
      <c r="H87" t="n">
        <v>-117.05</v>
      </c>
      <c r="I87" t="n">
        <v>-65.28</v>
      </c>
      <c r="J87" t="n">
        <v>-82.29000000000001</v>
      </c>
      <c r="K87" t="n">
        <v>-96.36</v>
      </c>
      <c r="L87" t="n">
        <v>-130.23</v>
      </c>
      <c r="M87" t="n">
        <v>-114.35</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inlineStr">
        <is>
          <t>-</t>
        </is>
      </c>
      <c r="D88" t="n">
        <v>0.51</v>
      </c>
      <c r="E88" t="n">
        <v>0.62</v>
      </c>
      <c r="F88" t="n">
        <v>4.68</v>
      </c>
      <c r="G88" t="n">
        <v>0.45</v>
      </c>
      <c r="H88" t="n">
        <v>5.54</v>
      </c>
      <c r="I88" t="n">
        <v>-0.77</v>
      </c>
      <c r="J88" t="n">
        <v>-0.15</v>
      </c>
      <c r="K88" t="n">
        <v>-0.08</v>
      </c>
      <c r="L88" t="n">
        <v>-0.09</v>
      </c>
      <c r="M88" t="inlineStr">
        <is>
          <t>-</t>
        </is>
      </c>
      <c r="N88" t="n">
        <v>-0.06</v>
      </c>
      <c r="O88" t="inlineStr">
        <is>
          <t>-</t>
        </is>
      </c>
      <c r="P88" t="n">
        <v>3.98</v>
      </c>
      <c r="Q88" t="n">
        <v>0.66</v>
      </c>
      <c r="R88" t="n">
        <v>2.12</v>
      </c>
      <c r="S88" t="inlineStr">
        <is>
          <t>-</t>
        </is>
      </c>
      <c r="T88" t="inlineStr">
        <is>
          <t>-</t>
        </is>
      </c>
      <c r="U88" t="inlineStr">
        <is>
          <t>-</t>
        </is>
      </c>
      <c r="V88" t="inlineStr">
        <is>
          <t>-</t>
        </is>
      </c>
    </row>
    <row r="89">
      <c r="A89" s="5" t="inlineStr">
        <is>
          <t>EBIT-Wachstum 1J in %</t>
        </is>
      </c>
      <c r="B89" s="5" t="inlineStr">
        <is>
          <t>EBIT Growth 1Y in %</t>
        </is>
      </c>
      <c r="C89" t="n">
        <v>-73.47</v>
      </c>
      <c r="D89" t="n">
        <v>47.56</v>
      </c>
      <c r="E89" t="n">
        <v>51.51</v>
      </c>
      <c r="F89" t="n">
        <v>-44.41</v>
      </c>
      <c r="G89" t="n">
        <v>1.78</v>
      </c>
      <c r="H89" t="n">
        <v>53.09</v>
      </c>
      <c r="I89" t="n">
        <v>22.34</v>
      </c>
      <c r="J89" t="n">
        <v>32.11</v>
      </c>
      <c r="K89" t="n">
        <v>35.89</v>
      </c>
      <c r="L89" t="n">
        <v>-412.37</v>
      </c>
      <c r="M89" t="n">
        <v>-113.71</v>
      </c>
      <c r="N89" t="n">
        <v>-8500</v>
      </c>
      <c r="O89" t="n">
        <v>-111.87</v>
      </c>
      <c r="P89" t="n">
        <v>-89.75</v>
      </c>
      <c r="Q89" t="n">
        <v>26.55</v>
      </c>
      <c r="R89" t="n">
        <v>282</v>
      </c>
      <c r="S89" t="n">
        <v>250.62</v>
      </c>
      <c r="T89" t="n">
        <v>-93.64</v>
      </c>
      <c r="U89" t="n">
        <v>1328.41</v>
      </c>
      <c r="V89" t="n">
        <v>-77.11</v>
      </c>
    </row>
    <row r="90">
      <c r="A90" s="5" t="inlineStr">
        <is>
          <t>EBIT-Wachstum 3J in %</t>
        </is>
      </c>
      <c r="B90" s="5" t="inlineStr">
        <is>
          <t>EBIT Growth 3Y in %</t>
        </is>
      </c>
      <c r="C90" t="n">
        <v>8.529999999999999</v>
      </c>
      <c r="D90" t="n">
        <v>18.22</v>
      </c>
      <c r="E90" t="n">
        <v>2.96</v>
      </c>
      <c r="F90" t="n">
        <v>3.49</v>
      </c>
      <c r="G90" t="n">
        <v>25.74</v>
      </c>
      <c r="H90" t="n">
        <v>35.85</v>
      </c>
      <c r="I90" t="n">
        <v>30.11</v>
      </c>
      <c r="J90" t="n">
        <v>-114.79</v>
      </c>
      <c r="K90" t="n">
        <v>-163.4</v>
      </c>
      <c r="L90" t="n">
        <v>-3008.69</v>
      </c>
      <c r="M90" t="n">
        <v>-2908.53</v>
      </c>
      <c r="N90" t="n">
        <v>-2900.54</v>
      </c>
      <c r="O90" t="n">
        <v>-58.36</v>
      </c>
      <c r="P90" t="n">
        <v>72.93000000000001</v>
      </c>
      <c r="Q90" t="n">
        <v>186.39</v>
      </c>
      <c r="R90" t="n">
        <v>146.33</v>
      </c>
      <c r="S90" t="n">
        <v>495.13</v>
      </c>
      <c r="T90" t="n">
        <v>385.89</v>
      </c>
      <c r="U90" t="inlineStr">
        <is>
          <t>-</t>
        </is>
      </c>
      <c r="V90" t="inlineStr">
        <is>
          <t>-</t>
        </is>
      </c>
    </row>
    <row r="91">
      <c r="A91" s="5" t="inlineStr">
        <is>
          <t>EBIT-Wachstum 5J in %</t>
        </is>
      </c>
      <c r="B91" s="5" t="inlineStr">
        <is>
          <t>EBIT Growth 5Y in %</t>
        </is>
      </c>
      <c r="C91" t="n">
        <v>-3.41</v>
      </c>
      <c r="D91" t="n">
        <v>21.91</v>
      </c>
      <c r="E91" t="n">
        <v>16.86</v>
      </c>
      <c r="F91" t="n">
        <v>12.98</v>
      </c>
      <c r="G91" t="n">
        <v>29.04</v>
      </c>
      <c r="H91" t="n">
        <v>-53.79</v>
      </c>
      <c r="I91" t="n">
        <v>-87.15000000000001</v>
      </c>
      <c r="J91" t="n">
        <v>-1791.62</v>
      </c>
      <c r="K91" t="n">
        <v>-1820.41</v>
      </c>
      <c r="L91" t="n">
        <v>-1845.54</v>
      </c>
      <c r="M91" t="n">
        <v>-1757.76</v>
      </c>
      <c r="N91" t="n">
        <v>-1678.61</v>
      </c>
      <c r="O91" t="n">
        <v>71.51000000000001</v>
      </c>
      <c r="P91" t="n">
        <v>75.16</v>
      </c>
      <c r="Q91" t="n">
        <v>358.79</v>
      </c>
      <c r="R91" t="n">
        <v>338.06</v>
      </c>
      <c r="S91" t="inlineStr">
        <is>
          <t>-</t>
        </is>
      </c>
      <c r="T91" t="inlineStr">
        <is>
          <t>-</t>
        </is>
      </c>
      <c r="U91" t="inlineStr">
        <is>
          <t>-</t>
        </is>
      </c>
      <c r="V91" t="inlineStr">
        <is>
          <t>-</t>
        </is>
      </c>
    </row>
    <row r="92">
      <c r="A92" s="5" t="inlineStr">
        <is>
          <t>EBIT-Wachstum 10J in %</t>
        </is>
      </c>
      <c r="B92" s="5" t="inlineStr">
        <is>
          <t>EBIT Growth 10Y in %</t>
        </is>
      </c>
      <c r="C92" t="n">
        <v>-28.6</v>
      </c>
      <c r="D92" t="n">
        <v>-32.62</v>
      </c>
      <c r="E92" t="n">
        <v>-887.38</v>
      </c>
      <c r="F92" t="n">
        <v>-903.72</v>
      </c>
      <c r="G92" t="n">
        <v>-908.25</v>
      </c>
      <c r="H92" t="n">
        <v>-905.77</v>
      </c>
      <c r="I92" t="n">
        <v>-882.88</v>
      </c>
      <c r="J92" t="n">
        <v>-860.05</v>
      </c>
      <c r="K92" t="n">
        <v>-872.63</v>
      </c>
      <c r="L92" t="n">
        <v>-743.38</v>
      </c>
      <c r="M92" t="n">
        <v>-709.85</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-3.2</v>
      </c>
      <c r="D93" t="n">
        <v>94.33</v>
      </c>
      <c r="E93" t="n">
        <v>35.27</v>
      </c>
      <c r="F93" t="n">
        <v>-21.57</v>
      </c>
      <c r="G93" t="n">
        <v>7.58</v>
      </c>
      <c r="H93" t="n">
        <v>-43.81</v>
      </c>
      <c r="I93" t="n">
        <v>258.51</v>
      </c>
      <c r="J93" t="n">
        <v>37.04</v>
      </c>
      <c r="K93" t="n">
        <v>56.66</v>
      </c>
      <c r="L93" t="n">
        <v>-37.53</v>
      </c>
      <c r="M93" t="n">
        <v>120.19</v>
      </c>
      <c r="N93" t="n">
        <v>-39.32</v>
      </c>
      <c r="O93" t="n">
        <v>-43.2</v>
      </c>
      <c r="P93" t="n">
        <v>20.47</v>
      </c>
      <c r="Q93" t="n">
        <v>47.84</v>
      </c>
      <c r="R93" t="n">
        <v>5.15</v>
      </c>
      <c r="S93" t="n">
        <v>10</v>
      </c>
      <c r="T93" t="n">
        <v>-25.56</v>
      </c>
      <c r="U93" t="inlineStr">
        <is>
          <t>-</t>
        </is>
      </c>
      <c r="V93" t="inlineStr">
        <is>
          <t>-</t>
        </is>
      </c>
    </row>
    <row r="94">
      <c r="A94" s="5" t="inlineStr">
        <is>
          <t>Op.Cashflow Wachstum 3J in %</t>
        </is>
      </c>
      <c r="B94" s="5" t="inlineStr">
        <is>
          <t>Op.Cashflow Wachstum 3Y in %</t>
        </is>
      </c>
      <c r="C94" t="n">
        <v>42.13</v>
      </c>
      <c r="D94" t="n">
        <v>36.01</v>
      </c>
      <c r="E94" t="n">
        <v>7.09</v>
      </c>
      <c r="F94" t="n">
        <v>-19.27</v>
      </c>
      <c r="G94" t="n">
        <v>74.09</v>
      </c>
      <c r="H94" t="n">
        <v>83.91</v>
      </c>
      <c r="I94" t="n">
        <v>117.4</v>
      </c>
      <c r="J94" t="n">
        <v>18.72</v>
      </c>
      <c r="K94" t="n">
        <v>46.44</v>
      </c>
      <c r="L94" t="n">
        <v>14.45</v>
      </c>
      <c r="M94" t="n">
        <v>12.56</v>
      </c>
      <c r="N94" t="n">
        <v>-20.68</v>
      </c>
      <c r="O94" t="n">
        <v>8.369999999999999</v>
      </c>
      <c r="P94" t="n">
        <v>24.49</v>
      </c>
      <c r="Q94" t="n">
        <v>21</v>
      </c>
      <c r="R94" t="n">
        <v>-3.47</v>
      </c>
      <c r="S94" t="inlineStr">
        <is>
          <t>-</t>
        </is>
      </c>
      <c r="T94" t="inlineStr">
        <is>
          <t>-</t>
        </is>
      </c>
      <c r="U94" t="inlineStr">
        <is>
          <t>-</t>
        </is>
      </c>
      <c r="V94" t="inlineStr">
        <is>
          <t>-</t>
        </is>
      </c>
    </row>
    <row r="95">
      <c r="A95" s="5" t="inlineStr">
        <is>
          <t>Op.Cashflow Wachstum 5J in %</t>
        </is>
      </c>
      <c r="B95" s="5" t="inlineStr">
        <is>
          <t>Op.Cashflow Wachstum 5Y in %</t>
        </is>
      </c>
      <c r="C95" t="n">
        <v>22.48</v>
      </c>
      <c r="D95" t="n">
        <v>14.36</v>
      </c>
      <c r="E95" t="n">
        <v>47.2</v>
      </c>
      <c r="F95" t="n">
        <v>47.55</v>
      </c>
      <c r="G95" t="n">
        <v>63.2</v>
      </c>
      <c r="H95" t="n">
        <v>54.17</v>
      </c>
      <c r="I95" t="n">
        <v>86.97</v>
      </c>
      <c r="J95" t="n">
        <v>27.41</v>
      </c>
      <c r="K95" t="n">
        <v>11.36</v>
      </c>
      <c r="L95" t="n">
        <v>4.12</v>
      </c>
      <c r="M95" t="n">
        <v>21.2</v>
      </c>
      <c r="N95" t="n">
        <v>-1.81</v>
      </c>
      <c r="O95" t="n">
        <v>8.050000000000001</v>
      </c>
      <c r="P95" t="n">
        <v>11.58</v>
      </c>
      <c r="Q95" t="inlineStr">
        <is>
          <t>-</t>
        </is>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38.33</v>
      </c>
      <c r="D96" t="n">
        <v>50.67</v>
      </c>
      <c r="E96" t="n">
        <v>37.3</v>
      </c>
      <c r="F96" t="n">
        <v>29.46</v>
      </c>
      <c r="G96" t="n">
        <v>33.66</v>
      </c>
      <c r="H96" t="n">
        <v>37.69</v>
      </c>
      <c r="I96" t="n">
        <v>42.58</v>
      </c>
      <c r="J96" t="n">
        <v>17.73</v>
      </c>
      <c r="K96" t="n">
        <v>11.47</v>
      </c>
      <c r="L96" t="inlineStr">
        <is>
          <t>-</t>
        </is>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-5651</v>
      </c>
      <c r="D97" t="n">
        <v>-2054</v>
      </c>
      <c r="E97" t="n">
        <v>3769</v>
      </c>
      <c r="F97" t="n">
        <v>-753</v>
      </c>
      <c r="G97" t="n">
        <v>-2313</v>
      </c>
      <c r="H97" t="n">
        <v>-565</v>
      </c>
      <c r="I97" t="n">
        <v>-1483</v>
      </c>
      <c r="J97" t="n">
        <v>-3319</v>
      </c>
      <c r="K97" t="n">
        <v>-4485</v>
      </c>
      <c r="L97" t="n">
        <v>-1780</v>
      </c>
      <c r="M97" t="n">
        <v>136</v>
      </c>
      <c r="N97" t="n">
        <v>3504</v>
      </c>
      <c r="O97" t="n">
        <v>4337</v>
      </c>
      <c r="P97" t="n">
        <v>3829</v>
      </c>
      <c r="Q97" t="n">
        <v>1795</v>
      </c>
      <c r="R97" t="n">
        <v>27770</v>
      </c>
      <c r="S97" t="n">
        <v>25432</v>
      </c>
      <c r="T97" t="n">
        <v>18270</v>
      </c>
      <c r="U97" t="n">
        <v>18318</v>
      </c>
      <c r="V97" t="n">
        <v>16745</v>
      </c>
      <c r="W97" t="n">
        <v>13794</v>
      </c>
    </row>
  </sheetData>
  <pageMargins bottom="1" footer="0.5" header="0.5" left="0.75" right="0.75" top="1"/>
</worksheet>
</file>

<file path=xl/worksheets/sheet30.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 customWidth="1" max="17" min="17" width="10"/>
    <col customWidth="1" max="18" min="18" width="10"/>
    <col customWidth="1" max="19" min="19" width="20"/>
    <col customWidth="1" max="20" min="20" width="20"/>
    <col customWidth="1" max="21" min="21" width="10"/>
    <col customWidth="1" max="22" min="22" width="10"/>
    <col customWidth="1" max="23" min="23" width="10"/>
  </cols>
  <sheetData>
    <row r="1">
      <c r="A1" s="1" t="inlineStr">
        <is>
          <t xml:space="preserve">HOCHTIEF </t>
        </is>
      </c>
      <c r="B1" s="2" t="inlineStr">
        <is>
          <t>WKN: 607000  ISIN: DE0006070006  Symbol:HOT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1875</t>
        </is>
      </c>
      <c r="C4" s="5" t="inlineStr">
        <is>
          <t>Telefon / Phone</t>
        </is>
      </c>
      <c r="D4" s="5" t="inlineStr"/>
      <c r="E4" t="inlineStr">
        <is>
          <t>+49-201-824-0</t>
        </is>
      </c>
      <c r="G4" t="inlineStr">
        <is>
          <t>11.02.2020</t>
        </is>
      </c>
      <c r="H4" t="inlineStr">
        <is>
          <t>Publication Of Annual Report</t>
        </is>
      </c>
      <c r="J4" t="inlineStr">
        <is>
          <t>ACS, Actividades de Construcción y Servicios, S.A.</t>
        </is>
      </c>
      <c r="L4" t="inlineStr">
        <is>
          <t>50,40%</t>
        </is>
      </c>
    </row>
    <row r="5">
      <c r="A5" s="5" t="inlineStr">
        <is>
          <t>Ticker</t>
        </is>
      </c>
      <c r="B5" t="inlineStr">
        <is>
          <t>HOT</t>
        </is>
      </c>
      <c r="C5" s="5" t="inlineStr">
        <is>
          <t>Fax</t>
        </is>
      </c>
      <c r="D5" s="5" t="inlineStr"/>
      <c r="E5" t="inlineStr">
        <is>
          <t>+49-201-824-2777</t>
        </is>
      </c>
      <c r="G5" t="inlineStr">
        <is>
          <t>28.04.2020</t>
        </is>
      </c>
      <c r="H5" t="inlineStr">
        <is>
          <t>Annual General Meeting</t>
        </is>
      </c>
      <c r="J5" t="inlineStr">
        <is>
          <t>Atlantia S.p.A.</t>
        </is>
      </c>
      <c r="L5" t="inlineStr">
        <is>
          <t>18,01%</t>
        </is>
      </c>
    </row>
    <row r="6">
      <c r="A6" s="5" t="inlineStr">
        <is>
          <t>Gelistet Seit / Listed Since</t>
        </is>
      </c>
      <c r="B6" t="inlineStr">
        <is>
          <t>-</t>
        </is>
      </c>
      <c r="C6" s="5" t="inlineStr">
        <is>
          <t>Internet</t>
        </is>
      </c>
      <c r="D6" s="5" t="inlineStr"/>
      <c r="E6" t="inlineStr">
        <is>
          <t>http://www.hochtief.de</t>
        </is>
      </c>
      <c r="G6" t="inlineStr">
        <is>
          <t>06.07.2020</t>
        </is>
      </c>
      <c r="H6" t="inlineStr">
        <is>
          <t>Dividend Payout</t>
        </is>
      </c>
      <c r="J6" t="inlineStr">
        <is>
          <t>Freefloat</t>
        </is>
      </c>
      <c r="L6" t="inlineStr">
        <is>
          <t>31,59%</t>
        </is>
      </c>
    </row>
    <row r="7">
      <c r="A7" s="5" t="inlineStr">
        <is>
          <t>Nominalwert / Nominal Value</t>
        </is>
      </c>
      <c r="B7" t="inlineStr">
        <is>
          <t>2,56</t>
        </is>
      </c>
      <c r="C7" s="5" t="inlineStr">
        <is>
          <t>E-Mail</t>
        </is>
      </c>
      <c r="D7" s="5" t="inlineStr"/>
      <c r="E7" t="inlineStr">
        <is>
          <t>info@hochtief.de</t>
        </is>
      </c>
      <c r="G7" t="inlineStr">
        <is>
          <t>23.07.2020</t>
        </is>
      </c>
      <c r="H7" t="inlineStr">
        <is>
          <t>Score Half Year</t>
        </is>
      </c>
    </row>
    <row r="8">
      <c r="A8" s="5" t="inlineStr">
        <is>
          <t>Land / Country</t>
        </is>
      </c>
      <c r="B8" t="inlineStr">
        <is>
          <t>Deutschland</t>
        </is>
      </c>
      <c r="C8" s="5" t="inlineStr">
        <is>
          <t>Inv. Relations Telefon / Phone</t>
        </is>
      </c>
      <c r="D8" s="5" t="inlineStr"/>
      <c r="E8" t="inlineStr">
        <is>
          <t>+49-201-824-2127</t>
        </is>
      </c>
    </row>
    <row r="9">
      <c r="A9" s="5" t="inlineStr">
        <is>
          <t>Währung / Currency</t>
        </is>
      </c>
      <c r="B9" t="inlineStr">
        <is>
          <t>EUR</t>
        </is>
      </c>
      <c r="C9" s="5" t="inlineStr">
        <is>
          <t>Inv. Relations E-Mail</t>
        </is>
      </c>
      <c r="D9" s="5" t="inlineStr"/>
      <c r="E9" t="inlineStr">
        <is>
          <t>Nadine.Waermer@hochtief.de</t>
        </is>
      </c>
    </row>
    <row r="10">
      <c r="A10" s="5" t="inlineStr">
        <is>
          <t>Branche / Industry</t>
        </is>
      </c>
      <c r="B10" t="inlineStr">
        <is>
          <t>Construction Industry</t>
        </is>
      </c>
      <c r="C10" s="5" t="inlineStr">
        <is>
          <t>Kontaktperson / Contact Person</t>
        </is>
      </c>
      <c r="D10" s="5" t="inlineStr"/>
      <c r="E10" t="inlineStr">
        <is>
          <t>Nadine Wärmer</t>
        </is>
      </c>
    </row>
    <row r="11">
      <c r="A11" s="5" t="inlineStr">
        <is>
          <t>Sektor / Sector</t>
        </is>
      </c>
      <c r="B11" t="inlineStr">
        <is>
          <t>Building Industry</t>
        </is>
      </c>
    </row>
    <row r="12">
      <c r="A12" s="5" t="inlineStr">
        <is>
          <t>Typ / Genre</t>
        </is>
      </c>
      <c r="B12" t="inlineStr">
        <is>
          <t>Inhaberaktie</t>
        </is>
      </c>
    </row>
    <row r="13">
      <c r="A13" s="5" t="inlineStr">
        <is>
          <t>Adresse / Address</t>
        </is>
      </c>
      <c r="B13" t="inlineStr">
        <is>
          <t>Hochtief AGOpernplatz 2  D-45128 Essen</t>
        </is>
      </c>
    </row>
    <row r="14">
      <c r="A14" s="5" t="inlineStr">
        <is>
          <t>Management</t>
        </is>
      </c>
      <c r="B14" t="inlineStr">
        <is>
          <t>Marcelino Fernández Verdes, Nikolaus Graf von Matuschka, José Ignacio Legorburo, Peter Sassenfeld</t>
        </is>
      </c>
    </row>
    <row r="15">
      <c r="A15" s="5" t="inlineStr">
        <is>
          <t>Aufsichtsrat / Board</t>
        </is>
      </c>
      <c r="B15" t="inlineStr">
        <is>
          <t>Pedro López Jiménez, Matthias Maurer, Ángel García Altozano, Beate Bell, José Luis del Valle Pérez, Dr. rer. pol. h.c. Francisco Javier Garcia Sanz, Patricia Geibel-Conrad, Luis Nogueira Miguelsanz, Christine Wolff, Christoph Breimann, Carsten Burckhardt, Arno Gellweiler, Nikolaos Paraskevopoulos, Sabine Roth, Nicole Simons, Klaus Stümper</t>
        </is>
      </c>
    </row>
    <row r="16">
      <c r="A16" s="5" t="inlineStr">
        <is>
          <t>Beschreibung</t>
        </is>
      </c>
      <c r="B16" t="inlineStr">
        <is>
          <t>Die HOCHTIEF AG zählt zu den führenden internationalen Baukonzernen. Das Unternehmen realisiert Infrastrukturprojekte weltweit und ist dabei in den Bereichen Verkehrs-, Energie-, soziale und urbane Infrastruktur sowie im Minengeschäft tätig. Mit seinen Tochtergesellschaften ist HOCHTIEF auf allen wichtigen Märkten der Welt präsent. In Europa plant, entwickelt und betreibt die HOCHTIEF Solutions AG Infrastrukturprojekte, Immobilien und Anlagen. Zum Leistungsumfang gehören Hoch-, Tief- und Ingenieurbau als auch das PPP-Geschäft (Public Private Partnership). In Amerika ist die Tochtergesellschaft Turner führend im Bereich allgemeiner Hochbau und gilt als Pionier im nachhaltigen Bauen. Ergänzt wird die Präsenz durch die Gesellschaft Flatiron, die vor allem im Verkehrswegebau einer der wichtigsten Anbieter ist. Hinzu kommen die Aktivitäten in Australien, wo die Firma Leighton Marktführer ist. Das Unternehmen bietet Leistungen für die Märkte Bau, Contract-Mining, Betrieb und Wartung sowie Dienstleistungen im Rohstoffbereich. Copyright 2014 FINANCE BASE AG</t>
        </is>
      </c>
    </row>
    <row r="17">
      <c r="A17" s="5" t="inlineStr">
        <is>
          <t>Profile</t>
        </is>
      </c>
      <c r="B17" t="inlineStr">
        <is>
          <t>HOCHTIEF AG is a leading international construction groups. The company implements infrastructure projects worldwide and is active in the fields of transport, energy, social and urban infrastructure as well as in the mining business. With its subsidiaries HOCHTIEF is represented in all major world markets. In Europe, plans to develop and operate the HOCHTIEF Solutions AG infrastructure projects, real estate and equipment. Our range includes construction and civil engineering as well as the PPP business (Public Private Partnership). In America, the subsidiary Turner is a leader in the field of general building construction and is considered a pioneer in sustainable building. its presence by the company Flatiron, which is a major player above all in road construction is completed. In addition, the activities are in Australia, where the company is market leader Leighton. The company provides services for markets construction, contract mining, operation and maintenance as well as services in the commodity sector.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25852</v>
      </c>
      <c r="D20" t="n">
        <v>23882</v>
      </c>
      <c r="E20" t="n">
        <v>22631</v>
      </c>
      <c r="F20" t="n">
        <v>19908</v>
      </c>
      <c r="G20" t="n">
        <v>21097</v>
      </c>
      <c r="H20" t="n">
        <v>22099</v>
      </c>
      <c r="I20" t="n">
        <v>25693</v>
      </c>
      <c r="J20" t="n">
        <v>25528</v>
      </c>
      <c r="K20" t="n">
        <v>23282</v>
      </c>
      <c r="L20" t="n">
        <v>20159</v>
      </c>
      <c r="M20" t="n">
        <v>18198</v>
      </c>
      <c r="N20" t="n">
        <v>19103</v>
      </c>
      <c r="O20" t="n">
        <v>16452</v>
      </c>
      <c r="P20" t="n">
        <v>15508</v>
      </c>
      <c r="Q20" t="n">
        <v>13653</v>
      </c>
      <c r="R20" t="n">
        <v>11944</v>
      </c>
      <c r="S20" t="n">
        <v>10534</v>
      </c>
      <c r="T20" t="n">
        <v>12007</v>
      </c>
      <c r="U20" t="n">
        <v>12171</v>
      </c>
      <c r="V20" t="n">
        <v>9586</v>
      </c>
      <c r="W20" t="n">
        <v>5085</v>
      </c>
    </row>
    <row r="21">
      <c r="A21" s="5" t="inlineStr">
        <is>
          <t>Operatives Ergebnis (EBIT)</t>
        </is>
      </c>
      <c r="B21" s="5" t="inlineStr">
        <is>
          <t>EBIT Earning Before Interest &amp; Tax</t>
        </is>
      </c>
      <c r="C21" t="n">
        <v>-790.4</v>
      </c>
      <c r="D21" t="n">
        <v>772.7</v>
      </c>
      <c r="E21" t="n">
        <v>764.9</v>
      </c>
      <c r="F21" t="n">
        <v>628.5</v>
      </c>
      <c r="G21" t="n">
        <v>575.4</v>
      </c>
      <c r="H21" t="n">
        <v>-75.3</v>
      </c>
      <c r="I21" t="n">
        <v>859.1</v>
      </c>
      <c r="J21" t="n">
        <v>595.1</v>
      </c>
      <c r="K21" t="n">
        <v>626.5</v>
      </c>
      <c r="L21" t="n">
        <v>715.3</v>
      </c>
      <c r="M21" t="n">
        <v>525.3</v>
      </c>
      <c r="N21" t="n">
        <v>310.5</v>
      </c>
      <c r="O21" t="n">
        <v>122.9</v>
      </c>
      <c r="P21" t="n">
        <v>221.8</v>
      </c>
      <c r="Q21" t="n">
        <v>280.2</v>
      </c>
      <c r="R21" t="n">
        <v>156.3</v>
      </c>
      <c r="S21" t="n">
        <v>120.9</v>
      </c>
      <c r="T21" t="n">
        <v>233.1</v>
      </c>
      <c r="U21" t="n">
        <v>-17.8</v>
      </c>
      <c r="V21" t="n">
        <v>-79.3</v>
      </c>
      <c r="W21" t="n">
        <v>110</v>
      </c>
    </row>
    <row r="22">
      <c r="A22" s="5" t="inlineStr">
        <is>
          <t>Finanzergebnis</t>
        </is>
      </c>
      <c r="B22" s="5" t="inlineStr">
        <is>
          <t>Financial Result</t>
        </is>
      </c>
      <c r="C22" t="n">
        <v>162.9</v>
      </c>
      <c r="D22" t="n">
        <v>205.7</v>
      </c>
      <c r="E22" t="n">
        <v>58.7</v>
      </c>
      <c r="F22" t="n">
        <v>-7.8</v>
      </c>
      <c r="G22" t="n">
        <v>-52</v>
      </c>
      <c r="H22" t="n">
        <v>-101.8</v>
      </c>
      <c r="I22" t="n">
        <v>-59.3</v>
      </c>
      <c r="J22" t="n">
        <v>-48.7</v>
      </c>
      <c r="K22" t="n">
        <v>-753.5</v>
      </c>
      <c r="L22" t="n">
        <v>41.3</v>
      </c>
      <c r="M22" t="n">
        <v>75.2</v>
      </c>
      <c r="N22" t="n">
        <v>209.6</v>
      </c>
      <c r="O22" t="n">
        <v>378.4</v>
      </c>
      <c r="P22" t="n">
        <v>116.3</v>
      </c>
      <c r="Q22" t="n">
        <v>48.9</v>
      </c>
      <c r="R22" t="n">
        <v>31</v>
      </c>
      <c r="S22" t="n">
        <v>38.6</v>
      </c>
      <c r="T22" t="n">
        <v>-112.2</v>
      </c>
      <c r="U22" t="n">
        <v>96.2</v>
      </c>
      <c r="V22" t="n">
        <v>284.3</v>
      </c>
      <c r="W22" t="n">
        <v>191</v>
      </c>
    </row>
    <row r="23">
      <c r="A23" s="5" t="inlineStr">
        <is>
          <t>Ergebnis vor Steuer (EBT)</t>
        </is>
      </c>
      <c r="B23" s="5" t="inlineStr">
        <is>
          <t>EBT Earning Before Tax</t>
        </is>
      </c>
      <c r="C23" t="n">
        <v>-627.5</v>
      </c>
      <c r="D23" t="n">
        <v>978.4</v>
      </c>
      <c r="E23" t="n">
        <v>823.6</v>
      </c>
      <c r="F23" t="n">
        <v>620.7</v>
      </c>
      <c r="G23" t="n">
        <v>523.4</v>
      </c>
      <c r="H23" t="n">
        <v>-177.1</v>
      </c>
      <c r="I23" t="n">
        <v>799.8</v>
      </c>
      <c r="J23" t="n">
        <v>546.4</v>
      </c>
      <c r="K23" t="n">
        <v>-127</v>
      </c>
      <c r="L23" t="n">
        <v>756.6</v>
      </c>
      <c r="M23" t="n">
        <v>600.5</v>
      </c>
      <c r="N23" t="n">
        <v>520.1</v>
      </c>
      <c r="O23" t="n">
        <v>501.3</v>
      </c>
      <c r="P23" t="n">
        <v>338.1</v>
      </c>
      <c r="Q23" t="n">
        <v>329.1</v>
      </c>
      <c r="R23" t="n">
        <v>187.3</v>
      </c>
      <c r="S23" t="n">
        <v>159.5</v>
      </c>
      <c r="T23" t="n">
        <v>120.9</v>
      </c>
      <c r="U23" t="n">
        <v>78.40000000000001</v>
      </c>
      <c r="V23" t="n">
        <v>205</v>
      </c>
      <c r="W23" t="n">
        <v>301</v>
      </c>
    </row>
    <row r="24">
      <c r="A24" s="5" t="inlineStr">
        <is>
          <t>Steuern auf Einkommen und Ertrag</t>
        </is>
      </c>
      <c r="B24" s="5" t="inlineStr">
        <is>
          <t>Taxes on income and earnings</t>
        </is>
      </c>
      <c r="C24" t="n">
        <v>-292.2</v>
      </c>
      <c r="D24" t="n">
        <v>259.9</v>
      </c>
      <c r="E24" t="n">
        <v>241.1</v>
      </c>
      <c r="F24" t="n">
        <v>187.2</v>
      </c>
      <c r="G24" t="n">
        <v>190.2</v>
      </c>
      <c r="H24" t="n">
        <v>-45.4</v>
      </c>
      <c r="I24" t="n">
        <v>254.5</v>
      </c>
      <c r="J24" t="n">
        <v>160.8</v>
      </c>
      <c r="K24" t="n">
        <v>40.9</v>
      </c>
      <c r="L24" t="n">
        <v>210.3</v>
      </c>
      <c r="M24" t="n">
        <v>192.3</v>
      </c>
      <c r="N24" t="n">
        <v>177.9</v>
      </c>
      <c r="O24" t="n">
        <v>160.3</v>
      </c>
      <c r="P24" t="n">
        <v>136.7</v>
      </c>
      <c r="Q24" t="n">
        <v>177.7</v>
      </c>
      <c r="R24" t="n">
        <v>106.2</v>
      </c>
      <c r="S24" t="n">
        <v>83</v>
      </c>
      <c r="T24" t="n">
        <v>30.7</v>
      </c>
      <c r="U24" t="n">
        <v>0.4</v>
      </c>
      <c r="V24" t="n">
        <v>78.09999999999999</v>
      </c>
      <c r="W24" t="n">
        <v>95.7</v>
      </c>
    </row>
    <row r="25">
      <c r="A25" s="5" t="inlineStr">
        <is>
          <t>Ergebnis nach Steuer</t>
        </is>
      </c>
      <c r="B25" s="5" t="inlineStr">
        <is>
          <t>Earnings after tax</t>
        </is>
      </c>
      <c r="C25" t="n">
        <v>-335.2</v>
      </c>
      <c r="D25" t="n">
        <v>718.6</v>
      </c>
      <c r="E25" t="n">
        <v>582.5</v>
      </c>
      <c r="F25" t="n">
        <v>433.5</v>
      </c>
      <c r="G25" t="n">
        <v>333.2</v>
      </c>
      <c r="H25" t="n">
        <v>-131.8</v>
      </c>
      <c r="I25" t="n">
        <v>545.4</v>
      </c>
      <c r="J25" t="n">
        <v>385.6</v>
      </c>
      <c r="K25" t="n">
        <v>-167.9</v>
      </c>
      <c r="L25" t="n">
        <v>546.3</v>
      </c>
      <c r="M25" t="n">
        <v>408.2</v>
      </c>
      <c r="N25" t="n">
        <v>342.2</v>
      </c>
      <c r="O25" t="n">
        <v>341</v>
      </c>
      <c r="P25" t="n">
        <v>201.4</v>
      </c>
      <c r="Q25" t="n">
        <v>151.3</v>
      </c>
      <c r="R25" t="n">
        <v>81.09999999999999</v>
      </c>
      <c r="S25" t="n">
        <v>76.5</v>
      </c>
      <c r="T25" t="n">
        <v>90.3</v>
      </c>
      <c r="U25" t="n">
        <v>78</v>
      </c>
      <c r="V25" t="n">
        <v>127</v>
      </c>
      <c r="W25" t="n">
        <v>205.3</v>
      </c>
    </row>
    <row r="26">
      <c r="A26" s="5" t="inlineStr">
        <is>
          <t>Minderheitenanteil</t>
        </is>
      </c>
      <c r="B26" s="5" t="inlineStr">
        <is>
          <t>Minority Share</t>
        </is>
      </c>
      <c r="C26" t="n">
        <v>129</v>
      </c>
      <c r="D26" t="n">
        <v>-177.5</v>
      </c>
      <c r="E26" t="n">
        <v>-161.8</v>
      </c>
      <c r="F26" t="n">
        <v>-113</v>
      </c>
      <c r="G26" t="n">
        <v>-124.9</v>
      </c>
      <c r="H26" t="n">
        <v>-154.1</v>
      </c>
      <c r="I26" t="n">
        <v>-374.2</v>
      </c>
      <c r="J26" t="n">
        <v>-227.5</v>
      </c>
      <c r="K26" t="n">
        <v>7.6</v>
      </c>
      <c r="L26" t="n">
        <v>-258.2</v>
      </c>
      <c r="M26" t="n">
        <v>-212.9</v>
      </c>
      <c r="N26" t="n">
        <v>-167.1</v>
      </c>
      <c r="O26" t="n">
        <v>-200.3</v>
      </c>
      <c r="P26" t="n">
        <v>-112.3</v>
      </c>
      <c r="Q26" t="n">
        <v>-88.5</v>
      </c>
      <c r="R26" t="n">
        <v>-40</v>
      </c>
      <c r="S26" t="n">
        <v>-60.3</v>
      </c>
      <c r="T26" t="n">
        <v>-47</v>
      </c>
      <c r="U26" t="n">
        <v>-54.2</v>
      </c>
      <c r="V26" t="n">
        <v>-4</v>
      </c>
      <c r="W26" t="n">
        <v>-1.3</v>
      </c>
    </row>
    <row r="27">
      <c r="A27" s="5" t="inlineStr">
        <is>
          <t>Jahresüberschuss/-fehlbetrag</t>
        </is>
      </c>
      <c r="B27" s="5" t="inlineStr">
        <is>
          <t>Net Profit</t>
        </is>
      </c>
      <c r="C27" t="n">
        <v>-206.2</v>
      </c>
      <c r="D27" t="n">
        <v>541.1</v>
      </c>
      <c r="E27" t="n">
        <v>420.7</v>
      </c>
      <c r="F27" t="n">
        <v>320.5</v>
      </c>
      <c r="G27" t="n">
        <v>208.3</v>
      </c>
      <c r="H27" t="n">
        <v>251.7</v>
      </c>
      <c r="I27" t="n">
        <v>171.2</v>
      </c>
      <c r="J27" t="n">
        <v>158.1</v>
      </c>
      <c r="K27" t="n">
        <v>-160.3</v>
      </c>
      <c r="L27" t="n">
        <v>288</v>
      </c>
      <c r="M27" t="n">
        <v>195.2</v>
      </c>
      <c r="N27" t="n">
        <v>175.1</v>
      </c>
      <c r="O27" t="n">
        <v>140.7</v>
      </c>
      <c r="P27" t="n">
        <v>89.09999999999999</v>
      </c>
      <c r="Q27" t="n">
        <v>62.8</v>
      </c>
      <c r="R27" t="n">
        <v>41.2</v>
      </c>
      <c r="S27" t="n">
        <v>16.2</v>
      </c>
      <c r="T27" t="n">
        <v>43.3</v>
      </c>
      <c r="U27" t="n">
        <v>23.9</v>
      </c>
      <c r="V27" t="n">
        <v>122.9</v>
      </c>
      <c r="W27" t="n">
        <v>204</v>
      </c>
    </row>
    <row r="28">
      <c r="A28" s="5" t="inlineStr">
        <is>
          <t>Summe Umlaufvermögen</t>
        </is>
      </c>
      <c r="B28" s="5" t="inlineStr">
        <is>
          <t>Current Assets</t>
        </is>
      </c>
      <c r="C28" t="n">
        <v>11837</v>
      </c>
      <c r="D28" t="n">
        <v>9573</v>
      </c>
      <c r="E28" t="n">
        <v>9389</v>
      </c>
      <c r="F28" t="n">
        <v>9465</v>
      </c>
      <c r="G28" t="n">
        <v>9140</v>
      </c>
      <c r="H28" t="n">
        <v>11009</v>
      </c>
      <c r="I28" t="n">
        <v>10977</v>
      </c>
      <c r="J28" t="n">
        <v>12124</v>
      </c>
      <c r="K28" t="n">
        <v>10582</v>
      </c>
      <c r="L28" t="n">
        <v>9118</v>
      </c>
      <c r="M28" t="n">
        <v>7396</v>
      </c>
      <c r="N28" t="n">
        <v>7701</v>
      </c>
      <c r="O28" t="n">
        <v>6399</v>
      </c>
      <c r="P28" t="n">
        <v>5943</v>
      </c>
      <c r="Q28" t="n">
        <v>5681</v>
      </c>
      <c r="R28" t="n">
        <v>4812</v>
      </c>
      <c r="S28" t="n">
        <v>5044</v>
      </c>
      <c r="T28" t="n">
        <v>4901</v>
      </c>
      <c r="U28" t="n">
        <v>5326</v>
      </c>
      <c r="V28" t="n">
        <v>3905</v>
      </c>
      <c r="W28" t="n">
        <v>3675</v>
      </c>
    </row>
    <row r="29">
      <c r="A29" s="5" t="inlineStr">
        <is>
          <t>Summe Anlagevermögen</t>
        </is>
      </c>
      <c r="B29" s="5" t="inlineStr">
        <is>
          <t>Fixed Assets</t>
        </is>
      </c>
      <c r="C29" t="n">
        <v>5344</v>
      </c>
      <c r="D29" t="n">
        <v>4761</v>
      </c>
      <c r="E29" t="n">
        <v>3805</v>
      </c>
      <c r="F29" t="n">
        <v>4293</v>
      </c>
      <c r="G29" t="n">
        <v>3960</v>
      </c>
      <c r="H29" t="n">
        <v>3945</v>
      </c>
      <c r="I29" t="n">
        <v>3655</v>
      </c>
      <c r="J29" t="n">
        <v>4580</v>
      </c>
      <c r="K29" t="n">
        <v>4939</v>
      </c>
      <c r="L29" t="n">
        <v>5608</v>
      </c>
      <c r="M29" t="n">
        <v>4921</v>
      </c>
      <c r="N29" t="n">
        <v>4194</v>
      </c>
      <c r="O29" t="n">
        <v>4088</v>
      </c>
      <c r="P29" t="n">
        <v>2229</v>
      </c>
      <c r="Q29" t="n">
        <v>2270</v>
      </c>
      <c r="R29" t="n">
        <v>2200</v>
      </c>
      <c r="S29" t="n">
        <v>2040</v>
      </c>
      <c r="T29" t="n">
        <v>2233</v>
      </c>
      <c r="U29" t="n">
        <v>2218</v>
      </c>
      <c r="V29" t="n">
        <v>2372</v>
      </c>
      <c r="W29" t="n">
        <v>1974</v>
      </c>
    </row>
    <row r="30">
      <c r="A30" s="5" t="inlineStr">
        <is>
          <t>Summe Aktiva</t>
        </is>
      </c>
      <c r="B30" s="5" t="inlineStr">
        <is>
          <t>Total Assets</t>
        </is>
      </c>
      <c r="C30" t="n">
        <v>17902</v>
      </c>
      <c r="D30" t="n">
        <v>14448</v>
      </c>
      <c r="E30" t="n">
        <v>13349</v>
      </c>
      <c r="F30" t="n">
        <v>14050</v>
      </c>
      <c r="G30" t="n">
        <v>13270</v>
      </c>
      <c r="H30" t="n">
        <v>15219</v>
      </c>
      <c r="I30" t="n">
        <v>14757</v>
      </c>
      <c r="J30" t="n">
        <v>16962</v>
      </c>
      <c r="K30" t="n">
        <v>15796</v>
      </c>
      <c r="L30" t="n">
        <v>14986</v>
      </c>
      <c r="M30" t="n">
        <v>12550</v>
      </c>
      <c r="N30" t="n">
        <v>12099</v>
      </c>
      <c r="O30" t="n">
        <v>10657</v>
      </c>
      <c r="P30" t="n">
        <v>8356</v>
      </c>
      <c r="Q30" t="n">
        <v>8096</v>
      </c>
      <c r="R30" t="n">
        <v>7285</v>
      </c>
      <c r="S30" t="n">
        <v>7399</v>
      </c>
      <c r="T30" t="n">
        <v>7611</v>
      </c>
      <c r="U30" t="n">
        <v>8016</v>
      </c>
      <c r="V30" t="n">
        <v>6569</v>
      </c>
      <c r="W30" t="n">
        <v>5983</v>
      </c>
    </row>
    <row r="31">
      <c r="A31" s="5" t="inlineStr">
        <is>
          <t>Summe kurzfristiges Fremdkapital</t>
        </is>
      </c>
      <c r="B31" s="5" t="inlineStr">
        <is>
          <t>Short-Term Debt</t>
        </is>
      </c>
      <c r="C31" t="n">
        <v>12048</v>
      </c>
      <c r="D31" t="n">
        <v>9003</v>
      </c>
      <c r="E31" t="n">
        <v>7852</v>
      </c>
      <c r="F31" t="n">
        <v>8896</v>
      </c>
      <c r="G31" t="n">
        <v>6867</v>
      </c>
      <c r="H31" t="n">
        <v>8126</v>
      </c>
      <c r="I31" t="n">
        <v>7847</v>
      </c>
      <c r="J31" t="n">
        <v>8980</v>
      </c>
      <c r="K31" t="n">
        <v>8486</v>
      </c>
      <c r="L31" t="n">
        <v>7349</v>
      </c>
      <c r="M31" t="n">
        <v>6485</v>
      </c>
      <c r="N31" t="n">
        <v>6812</v>
      </c>
      <c r="O31" t="n">
        <v>5825</v>
      </c>
      <c r="P31" t="n">
        <v>4926</v>
      </c>
      <c r="Q31" t="n">
        <v>4567</v>
      </c>
      <c r="R31" t="inlineStr">
        <is>
          <t>-</t>
        </is>
      </c>
      <c r="S31" t="inlineStr">
        <is>
          <t>-</t>
        </is>
      </c>
      <c r="T31" t="inlineStr">
        <is>
          <t>-</t>
        </is>
      </c>
      <c r="U31" t="inlineStr">
        <is>
          <t>-</t>
        </is>
      </c>
      <c r="V31" t="inlineStr">
        <is>
          <t>-</t>
        </is>
      </c>
      <c r="W31" t="inlineStr">
        <is>
          <t>-</t>
        </is>
      </c>
    </row>
    <row r="32">
      <c r="A32" s="5" t="inlineStr">
        <is>
          <t>Summe langfristiges Fremdkapital</t>
        </is>
      </c>
      <c r="B32" s="5" t="inlineStr">
        <is>
          <t>Long-Term Debt</t>
        </is>
      </c>
      <c r="C32" t="n">
        <v>4269</v>
      </c>
      <c r="D32" t="n">
        <v>2980</v>
      </c>
      <c r="E32" t="n">
        <v>2963</v>
      </c>
      <c r="F32" t="n">
        <v>2569</v>
      </c>
      <c r="G32" t="n">
        <v>3256</v>
      </c>
      <c r="H32" t="n">
        <v>3982</v>
      </c>
      <c r="I32" t="n">
        <v>3617</v>
      </c>
      <c r="J32" t="n">
        <v>3739</v>
      </c>
      <c r="K32" t="n">
        <v>3199</v>
      </c>
      <c r="L32" t="n">
        <v>3373</v>
      </c>
      <c r="M32" t="n">
        <v>2753</v>
      </c>
      <c r="N32" t="n">
        <v>2426</v>
      </c>
      <c r="O32" t="n">
        <v>1831</v>
      </c>
      <c r="P32" t="n">
        <v>1084</v>
      </c>
      <c r="Q32" t="n">
        <v>1238</v>
      </c>
      <c r="R32" t="inlineStr">
        <is>
          <t>-</t>
        </is>
      </c>
      <c r="S32" t="inlineStr">
        <is>
          <t>-</t>
        </is>
      </c>
      <c r="T32" t="inlineStr">
        <is>
          <t>-</t>
        </is>
      </c>
      <c r="U32" t="inlineStr">
        <is>
          <t>-</t>
        </is>
      </c>
      <c r="V32" t="inlineStr">
        <is>
          <t>-</t>
        </is>
      </c>
      <c r="W32" t="inlineStr">
        <is>
          <t>-</t>
        </is>
      </c>
    </row>
    <row r="33">
      <c r="A33" s="5" t="inlineStr">
        <is>
          <t>Summe Fremdkapital</t>
        </is>
      </c>
      <c r="B33" s="5" t="inlineStr">
        <is>
          <t>Total Liabilities</t>
        </is>
      </c>
      <c r="C33" t="n">
        <v>16317</v>
      </c>
      <c r="D33" t="n">
        <v>11982</v>
      </c>
      <c r="E33" t="n">
        <v>10815</v>
      </c>
      <c r="F33" t="n">
        <v>11465</v>
      </c>
      <c r="G33" t="n">
        <v>10123</v>
      </c>
      <c r="H33" t="n">
        <v>12108</v>
      </c>
      <c r="I33" t="n">
        <v>11463</v>
      </c>
      <c r="J33" t="n">
        <v>12719</v>
      </c>
      <c r="K33" t="n">
        <v>11686</v>
      </c>
      <c r="L33" t="n">
        <v>10722</v>
      </c>
      <c r="M33" t="n">
        <v>9238</v>
      </c>
      <c r="N33" t="n">
        <v>9238</v>
      </c>
      <c r="O33" t="n">
        <v>7656</v>
      </c>
      <c r="P33" t="n">
        <v>6010</v>
      </c>
      <c r="Q33" t="n">
        <v>5805</v>
      </c>
      <c r="R33" t="n">
        <v>5381</v>
      </c>
      <c r="S33" t="n">
        <v>5424</v>
      </c>
      <c r="T33" t="n">
        <v>5671</v>
      </c>
      <c r="U33" t="n">
        <v>5840</v>
      </c>
      <c r="V33" t="n">
        <v>4667</v>
      </c>
      <c r="W33" t="n">
        <v>3949</v>
      </c>
    </row>
    <row r="34">
      <c r="A34" s="5" t="inlineStr">
        <is>
          <t>Minderheitenanteil</t>
        </is>
      </c>
      <c r="B34" s="5" t="inlineStr">
        <is>
          <t>Minority Share</t>
        </is>
      </c>
      <c r="C34" t="n">
        <v>309.2</v>
      </c>
      <c r="D34" t="n">
        <v>559.4</v>
      </c>
      <c r="E34" t="n">
        <v>746</v>
      </c>
      <c r="F34" t="n">
        <v>761.2</v>
      </c>
      <c r="G34" t="n">
        <v>1003</v>
      </c>
      <c r="H34" t="n">
        <v>933.1</v>
      </c>
      <c r="I34" t="n">
        <v>1028</v>
      </c>
      <c r="J34" t="n">
        <v>1603</v>
      </c>
      <c r="K34" t="n">
        <v>1512</v>
      </c>
      <c r="L34" t="n">
        <v>1299</v>
      </c>
      <c r="M34" t="n">
        <v>1102</v>
      </c>
      <c r="N34" t="n">
        <v>895.2</v>
      </c>
      <c r="O34" t="n">
        <v>703.1</v>
      </c>
      <c r="P34" t="n">
        <v>538</v>
      </c>
      <c r="Q34" t="n">
        <v>537.2</v>
      </c>
      <c r="R34" t="n">
        <v>356</v>
      </c>
      <c r="S34" t="n">
        <v>387</v>
      </c>
      <c r="T34" t="n">
        <v>367.9</v>
      </c>
      <c r="U34" t="n">
        <v>364.9</v>
      </c>
      <c r="V34" t="n">
        <v>125.1</v>
      </c>
      <c r="W34" t="n">
        <v>68.5</v>
      </c>
    </row>
    <row r="35">
      <c r="A35" s="5" t="inlineStr">
        <is>
          <t>Summe Eigenkapital</t>
        </is>
      </c>
      <c r="B35" s="5" t="inlineStr">
        <is>
          <t>Equity</t>
        </is>
      </c>
      <c r="C35" t="n">
        <v>1276</v>
      </c>
      <c r="D35" t="n">
        <v>1906</v>
      </c>
      <c r="E35" t="n">
        <v>1788</v>
      </c>
      <c r="F35" t="n">
        <v>1824</v>
      </c>
      <c r="G35" t="n">
        <v>2144</v>
      </c>
      <c r="H35" t="n">
        <v>2178</v>
      </c>
      <c r="I35" t="n">
        <v>2266</v>
      </c>
      <c r="J35" t="n">
        <v>2640</v>
      </c>
      <c r="K35" t="n">
        <v>2598</v>
      </c>
      <c r="L35" t="n">
        <v>2966</v>
      </c>
      <c r="M35" t="n">
        <v>2210</v>
      </c>
      <c r="N35" t="n">
        <v>1966</v>
      </c>
      <c r="O35" t="n">
        <v>2298</v>
      </c>
      <c r="P35" t="n">
        <v>1808</v>
      </c>
      <c r="Q35" t="n">
        <v>1753</v>
      </c>
      <c r="R35" t="n">
        <v>1549</v>
      </c>
      <c r="S35" t="n">
        <v>1588</v>
      </c>
      <c r="T35" t="n">
        <v>1573</v>
      </c>
      <c r="U35" t="n">
        <v>1811</v>
      </c>
      <c r="V35" t="n">
        <v>1777</v>
      </c>
      <c r="W35" t="n">
        <v>1966</v>
      </c>
    </row>
    <row r="36">
      <c r="A36" s="5" t="inlineStr">
        <is>
          <t>Summe Passiva</t>
        </is>
      </c>
      <c r="B36" s="5" t="inlineStr">
        <is>
          <t>Liabilities &amp; Shareholder Equity</t>
        </is>
      </c>
      <c r="C36" t="n">
        <v>17902</v>
      </c>
      <c r="D36" t="n">
        <v>14448</v>
      </c>
      <c r="E36" t="n">
        <v>13349</v>
      </c>
      <c r="F36" t="n">
        <v>14050</v>
      </c>
      <c r="G36" t="n">
        <v>13270</v>
      </c>
      <c r="H36" t="n">
        <v>15219</v>
      </c>
      <c r="I36" t="n">
        <v>14757</v>
      </c>
      <c r="J36" t="n">
        <v>16962</v>
      </c>
      <c r="K36" t="n">
        <v>15796</v>
      </c>
      <c r="L36" t="n">
        <v>14986</v>
      </c>
      <c r="M36" t="n">
        <v>12550</v>
      </c>
      <c r="N36" t="n">
        <v>12099</v>
      </c>
      <c r="O36" t="n">
        <v>10657</v>
      </c>
      <c r="P36" t="n">
        <v>8356</v>
      </c>
      <c r="Q36" t="n">
        <v>8096</v>
      </c>
      <c r="R36" t="n">
        <v>7285</v>
      </c>
      <c r="S36" t="n">
        <v>7399</v>
      </c>
      <c r="T36" t="n">
        <v>7611</v>
      </c>
      <c r="U36" t="n">
        <v>8016</v>
      </c>
      <c r="V36" t="n">
        <v>6569</v>
      </c>
      <c r="W36" t="n">
        <v>5983</v>
      </c>
    </row>
    <row r="37">
      <c r="A37" s="5" t="inlineStr">
        <is>
          <t>Mio.Aktien im Umlauf</t>
        </is>
      </c>
      <c r="B37" s="5" t="inlineStr">
        <is>
          <t>Million shares outstanding</t>
        </is>
      </c>
      <c r="C37" t="n">
        <v>70.65000000000001</v>
      </c>
      <c r="D37" t="n">
        <v>70.65000000000001</v>
      </c>
      <c r="E37" t="n">
        <v>64.3</v>
      </c>
      <c r="F37" t="n">
        <v>64.3</v>
      </c>
      <c r="G37" t="n">
        <v>69.3</v>
      </c>
      <c r="H37" t="n">
        <v>69.3</v>
      </c>
      <c r="I37" t="n">
        <v>77</v>
      </c>
      <c r="J37" t="n">
        <v>77</v>
      </c>
      <c r="K37" t="n">
        <v>77</v>
      </c>
      <c r="L37" t="n">
        <v>77</v>
      </c>
      <c r="M37" t="n">
        <v>70</v>
      </c>
      <c r="N37" t="n">
        <v>70</v>
      </c>
      <c r="O37" t="n">
        <v>70</v>
      </c>
      <c r="P37" t="n">
        <v>70</v>
      </c>
      <c r="Q37" t="n">
        <v>70</v>
      </c>
      <c r="R37" t="n">
        <v>70</v>
      </c>
      <c r="S37" t="n">
        <v>70</v>
      </c>
      <c r="T37" t="n">
        <v>70</v>
      </c>
      <c r="U37" t="n">
        <v>70</v>
      </c>
      <c r="V37" t="n">
        <v>70</v>
      </c>
      <c r="W37" t="n">
        <v>70</v>
      </c>
    </row>
    <row r="38">
      <c r="A38" s="5" t="inlineStr">
        <is>
          <t>Gezeichnetes Kapital (in Mio.)</t>
        </is>
      </c>
      <c r="B38" s="5" t="inlineStr">
        <is>
          <t>Subscribed Capital in M</t>
        </is>
      </c>
      <c r="C38" t="n">
        <v>180.86</v>
      </c>
      <c r="D38" t="n">
        <v>180.86</v>
      </c>
      <c r="E38" t="n">
        <v>164.61</v>
      </c>
      <c r="F38" t="n">
        <v>164.61</v>
      </c>
      <c r="G38" t="n">
        <v>177.43</v>
      </c>
      <c r="H38" t="n">
        <v>177.43</v>
      </c>
      <c r="I38" t="n">
        <v>197.12</v>
      </c>
      <c r="J38" t="n">
        <v>197.1</v>
      </c>
      <c r="K38" t="n">
        <v>197.1</v>
      </c>
      <c r="L38" t="n">
        <v>197.1</v>
      </c>
      <c r="M38" t="n">
        <v>179.2</v>
      </c>
      <c r="N38" t="n">
        <v>179.2</v>
      </c>
      <c r="O38" t="n">
        <v>179.2</v>
      </c>
      <c r="P38" t="n">
        <v>179.2</v>
      </c>
      <c r="Q38" t="n">
        <v>179.2</v>
      </c>
      <c r="R38" t="n">
        <v>179.2</v>
      </c>
      <c r="S38" t="n">
        <v>179.2</v>
      </c>
      <c r="T38" t="n">
        <v>179.2</v>
      </c>
      <c r="U38" t="n">
        <v>179.2</v>
      </c>
      <c r="V38" t="n">
        <v>179.2</v>
      </c>
      <c r="W38" t="n">
        <v>179.2</v>
      </c>
    </row>
    <row r="39">
      <c r="A39" s="5" t="inlineStr">
        <is>
          <t>Ergebnis je Aktie (brutto)</t>
        </is>
      </c>
      <c r="B39" s="5" t="inlineStr">
        <is>
          <t>Earnings per share</t>
        </is>
      </c>
      <c r="C39" t="n">
        <v>-8.880000000000001</v>
      </c>
      <c r="D39" t="n">
        <v>13.85</v>
      </c>
      <c r="E39" t="n">
        <v>12.81</v>
      </c>
      <c r="F39" t="n">
        <v>9.65</v>
      </c>
      <c r="G39" t="n">
        <v>7.55</v>
      </c>
      <c r="H39" t="n">
        <v>-2.56</v>
      </c>
      <c r="I39" t="n">
        <v>10.39</v>
      </c>
      <c r="J39" t="n">
        <v>7.1</v>
      </c>
      <c r="K39" t="n">
        <v>-1.65</v>
      </c>
      <c r="L39" t="n">
        <v>9.83</v>
      </c>
      <c r="M39" t="n">
        <v>8.58</v>
      </c>
      <c r="N39" t="n">
        <v>7.43</v>
      </c>
      <c r="O39" t="n">
        <v>7.16</v>
      </c>
      <c r="P39" t="n">
        <v>4.83</v>
      </c>
      <c r="Q39" t="n">
        <v>4.7</v>
      </c>
      <c r="R39" t="n">
        <v>2.68</v>
      </c>
      <c r="S39" t="n">
        <v>2.28</v>
      </c>
      <c r="T39" t="n">
        <v>1.73</v>
      </c>
      <c r="U39" t="n">
        <v>1.12</v>
      </c>
      <c r="V39" t="n">
        <v>2.93</v>
      </c>
      <c r="W39" t="n">
        <v>4.3</v>
      </c>
    </row>
    <row r="40">
      <c r="A40" s="5" t="inlineStr">
        <is>
          <t>Ergebnis je Aktie (unverwässert)</t>
        </is>
      </c>
      <c r="B40" s="5" t="inlineStr">
        <is>
          <t>Basic Earnings per share</t>
        </is>
      </c>
      <c r="C40" t="n">
        <v>-2.92</v>
      </c>
      <c r="D40" t="n">
        <v>8.27</v>
      </c>
      <c r="E40" t="n">
        <v>6.55</v>
      </c>
      <c r="F40" t="n">
        <v>4.98</v>
      </c>
      <c r="G40" t="n">
        <v>3.11</v>
      </c>
      <c r="H40" t="n">
        <v>3.64</v>
      </c>
      <c r="I40" t="n">
        <v>2.37</v>
      </c>
      <c r="J40" t="n">
        <v>2.15</v>
      </c>
      <c r="K40" t="n">
        <v>-2.18</v>
      </c>
      <c r="L40" t="n">
        <v>4.31</v>
      </c>
      <c r="M40" t="n">
        <v>2.88</v>
      </c>
      <c r="N40" t="n">
        <v>2.52</v>
      </c>
      <c r="O40" t="n">
        <v>2.07</v>
      </c>
      <c r="P40" t="n">
        <v>1.37</v>
      </c>
      <c r="Q40" t="n">
        <v>0.99</v>
      </c>
      <c r="R40" t="n">
        <v>0.65</v>
      </c>
      <c r="S40" t="n">
        <v>0.26</v>
      </c>
      <c r="T40" t="n">
        <v>0.6899999999999999</v>
      </c>
      <c r="U40" t="n">
        <v>0.38</v>
      </c>
      <c r="V40" t="n">
        <v>1.9</v>
      </c>
      <c r="W40" t="n">
        <v>2.91</v>
      </c>
    </row>
    <row r="41">
      <c r="A41" s="5" t="inlineStr">
        <is>
          <t>Ergebnis je Aktie (verwässert)</t>
        </is>
      </c>
      <c r="B41" s="5" t="inlineStr">
        <is>
          <t>Diluted Earnings per share</t>
        </is>
      </c>
      <c r="C41" t="n">
        <v>-2.92</v>
      </c>
      <c r="D41" t="n">
        <v>8.27</v>
      </c>
      <c r="E41" t="n">
        <v>6.55</v>
      </c>
      <c r="F41" t="n">
        <v>4.98</v>
      </c>
      <c r="G41" t="n">
        <v>3.11</v>
      </c>
      <c r="H41" t="n">
        <v>3.64</v>
      </c>
      <c r="I41" t="n">
        <v>2.37</v>
      </c>
      <c r="J41" t="n">
        <v>2.15</v>
      </c>
      <c r="K41" t="n">
        <v>-2.18</v>
      </c>
      <c r="L41" t="n">
        <v>4.31</v>
      </c>
      <c r="M41" t="n">
        <v>2.88</v>
      </c>
      <c r="N41" t="n">
        <v>2.52</v>
      </c>
      <c r="O41" t="n">
        <v>2.07</v>
      </c>
      <c r="P41" t="n">
        <v>1.37</v>
      </c>
      <c r="Q41" t="n">
        <v>0.99</v>
      </c>
      <c r="R41" t="n">
        <v>0.65</v>
      </c>
      <c r="S41" t="n">
        <v>0.26</v>
      </c>
      <c r="T41" t="n">
        <v>0.6899999999999999</v>
      </c>
      <c r="U41" t="n">
        <v>0.38</v>
      </c>
      <c r="V41" t="n">
        <v>1.9</v>
      </c>
      <c r="W41" t="n">
        <v>2.91</v>
      </c>
    </row>
    <row r="42">
      <c r="A42" s="5" t="inlineStr">
        <is>
          <t>Dividende je Aktie</t>
        </is>
      </c>
      <c r="B42" s="5" t="inlineStr">
        <is>
          <t>Dividend per share</t>
        </is>
      </c>
      <c r="C42" t="n">
        <v>5.8</v>
      </c>
      <c r="D42" t="n">
        <v>4.98</v>
      </c>
      <c r="E42" t="n">
        <v>3.38</v>
      </c>
      <c r="F42" t="n">
        <v>2.6</v>
      </c>
      <c r="G42" t="n">
        <v>2</v>
      </c>
      <c r="H42" t="n">
        <v>1.9</v>
      </c>
      <c r="I42" t="n">
        <v>1.5</v>
      </c>
      <c r="J42" t="n">
        <v>1</v>
      </c>
      <c r="K42" t="inlineStr">
        <is>
          <t>-</t>
        </is>
      </c>
      <c r="L42" t="n">
        <v>2</v>
      </c>
      <c r="M42" t="n">
        <v>1.5</v>
      </c>
      <c r="N42" t="n">
        <v>1.4</v>
      </c>
      <c r="O42" t="n">
        <v>1.3</v>
      </c>
      <c r="P42" t="n">
        <v>1.1</v>
      </c>
      <c r="Q42" t="n">
        <v>0.9</v>
      </c>
      <c r="R42" t="n">
        <v>0.75</v>
      </c>
      <c r="S42" t="n">
        <v>0.65</v>
      </c>
      <c r="T42" t="n">
        <v>0.55</v>
      </c>
      <c r="U42" t="n">
        <v>0.5</v>
      </c>
      <c r="V42" t="n">
        <v>0.85</v>
      </c>
      <c r="W42" t="n">
        <v>0.85</v>
      </c>
    </row>
    <row r="43">
      <c r="A43" s="5" t="inlineStr">
        <is>
          <t>Dividendenausschüttung in Mio</t>
        </is>
      </c>
      <c r="B43" s="5" t="inlineStr">
        <is>
          <t>Dividend Payment in M</t>
        </is>
      </c>
      <c r="C43" t="n">
        <v>408000000</v>
      </c>
      <c r="D43" t="n">
        <v>352</v>
      </c>
      <c r="E43" t="n">
        <v>217</v>
      </c>
      <c r="F43" t="n">
        <v>167</v>
      </c>
      <c r="G43" t="n">
        <v>139</v>
      </c>
      <c r="H43" t="n">
        <v>132</v>
      </c>
      <c r="I43" t="n">
        <v>115.5</v>
      </c>
      <c r="J43" t="n">
        <v>77</v>
      </c>
      <c r="K43" t="inlineStr">
        <is>
          <t>-</t>
        </is>
      </c>
      <c r="L43" t="n">
        <v>154</v>
      </c>
      <c r="M43" t="n">
        <v>105</v>
      </c>
      <c r="N43" t="n">
        <v>98</v>
      </c>
      <c r="O43" t="n">
        <v>91</v>
      </c>
      <c r="P43" t="n">
        <v>77</v>
      </c>
      <c r="Q43" t="n">
        <v>63</v>
      </c>
      <c r="R43" t="n">
        <v>52.5</v>
      </c>
      <c r="S43" t="n">
        <v>46</v>
      </c>
      <c r="T43" t="n">
        <v>39</v>
      </c>
      <c r="U43" t="n">
        <v>35</v>
      </c>
      <c r="V43" t="n">
        <v>60</v>
      </c>
      <c r="W43" t="n">
        <v>60</v>
      </c>
    </row>
    <row r="44">
      <c r="A44" s="5" t="inlineStr">
        <is>
          <t>Umsatz</t>
        </is>
      </c>
      <c r="B44" s="5" t="inlineStr">
        <is>
          <t>Revenue</t>
        </is>
      </c>
      <c r="C44" t="n">
        <v>365.92</v>
      </c>
      <c r="D44" t="n">
        <v>338.04</v>
      </c>
      <c r="E44" t="n">
        <v>351.96</v>
      </c>
      <c r="F44" t="n">
        <v>309.62</v>
      </c>
      <c r="G44" t="n">
        <v>304.42</v>
      </c>
      <c r="H44" t="n">
        <v>318.89</v>
      </c>
      <c r="I44" t="n">
        <v>333.68</v>
      </c>
      <c r="J44" t="n">
        <v>331.53</v>
      </c>
      <c r="K44" t="n">
        <v>302.37</v>
      </c>
      <c r="L44" t="n">
        <v>261.81</v>
      </c>
      <c r="M44" t="n">
        <v>259.98</v>
      </c>
      <c r="N44" t="n">
        <v>272.9</v>
      </c>
      <c r="O44" t="n">
        <v>235.03</v>
      </c>
      <c r="P44" t="n">
        <v>221.54</v>
      </c>
      <c r="Q44" t="n">
        <v>195.05</v>
      </c>
      <c r="R44" t="n">
        <v>170.62</v>
      </c>
      <c r="S44" t="n">
        <v>150.49</v>
      </c>
      <c r="T44" t="n">
        <v>171.53</v>
      </c>
      <c r="U44" t="n">
        <v>173.87</v>
      </c>
      <c r="V44" t="n">
        <v>136.94</v>
      </c>
      <c r="W44" t="n">
        <v>72.65000000000001</v>
      </c>
    </row>
    <row r="45">
      <c r="A45" s="5" t="inlineStr">
        <is>
          <t>Buchwert je Aktie</t>
        </is>
      </c>
      <c r="B45" s="5" t="inlineStr">
        <is>
          <t>Book value per share</t>
        </is>
      </c>
      <c r="C45" t="n">
        <v>22.43</v>
      </c>
      <c r="D45" t="n">
        <v>34.9</v>
      </c>
      <c r="E45" t="n">
        <v>39.41</v>
      </c>
      <c r="F45" t="n">
        <v>40.21</v>
      </c>
      <c r="G45" t="n">
        <v>45.41</v>
      </c>
      <c r="H45" t="n">
        <v>44.9</v>
      </c>
      <c r="I45" t="n">
        <v>29.42</v>
      </c>
      <c r="J45" t="n">
        <v>34.29</v>
      </c>
      <c r="K45" t="n">
        <v>33.75</v>
      </c>
      <c r="L45" t="n">
        <v>38.51</v>
      </c>
      <c r="M45" t="n">
        <v>31.57</v>
      </c>
      <c r="N45" t="n">
        <v>28.09</v>
      </c>
      <c r="O45" t="n">
        <v>32.82</v>
      </c>
      <c r="P45" t="n">
        <v>25.82</v>
      </c>
      <c r="Q45" t="n">
        <v>25.04</v>
      </c>
      <c r="R45" t="n">
        <v>22.12</v>
      </c>
      <c r="S45" t="n">
        <v>22.69</v>
      </c>
      <c r="T45" t="n">
        <v>22.46</v>
      </c>
      <c r="U45" t="n">
        <v>25.87</v>
      </c>
      <c r="V45" t="n">
        <v>25.39</v>
      </c>
      <c r="W45" t="n">
        <v>28.08</v>
      </c>
    </row>
    <row r="46">
      <c r="A46" s="5" t="inlineStr">
        <is>
          <t>Cashflow je Aktie</t>
        </is>
      </c>
      <c r="B46" s="5" t="inlineStr">
        <is>
          <t>Cashflow per share</t>
        </is>
      </c>
      <c r="C46" t="n">
        <v>22.67</v>
      </c>
      <c r="D46" t="n">
        <v>19.46</v>
      </c>
      <c r="E46" t="n">
        <v>21.34</v>
      </c>
      <c r="F46" t="n">
        <v>18.25</v>
      </c>
      <c r="G46" t="n">
        <v>16.38</v>
      </c>
      <c r="H46" t="n">
        <v>10.91</v>
      </c>
      <c r="I46" t="n">
        <v>2.69</v>
      </c>
      <c r="J46" t="n">
        <v>13.06</v>
      </c>
      <c r="K46" t="n">
        <v>13.32</v>
      </c>
      <c r="L46" t="n">
        <v>13.45</v>
      </c>
      <c r="M46" t="n">
        <v>13.56</v>
      </c>
      <c r="N46" t="n">
        <v>3.8</v>
      </c>
      <c r="O46" t="n">
        <v>8.699999999999999</v>
      </c>
      <c r="P46" t="n">
        <v>12.95</v>
      </c>
      <c r="Q46" t="n">
        <v>9.08</v>
      </c>
      <c r="R46" t="n">
        <v>4.44</v>
      </c>
      <c r="S46" t="n">
        <v>4.97</v>
      </c>
      <c r="T46" t="n">
        <v>7.19</v>
      </c>
      <c r="U46" t="n">
        <v>3.33</v>
      </c>
      <c r="V46" t="n">
        <v>-2.83</v>
      </c>
      <c r="W46" t="n">
        <v>3.66</v>
      </c>
    </row>
    <row r="47">
      <c r="A47" s="5" t="inlineStr">
        <is>
          <t>Bilanzsumme je Aktie</t>
        </is>
      </c>
      <c r="B47" s="5" t="inlineStr">
        <is>
          <t>Total assets per share</t>
        </is>
      </c>
      <c r="C47" t="n">
        <v>253.38</v>
      </c>
      <c r="D47" t="n">
        <v>204.5</v>
      </c>
      <c r="E47" t="n">
        <v>207.6</v>
      </c>
      <c r="F47" t="n">
        <v>218.51</v>
      </c>
      <c r="G47" t="n">
        <v>191.49</v>
      </c>
      <c r="H47" t="n">
        <v>219.61</v>
      </c>
      <c r="I47" t="n">
        <v>191.65</v>
      </c>
      <c r="J47" t="n">
        <v>220.29</v>
      </c>
      <c r="K47" t="n">
        <v>205.14</v>
      </c>
      <c r="L47" t="n">
        <v>194.62</v>
      </c>
      <c r="M47" t="n">
        <v>179.29</v>
      </c>
      <c r="N47" t="n">
        <v>172.85</v>
      </c>
      <c r="O47" t="n">
        <v>152.24</v>
      </c>
      <c r="P47" t="n">
        <v>119.36</v>
      </c>
      <c r="Q47" t="n">
        <v>115.65</v>
      </c>
      <c r="R47" t="n">
        <v>104.08</v>
      </c>
      <c r="S47" t="n">
        <v>105.7</v>
      </c>
      <c r="T47" t="n">
        <v>108.73</v>
      </c>
      <c r="U47" t="n">
        <v>114.51</v>
      </c>
      <c r="V47" t="n">
        <v>93.84999999999999</v>
      </c>
      <c r="W47" t="inlineStr">
        <is>
          <t>-</t>
        </is>
      </c>
    </row>
    <row r="48">
      <c r="A48" s="5" t="inlineStr">
        <is>
          <t>Personal am Ende des Jahres</t>
        </is>
      </c>
      <c r="B48" s="5" t="inlineStr">
        <is>
          <t>Staff at the end of year</t>
        </is>
      </c>
      <c r="C48" t="n">
        <v>53262</v>
      </c>
      <c r="D48" t="n">
        <v>55777</v>
      </c>
      <c r="E48" t="n">
        <v>53890</v>
      </c>
      <c r="F48" t="n">
        <v>51490</v>
      </c>
      <c r="G48" t="n">
        <v>47129</v>
      </c>
      <c r="H48" t="n">
        <v>68426</v>
      </c>
      <c r="I48" t="n">
        <v>66178</v>
      </c>
      <c r="J48" t="n">
        <v>70657</v>
      </c>
      <c r="K48" t="n">
        <v>75449</v>
      </c>
      <c r="L48" t="n">
        <v>70657</v>
      </c>
      <c r="M48" t="n">
        <v>66178</v>
      </c>
      <c r="N48" t="n">
        <v>64527</v>
      </c>
      <c r="O48" t="n">
        <v>52449</v>
      </c>
      <c r="P48" t="n">
        <v>46847</v>
      </c>
      <c r="Q48" t="n">
        <v>41469</v>
      </c>
      <c r="R48" t="n">
        <v>36409</v>
      </c>
      <c r="S48" t="n">
        <v>34039</v>
      </c>
      <c r="T48" t="n">
        <v>33100</v>
      </c>
      <c r="U48" t="n">
        <v>36962</v>
      </c>
      <c r="V48" t="n">
        <v>41004</v>
      </c>
      <c r="W48" t="n">
        <v>37345</v>
      </c>
    </row>
    <row r="49">
      <c r="A49" s="5" t="inlineStr">
        <is>
          <t>Personalaufwand in Mio. EUR</t>
        </is>
      </c>
      <c r="B49" s="5" t="inlineStr">
        <is>
          <t>Personnel expenses in M</t>
        </is>
      </c>
      <c r="C49" t="n">
        <v>4389</v>
      </c>
      <c r="D49" t="n">
        <v>4168</v>
      </c>
      <c r="E49" t="n">
        <v>4120</v>
      </c>
      <c r="F49" t="n">
        <v>3285</v>
      </c>
      <c r="G49" t="n">
        <v>3656</v>
      </c>
      <c r="H49" t="n">
        <v>4416</v>
      </c>
      <c r="I49" t="n">
        <v>3501</v>
      </c>
      <c r="J49" t="n">
        <v>4081</v>
      </c>
      <c r="K49" t="n">
        <v>4864</v>
      </c>
      <c r="L49" t="n">
        <v>4081</v>
      </c>
      <c r="M49" t="n">
        <v>3501</v>
      </c>
      <c r="N49" t="n">
        <v>3266</v>
      </c>
      <c r="O49" t="n">
        <v>2807</v>
      </c>
      <c r="P49" t="n">
        <v>2584</v>
      </c>
      <c r="Q49" t="n">
        <v>2161</v>
      </c>
      <c r="R49" t="n">
        <v>1835</v>
      </c>
      <c r="S49" t="n">
        <v>1579</v>
      </c>
      <c r="T49" t="n">
        <v>1677</v>
      </c>
      <c r="U49" t="n">
        <v>1639</v>
      </c>
      <c r="V49" t="n">
        <v>1175</v>
      </c>
      <c r="W49" t="n">
        <v>916</v>
      </c>
    </row>
    <row r="50">
      <c r="A50" s="5" t="inlineStr">
        <is>
          <t>Aufwand je Mitarbeiter in EUR</t>
        </is>
      </c>
      <c r="B50" s="5" t="inlineStr">
        <is>
          <t>Effort per employee</t>
        </is>
      </c>
      <c r="C50" t="n">
        <v>82398</v>
      </c>
      <c r="D50" t="n">
        <v>74728</v>
      </c>
      <c r="E50" t="n">
        <v>76452</v>
      </c>
      <c r="F50" t="n">
        <v>63799</v>
      </c>
      <c r="G50" t="n">
        <v>77568</v>
      </c>
      <c r="H50" t="n">
        <v>64534</v>
      </c>
      <c r="I50" t="n">
        <v>52903</v>
      </c>
      <c r="J50" t="n">
        <v>57758</v>
      </c>
      <c r="K50" t="n">
        <v>64467</v>
      </c>
      <c r="L50" t="n">
        <v>57758</v>
      </c>
      <c r="M50" t="n">
        <v>52903</v>
      </c>
      <c r="N50" t="n">
        <v>50611</v>
      </c>
      <c r="O50" t="n">
        <v>53515</v>
      </c>
      <c r="P50" t="n">
        <v>55156</v>
      </c>
      <c r="Q50" t="n">
        <v>52121</v>
      </c>
      <c r="R50" t="n">
        <v>50389</v>
      </c>
      <c r="S50" t="n">
        <v>46388</v>
      </c>
      <c r="T50" t="n">
        <v>50665</v>
      </c>
      <c r="U50" t="n">
        <v>44343</v>
      </c>
      <c r="V50" t="n">
        <v>28656</v>
      </c>
      <c r="W50" t="inlineStr">
        <is>
          <t>-</t>
        </is>
      </c>
    </row>
    <row r="51">
      <c r="A51" s="5" t="inlineStr">
        <is>
          <t>Umsatz je Aktie</t>
        </is>
      </c>
      <c r="B51" s="5" t="inlineStr">
        <is>
          <t>Revenue per share</t>
        </is>
      </c>
      <c r="C51" t="n">
        <v>485371</v>
      </c>
      <c r="D51" t="n">
        <v>428175</v>
      </c>
      <c r="E51" t="n">
        <v>419947</v>
      </c>
      <c r="F51" t="n">
        <v>386645</v>
      </c>
      <c r="G51" t="n">
        <v>447636</v>
      </c>
      <c r="H51" t="n">
        <v>322963</v>
      </c>
      <c r="I51" t="n">
        <v>388245</v>
      </c>
      <c r="J51" t="n">
        <v>319148</v>
      </c>
      <c r="K51" t="n">
        <v>308582</v>
      </c>
      <c r="L51" t="n">
        <v>285312</v>
      </c>
      <c r="M51" t="n">
        <v>274990</v>
      </c>
      <c r="N51" t="n">
        <v>296046</v>
      </c>
      <c r="O51" t="n">
        <v>313672</v>
      </c>
      <c r="P51" t="n">
        <v>331035</v>
      </c>
      <c r="Q51" t="n">
        <v>329238</v>
      </c>
      <c r="R51" t="n">
        <v>328042</v>
      </c>
      <c r="S51" t="n">
        <v>309480</v>
      </c>
      <c r="T51" t="n">
        <v>362755</v>
      </c>
      <c r="U51" t="n">
        <v>329283</v>
      </c>
      <c r="V51" t="n">
        <v>240432</v>
      </c>
      <c r="W51" t="n">
        <v>225572</v>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Gewinn je Mitarbeiter in EUR</t>
        </is>
      </c>
      <c r="B53" s="5" t="inlineStr">
        <is>
          <t>Earnings per employee</t>
        </is>
      </c>
      <c r="C53" t="n">
        <v>-3871</v>
      </c>
      <c r="D53" t="n">
        <v>9701</v>
      </c>
      <c r="E53" t="n">
        <v>7807</v>
      </c>
      <c r="F53" t="n">
        <v>6225</v>
      </c>
      <c r="G53" t="n">
        <v>4420</v>
      </c>
      <c r="H53" t="n">
        <v>3678</v>
      </c>
      <c r="I53" t="n">
        <v>2587</v>
      </c>
      <c r="J53" t="n">
        <v>2238</v>
      </c>
      <c r="K53" t="n">
        <v>-2125</v>
      </c>
      <c r="L53" t="n">
        <v>4076</v>
      </c>
      <c r="M53" t="n">
        <v>2950</v>
      </c>
      <c r="N53" t="n">
        <v>2714</v>
      </c>
      <c r="O53" t="n">
        <v>2683</v>
      </c>
      <c r="P53" t="n">
        <v>1902</v>
      </c>
      <c r="Q53" t="n">
        <v>1514</v>
      </c>
      <c r="R53" t="n">
        <v>1132</v>
      </c>
      <c r="S53" t="n">
        <v>475.92</v>
      </c>
      <c r="T53" t="n">
        <v>1308</v>
      </c>
      <c r="U53" t="n">
        <v>646.61</v>
      </c>
      <c r="V53" t="n">
        <v>2997</v>
      </c>
      <c r="W53" t="n">
        <v>5463</v>
      </c>
    </row>
    <row r="54">
      <c r="A54" s="5" t="inlineStr">
        <is>
          <t>KGV (Kurs/Gewinn)</t>
        </is>
      </c>
      <c r="B54" s="5" t="inlineStr">
        <is>
          <t>PE (price/earnings)</t>
        </is>
      </c>
      <c r="C54" t="inlineStr">
        <is>
          <t>-</t>
        </is>
      </c>
      <c r="D54" t="n">
        <v>14.2</v>
      </c>
      <c r="E54" t="n">
        <v>22.5</v>
      </c>
      <c r="F54" t="n">
        <v>26.7</v>
      </c>
      <c r="G54" t="n">
        <v>27.6</v>
      </c>
      <c r="H54" t="n">
        <v>16.1</v>
      </c>
      <c r="I54" t="n">
        <v>26.2</v>
      </c>
      <c r="J54" t="n">
        <v>20.4</v>
      </c>
      <c r="K54" t="inlineStr">
        <is>
          <t>-</t>
        </is>
      </c>
      <c r="L54" t="n">
        <v>14.7</v>
      </c>
      <c r="M54" t="n">
        <v>18.5</v>
      </c>
      <c r="N54" t="n">
        <v>14.2</v>
      </c>
      <c r="O54" t="n">
        <v>44.4</v>
      </c>
      <c r="P54" t="n">
        <v>40.3</v>
      </c>
      <c r="Q54" t="n">
        <v>38.2</v>
      </c>
      <c r="R54" t="n">
        <v>36.9</v>
      </c>
      <c r="S54" t="n">
        <v>88.5</v>
      </c>
      <c r="T54" t="n">
        <v>18.6</v>
      </c>
      <c r="U54" t="n">
        <v>42.1</v>
      </c>
      <c r="V54" t="n">
        <v>11</v>
      </c>
      <c r="W54" t="n">
        <v>11.4</v>
      </c>
    </row>
    <row r="55">
      <c r="A55" s="5" t="inlineStr">
        <is>
          <t>KUV (Kurs/Umsatz)</t>
        </is>
      </c>
      <c r="B55" s="5" t="inlineStr">
        <is>
          <t>PS (price/sales)</t>
        </is>
      </c>
      <c r="C55" t="n">
        <v>0.31</v>
      </c>
      <c r="D55" t="n">
        <v>0.35</v>
      </c>
      <c r="E55" t="n">
        <v>0.42</v>
      </c>
      <c r="F55" t="n">
        <v>0.43</v>
      </c>
      <c r="G55" t="n">
        <v>0.28</v>
      </c>
      <c r="H55" t="n">
        <v>0.18</v>
      </c>
      <c r="I55" t="n">
        <v>0.19</v>
      </c>
      <c r="J55" t="n">
        <v>0.13</v>
      </c>
      <c r="K55" t="n">
        <v>0.15</v>
      </c>
      <c r="L55" t="n">
        <v>0.24</v>
      </c>
      <c r="M55" t="n">
        <v>0.2</v>
      </c>
      <c r="N55" t="n">
        <v>0.13</v>
      </c>
      <c r="O55" t="n">
        <v>0.39</v>
      </c>
      <c r="P55" t="n">
        <v>0.25</v>
      </c>
      <c r="Q55" t="n">
        <v>0.19</v>
      </c>
      <c r="R55" t="n">
        <v>0.14</v>
      </c>
      <c r="S55" t="n">
        <v>0.15</v>
      </c>
      <c r="T55" t="n">
        <v>0.07000000000000001</v>
      </c>
      <c r="U55" t="n">
        <v>0.09</v>
      </c>
      <c r="V55" t="n">
        <v>0.15</v>
      </c>
      <c r="W55" t="n">
        <v>0.46</v>
      </c>
    </row>
    <row r="56">
      <c r="A56" s="5" t="inlineStr">
        <is>
          <t>KBV (Kurs/Buchwert)</t>
        </is>
      </c>
      <c r="B56" s="5" t="inlineStr">
        <is>
          <t>PB (price/book value)</t>
        </is>
      </c>
      <c r="C56" t="n">
        <v>6.3</v>
      </c>
      <c r="D56" t="n">
        <v>4.36</v>
      </c>
      <c r="E56" t="n">
        <v>5.31</v>
      </c>
      <c r="F56" t="n">
        <v>4.69</v>
      </c>
      <c r="G56" t="n">
        <v>2.78</v>
      </c>
      <c r="H56" t="n">
        <v>1.86</v>
      </c>
      <c r="I56" t="n">
        <v>2.11</v>
      </c>
      <c r="J56" t="n">
        <v>1.28</v>
      </c>
      <c r="K56" t="n">
        <v>1.32</v>
      </c>
      <c r="L56" t="n">
        <v>1.65</v>
      </c>
      <c r="M56" t="n">
        <v>1.68</v>
      </c>
      <c r="N56" t="n">
        <v>1.27</v>
      </c>
      <c r="O56" t="n">
        <v>2.8</v>
      </c>
      <c r="P56" t="n">
        <v>2.14</v>
      </c>
      <c r="Q56" t="n">
        <v>1.51</v>
      </c>
      <c r="R56" t="n">
        <v>1.08</v>
      </c>
      <c r="S56" t="n">
        <v>1.01</v>
      </c>
      <c r="T56" t="n">
        <v>0.57</v>
      </c>
      <c r="U56" t="n">
        <v>0.62</v>
      </c>
      <c r="V56" t="n">
        <v>0.82</v>
      </c>
      <c r="W56" t="n">
        <v>1.18</v>
      </c>
    </row>
    <row r="57">
      <c r="A57" s="5" t="inlineStr">
        <is>
          <t>KCV (Kurs/Cashflow)</t>
        </is>
      </c>
      <c r="B57" s="5" t="inlineStr">
        <is>
          <t>PC (price/cashflow)</t>
        </is>
      </c>
      <c r="C57" t="n">
        <v>5.01</v>
      </c>
      <c r="D57" t="n">
        <v>6.05</v>
      </c>
      <c r="E57" t="n">
        <v>6.92</v>
      </c>
      <c r="F57" t="n">
        <v>7.29</v>
      </c>
      <c r="G57" t="n">
        <v>5.24</v>
      </c>
      <c r="H57" t="n">
        <v>5.36</v>
      </c>
      <c r="I57" t="n">
        <v>23.11</v>
      </c>
      <c r="J57" t="n">
        <v>3.36</v>
      </c>
      <c r="K57" t="n">
        <v>3.35</v>
      </c>
      <c r="L57" t="n">
        <v>4.72</v>
      </c>
      <c r="M57" t="n">
        <v>3.92</v>
      </c>
      <c r="N57" t="n">
        <v>9.4</v>
      </c>
      <c r="O57" t="n">
        <v>10.57</v>
      </c>
      <c r="P57" t="n">
        <v>4.26</v>
      </c>
      <c r="Q57" t="n">
        <v>4.17</v>
      </c>
      <c r="R57" t="n">
        <v>5.4</v>
      </c>
      <c r="S57" t="n">
        <v>4.63</v>
      </c>
      <c r="T57" t="n">
        <v>1.78</v>
      </c>
      <c r="U57" t="n">
        <v>4.8</v>
      </c>
      <c r="V57" t="n">
        <v>-7.4</v>
      </c>
      <c r="W57" t="n">
        <v>9.07</v>
      </c>
    </row>
    <row r="58">
      <c r="A58" s="5" t="inlineStr">
        <is>
          <t>Dividendenrendite in %</t>
        </is>
      </c>
      <c r="B58" s="5" t="inlineStr">
        <is>
          <t>Dividend Yield in %</t>
        </is>
      </c>
      <c r="C58" t="n">
        <v>5.1</v>
      </c>
      <c r="D58" t="n">
        <v>4.23</v>
      </c>
      <c r="E58" t="n">
        <v>2.29</v>
      </c>
      <c r="F58" t="n">
        <v>1.95</v>
      </c>
      <c r="G58" t="n">
        <v>2.33</v>
      </c>
      <c r="H58" t="n">
        <v>3.25</v>
      </c>
      <c r="I58" t="n">
        <v>2.42</v>
      </c>
      <c r="J58" t="n">
        <v>2.28</v>
      </c>
      <c r="K58" t="inlineStr">
        <is>
          <t>-</t>
        </is>
      </c>
      <c r="L58" t="n">
        <v>3.15</v>
      </c>
      <c r="M58" t="n">
        <v>2.82</v>
      </c>
      <c r="N58" t="n">
        <v>3.92</v>
      </c>
      <c r="O58" t="n">
        <v>1.41</v>
      </c>
      <c r="P58" t="n">
        <v>1.99</v>
      </c>
      <c r="Q58" t="n">
        <v>2.38</v>
      </c>
      <c r="R58" t="n">
        <v>3.13</v>
      </c>
      <c r="S58" t="n">
        <v>2.83</v>
      </c>
      <c r="T58" t="n">
        <v>4.3</v>
      </c>
      <c r="U58" t="n">
        <v>3.13</v>
      </c>
      <c r="V58" t="n">
        <v>4.07</v>
      </c>
      <c r="W58" t="n">
        <v>2.56</v>
      </c>
    </row>
    <row r="59">
      <c r="A59" s="5" t="inlineStr">
        <is>
          <t>Gewinnrendite in %</t>
        </is>
      </c>
      <c r="B59" s="5" t="inlineStr">
        <is>
          <t>Return on profit in %</t>
        </is>
      </c>
      <c r="C59" t="n">
        <v>-2.6</v>
      </c>
      <c r="D59" t="n">
        <v>7</v>
      </c>
      <c r="E59" t="n">
        <v>4.4</v>
      </c>
      <c r="F59" t="n">
        <v>3.7</v>
      </c>
      <c r="G59" t="n">
        <v>3.6</v>
      </c>
      <c r="H59" t="n">
        <v>6.2</v>
      </c>
      <c r="I59" t="n">
        <v>3.8</v>
      </c>
      <c r="J59" t="n">
        <v>4.9</v>
      </c>
      <c r="K59" t="n">
        <v>-4.9</v>
      </c>
      <c r="L59" t="n">
        <v>6.8</v>
      </c>
      <c r="M59" t="n">
        <v>5.4</v>
      </c>
      <c r="N59" t="n">
        <v>7.1</v>
      </c>
      <c r="O59" t="n">
        <v>2.3</v>
      </c>
      <c r="P59" t="n">
        <v>2.5</v>
      </c>
      <c r="Q59" t="n">
        <v>2.6</v>
      </c>
      <c r="R59" t="n">
        <v>2.7</v>
      </c>
      <c r="S59" t="n">
        <v>1.1</v>
      </c>
      <c r="T59" t="n">
        <v>5.4</v>
      </c>
      <c r="U59" t="n">
        <v>2.4</v>
      </c>
      <c r="V59" t="n">
        <v>9.1</v>
      </c>
      <c r="W59" t="n">
        <v>8.800000000000001</v>
      </c>
    </row>
    <row r="60">
      <c r="A60" s="5" t="inlineStr">
        <is>
          <t>Eigenkapitalrendite in %</t>
        </is>
      </c>
      <c r="B60" s="5" t="inlineStr">
        <is>
          <t>Return on Equity in %</t>
        </is>
      </c>
      <c r="C60" t="n">
        <v>-13.01</v>
      </c>
      <c r="D60" t="n">
        <v>21.95</v>
      </c>
      <c r="E60" t="n">
        <v>16.6</v>
      </c>
      <c r="F60" t="n">
        <v>12.4</v>
      </c>
      <c r="G60" t="n">
        <v>6.62</v>
      </c>
      <c r="H60" t="n">
        <v>8.09</v>
      </c>
      <c r="I60" t="n">
        <v>7.56</v>
      </c>
      <c r="J60" t="n">
        <v>5.99</v>
      </c>
      <c r="K60" t="n">
        <v>-6.17</v>
      </c>
      <c r="L60" t="n">
        <v>9.710000000000001</v>
      </c>
      <c r="M60" t="n">
        <v>8.83</v>
      </c>
      <c r="N60" t="n">
        <v>8.91</v>
      </c>
      <c r="O60" t="n">
        <v>6.12</v>
      </c>
      <c r="P60" t="n">
        <v>4.93</v>
      </c>
      <c r="Q60" t="n">
        <v>3.58</v>
      </c>
      <c r="R60" t="n">
        <v>2.66</v>
      </c>
      <c r="S60" t="n">
        <v>1.02</v>
      </c>
      <c r="T60" t="n">
        <v>2.75</v>
      </c>
      <c r="U60" t="n">
        <v>1.32</v>
      </c>
      <c r="V60" t="n">
        <v>6.92</v>
      </c>
      <c r="W60" t="n">
        <v>10.38</v>
      </c>
    </row>
    <row r="61">
      <c r="A61" s="5" t="inlineStr">
        <is>
          <t>Umsatzrendite in %</t>
        </is>
      </c>
      <c r="B61" s="5" t="inlineStr">
        <is>
          <t>Return on sales in %</t>
        </is>
      </c>
      <c r="C61" t="n">
        <v>-0.8</v>
      </c>
      <c r="D61" t="n">
        <v>2.27</v>
      </c>
      <c r="E61" t="n">
        <v>1.86</v>
      </c>
      <c r="F61" t="n">
        <v>1.61</v>
      </c>
      <c r="G61" t="n">
        <v>0.99</v>
      </c>
      <c r="H61" t="n">
        <v>1.14</v>
      </c>
      <c r="I61" t="n">
        <v>0.67</v>
      </c>
      <c r="J61" t="n">
        <v>0.62</v>
      </c>
      <c r="K61" t="n">
        <v>-0.6899999999999999</v>
      </c>
      <c r="L61" t="n">
        <v>1.43</v>
      </c>
      <c r="M61" t="n">
        <v>1.07</v>
      </c>
      <c r="N61" t="n">
        <v>0.92</v>
      </c>
      <c r="O61" t="n">
        <v>0.86</v>
      </c>
      <c r="P61" t="n">
        <v>0.57</v>
      </c>
      <c r="Q61" t="n">
        <v>0.46</v>
      </c>
      <c r="R61" t="n">
        <v>0.34</v>
      </c>
      <c r="S61" t="n">
        <v>0.15</v>
      </c>
      <c r="T61" t="n">
        <v>0.36</v>
      </c>
      <c r="U61" t="n">
        <v>0.2</v>
      </c>
      <c r="V61" t="n">
        <v>1.28</v>
      </c>
      <c r="W61" t="n">
        <v>4.01</v>
      </c>
    </row>
    <row r="62">
      <c r="A62" s="5" t="inlineStr">
        <is>
          <t>Gesamtkapitalrendite in %</t>
        </is>
      </c>
      <c r="B62" s="5" t="inlineStr">
        <is>
          <t>Total Return on Investment in %</t>
        </is>
      </c>
      <c r="C62" t="n">
        <v>0.15</v>
      </c>
      <c r="D62" t="n">
        <v>5.07</v>
      </c>
      <c r="E62" t="n">
        <v>4.69</v>
      </c>
      <c r="F62" t="n">
        <v>3.78</v>
      </c>
      <c r="G62" t="n">
        <v>3.83</v>
      </c>
      <c r="H62" t="n">
        <v>3.79</v>
      </c>
      <c r="I62" t="n">
        <v>3.51</v>
      </c>
      <c r="J62" t="n">
        <v>2.85</v>
      </c>
      <c r="K62" t="n">
        <v>0.74</v>
      </c>
      <c r="L62" t="n">
        <v>1.92</v>
      </c>
      <c r="M62" t="n">
        <v>1.56</v>
      </c>
      <c r="N62" t="n">
        <v>1.45</v>
      </c>
      <c r="O62" t="n">
        <v>1.32</v>
      </c>
      <c r="P62" t="n">
        <v>1.07</v>
      </c>
      <c r="Q62" t="n">
        <v>0.78</v>
      </c>
      <c r="R62" t="n">
        <v>0.57</v>
      </c>
      <c r="S62" t="n">
        <v>0.22</v>
      </c>
      <c r="T62" t="n">
        <v>0.57</v>
      </c>
      <c r="U62" t="n">
        <v>0.3</v>
      </c>
      <c r="V62" t="n">
        <v>1.87</v>
      </c>
      <c r="W62" t="n">
        <v>3.41</v>
      </c>
    </row>
    <row r="63">
      <c r="A63" s="5" t="inlineStr">
        <is>
          <t>Return on Investment in %</t>
        </is>
      </c>
      <c r="B63" s="5" t="inlineStr">
        <is>
          <t>Return on Investment in %</t>
        </is>
      </c>
      <c r="C63" t="n">
        <v>-1.15</v>
      </c>
      <c r="D63" t="n">
        <v>3.75</v>
      </c>
      <c r="E63" t="n">
        <v>3.15</v>
      </c>
      <c r="F63" t="n">
        <v>2.28</v>
      </c>
      <c r="G63" t="n">
        <v>1.57</v>
      </c>
      <c r="H63" t="n">
        <v>1.65</v>
      </c>
      <c r="I63" t="n">
        <v>1.16</v>
      </c>
      <c r="J63" t="n">
        <v>0.93</v>
      </c>
      <c r="K63" t="n">
        <v>-1.01</v>
      </c>
      <c r="L63" t="n">
        <v>1.92</v>
      </c>
      <c r="M63" t="n">
        <v>1.56</v>
      </c>
      <c r="N63" t="n">
        <v>1.45</v>
      </c>
      <c r="O63" t="n">
        <v>1.32</v>
      </c>
      <c r="P63" t="n">
        <v>1.07</v>
      </c>
      <c r="Q63" t="n">
        <v>0.78</v>
      </c>
      <c r="R63" t="n">
        <v>0.57</v>
      </c>
      <c r="S63" t="n">
        <v>0.22</v>
      </c>
      <c r="T63" t="n">
        <v>0.57</v>
      </c>
      <c r="U63" t="n">
        <v>0.3</v>
      </c>
      <c r="V63" t="n">
        <v>1.87</v>
      </c>
      <c r="W63" t="n">
        <v>3.41</v>
      </c>
    </row>
    <row r="64">
      <c r="A64" s="5" t="inlineStr">
        <is>
          <t>Arbeitsintensität in %</t>
        </is>
      </c>
      <c r="B64" s="5" t="inlineStr">
        <is>
          <t>Work Intensity in %</t>
        </is>
      </c>
      <c r="C64" t="n">
        <v>66.12</v>
      </c>
      <c r="D64" t="n">
        <v>66.26000000000001</v>
      </c>
      <c r="E64" t="n">
        <v>70.33</v>
      </c>
      <c r="F64" t="n">
        <v>67.37</v>
      </c>
      <c r="G64" t="n">
        <v>68.87</v>
      </c>
      <c r="H64" t="n">
        <v>72.33</v>
      </c>
      <c r="I64" t="n">
        <v>74.39</v>
      </c>
      <c r="J64" t="n">
        <v>71.48</v>
      </c>
      <c r="K64" t="n">
        <v>66.98999999999999</v>
      </c>
      <c r="L64" t="n">
        <v>60.84</v>
      </c>
      <c r="M64" t="n">
        <v>58.93</v>
      </c>
      <c r="N64" t="n">
        <v>63.65</v>
      </c>
      <c r="O64" t="n">
        <v>60.05</v>
      </c>
      <c r="P64" t="n">
        <v>71.12</v>
      </c>
      <c r="Q64" t="n">
        <v>70.17</v>
      </c>
      <c r="R64" t="n">
        <v>66.05</v>
      </c>
      <c r="S64" t="n">
        <v>68.17</v>
      </c>
      <c r="T64" t="n">
        <v>64.39</v>
      </c>
      <c r="U64" t="n">
        <v>66.44</v>
      </c>
      <c r="V64" t="n">
        <v>59.44</v>
      </c>
      <c r="W64" t="n">
        <v>61.43</v>
      </c>
    </row>
    <row r="65">
      <c r="A65" s="5" t="inlineStr">
        <is>
          <t>Eigenkapitalquote in %</t>
        </is>
      </c>
      <c r="B65" s="5" t="inlineStr">
        <is>
          <t>Equity Ratio in %</t>
        </is>
      </c>
      <c r="C65" t="n">
        <v>8.85</v>
      </c>
      <c r="D65" t="n">
        <v>17.06</v>
      </c>
      <c r="E65" t="n">
        <v>18.98</v>
      </c>
      <c r="F65" t="n">
        <v>18.4</v>
      </c>
      <c r="G65" t="n">
        <v>23.71</v>
      </c>
      <c r="H65" t="n">
        <v>20.44</v>
      </c>
      <c r="I65" t="n">
        <v>15.35</v>
      </c>
      <c r="J65" t="n">
        <v>15.57</v>
      </c>
      <c r="K65" t="n">
        <v>16.45</v>
      </c>
      <c r="L65" t="n">
        <v>19.79</v>
      </c>
      <c r="M65" t="n">
        <v>17.61</v>
      </c>
      <c r="N65" t="n">
        <v>16.25</v>
      </c>
      <c r="O65" t="n">
        <v>21.56</v>
      </c>
      <c r="P65" t="n">
        <v>21.63</v>
      </c>
      <c r="Q65" t="n">
        <v>21.66</v>
      </c>
      <c r="R65" t="n">
        <v>21.26</v>
      </c>
      <c r="S65" t="n">
        <v>21.47</v>
      </c>
      <c r="T65" t="n">
        <v>20.66</v>
      </c>
      <c r="U65" t="n">
        <v>22.59</v>
      </c>
      <c r="V65" t="n">
        <v>27.05</v>
      </c>
      <c r="W65" t="n">
        <v>32.86</v>
      </c>
    </row>
    <row r="66">
      <c r="A66" s="5" t="inlineStr">
        <is>
          <t>Fremdkapitalquote in %</t>
        </is>
      </c>
      <c r="B66" s="5" t="inlineStr">
        <is>
          <t>Debt Ratio in %</t>
        </is>
      </c>
      <c r="C66" t="n">
        <v>91.15000000000001</v>
      </c>
      <c r="D66" t="n">
        <v>82.94</v>
      </c>
      <c r="E66" t="n">
        <v>81.02</v>
      </c>
      <c r="F66" t="n">
        <v>81.59999999999999</v>
      </c>
      <c r="G66" t="n">
        <v>76.29000000000001</v>
      </c>
      <c r="H66" t="n">
        <v>79.56</v>
      </c>
      <c r="I66" t="n">
        <v>84.65000000000001</v>
      </c>
      <c r="J66" t="n">
        <v>84.43000000000001</v>
      </c>
      <c r="K66" t="n">
        <v>83.55</v>
      </c>
      <c r="L66" t="n">
        <v>80.20999999999999</v>
      </c>
      <c r="M66" t="n">
        <v>82.39</v>
      </c>
      <c r="N66" t="n">
        <v>83.75</v>
      </c>
      <c r="O66" t="n">
        <v>78.44</v>
      </c>
      <c r="P66" t="n">
        <v>78.37</v>
      </c>
      <c r="Q66" t="n">
        <v>78.34</v>
      </c>
      <c r="R66" t="n">
        <v>78.73999999999999</v>
      </c>
      <c r="S66" t="n">
        <v>78.53</v>
      </c>
      <c r="T66" t="n">
        <v>79.34</v>
      </c>
      <c r="U66" t="n">
        <v>77.41</v>
      </c>
      <c r="V66" t="n">
        <v>72.95</v>
      </c>
      <c r="W66" t="n">
        <v>67.14</v>
      </c>
    </row>
    <row r="67">
      <c r="A67" s="5" t="inlineStr">
        <is>
          <t>Verschuldungsgrad in %</t>
        </is>
      </c>
      <c r="B67" s="5" t="inlineStr">
        <is>
          <t>Finance Gearing in %</t>
        </is>
      </c>
      <c r="C67" t="n">
        <v>1030</v>
      </c>
      <c r="D67" t="n">
        <v>486.02</v>
      </c>
      <c r="E67" t="n">
        <v>426.77</v>
      </c>
      <c r="F67" t="n">
        <v>443.43</v>
      </c>
      <c r="G67" t="n">
        <v>321.71</v>
      </c>
      <c r="H67" t="n">
        <v>389.15</v>
      </c>
      <c r="I67" t="n">
        <v>551.35</v>
      </c>
      <c r="J67" t="n">
        <v>542.41</v>
      </c>
      <c r="K67" t="n">
        <v>507.92</v>
      </c>
      <c r="L67" t="n">
        <v>405.35</v>
      </c>
      <c r="M67" t="n">
        <v>467.86</v>
      </c>
      <c r="N67" t="n">
        <v>515.33</v>
      </c>
      <c r="O67" t="n">
        <v>363.81</v>
      </c>
      <c r="P67" t="n">
        <v>362.22</v>
      </c>
      <c r="Q67" t="n">
        <v>361.78</v>
      </c>
      <c r="R67" t="n">
        <v>370.41</v>
      </c>
      <c r="S67" t="n">
        <v>365.86</v>
      </c>
      <c r="T67" t="n">
        <v>384.02</v>
      </c>
      <c r="U67" t="n">
        <v>342.7</v>
      </c>
      <c r="V67" t="n">
        <v>269.65</v>
      </c>
      <c r="W67" t="n">
        <v>204.36</v>
      </c>
    </row>
    <row r="68">
      <c r="A68" s="5" t="inlineStr"/>
      <c r="B68" s="5" t="inlineStr"/>
    </row>
    <row r="69">
      <c r="A69" s="5" t="inlineStr">
        <is>
          <t>Kurzfristige Vermögensquote in %</t>
        </is>
      </c>
      <c r="B69" s="5" t="inlineStr">
        <is>
          <t>Current Assets Ratio in %</t>
        </is>
      </c>
      <c r="C69" t="n">
        <v>66.12</v>
      </c>
      <c r="D69" t="n">
        <v>66.26000000000001</v>
      </c>
      <c r="E69" t="n">
        <v>70.33</v>
      </c>
      <c r="F69" t="n">
        <v>67.37</v>
      </c>
      <c r="G69" t="n">
        <v>68.88</v>
      </c>
      <c r="H69" t="n">
        <v>72.34</v>
      </c>
      <c r="I69" t="n">
        <v>74.39</v>
      </c>
      <c r="J69" t="n">
        <v>71.48</v>
      </c>
      <c r="K69" t="n">
        <v>66.98999999999999</v>
      </c>
      <c r="L69" t="n">
        <v>60.84</v>
      </c>
      <c r="M69" t="n">
        <v>58.93</v>
      </c>
      <c r="N69" t="n">
        <v>63.65</v>
      </c>
      <c r="O69" t="n">
        <v>60.05</v>
      </c>
      <c r="P69" t="n">
        <v>71.12</v>
      </c>
      <c r="Q69" t="n">
        <v>70.17</v>
      </c>
      <c r="R69" t="n">
        <v>66.05</v>
      </c>
      <c r="S69" t="n">
        <v>68.17</v>
      </c>
      <c r="T69" t="n">
        <v>64.39</v>
      </c>
      <c r="U69" t="n">
        <v>66.44</v>
      </c>
      <c r="V69" t="n">
        <v>59.45</v>
      </c>
    </row>
    <row r="70">
      <c r="A70" s="5" t="inlineStr">
        <is>
          <t>Nettogewinn Marge in %</t>
        </is>
      </c>
      <c r="B70" s="5" t="inlineStr">
        <is>
          <t>Net Profit Marge in %</t>
        </is>
      </c>
      <c r="C70" t="n">
        <v>-56.35</v>
      </c>
      <c r="D70" t="n">
        <v>160.07</v>
      </c>
      <c r="E70" t="n">
        <v>119.53</v>
      </c>
      <c r="F70" t="n">
        <v>103.51</v>
      </c>
      <c r="G70" t="n">
        <v>68.43000000000001</v>
      </c>
      <c r="H70" t="n">
        <v>78.93000000000001</v>
      </c>
      <c r="I70" t="n">
        <v>51.31</v>
      </c>
      <c r="J70" t="n">
        <v>47.69</v>
      </c>
      <c r="K70" t="n">
        <v>-53.01</v>
      </c>
      <c r="L70" t="n">
        <v>110</v>
      </c>
      <c r="M70" t="n">
        <v>75.08</v>
      </c>
      <c r="N70" t="n">
        <v>64.16</v>
      </c>
      <c r="O70" t="n">
        <v>59.86</v>
      </c>
      <c r="P70" t="n">
        <v>40.22</v>
      </c>
      <c r="Q70" t="n">
        <v>32.2</v>
      </c>
      <c r="R70" t="n">
        <v>24.15</v>
      </c>
      <c r="S70" t="n">
        <v>10.76</v>
      </c>
      <c r="T70" t="n">
        <v>25.24</v>
      </c>
      <c r="U70" t="n">
        <v>13.75</v>
      </c>
      <c r="V70" t="n">
        <v>89.75</v>
      </c>
    </row>
    <row r="71">
      <c r="A71" s="5" t="inlineStr">
        <is>
          <t>Operative Ergebnis Marge in %</t>
        </is>
      </c>
      <c r="B71" s="5" t="inlineStr">
        <is>
          <t>EBIT Marge in %</t>
        </is>
      </c>
      <c r="C71" t="n">
        <v>-216</v>
      </c>
      <c r="D71" t="n">
        <v>228.58</v>
      </c>
      <c r="E71" t="n">
        <v>217.33</v>
      </c>
      <c r="F71" t="n">
        <v>202.99</v>
      </c>
      <c r="G71" t="n">
        <v>189.02</v>
      </c>
      <c r="H71" t="n">
        <v>-23.61</v>
      </c>
      <c r="I71" t="n">
        <v>257.46</v>
      </c>
      <c r="J71" t="n">
        <v>179.5</v>
      </c>
      <c r="K71" t="n">
        <v>207.2</v>
      </c>
      <c r="L71" t="n">
        <v>273.21</v>
      </c>
      <c r="M71" t="n">
        <v>202.05</v>
      </c>
      <c r="N71" t="n">
        <v>113.78</v>
      </c>
      <c r="O71" t="n">
        <v>52.29</v>
      </c>
      <c r="P71" t="n">
        <v>100.12</v>
      </c>
      <c r="Q71" t="n">
        <v>143.66</v>
      </c>
      <c r="R71" t="n">
        <v>91.61</v>
      </c>
      <c r="S71" t="n">
        <v>80.34</v>
      </c>
      <c r="T71" t="n">
        <v>135.89</v>
      </c>
      <c r="U71" t="n">
        <v>-10.24</v>
      </c>
      <c r="V71" t="n">
        <v>-57.91</v>
      </c>
    </row>
    <row r="72">
      <c r="A72" s="5" t="inlineStr">
        <is>
          <t>Vermögensumsschlag in %</t>
        </is>
      </c>
      <c r="B72" s="5" t="inlineStr">
        <is>
          <t>Asset Turnover in %</t>
        </is>
      </c>
      <c r="C72" t="n">
        <v>2.04</v>
      </c>
      <c r="D72" t="n">
        <v>2.34</v>
      </c>
      <c r="E72" t="n">
        <v>2.64</v>
      </c>
      <c r="F72" t="n">
        <v>2.2</v>
      </c>
      <c r="G72" t="n">
        <v>2.29</v>
      </c>
      <c r="H72" t="n">
        <v>2.1</v>
      </c>
      <c r="I72" t="n">
        <v>2.26</v>
      </c>
      <c r="J72" t="n">
        <v>1.95</v>
      </c>
      <c r="K72" t="n">
        <v>1.91</v>
      </c>
      <c r="L72" t="n">
        <v>1.75</v>
      </c>
      <c r="M72" t="n">
        <v>2.07</v>
      </c>
      <c r="N72" t="n">
        <v>2.26</v>
      </c>
      <c r="O72" t="n">
        <v>2.21</v>
      </c>
      <c r="P72" t="n">
        <v>2.65</v>
      </c>
      <c r="Q72" t="n">
        <v>2.41</v>
      </c>
      <c r="R72" t="n">
        <v>2.34</v>
      </c>
      <c r="S72" t="n">
        <v>2.03</v>
      </c>
      <c r="T72" t="n">
        <v>2.25</v>
      </c>
      <c r="U72" t="n">
        <v>2.17</v>
      </c>
      <c r="V72" t="n">
        <v>2.08</v>
      </c>
    </row>
    <row r="73">
      <c r="A73" s="5" t="inlineStr">
        <is>
          <t>Langfristige Vermögensquote in %</t>
        </is>
      </c>
      <c r="B73" s="5" t="inlineStr">
        <is>
          <t>Non-Current Assets Ratio in %</t>
        </is>
      </c>
      <c r="C73" t="n">
        <v>29.85</v>
      </c>
      <c r="D73" t="n">
        <v>32.95</v>
      </c>
      <c r="E73" t="n">
        <v>28.5</v>
      </c>
      <c r="F73" t="n">
        <v>30.56</v>
      </c>
      <c r="G73" t="n">
        <v>29.84</v>
      </c>
      <c r="H73" t="n">
        <v>25.92</v>
      </c>
      <c r="I73" t="n">
        <v>24.77</v>
      </c>
      <c r="J73" t="n">
        <v>27</v>
      </c>
      <c r="K73" t="n">
        <v>31.27</v>
      </c>
      <c r="L73" t="n">
        <v>37.42</v>
      </c>
      <c r="M73" t="n">
        <v>39.21</v>
      </c>
      <c r="N73" t="n">
        <v>34.66</v>
      </c>
      <c r="O73" t="n">
        <v>38.36</v>
      </c>
      <c r="P73" t="n">
        <v>26.68</v>
      </c>
      <c r="Q73" t="n">
        <v>28.04</v>
      </c>
      <c r="R73" t="n">
        <v>30.2</v>
      </c>
      <c r="S73" t="n">
        <v>27.57</v>
      </c>
      <c r="T73" t="n">
        <v>29.34</v>
      </c>
      <c r="U73" t="n">
        <v>27.67</v>
      </c>
      <c r="V73" t="n">
        <v>36.11</v>
      </c>
    </row>
    <row r="74">
      <c r="A74" s="5" t="inlineStr">
        <is>
          <t>Gesamtkapitalrentabilität</t>
        </is>
      </c>
      <c r="B74" s="5" t="inlineStr">
        <is>
          <t>ROA Return on Assets in %</t>
        </is>
      </c>
      <c r="C74" t="n">
        <v>-1.15</v>
      </c>
      <c r="D74" t="n">
        <v>3.75</v>
      </c>
      <c r="E74" t="n">
        <v>3.15</v>
      </c>
      <c r="F74" t="n">
        <v>2.28</v>
      </c>
      <c r="G74" t="n">
        <v>1.57</v>
      </c>
      <c r="H74" t="n">
        <v>1.65</v>
      </c>
      <c r="I74" t="n">
        <v>1.16</v>
      </c>
      <c r="J74" t="n">
        <v>0.93</v>
      </c>
      <c r="K74" t="n">
        <v>-1.01</v>
      </c>
      <c r="L74" t="n">
        <v>1.92</v>
      </c>
      <c r="M74" t="n">
        <v>1.56</v>
      </c>
      <c r="N74" t="n">
        <v>1.45</v>
      </c>
      <c r="O74" t="n">
        <v>1.32</v>
      </c>
      <c r="P74" t="n">
        <v>1.07</v>
      </c>
      <c r="Q74" t="n">
        <v>0.78</v>
      </c>
      <c r="R74" t="n">
        <v>0.57</v>
      </c>
      <c r="S74" t="n">
        <v>0.22</v>
      </c>
      <c r="T74" t="n">
        <v>0.57</v>
      </c>
      <c r="U74" t="n">
        <v>0.3</v>
      </c>
      <c r="V74" t="n">
        <v>1.87</v>
      </c>
    </row>
    <row r="75">
      <c r="A75" s="5" t="inlineStr">
        <is>
          <t>Ertrag des eingesetzten Kapitals</t>
        </is>
      </c>
      <c r="B75" s="5" t="inlineStr">
        <is>
          <t>ROCE Return on Cap. Empl. in %</t>
        </is>
      </c>
      <c r="C75" t="n">
        <v>-13.5</v>
      </c>
      <c r="D75" t="n">
        <v>14.19</v>
      </c>
      <c r="E75" t="n">
        <v>13.91</v>
      </c>
      <c r="F75" t="n">
        <v>12.19</v>
      </c>
      <c r="G75" t="n">
        <v>8.99</v>
      </c>
      <c r="H75" t="n">
        <v>-1.06</v>
      </c>
      <c r="I75" t="n">
        <v>12.43</v>
      </c>
      <c r="J75" t="n">
        <v>7.46</v>
      </c>
      <c r="K75" t="n">
        <v>8.57</v>
      </c>
      <c r="L75" t="n">
        <v>9.369999999999999</v>
      </c>
      <c r="M75" t="n">
        <v>8.66</v>
      </c>
      <c r="N75" t="n">
        <v>5.87</v>
      </c>
      <c r="O75" t="n">
        <v>2.54</v>
      </c>
      <c r="P75" t="n">
        <v>6.47</v>
      </c>
      <c r="Q75" t="n">
        <v>7.94</v>
      </c>
      <c r="R75" t="inlineStr">
        <is>
          <t>-</t>
        </is>
      </c>
      <c r="S75" t="inlineStr">
        <is>
          <t>-</t>
        </is>
      </c>
      <c r="T75" t="inlineStr">
        <is>
          <t>-</t>
        </is>
      </c>
      <c r="U75" t="inlineStr">
        <is>
          <t>-</t>
        </is>
      </c>
      <c r="V75" t="inlineStr">
        <is>
          <t>-</t>
        </is>
      </c>
    </row>
    <row r="76">
      <c r="A76" s="5" t="inlineStr">
        <is>
          <t>Eigenkapital zu Anlagevermögen</t>
        </is>
      </c>
      <c r="B76" s="5" t="inlineStr">
        <is>
          <t>Equity to Fixed Assets in %</t>
        </is>
      </c>
      <c r="C76" t="n">
        <v>23.88</v>
      </c>
      <c r="D76" t="n">
        <v>40.03</v>
      </c>
      <c r="E76" t="n">
        <v>46.99</v>
      </c>
      <c r="F76" t="n">
        <v>42.49</v>
      </c>
      <c r="G76" t="n">
        <v>54.14</v>
      </c>
      <c r="H76" t="n">
        <v>55.21</v>
      </c>
      <c r="I76" t="n">
        <v>62</v>
      </c>
      <c r="J76" t="n">
        <v>57.64</v>
      </c>
      <c r="K76" t="n">
        <v>52.6</v>
      </c>
      <c r="L76" t="n">
        <v>52.89</v>
      </c>
      <c r="M76" t="n">
        <v>44.91</v>
      </c>
      <c r="N76" t="n">
        <v>46.88</v>
      </c>
      <c r="O76" t="n">
        <v>56.21</v>
      </c>
      <c r="P76" t="n">
        <v>81.11</v>
      </c>
      <c r="Q76" t="n">
        <v>77.22</v>
      </c>
      <c r="R76" t="n">
        <v>70.41</v>
      </c>
      <c r="S76" t="n">
        <v>77.84</v>
      </c>
      <c r="T76" t="n">
        <v>70.44</v>
      </c>
      <c r="U76" t="n">
        <v>81.65000000000001</v>
      </c>
      <c r="V76" t="n">
        <v>74.92</v>
      </c>
    </row>
    <row r="77">
      <c r="A77" s="5" t="inlineStr">
        <is>
          <t>Liquidität Dritten Grades</t>
        </is>
      </c>
      <c r="B77" s="5" t="inlineStr">
        <is>
          <t>Current Ratio in %</t>
        </is>
      </c>
      <c r="C77" t="n">
        <v>98.25</v>
      </c>
      <c r="D77" t="n">
        <v>106.33</v>
      </c>
      <c r="E77" t="n">
        <v>119.57</v>
      </c>
      <c r="F77" t="n">
        <v>106.4</v>
      </c>
      <c r="G77" t="n">
        <v>133.1</v>
      </c>
      <c r="H77" t="n">
        <v>135.48</v>
      </c>
      <c r="I77" t="n">
        <v>139.89</v>
      </c>
      <c r="J77" t="n">
        <v>135.01</v>
      </c>
      <c r="K77" t="n">
        <v>124.7</v>
      </c>
      <c r="L77" t="n">
        <v>124.07</v>
      </c>
      <c r="M77" t="n">
        <v>114.05</v>
      </c>
      <c r="N77" t="n">
        <v>113.05</v>
      </c>
      <c r="O77" t="n">
        <v>109.85</v>
      </c>
      <c r="P77" t="n">
        <v>120.65</v>
      </c>
      <c r="Q77" t="n">
        <v>124.39</v>
      </c>
      <c r="R77" t="inlineStr">
        <is>
          <t>-</t>
        </is>
      </c>
      <c r="S77" t="inlineStr">
        <is>
          <t>-</t>
        </is>
      </c>
      <c r="T77" t="inlineStr">
        <is>
          <t>-</t>
        </is>
      </c>
      <c r="U77" t="inlineStr">
        <is>
          <t>-</t>
        </is>
      </c>
      <c r="V77" t="inlineStr">
        <is>
          <t>-</t>
        </is>
      </c>
    </row>
    <row r="78">
      <c r="A78" s="5" t="inlineStr">
        <is>
          <t>Operativer Cashflow</t>
        </is>
      </c>
      <c r="B78" s="5" t="inlineStr">
        <is>
          <t>Operating Cashflow in M</t>
        </is>
      </c>
      <c r="C78" t="n">
        <v>353.9565</v>
      </c>
      <c r="D78" t="n">
        <v>427.4325</v>
      </c>
      <c r="E78" t="n">
        <v>444.956</v>
      </c>
      <c r="F78" t="n">
        <v>468.747</v>
      </c>
      <c r="G78" t="n">
        <v>363.132</v>
      </c>
      <c r="H78" t="n">
        <v>371.448</v>
      </c>
      <c r="I78" t="n">
        <v>1779.47</v>
      </c>
      <c r="J78" t="n">
        <v>258.72</v>
      </c>
      <c r="K78" t="n">
        <v>257.95</v>
      </c>
      <c r="L78" t="n">
        <v>363.44</v>
      </c>
      <c r="M78" t="n">
        <v>274.4</v>
      </c>
      <c r="N78" t="n">
        <v>658</v>
      </c>
      <c r="O78" t="n">
        <v>739.9</v>
      </c>
      <c r="P78" t="n">
        <v>298.2</v>
      </c>
      <c r="Q78" t="n">
        <v>291.9</v>
      </c>
      <c r="R78" t="n">
        <v>378</v>
      </c>
      <c r="S78" t="n">
        <v>324.1</v>
      </c>
      <c r="T78" t="n">
        <v>124.6</v>
      </c>
      <c r="U78" t="n">
        <v>336</v>
      </c>
      <c r="V78" t="n">
        <v>-518</v>
      </c>
    </row>
    <row r="79">
      <c r="A79" s="5" t="inlineStr">
        <is>
          <t>Aktienrückkauf</t>
        </is>
      </c>
      <c r="B79" s="5" t="inlineStr">
        <is>
          <t>Share Buyback in M</t>
        </is>
      </c>
      <c r="C79" t="n">
        <v>0</v>
      </c>
      <c r="D79" t="n">
        <v>-6.350000000000009</v>
      </c>
      <c r="E79" t="n">
        <v>0</v>
      </c>
      <c r="F79" t="n">
        <v>5</v>
      </c>
      <c r="G79" t="n">
        <v>0</v>
      </c>
      <c r="H79" t="n">
        <v>7.700000000000003</v>
      </c>
      <c r="I79" t="n">
        <v>0</v>
      </c>
      <c r="J79" t="n">
        <v>0</v>
      </c>
      <c r="K79" t="n">
        <v>0</v>
      </c>
      <c r="L79" t="n">
        <v>-7</v>
      </c>
      <c r="M79" t="n">
        <v>0</v>
      </c>
      <c r="N79" t="n">
        <v>0</v>
      </c>
      <c r="O79" t="n">
        <v>0</v>
      </c>
      <c r="P79" t="n">
        <v>0</v>
      </c>
      <c r="Q79" t="n">
        <v>0</v>
      </c>
      <c r="R79" t="n">
        <v>0</v>
      </c>
      <c r="S79" t="n">
        <v>0</v>
      </c>
      <c r="T79" t="n">
        <v>0</v>
      </c>
      <c r="U79" t="n">
        <v>0</v>
      </c>
      <c r="V79" t="n">
        <v>0</v>
      </c>
    </row>
    <row r="80">
      <c r="A80" s="5" t="inlineStr">
        <is>
          <t>Umsatzwachstum 1J in %</t>
        </is>
      </c>
      <c r="B80" s="5" t="inlineStr">
        <is>
          <t>Revenue Growth 1Y in %</t>
        </is>
      </c>
      <c r="C80" t="n">
        <v>8.25</v>
      </c>
      <c r="D80" t="n">
        <v>-3.95</v>
      </c>
      <c r="E80" t="n">
        <v>13.67</v>
      </c>
      <c r="F80" t="n">
        <v>1.71</v>
      </c>
      <c r="G80" t="n">
        <v>-4.54</v>
      </c>
      <c r="H80" t="n">
        <v>-4.43</v>
      </c>
      <c r="I80" t="n">
        <v>0.65</v>
      </c>
      <c r="J80" t="n">
        <v>9.640000000000001</v>
      </c>
      <c r="K80" t="n">
        <v>15.49</v>
      </c>
      <c r="L80" t="n">
        <v>0.7</v>
      </c>
      <c r="M80" t="n">
        <v>-4.73</v>
      </c>
      <c r="N80" t="n">
        <v>16.11</v>
      </c>
      <c r="O80" t="n">
        <v>6.09</v>
      </c>
      <c r="P80" t="n">
        <v>13.58</v>
      </c>
      <c r="Q80" t="n">
        <v>14.32</v>
      </c>
      <c r="R80" t="n">
        <v>13.38</v>
      </c>
      <c r="S80" t="n">
        <v>-12.27</v>
      </c>
      <c r="T80" t="n">
        <v>-1.35</v>
      </c>
      <c r="U80" t="n">
        <v>26.97</v>
      </c>
      <c r="V80" t="n">
        <v>88.48999999999999</v>
      </c>
    </row>
    <row r="81">
      <c r="A81" s="5" t="inlineStr">
        <is>
          <t>Umsatzwachstum 3J in %</t>
        </is>
      </c>
      <c r="B81" s="5" t="inlineStr">
        <is>
          <t>Revenue Growth 3Y in %</t>
        </is>
      </c>
      <c r="C81" t="n">
        <v>5.99</v>
      </c>
      <c r="D81" t="n">
        <v>3.81</v>
      </c>
      <c r="E81" t="n">
        <v>3.61</v>
      </c>
      <c r="F81" t="n">
        <v>-2.42</v>
      </c>
      <c r="G81" t="n">
        <v>-2.77</v>
      </c>
      <c r="H81" t="n">
        <v>1.95</v>
      </c>
      <c r="I81" t="n">
        <v>8.59</v>
      </c>
      <c r="J81" t="n">
        <v>8.609999999999999</v>
      </c>
      <c r="K81" t="n">
        <v>3.82</v>
      </c>
      <c r="L81" t="n">
        <v>4.03</v>
      </c>
      <c r="M81" t="n">
        <v>5.82</v>
      </c>
      <c r="N81" t="n">
        <v>11.93</v>
      </c>
      <c r="O81" t="n">
        <v>11.33</v>
      </c>
      <c r="P81" t="n">
        <v>13.76</v>
      </c>
      <c r="Q81" t="n">
        <v>5.14</v>
      </c>
      <c r="R81" t="n">
        <v>-0.08</v>
      </c>
      <c r="S81" t="n">
        <v>4.45</v>
      </c>
      <c r="T81" t="n">
        <v>38.04</v>
      </c>
      <c r="U81" t="inlineStr">
        <is>
          <t>-</t>
        </is>
      </c>
      <c r="V81" t="inlineStr">
        <is>
          <t>-</t>
        </is>
      </c>
    </row>
    <row r="82">
      <c r="A82" s="5" t="inlineStr">
        <is>
          <t>Umsatzwachstum 5J in %</t>
        </is>
      </c>
      <c r="B82" s="5" t="inlineStr">
        <is>
          <t>Revenue Growth 5Y in %</t>
        </is>
      </c>
      <c r="C82" t="n">
        <v>3.03</v>
      </c>
      <c r="D82" t="n">
        <v>0.49</v>
      </c>
      <c r="E82" t="n">
        <v>1.41</v>
      </c>
      <c r="F82" t="n">
        <v>0.61</v>
      </c>
      <c r="G82" t="n">
        <v>3.36</v>
      </c>
      <c r="H82" t="n">
        <v>4.41</v>
      </c>
      <c r="I82" t="n">
        <v>4.35</v>
      </c>
      <c r="J82" t="n">
        <v>7.44</v>
      </c>
      <c r="K82" t="n">
        <v>6.73</v>
      </c>
      <c r="L82" t="n">
        <v>6.35</v>
      </c>
      <c r="M82" t="n">
        <v>9.07</v>
      </c>
      <c r="N82" t="n">
        <v>12.7</v>
      </c>
      <c r="O82" t="n">
        <v>7.02</v>
      </c>
      <c r="P82" t="n">
        <v>5.53</v>
      </c>
      <c r="Q82" t="n">
        <v>8.210000000000001</v>
      </c>
      <c r="R82" t="n">
        <v>23.04</v>
      </c>
      <c r="S82" t="inlineStr">
        <is>
          <t>-</t>
        </is>
      </c>
      <c r="T82" t="inlineStr">
        <is>
          <t>-</t>
        </is>
      </c>
      <c r="U82" t="inlineStr">
        <is>
          <t>-</t>
        </is>
      </c>
      <c r="V82" t="inlineStr">
        <is>
          <t>-</t>
        </is>
      </c>
    </row>
    <row r="83">
      <c r="A83" s="5" t="inlineStr">
        <is>
          <t>Umsatzwachstum 10J in %</t>
        </is>
      </c>
      <c r="B83" s="5" t="inlineStr">
        <is>
          <t>Revenue Growth 10Y in %</t>
        </is>
      </c>
      <c r="C83" t="n">
        <v>3.72</v>
      </c>
      <c r="D83" t="n">
        <v>2.42</v>
      </c>
      <c r="E83" t="n">
        <v>4.43</v>
      </c>
      <c r="F83" t="n">
        <v>3.67</v>
      </c>
      <c r="G83" t="n">
        <v>4.86</v>
      </c>
      <c r="H83" t="n">
        <v>6.74</v>
      </c>
      <c r="I83" t="n">
        <v>8.52</v>
      </c>
      <c r="J83" t="n">
        <v>7.23</v>
      </c>
      <c r="K83" t="n">
        <v>6.13</v>
      </c>
      <c r="L83" t="n">
        <v>7.28</v>
      </c>
      <c r="M83" t="n">
        <v>16.06</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-138.11</v>
      </c>
      <c r="D84" t="n">
        <v>28.62</v>
      </c>
      <c r="E84" t="n">
        <v>31.26</v>
      </c>
      <c r="F84" t="n">
        <v>53.86</v>
      </c>
      <c r="G84" t="n">
        <v>-17.24</v>
      </c>
      <c r="H84" t="n">
        <v>47.02</v>
      </c>
      <c r="I84" t="n">
        <v>8.289999999999999</v>
      </c>
      <c r="J84" t="n">
        <v>-198.63</v>
      </c>
      <c r="K84" t="n">
        <v>-155.66</v>
      </c>
      <c r="L84" t="n">
        <v>47.54</v>
      </c>
      <c r="M84" t="n">
        <v>11.48</v>
      </c>
      <c r="N84" t="n">
        <v>24.45</v>
      </c>
      <c r="O84" t="n">
        <v>57.91</v>
      </c>
      <c r="P84" t="n">
        <v>41.88</v>
      </c>
      <c r="Q84" t="n">
        <v>52.43</v>
      </c>
      <c r="R84" t="n">
        <v>154.32</v>
      </c>
      <c r="S84" t="n">
        <v>-62.59</v>
      </c>
      <c r="T84" t="n">
        <v>81.17</v>
      </c>
      <c r="U84" t="n">
        <v>-80.55</v>
      </c>
      <c r="V84" t="n">
        <v>-39.75</v>
      </c>
    </row>
    <row r="85">
      <c r="A85" s="5" t="inlineStr">
        <is>
          <t>Gewinnwachstum 3J in %</t>
        </is>
      </c>
      <c r="B85" s="5" t="inlineStr">
        <is>
          <t>Earnings Growth 3Y in %</t>
        </is>
      </c>
      <c r="C85" t="n">
        <v>-26.08</v>
      </c>
      <c r="D85" t="n">
        <v>37.91</v>
      </c>
      <c r="E85" t="n">
        <v>22.63</v>
      </c>
      <c r="F85" t="n">
        <v>27.88</v>
      </c>
      <c r="G85" t="n">
        <v>12.69</v>
      </c>
      <c r="H85" t="n">
        <v>-47.77</v>
      </c>
      <c r="I85" t="n">
        <v>-115.33</v>
      </c>
      <c r="J85" t="n">
        <v>-102.25</v>
      </c>
      <c r="K85" t="n">
        <v>-32.21</v>
      </c>
      <c r="L85" t="n">
        <v>27.82</v>
      </c>
      <c r="M85" t="n">
        <v>31.28</v>
      </c>
      <c r="N85" t="n">
        <v>41.41</v>
      </c>
      <c r="O85" t="n">
        <v>50.74</v>
      </c>
      <c r="P85" t="n">
        <v>82.88</v>
      </c>
      <c r="Q85" t="n">
        <v>48.05</v>
      </c>
      <c r="R85" t="n">
        <v>57.63</v>
      </c>
      <c r="S85" t="n">
        <v>-20.66</v>
      </c>
      <c r="T85" t="n">
        <v>-13.04</v>
      </c>
      <c r="U85" t="inlineStr">
        <is>
          <t>-</t>
        </is>
      </c>
      <c r="V85" t="inlineStr">
        <is>
          <t>-</t>
        </is>
      </c>
    </row>
    <row r="86">
      <c r="A86" s="5" t="inlineStr">
        <is>
          <t>Gewinnwachstum 5J in %</t>
        </is>
      </c>
      <c r="B86" s="5" t="inlineStr">
        <is>
          <t>Earnings Growth 5Y in %</t>
        </is>
      </c>
      <c r="C86" t="n">
        <v>-8.32</v>
      </c>
      <c r="D86" t="n">
        <v>28.7</v>
      </c>
      <c r="E86" t="n">
        <v>24.64</v>
      </c>
      <c r="F86" t="n">
        <v>-21.34</v>
      </c>
      <c r="G86" t="n">
        <v>-63.24</v>
      </c>
      <c r="H86" t="n">
        <v>-50.29</v>
      </c>
      <c r="I86" t="n">
        <v>-57.4</v>
      </c>
      <c r="J86" t="n">
        <v>-54.16</v>
      </c>
      <c r="K86" t="n">
        <v>-2.86</v>
      </c>
      <c r="L86" t="n">
        <v>36.65</v>
      </c>
      <c r="M86" t="n">
        <v>37.63</v>
      </c>
      <c r="N86" t="n">
        <v>66.2</v>
      </c>
      <c r="O86" t="n">
        <v>48.79</v>
      </c>
      <c r="P86" t="n">
        <v>53.44</v>
      </c>
      <c r="Q86" t="n">
        <v>28.96</v>
      </c>
      <c r="R86" t="n">
        <v>10.52</v>
      </c>
      <c r="S86" t="inlineStr">
        <is>
          <t>-</t>
        </is>
      </c>
      <c r="T86" t="inlineStr">
        <is>
          <t>-</t>
        </is>
      </c>
      <c r="U86" t="inlineStr">
        <is>
          <t>-</t>
        </is>
      </c>
      <c r="V86" t="inlineStr">
        <is>
          <t>-</t>
        </is>
      </c>
    </row>
    <row r="87">
      <c r="A87" s="5" t="inlineStr">
        <is>
          <t>Gewinnwachstum 10J in %</t>
        </is>
      </c>
      <c r="B87" s="5" t="inlineStr">
        <is>
          <t>Earnings Growth 10Y in %</t>
        </is>
      </c>
      <c r="C87" t="n">
        <v>-29.3</v>
      </c>
      <c r="D87" t="n">
        <v>-14.35</v>
      </c>
      <c r="E87" t="n">
        <v>-14.76</v>
      </c>
      <c r="F87" t="n">
        <v>-12.1</v>
      </c>
      <c r="G87" t="n">
        <v>-13.3</v>
      </c>
      <c r="H87" t="n">
        <v>-6.33</v>
      </c>
      <c r="I87" t="n">
        <v>4.4</v>
      </c>
      <c r="J87" t="n">
        <v>-2.69</v>
      </c>
      <c r="K87" t="n">
        <v>25.29</v>
      </c>
      <c r="L87" t="n">
        <v>32.8</v>
      </c>
      <c r="M87" t="n">
        <v>24.07</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inlineStr">
        <is>
          <t>-</t>
        </is>
      </c>
      <c r="D88" t="n">
        <v>0.49</v>
      </c>
      <c r="E88" t="n">
        <v>0.91</v>
      </c>
      <c r="F88" t="n">
        <v>-1.25</v>
      </c>
      <c r="G88" t="n">
        <v>-0.44</v>
      </c>
      <c r="H88" t="n">
        <v>-0.32</v>
      </c>
      <c r="I88" t="n">
        <v>-0.46</v>
      </c>
      <c r="J88" t="n">
        <v>-0.38</v>
      </c>
      <c r="K88" t="inlineStr">
        <is>
          <t>-</t>
        </is>
      </c>
      <c r="L88" t="n">
        <v>0.4</v>
      </c>
      <c r="M88" t="n">
        <v>0.49</v>
      </c>
      <c r="N88" t="n">
        <v>0.21</v>
      </c>
      <c r="O88" t="n">
        <v>0.91</v>
      </c>
      <c r="P88" t="n">
        <v>0.75</v>
      </c>
      <c r="Q88" t="n">
        <v>1.32</v>
      </c>
      <c r="R88" t="n">
        <v>3.51</v>
      </c>
      <c r="S88" t="inlineStr">
        <is>
          <t>-</t>
        </is>
      </c>
      <c r="T88" t="inlineStr">
        <is>
          <t>-</t>
        </is>
      </c>
      <c r="U88" t="inlineStr">
        <is>
          <t>-</t>
        </is>
      </c>
      <c r="V88" t="inlineStr">
        <is>
          <t>-</t>
        </is>
      </c>
    </row>
    <row r="89">
      <c r="A89" s="5" t="inlineStr">
        <is>
          <t>EBIT-Wachstum 1J in %</t>
        </is>
      </c>
      <c r="B89" s="5" t="inlineStr">
        <is>
          <t>EBIT Growth 1Y in %</t>
        </is>
      </c>
      <c r="C89" t="n">
        <v>-202.29</v>
      </c>
      <c r="D89" t="n">
        <v>1.02</v>
      </c>
      <c r="E89" t="n">
        <v>21.7</v>
      </c>
      <c r="F89" t="n">
        <v>9.23</v>
      </c>
      <c r="G89" t="n">
        <v>-864.14</v>
      </c>
      <c r="H89" t="n">
        <v>-108.76</v>
      </c>
      <c r="I89" t="n">
        <v>44.36</v>
      </c>
      <c r="J89" t="n">
        <v>-5.01</v>
      </c>
      <c r="K89" t="n">
        <v>-12.41</v>
      </c>
      <c r="L89" t="n">
        <v>36.17</v>
      </c>
      <c r="M89" t="n">
        <v>69.18000000000001</v>
      </c>
      <c r="N89" t="n">
        <v>152.64</v>
      </c>
      <c r="O89" t="n">
        <v>-44.59</v>
      </c>
      <c r="P89" t="n">
        <v>-20.84</v>
      </c>
      <c r="Q89" t="n">
        <v>79.27</v>
      </c>
      <c r="R89" t="n">
        <v>29.28</v>
      </c>
      <c r="S89" t="n">
        <v>-48.13</v>
      </c>
      <c r="T89" t="n">
        <v>-1409.55</v>
      </c>
      <c r="U89" t="n">
        <v>-77.55</v>
      </c>
      <c r="V89" t="n">
        <v>-172.09</v>
      </c>
    </row>
    <row r="90">
      <c r="A90" s="5" t="inlineStr">
        <is>
          <t>EBIT-Wachstum 3J in %</t>
        </is>
      </c>
      <c r="B90" s="5" t="inlineStr">
        <is>
          <t>EBIT Growth 3Y in %</t>
        </is>
      </c>
      <c r="C90" t="n">
        <v>-59.86</v>
      </c>
      <c r="D90" t="n">
        <v>10.65</v>
      </c>
      <c r="E90" t="n">
        <v>-277.74</v>
      </c>
      <c r="F90" t="n">
        <v>-321.22</v>
      </c>
      <c r="G90" t="n">
        <v>-309.51</v>
      </c>
      <c r="H90" t="n">
        <v>-23.14</v>
      </c>
      <c r="I90" t="n">
        <v>8.98</v>
      </c>
      <c r="J90" t="n">
        <v>6.25</v>
      </c>
      <c r="K90" t="n">
        <v>30.98</v>
      </c>
      <c r="L90" t="n">
        <v>86</v>
      </c>
      <c r="M90" t="n">
        <v>59.08</v>
      </c>
      <c r="N90" t="n">
        <v>29.07</v>
      </c>
      <c r="O90" t="n">
        <v>4.61</v>
      </c>
      <c r="P90" t="n">
        <v>29.24</v>
      </c>
      <c r="Q90" t="n">
        <v>20.14</v>
      </c>
      <c r="R90" t="n">
        <v>-476.13</v>
      </c>
      <c r="S90" t="n">
        <v>-511.74</v>
      </c>
      <c r="T90" t="n">
        <v>-553.0599999999999</v>
      </c>
      <c r="U90" t="inlineStr">
        <is>
          <t>-</t>
        </is>
      </c>
      <c r="V90" t="inlineStr">
        <is>
          <t>-</t>
        </is>
      </c>
    </row>
    <row r="91">
      <c r="A91" s="5" t="inlineStr">
        <is>
          <t>EBIT-Wachstum 5J in %</t>
        </is>
      </c>
      <c r="B91" s="5" t="inlineStr">
        <is>
          <t>EBIT Growth 5Y in %</t>
        </is>
      </c>
      <c r="C91" t="n">
        <v>-206.9</v>
      </c>
      <c r="D91" t="n">
        <v>-188.19</v>
      </c>
      <c r="E91" t="n">
        <v>-179.52</v>
      </c>
      <c r="F91" t="n">
        <v>-184.86</v>
      </c>
      <c r="G91" t="n">
        <v>-189.19</v>
      </c>
      <c r="H91" t="n">
        <v>-9.130000000000001</v>
      </c>
      <c r="I91" t="n">
        <v>26.46</v>
      </c>
      <c r="J91" t="n">
        <v>48.11</v>
      </c>
      <c r="K91" t="n">
        <v>40.2</v>
      </c>
      <c r="L91" t="n">
        <v>38.51</v>
      </c>
      <c r="M91" t="n">
        <v>47.13</v>
      </c>
      <c r="N91" t="n">
        <v>39.15</v>
      </c>
      <c r="O91" t="n">
        <v>-1</v>
      </c>
      <c r="P91" t="n">
        <v>-273.99</v>
      </c>
      <c r="Q91" t="n">
        <v>-285.34</v>
      </c>
      <c r="R91" t="n">
        <v>-335.61</v>
      </c>
      <c r="S91" t="inlineStr">
        <is>
          <t>-</t>
        </is>
      </c>
      <c r="T91" t="inlineStr">
        <is>
          <t>-</t>
        </is>
      </c>
      <c r="U91" t="inlineStr">
        <is>
          <t>-</t>
        </is>
      </c>
      <c r="V91" t="inlineStr">
        <is>
          <t>-</t>
        </is>
      </c>
    </row>
    <row r="92">
      <c r="A92" s="5" t="inlineStr">
        <is>
          <t>EBIT-Wachstum 10J in %</t>
        </is>
      </c>
      <c r="B92" s="5" t="inlineStr">
        <is>
          <t>EBIT Growth 10Y in %</t>
        </is>
      </c>
      <c r="C92" t="n">
        <v>-108.01</v>
      </c>
      <c r="D92" t="n">
        <v>-80.87</v>
      </c>
      <c r="E92" t="n">
        <v>-65.7</v>
      </c>
      <c r="F92" t="n">
        <v>-72.33</v>
      </c>
      <c r="G92" t="n">
        <v>-75.34</v>
      </c>
      <c r="H92" t="n">
        <v>19</v>
      </c>
      <c r="I92" t="n">
        <v>32.8</v>
      </c>
      <c r="J92" t="n">
        <v>23.56</v>
      </c>
      <c r="K92" t="n">
        <v>-116.9</v>
      </c>
      <c r="L92" t="n">
        <v>-123.41</v>
      </c>
      <c r="M92" t="n">
        <v>-144.24</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-17.19</v>
      </c>
      <c r="D93" t="n">
        <v>-12.57</v>
      </c>
      <c r="E93" t="n">
        <v>-5.08</v>
      </c>
      <c r="F93" t="n">
        <v>39.12</v>
      </c>
      <c r="G93" t="n">
        <v>-2.24</v>
      </c>
      <c r="H93" t="n">
        <v>-76.81</v>
      </c>
      <c r="I93" t="n">
        <v>587.8</v>
      </c>
      <c r="J93" t="n">
        <v>0.3</v>
      </c>
      <c r="K93" t="n">
        <v>-29.03</v>
      </c>
      <c r="L93" t="n">
        <v>20.41</v>
      </c>
      <c r="M93" t="n">
        <v>-58.3</v>
      </c>
      <c r="N93" t="n">
        <v>-11.07</v>
      </c>
      <c r="O93" t="n">
        <v>148.12</v>
      </c>
      <c r="P93" t="n">
        <v>2.16</v>
      </c>
      <c r="Q93" t="n">
        <v>-22.78</v>
      </c>
      <c r="R93" t="n">
        <v>16.63</v>
      </c>
      <c r="S93" t="n">
        <v>160.11</v>
      </c>
      <c r="T93" t="n">
        <v>-62.92</v>
      </c>
      <c r="U93" t="n">
        <v>-164.86</v>
      </c>
      <c r="V93" t="n">
        <v>-181.59</v>
      </c>
    </row>
    <row r="94">
      <c r="A94" s="5" t="inlineStr">
        <is>
          <t>Op.Cashflow Wachstum 3J in %</t>
        </is>
      </c>
      <c r="B94" s="5" t="inlineStr">
        <is>
          <t>Op.Cashflow Wachstum 3Y in %</t>
        </is>
      </c>
      <c r="C94" t="n">
        <v>-11.61</v>
      </c>
      <c r="D94" t="n">
        <v>7.16</v>
      </c>
      <c r="E94" t="n">
        <v>10.6</v>
      </c>
      <c r="F94" t="n">
        <v>-13.31</v>
      </c>
      <c r="G94" t="n">
        <v>169.58</v>
      </c>
      <c r="H94" t="n">
        <v>170.43</v>
      </c>
      <c r="I94" t="n">
        <v>186.36</v>
      </c>
      <c r="J94" t="n">
        <v>-2.77</v>
      </c>
      <c r="K94" t="n">
        <v>-22.31</v>
      </c>
      <c r="L94" t="n">
        <v>-16.32</v>
      </c>
      <c r="M94" t="n">
        <v>26.25</v>
      </c>
      <c r="N94" t="n">
        <v>46.4</v>
      </c>
      <c r="O94" t="n">
        <v>42.5</v>
      </c>
      <c r="P94" t="n">
        <v>-1.33</v>
      </c>
      <c r="Q94" t="n">
        <v>51.32</v>
      </c>
      <c r="R94" t="n">
        <v>37.94</v>
      </c>
      <c r="S94" t="n">
        <v>-22.56</v>
      </c>
      <c r="T94" t="n">
        <v>-136.46</v>
      </c>
      <c r="U94" t="inlineStr">
        <is>
          <t>-</t>
        </is>
      </c>
      <c r="V94" t="inlineStr">
        <is>
          <t>-</t>
        </is>
      </c>
    </row>
    <row r="95">
      <c r="A95" s="5" t="inlineStr">
        <is>
          <t>Op.Cashflow Wachstum 5J in %</t>
        </is>
      </c>
      <c r="B95" s="5" t="inlineStr">
        <is>
          <t>Op.Cashflow Wachstum 5Y in %</t>
        </is>
      </c>
      <c r="C95" t="n">
        <v>0.41</v>
      </c>
      <c r="D95" t="n">
        <v>-11.52</v>
      </c>
      <c r="E95" t="n">
        <v>108.56</v>
      </c>
      <c r="F95" t="n">
        <v>109.63</v>
      </c>
      <c r="G95" t="n">
        <v>96</v>
      </c>
      <c r="H95" t="n">
        <v>100.53</v>
      </c>
      <c r="I95" t="n">
        <v>104.24</v>
      </c>
      <c r="J95" t="n">
        <v>-15.54</v>
      </c>
      <c r="K95" t="n">
        <v>14.03</v>
      </c>
      <c r="L95" t="n">
        <v>20.26</v>
      </c>
      <c r="M95" t="n">
        <v>11.63</v>
      </c>
      <c r="N95" t="n">
        <v>26.61</v>
      </c>
      <c r="O95" t="n">
        <v>60.85</v>
      </c>
      <c r="P95" t="n">
        <v>18.64</v>
      </c>
      <c r="Q95" t="n">
        <v>-14.76</v>
      </c>
      <c r="R95" t="n">
        <v>-46.53</v>
      </c>
      <c r="S95" t="inlineStr">
        <is>
          <t>-</t>
        </is>
      </c>
      <c r="T95" t="inlineStr">
        <is>
          <t>-</t>
        </is>
      </c>
      <c r="U95" t="inlineStr">
        <is>
          <t>-</t>
        </is>
      </c>
      <c r="V95" t="inlineStr">
        <is>
          <t>-</t>
        </is>
      </c>
    </row>
    <row r="96">
      <c r="A96" s="5" t="inlineStr">
        <is>
          <t>Op.Cashflow Wachstum 10J in %</t>
        </is>
      </c>
      <c r="B96" s="5" t="inlineStr">
        <is>
          <t>Op.Cashflow Wachstum 10Y in %</t>
        </is>
      </c>
      <c r="C96" t="n">
        <v>50.47</v>
      </c>
      <c r="D96" t="n">
        <v>46.36</v>
      </c>
      <c r="E96" t="n">
        <v>46.51</v>
      </c>
      <c r="F96" t="n">
        <v>61.83</v>
      </c>
      <c r="G96" t="n">
        <v>58.13</v>
      </c>
      <c r="H96" t="n">
        <v>56.08</v>
      </c>
      <c r="I96" t="n">
        <v>65.42</v>
      </c>
      <c r="J96" t="n">
        <v>22.66</v>
      </c>
      <c r="K96" t="n">
        <v>16.33</v>
      </c>
      <c r="L96" t="n">
        <v>2.75</v>
      </c>
      <c r="M96" t="n">
        <v>-17.45</v>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-211.4</v>
      </c>
      <c r="D97" t="n">
        <v>570.3</v>
      </c>
      <c r="E97" t="n">
        <v>1537</v>
      </c>
      <c r="F97" t="n">
        <v>569.1</v>
      </c>
      <c r="G97" t="n">
        <v>2273</v>
      </c>
      <c r="H97" t="n">
        <v>2883</v>
      </c>
      <c r="I97" t="n">
        <v>3131</v>
      </c>
      <c r="J97" t="n">
        <v>3144</v>
      </c>
      <c r="K97" t="n">
        <v>2096</v>
      </c>
      <c r="L97" t="n">
        <v>1768</v>
      </c>
      <c r="M97" t="n">
        <v>911.5</v>
      </c>
      <c r="N97" t="n">
        <v>889.4</v>
      </c>
      <c r="O97" t="n">
        <v>574.1</v>
      </c>
      <c r="P97" t="n">
        <v>1017</v>
      </c>
      <c r="Q97" t="n">
        <v>1114</v>
      </c>
      <c r="R97" t="n">
        <v>4812</v>
      </c>
      <c r="S97" t="n">
        <v>5044</v>
      </c>
      <c r="T97" t="n">
        <v>4901</v>
      </c>
      <c r="U97" t="n">
        <v>5326</v>
      </c>
      <c r="V97" t="n">
        <v>3905</v>
      </c>
      <c r="W97" t="n">
        <v>3675</v>
      </c>
    </row>
  </sheetData>
  <pageMargins bottom="1" footer="0.5" header="0.5" left="0.75" right="0.75" top="1"/>
</worksheet>
</file>

<file path=xl/worksheets/sheet31.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9"/>
    <col customWidth="1" max="16" min="16" width="10"/>
    <col customWidth="1" max="17" min="17" width="20"/>
    <col customWidth="1" max="18" min="18" width="20"/>
    <col customWidth="1" max="19" min="19" width="10"/>
    <col customWidth="1" max="20" min="20" width="10"/>
    <col customWidth="1" max="21" min="21" width="10"/>
    <col customWidth="1" max="22" min="22" width="10"/>
    <col customWidth="1" max="23" min="23" width="8"/>
  </cols>
  <sheetData>
    <row r="1">
      <c r="A1" s="1" t="inlineStr">
        <is>
          <t xml:space="preserve">HUGO BOSS </t>
        </is>
      </c>
      <c r="B1" s="2" t="inlineStr">
        <is>
          <t>WKN: A1PHFF  ISIN: DE000A1PHFF7  Symbol:BOSS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1923</t>
        </is>
      </c>
      <c r="C4" s="5" t="inlineStr">
        <is>
          <t>Telefon / Phone</t>
        </is>
      </c>
      <c r="D4" s="5" t="inlineStr"/>
      <c r="E4" t="inlineStr">
        <is>
          <t>+49-7123-94-0</t>
        </is>
      </c>
      <c r="G4" t="inlineStr">
        <is>
          <t>21.01.2020</t>
        </is>
      </c>
      <c r="H4" t="inlineStr">
        <is>
          <t>Preliminary Results</t>
        </is>
      </c>
      <c r="J4" t="inlineStr">
        <is>
          <t>Zignago Holding S.p.A.</t>
        </is>
      </c>
      <c r="L4" t="inlineStr">
        <is>
          <t>14,80%</t>
        </is>
      </c>
    </row>
    <row r="5">
      <c r="A5" s="5" t="inlineStr">
        <is>
          <t>Ticker</t>
        </is>
      </c>
      <c r="B5" t="inlineStr">
        <is>
          <t>BOSS</t>
        </is>
      </c>
      <c r="C5" s="5" t="inlineStr">
        <is>
          <t>Fax</t>
        </is>
      </c>
      <c r="D5" s="5" t="inlineStr"/>
      <c r="E5" t="inlineStr">
        <is>
          <t>+49-7123-94-80259</t>
        </is>
      </c>
      <c r="G5" t="inlineStr">
        <is>
          <t>05.03.2020</t>
        </is>
      </c>
      <c r="H5" t="inlineStr">
        <is>
          <t>Publication Of Annual Report</t>
        </is>
      </c>
      <c r="J5" t="inlineStr">
        <is>
          <t>BlackRock, Inc.</t>
        </is>
      </c>
      <c r="L5" t="inlineStr">
        <is>
          <t>3,00%</t>
        </is>
      </c>
    </row>
    <row r="6">
      <c r="A6" s="5" t="inlineStr">
        <is>
          <t>Gelistet Seit / Listed Since</t>
        </is>
      </c>
      <c r="B6" t="inlineStr">
        <is>
          <t>19.12.1985</t>
        </is>
      </c>
      <c r="C6" s="5" t="inlineStr">
        <is>
          <t>Internet</t>
        </is>
      </c>
      <c r="D6" s="5" t="inlineStr"/>
      <c r="E6" t="inlineStr">
        <is>
          <t>http://www.hugoboss.com</t>
        </is>
      </c>
      <c r="G6" t="inlineStr">
        <is>
          <t>05.05.2020</t>
        </is>
      </c>
      <c r="H6" t="inlineStr">
        <is>
          <t>Result Q1</t>
        </is>
      </c>
      <c r="J6" t="inlineStr">
        <is>
          <t>The Capital Group Companies, Inc.</t>
        </is>
      </c>
      <c r="L6" t="inlineStr">
        <is>
          <t>2,91%</t>
        </is>
      </c>
    </row>
    <row r="7">
      <c r="A7" s="5" t="inlineStr">
        <is>
          <t>Nominalwert / Nominal Value</t>
        </is>
      </c>
      <c r="B7" t="inlineStr">
        <is>
          <t>1,00</t>
        </is>
      </c>
      <c r="C7" s="5" t="inlineStr">
        <is>
          <t>E-Mail</t>
        </is>
      </c>
      <c r="D7" s="5" t="inlineStr"/>
      <c r="E7" t="inlineStr">
        <is>
          <t>info@hugoboss.com</t>
        </is>
      </c>
      <c r="G7" t="inlineStr">
        <is>
          <t>27.05.2020</t>
        </is>
      </c>
      <c r="H7" t="inlineStr">
        <is>
          <t>Annual General Meeting</t>
        </is>
      </c>
      <c r="J7" t="inlineStr">
        <is>
          <t>Alecta pensionsförsärkring</t>
        </is>
      </c>
      <c r="L7" t="inlineStr">
        <is>
          <t>2,73%</t>
        </is>
      </c>
    </row>
    <row r="8">
      <c r="A8" s="5" t="inlineStr">
        <is>
          <t>Land / Country</t>
        </is>
      </c>
      <c r="B8" t="inlineStr">
        <is>
          <t>Deutschland</t>
        </is>
      </c>
      <c r="C8" s="5" t="inlineStr">
        <is>
          <t>Inv. Relations Telefon / Phone</t>
        </is>
      </c>
      <c r="D8" s="5" t="inlineStr"/>
      <c r="E8" t="inlineStr">
        <is>
          <t>+49-7123 94-80903</t>
        </is>
      </c>
      <c r="G8" t="inlineStr">
        <is>
          <t>04.08.2020</t>
        </is>
      </c>
      <c r="H8" t="inlineStr">
        <is>
          <t>Score Half Year</t>
        </is>
      </c>
      <c r="J8" t="inlineStr">
        <is>
          <t>Allianz Global Investors GmbH</t>
        </is>
      </c>
      <c r="L8" t="inlineStr">
        <is>
          <t>2,93%</t>
        </is>
      </c>
    </row>
    <row r="9">
      <c r="A9" s="5" t="inlineStr">
        <is>
          <t>Währung / Currency</t>
        </is>
      </c>
      <c r="B9" t="inlineStr">
        <is>
          <t>EUR</t>
        </is>
      </c>
      <c r="C9" s="5" t="inlineStr">
        <is>
          <t>Inv. Relations E-Mail</t>
        </is>
      </c>
      <c r="D9" s="5" t="inlineStr"/>
      <c r="E9" t="inlineStr">
        <is>
          <t>Investor-Relations@hugoboss.com</t>
        </is>
      </c>
      <c r="G9" t="inlineStr">
        <is>
          <t>03.11.2020</t>
        </is>
      </c>
      <c r="H9" t="inlineStr">
        <is>
          <t>Q3 Earnings</t>
        </is>
      </c>
      <c r="J9" t="inlineStr">
        <is>
          <t>Norges Bank</t>
        </is>
      </c>
      <c r="L9" t="inlineStr">
        <is>
          <t>2,96%</t>
        </is>
      </c>
    </row>
    <row r="10">
      <c r="A10" s="5" t="inlineStr">
        <is>
          <t>Branche / Industry</t>
        </is>
      </c>
      <c r="B10" t="inlineStr">
        <is>
          <t>Clothing</t>
        </is>
      </c>
      <c r="C10" s="5" t="inlineStr">
        <is>
          <t>Kontaktperson / Contact Person</t>
        </is>
      </c>
      <c r="D10" s="5" t="inlineStr"/>
      <c r="E10" t="inlineStr">
        <is>
          <t>Christian Stöhr</t>
        </is>
      </c>
      <c r="J10" t="inlineStr">
        <is>
          <t>AXA S.A.</t>
        </is>
      </c>
      <c r="L10" t="inlineStr">
        <is>
          <t>2,43%</t>
        </is>
      </c>
    </row>
    <row r="11">
      <c r="A11" s="5" t="inlineStr">
        <is>
          <t>Sektor / Sector</t>
        </is>
      </c>
      <c r="B11" t="inlineStr">
        <is>
          <t>Consumer Goods</t>
        </is>
      </c>
      <c r="J11" t="inlineStr">
        <is>
          <t>UBS Group AG</t>
        </is>
      </c>
      <c r="L11" t="inlineStr">
        <is>
          <t>3,81%</t>
        </is>
      </c>
    </row>
    <row r="12">
      <c r="A12" s="5" t="inlineStr">
        <is>
          <t>Typ / Genre</t>
        </is>
      </c>
      <c r="B12" t="inlineStr">
        <is>
          <t>Namensaktie</t>
        </is>
      </c>
      <c r="J12" t="inlineStr">
        <is>
          <t>Amundi S.A.</t>
        </is>
      </c>
      <c r="L12" t="inlineStr">
        <is>
          <t>2,95%</t>
        </is>
      </c>
    </row>
    <row r="13">
      <c r="A13" s="5" t="inlineStr">
        <is>
          <t>Adresse / Address</t>
        </is>
      </c>
      <c r="B13" t="inlineStr">
        <is>
          <t>HUGO BOSS AGDieselstraße 12  D-72555 Metzingen</t>
        </is>
      </c>
    </row>
    <row r="14">
      <c r="A14" s="5" t="inlineStr">
        <is>
          <t>Management</t>
        </is>
      </c>
      <c r="B14" t="inlineStr">
        <is>
          <t>Mark Langer (bis 30.09.2020), Yves Müller, Ingo Wilts</t>
        </is>
      </c>
    </row>
    <row r="15">
      <c r="A15" s="5" t="inlineStr">
        <is>
          <t>Aufsichtsrat / Board</t>
        </is>
      </c>
      <c r="B15" t="inlineStr">
        <is>
          <t>Antonio Simina, Tanja Silvana Grzesch, Anita Kessel, Kirsten Kistermann-Christophe, Fridolin Klumpp, Gaetano Marzotto, Luca Marzotto, Sinan Piskin, Axel Salzmann, Martin Sambeth, Hermann Waldemer</t>
        </is>
      </c>
    </row>
    <row r="16">
      <c r="A16" s="5" t="inlineStr">
        <is>
          <t>Beschreibung</t>
        </is>
      </c>
      <c r="B16" t="inlineStr">
        <is>
          <t>Als einer der international führenden Modekonzerne bietet die HUGO BOSS AG Freizeit- und Businessmode für Männer und Frauen an. Unter dem Dach der Kernmarke BOSS befinden sich die Linien BOSS, BOSS Selection, BOSS Orange, BOSS Green und Hugo sowie die dazugehörigen Accessoire-Kollektionen an. Die Womens- und Menswear Kollektionen der Linie BOSS bieten ein umfassendes Spektrum an "modern classics" für Business, Freizeit und Eventanlässe. Das Premium-Level der BOSS Markenwelt wird durch die Herrenlinie BOSS Selection verkörpert, die im oberen Marktsegment positioniert ist, während die BOSS Orange Kollektionen den Bereich der Leisurewear für Männer und Frauen abdecken. BOSS Green steht für eine Golf- und Sportswear-Herrenkollektion. Neben den Kernbereichen Konfektion, Sportswear und Accessoires sind auch nichttextile Produkte wie Brillen, Uhren, Düfte, Schuhe und Lederwaren erhältlich. Diese Produkte und Accessoires sind nicht Teil der Kernkompetenz von HUGO BOSS und werden deshalb in Form von Lizenzpartnerschaften an ausgesuchte Partnerfirmen vergeben. Die Marken von HUGO BOSS haben eine weltweite Präsenz. Die Vertriebsstrategie basiert auf zwei tragenden Elementen, der Distribution über so genannte Monomarkengeschäfte sowie über den gehobenen Fachhandel. Copyright 2014 FINANCE BASE AG</t>
        </is>
      </c>
    </row>
    <row r="17">
      <c r="A17" s="5" t="inlineStr">
        <is>
          <t>Profile</t>
        </is>
      </c>
      <c r="B17" t="inlineStr">
        <is>
          <t>As one of the leading international fashion group HUGO BOSS AG leisure and business fashion offers for men and women. the lines BOSS, BOSS Selection, BOSS Orange, BOSS Green and Hugo and related accessories collections are located at under the umbrella of the core brand BOSS. The womenswear and menswear collections in the BOSS offer a comprehensive range of "modern classics" in business, leisure and event occasions. The premium tier of the BOSS brand world embodied by the BOSS Selection menswear line that is positioned in the upper market segment, while BOSS Orange collections cover the range of leisure wear for men and women. BOSS Green presents golf and sportswear collection for men. In addition to the core areas of clothing, sportswear and accessories non-textile products such as eyewear, watches, fragrances, footwear and leather goods are available. These products and accessories are not the core competency of HUGO BOSS and are therefore assigned part in the form of licensing partnerships to selected partner companies. The HUGO BOSS brands have a global presence. The sales strategy is based on twin pillars: the distribution through mono-brand stores as well as the upscale retailer.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2884</v>
      </c>
      <c r="D20" t="n">
        <v>2796</v>
      </c>
      <c r="E20" t="n">
        <v>2733</v>
      </c>
      <c r="F20" t="n">
        <v>2693</v>
      </c>
      <c r="G20" t="n">
        <v>2809</v>
      </c>
      <c r="H20" t="n">
        <v>2572</v>
      </c>
      <c r="I20" t="n">
        <v>2432</v>
      </c>
      <c r="J20" t="n">
        <v>2346</v>
      </c>
      <c r="K20" t="n">
        <v>2059</v>
      </c>
      <c r="L20" t="n">
        <v>1729</v>
      </c>
      <c r="M20" t="n">
        <v>1562</v>
      </c>
      <c r="N20" t="n">
        <v>1686</v>
      </c>
      <c r="O20" t="n">
        <v>1632</v>
      </c>
      <c r="P20" t="n">
        <v>1496</v>
      </c>
      <c r="Q20" t="n">
        <v>1309</v>
      </c>
      <c r="R20" t="n">
        <v>1168</v>
      </c>
      <c r="S20" t="n">
        <v>1054</v>
      </c>
      <c r="T20" t="n">
        <v>1093</v>
      </c>
      <c r="U20" t="n">
        <v>1095</v>
      </c>
      <c r="V20" t="n">
        <v>923.4</v>
      </c>
      <c r="W20" t="inlineStr">
        <is>
          <t>-</t>
        </is>
      </c>
    </row>
    <row r="21">
      <c r="A21" s="5" t="inlineStr">
        <is>
          <t>Operatives Ergebnis (EBIT)</t>
        </is>
      </c>
      <c r="B21" s="5" t="inlineStr">
        <is>
          <t>EBIT Earning Before Interest &amp; Tax</t>
        </is>
      </c>
      <c r="C21" t="n">
        <v>344.5</v>
      </c>
      <c r="D21" t="n">
        <v>346.8</v>
      </c>
      <c r="E21" t="n">
        <v>341.1</v>
      </c>
      <c r="F21" t="n">
        <v>263.5</v>
      </c>
      <c r="G21" t="n">
        <v>447.7</v>
      </c>
      <c r="H21" t="n">
        <v>448.7</v>
      </c>
      <c r="I21" t="n">
        <v>456.1</v>
      </c>
      <c r="J21" t="n">
        <v>433.2</v>
      </c>
      <c r="K21" t="n">
        <v>394.1</v>
      </c>
      <c r="L21" t="n">
        <v>263.9</v>
      </c>
      <c r="M21" t="n">
        <v>158.4</v>
      </c>
      <c r="N21" t="n">
        <v>190.1</v>
      </c>
      <c r="O21" t="n">
        <v>220.3</v>
      </c>
      <c r="P21" t="n">
        <v>184.4</v>
      </c>
      <c r="Q21" t="n">
        <v>162.9</v>
      </c>
      <c r="R21" t="n">
        <v>135.3</v>
      </c>
      <c r="S21" t="n">
        <v>119.2</v>
      </c>
      <c r="T21" t="n">
        <v>101.6</v>
      </c>
      <c r="U21" t="n">
        <v>151.2</v>
      </c>
      <c r="V21" t="n">
        <v>164.1</v>
      </c>
      <c r="W21" t="inlineStr">
        <is>
          <t>-</t>
        </is>
      </c>
    </row>
    <row r="22">
      <c r="A22" s="5" t="inlineStr">
        <is>
          <t>Finanzergebnis</t>
        </is>
      </c>
      <c r="B22" s="5" t="inlineStr">
        <is>
          <t>Financial Result</t>
        </is>
      </c>
      <c r="C22" t="n">
        <v>-38.9</v>
      </c>
      <c r="D22" t="n">
        <v>-10.1</v>
      </c>
      <c r="E22" t="n">
        <v>-9.800000000000001</v>
      </c>
      <c r="F22" t="n">
        <v>-7.9</v>
      </c>
      <c r="G22" t="n">
        <v>-27.7</v>
      </c>
      <c r="H22" t="n">
        <v>-11.6</v>
      </c>
      <c r="I22" t="n">
        <v>-22.6</v>
      </c>
      <c r="J22" t="n">
        <v>-23.6</v>
      </c>
      <c r="K22" t="n">
        <v>-11.7</v>
      </c>
      <c r="L22" t="n">
        <v>-14.7</v>
      </c>
      <c r="M22" t="n">
        <v>-21.8</v>
      </c>
      <c r="N22" t="n">
        <v>-41.7</v>
      </c>
      <c r="O22" t="n">
        <v>-7.9</v>
      </c>
      <c r="P22" t="n">
        <v>-4.5</v>
      </c>
      <c r="Q22" t="n">
        <v>-5.7</v>
      </c>
      <c r="R22" t="n">
        <v>-5.2</v>
      </c>
      <c r="S22" t="n">
        <v>1.4</v>
      </c>
      <c r="T22" t="n">
        <v>-4.3</v>
      </c>
      <c r="U22" t="n">
        <v>-2.7</v>
      </c>
      <c r="V22" t="n">
        <v>-0.9</v>
      </c>
      <c r="W22" t="inlineStr">
        <is>
          <t>-</t>
        </is>
      </c>
    </row>
    <row r="23">
      <c r="A23" s="5" t="inlineStr">
        <is>
          <t>Ergebnis vor Steuer (EBT)</t>
        </is>
      </c>
      <c r="B23" s="5" t="inlineStr">
        <is>
          <t>EBT Earning Before Tax</t>
        </is>
      </c>
      <c r="C23" t="n">
        <v>305.6</v>
      </c>
      <c r="D23" t="n">
        <v>336.7</v>
      </c>
      <c r="E23" t="n">
        <v>331.3</v>
      </c>
      <c r="F23" t="n">
        <v>255.6</v>
      </c>
      <c r="G23" t="n">
        <v>420</v>
      </c>
      <c r="H23" t="n">
        <v>437.1</v>
      </c>
      <c r="I23" t="n">
        <v>433.5</v>
      </c>
      <c r="J23" t="n">
        <v>409.6</v>
      </c>
      <c r="K23" t="n">
        <v>382.4</v>
      </c>
      <c r="L23" t="n">
        <v>249.2</v>
      </c>
      <c r="M23" t="n">
        <v>136.6</v>
      </c>
      <c r="N23" t="n">
        <v>148.4</v>
      </c>
      <c r="O23" t="n">
        <v>212.4</v>
      </c>
      <c r="P23" t="n">
        <v>179.9</v>
      </c>
      <c r="Q23" t="n">
        <v>157.2</v>
      </c>
      <c r="R23" t="n">
        <v>130.1</v>
      </c>
      <c r="S23" t="n">
        <v>120.6</v>
      </c>
      <c r="T23" t="n">
        <v>97.3</v>
      </c>
      <c r="U23" t="n">
        <v>148.5</v>
      </c>
      <c r="V23" t="n">
        <v>163.2</v>
      </c>
      <c r="W23" t="inlineStr">
        <is>
          <t>-</t>
        </is>
      </c>
    </row>
    <row r="24">
      <c r="A24" s="5" t="inlineStr">
        <is>
          <t>Steuern auf Einkommen und Ertrag</t>
        </is>
      </c>
      <c r="B24" s="5" t="inlineStr">
        <is>
          <t>Taxes on income and earnings</t>
        </is>
      </c>
      <c r="C24" t="n">
        <v>100.4</v>
      </c>
      <c r="D24" t="n">
        <v>100.5</v>
      </c>
      <c r="E24" t="n">
        <v>100.1</v>
      </c>
      <c r="F24" t="n">
        <v>62</v>
      </c>
      <c r="G24" t="n">
        <v>100.6</v>
      </c>
      <c r="H24" t="n">
        <v>102.7</v>
      </c>
      <c r="I24" t="n">
        <v>100.1</v>
      </c>
      <c r="J24" t="n">
        <v>98.09999999999999</v>
      </c>
      <c r="K24" t="n">
        <v>91.40000000000001</v>
      </c>
      <c r="L24" t="n">
        <v>59.9</v>
      </c>
      <c r="M24" t="n">
        <v>32.7</v>
      </c>
      <c r="N24" t="n">
        <v>36.4</v>
      </c>
      <c r="O24" t="n">
        <v>58.3</v>
      </c>
      <c r="P24" t="n">
        <v>51.2</v>
      </c>
      <c r="Q24" t="n">
        <v>49</v>
      </c>
      <c r="R24" t="n">
        <v>41.9</v>
      </c>
      <c r="S24" t="n">
        <v>38.2</v>
      </c>
      <c r="T24" t="n">
        <v>20.4</v>
      </c>
      <c r="U24" t="n">
        <v>42</v>
      </c>
      <c r="V24" t="n">
        <v>54.1</v>
      </c>
      <c r="W24" t="inlineStr">
        <is>
          <t>-</t>
        </is>
      </c>
    </row>
    <row r="25">
      <c r="A25" s="5" t="inlineStr">
        <is>
          <t>Ergebnis nach Steuer</t>
        </is>
      </c>
      <c r="B25" s="5" t="inlineStr">
        <is>
          <t>Earnings after tax</t>
        </is>
      </c>
      <c r="C25" t="n">
        <v>205.2</v>
      </c>
      <c r="D25" t="n">
        <v>236.2</v>
      </c>
      <c r="E25" t="n">
        <v>231.1</v>
      </c>
      <c r="F25" t="n">
        <v>193.6</v>
      </c>
      <c r="G25" t="n">
        <v>319.4</v>
      </c>
      <c r="H25" t="n">
        <v>334.5</v>
      </c>
      <c r="I25" t="n">
        <v>333.4</v>
      </c>
      <c r="J25" t="n">
        <v>311.5</v>
      </c>
      <c r="K25" t="n">
        <v>291</v>
      </c>
      <c r="L25" t="n">
        <v>189.2</v>
      </c>
      <c r="M25" t="n">
        <v>104</v>
      </c>
      <c r="N25" t="n">
        <v>112</v>
      </c>
      <c r="O25" t="n">
        <v>154.1</v>
      </c>
      <c r="P25" t="n">
        <v>128.7</v>
      </c>
      <c r="Q25" t="n">
        <v>108.2</v>
      </c>
      <c r="R25" t="n">
        <v>88.2</v>
      </c>
      <c r="S25" t="n">
        <v>82.40000000000001</v>
      </c>
      <c r="T25" t="n">
        <v>74.7</v>
      </c>
      <c r="U25" t="n">
        <v>106.6</v>
      </c>
      <c r="V25" t="n">
        <v>109</v>
      </c>
      <c r="W25" t="inlineStr">
        <is>
          <t>-</t>
        </is>
      </c>
    </row>
    <row r="26">
      <c r="A26" s="5" t="inlineStr">
        <is>
          <t>Minderheitenanteil</t>
        </is>
      </c>
      <c r="B26" s="5" t="inlineStr">
        <is>
          <t>Minority Share</t>
        </is>
      </c>
      <c r="C26" t="n">
        <v>-0.1</v>
      </c>
      <c r="D26" t="n">
        <v>-0.05</v>
      </c>
      <c r="E26" t="n">
        <v>-0.05</v>
      </c>
      <c r="F26" t="n">
        <v>-0.1</v>
      </c>
      <c r="G26" t="n">
        <v>-0.06</v>
      </c>
      <c r="H26" t="n">
        <v>-1.2</v>
      </c>
      <c r="I26" t="n">
        <v>-4.4</v>
      </c>
      <c r="J26" t="n">
        <v>-4.1</v>
      </c>
      <c r="K26" t="n">
        <v>-6.5</v>
      </c>
      <c r="L26" t="n">
        <v>-3.3</v>
      </c>
      <c r="M26" t="inlineStr">
        <is>
          <t>-</t>
        </is>
      </c>
      <c r="N26" t="n">
        <v>0.1</v>
      </c>
      <c r="O26" t="n">
        <v>0.1</v>
      </c>
      <c r="P26" t="inlineStr">
        <is>
          <t>-</t>
        </is>
      </c>
      <c r="Q26" t="inlineStr">
        <is>
          <t>-</t>
        </is>
      </c>
      <c r="R26" t="inlineStr">
        <is>
          <t>-</t>
        </is>
      </c>
      <c r="S26" t="inlineStr">
        <is>
          <t>-</t>
        </is>
      </c>
      <c r="T26" t="inlineStr">
        <is>
          <t>-</t>
        </is>
      </c>
      <c r="U26" t="inlineStr">
        <is>
          <t>-</t>
        </is>
      </c>
      <c r="V26" t="inlineStr">
        <is>
          <t>-</t>
        </is>
      </c>
      <c r="W26" t="inlineStr">
        <is>
          <t>-</t>
        </is>
      </c>
    </row>
    <row r="27">
      <c r="A27" s="5" t="inlineStr">
        <is>
          <t>Jahresüberschuss/-fehlbetrag</t>
        </is>
      </c>
      <c r="B27" s="5" t="inlineStr">
        <is>
          <t>Net Profit</t>
        </is>
      </c>
      <c r="C27" t="n">
        <v>205.1</v>
      </c>
      <c r="D27" t="n">
        <v>236.2</v>
      </c>
      <c r="E27" t="n">
        <v>231.1</v>
      </c>
      <c r="F27" t="n">
        <v>193.6</v>
      </c>
      <c r="G27" t="n">
        <v>319.4</v>
      </c>
      <c r="H27" t="n">
        <v>333.3</v>
      </c>
      <c r="I27" t="n">
        <v>329</v>
      </c>
      <c r="J27" t="n">
        <v>307.4</v>
      </c>
      <c r="K27" t="n">
        <v>284.5</v>
      </c>
      <c r="L27" t="n">
        <v>185.9</v>
      </c>
      <c r="M27" t="n">
        <v>104</v>
      </c>
      <c r="N27" t="n">
        <v>112.1</v>
      </c>
      <c r="O27" t="n">
        <v>154.2</v>
      </c>
      <c r="P27" t="n">
        <v>128.7</v>
      </c>
      <c r="Q27" t="n">
        <v>108.2</v>
      </c>
      <c r="R27" t="n">
        <v>88.2</v>
      </c>
      <c r="S27" t="n">
        <v>82.40000000000001</v>
      </c>
      <c r="T27" t="n">
        <v>74.7</v>
      </c>
      <c r="U27" t="n">
        <v>106.6</v>
      </c>
      <c r="V27" t="n">
        <v>109</v>
      </c>
      <c r="W27" t="inlineStr">
        <is>
          <t>-</t>
        </is>
      </c>
    </row>
    <row r="28">
      <c r="A28" s="5" t="inlineStr">
        <is>
          <t>Summe Umlaufvermögen</t>
        </is>
      </c>
      <c r="B28" s="5" t="inlineStr">
        <is>
          <t>Current Assets</t>
        </is>
      </c>
      <c r="C28" t="n">
        <v>1164</v>
      </c>
      <c r="D28" t="n">
        <v>1172</v>
      </c>
      <c r="E28" t="n">
        <v>1058</v>
      </c>
      <c r="F28" t="n">
        <v>1047</v>
      </c>
      <c r="G28" t="n">
        <v>1036</v>
      </c>
      <c r="H28" t="n">
        <v>1002</v>
      </c>
      <c r="I28" t="n">
        <v>889.8</v>
      </c>
      <c r="J28" t="n">
        <v>998.6</v>
      </c>
      <c r="K28" t="n">
        <v>924.1</v>
      </c>
      <c r="L28" t="n">
        <v>888.3</v>
      </c>
      <c r="M28" t="n">
        <v>630.4</v>
      </c>
      <c r="N28" t="n">
        <v>702.4</v>
      </c>
      <c r="O28" t="n">
        <v>638.8</v>
      </c>
      <c r="P28" t="n">
        <v>545.2</v>
      </c>
      <c r="Q28" t="n">
        <v>493.4</v>
      </c>
      <c r="R28" t="n">
        <v>503.9</v>
      </c>
      <c r="S28" t="n">
        <v>496.7</v>
      </c>
      <c r="T28" t="n">
        <v>509.4</v>
      </c>
      <c r="U28" t="n">
        <v>485.2</v>
      </c>
      <c r="V28" t="n">
        <v>370.1</v>
      </c>
      <c r="W28" t="inlineStr">
        <is>
          <t>-</t>
        </is>
      </c>
    </row>
    <row r="29">
      <c r="A29" s="5" t="inlineStr">
        <is>
          <t>Summe Anlagevermögen</t>
        </is>
      </c>
      <c r="B29" s="5" t="inlineStr">
        <is>
          <t>Fixed Assets</t>
        </is>
      </c>
      <c r="C29" t="n">
        <v>1713</v>
      </c>
      <c r="D29" t="n">
        <v>686.4</v>
      </c>
      <c r="E29" t="n">
        <v>662.4</v>
      </c>
      <c r="F29" t="n">
        <v>751.7</v>
      </c>
      <c r="G29" t="n">
        <v>764.6</v>
      </c>
      <c r="H29" t="n">
        <v>660.3</v>
      </c>
      <c r="I29" t="n">
        <v>611.5</v>
      </c>
      <c r="J29" t="n">
        <v>518.9</v>
      </c>
      <c r="K29" t="n">
        <v>445.7</v>
      </c>
      <c r="L29" t="n">
        <v>418.1</v>
      </c>
      <c r="M29" t="n">
        <v>389.9</v>
      </c>
      <c r="N29" t="n">
        <v>415.6</v>
      </c>
      <c r="O29" t="n">
        <v>366.9</v>
      </c>
      <c r="P29" t="n">
        <v>372.4</v>
      </c>
      <c r="Q29" t="n">
        <v>329.4</v>
      </c>
      <c r="R29" t="n">
        <v>276</v>
      </c>
      <c r="S29" t="n">
        <v>234.9</v>
      </c>
      <c r="T29" t="n">
        <v>219.6</v>
      </c>
      <c r="U29" t="n">
        <v>167.8</v>
      </c>
      <c r="V29" t="n">
        <v>127.2</v>
      </c>
      <c r="W29" t="inlineStr">
        <is>
          <t>-</t>
        </is>
      </c>
    </row>
    <row r="30">
      <c r="A30" s="5" t="inlineStr">
        <is>
          <t>Summe Aktiva</t>
        </is>
      </c>
      <c r="B30" s="5" t="inlineStr">
        <is>
          <t>Total Assets</t>
        </is>
      </c>
      <c r="C30" t="n">
        <v>2878</v>
      </c>
      <c r="D30" t="n">
        <v>1859</v>
      </c>
      <c r="E30" t="n">
        <v>1720</v>
      </c>
      <c r="F30" t="n">
        <v>1799</v>
      </c>
      <c r="G30" t="n">
        <v>1800</v>
      </c>
      <c r="H30" t="n">
        <v>1662</v>
      </c>
      <c r="I30" t="n">
        <v>1501</v>
      </c>
      <c r="J30" t="n">
        <v>1585</v>
      </c>
      <c r="K30" t="n">
        <v>1449</v>
      </c>
      <c r="L30" t="n">
        <v>1355</v>
      </c>
      <c r="M30" t="n">
        <v>1065</v>
      </c>
      <c r="N30" t="n">
        <v>1162</v>
      </c>
      <c r="O30" t="n">
        <v>1039</v>
      </c>
      <c r="P30" t="n">
        <v>953.2</v>
      </c>
      <c r="Q30" t="n">
        <v>854</v>
      </c>
      <c r="R30" t="n">
        <v>801.3</v>
      </c>
      <c r="S30" t="n">
        <v>754.5</v>
      </c>
      <c r="T30" t="n">
        <v>766</v>
      </c>
      <c r="U30" t="n">
        <v>661.7</v>
      </c>
      <c r="V30" t="n">
        <v>501.2</v>
      </c>
      <c r="W30" t="inlineStr">
        <is>
          <t>-</t>
        </is>
      </c>
    </row>
    <row r="31">
      <c r="A31" s="5" t="inlineStr">
        <is>
          <t>Summe kurzfristiges Fremdkapital</t>
        </is>
      </c>
      <c r="B31" s="5" t="inlineStr">
        <is>
          <t>Short-Term Debt</t>
        </is>
      </c>
      <c r="C31" t="n">
        <v>881.8</v>
      </c>
      <c r="D31" t="n">
        <v>652.8</v>
      </c>
      <c r="E31" t="n">
        <v>606.8</v>
      </c>
      <c r="F31" t="n">
        <v>639.9</v>
      </c>
      <c r="G31" t="n">
        <v>587.6</v>
      </c>
      <c r="H31" t="n">
        <v>545.7</v>
      </c>
      <c r="I31" t="n">
        <v>495.1</v>
      </c>
      <c r="J31" t="n">
        <v>794.5</v>
      </c>
      <c r="K31" t="n">
        <v>464.7</v>
      </c>
      <c r="L31" t="n">
        <v>389.1</v>
      </c>
      <c r="M31" t="n">
        <v>307.9</v>
      </c>
      <c r="N31" t="n">
        <v>301.6</v>
      </c>
      <c r="O31" t="n">
        <v>369.7</v>
      </c>
      <c r="P31" t="n">
        <v>291.6</v>
      </c>
      <c r="Q31" t="n">
        <v>238.7</v>
      </c>
      <c r="R31" t="n">
        <v>239.3</v>
      </c>
      <c r="S31" t="n">
        <v>242.4</v>
      </c>
      <c r="T31" t="inlineStr">
        <is>
          <t>-</t>
        </is>
      </c>
      <c r="U31" t="inlineStr">
        <is>
          <t>-</t>
        </is>
      </c>
      <c r="V31" t="inlineStr">
        <is>
          <t>-</t>
        </is>
      </c>
      <c r="W31" t="inlineStr">
        <is>
          <t>-</t>
        </is>
      </c>
    </row>
    <row r="32">
      <c r="A32" s="5" t="inlineStr">
        <is>
          <t>Summe langfristiges Fremdkapital</t>
        </is>
      </c>
      <c r="B32" s="5" t="inlineStr">
        <is>
          <t>Long-Term Debt</t>
        </is>
      </c>
      <c r="C32" t="n">
        <v>994</v>
      </c>
      <c r="D32" t="n">
        <v>225.1</v>
      </c>
      <c r="E32" t="n">
        <v>198.5</v>
      </c>
      <c r="F32" t="n">
        <v>271.2</v>
      </c>
      <c r="G32" t="n">
        <v>257.1</v>
      </c>
      <c r="H32" t="n">
        <v>272.2</v>
      </c>
      <c r="I32" t="n">
        <v>265.9</v>
      </c>
      <c r="J32" t="n">
        <v>152.1</v>
      </c>
      <c r="K32" t="n">
        <v>461</v>
      </c>
      <c r="L32" t="n">
        <v>605.2</v>
      </c>
      <c r="M32" t="n">
        <v>555.6</v>
      </c>
      <c r="N32" t="n">
        <v>661</v>
      </c>
      <c r="O32" t="n">
        <v>123.1</v>
      </c>
      <c r="P32" t="n">
        <v>167.2</v>
      </c>
      <c r="Q32" t="n">
        <v>147.5</v>
      </c>
      <c r="R32" t="n">
        <v>140</v>
      </c>
      <c r="S32" t="n">
        <v>112.7</v>
      </c>
      <c r="T32" t="inlineStr">
        <is>
          <t>-</t>
        </is>
      </c>
      <c r="U32" t="inlineStr">
        <is>
          <t>-</t>
        </is>
      </c>
      <c r="V32" t="inlineStr">
        <is>
          <t>-</t>
        </is>
      </c>
      <c r="W32" t="inlineStr">
        <is>
          <t>-</t>
        </is>
      </c>
    </row>
    <row r="33">
      <c r="A33" s="5" t="inlineStr">
        <is>
          <t>Summe Fremdkapital</t>
        </is>
      </c>
      <c r="B33" s="5" t="inlineStr">
        <is>
          <t>Total Liabilities</t>
        </is>
      </c>
      <c r="C33" t="n">
        <v>1876</v>
      </c>
      <c r="D33" t="n">
        <v>877.9</v>
      </c>
      <c r="E33" t="n">
        <v>805.3</v>
      </c>
      <c r="F33" t="n">
        <v>911.1</v>
      </c>
      <c r="G33" t="n">
        <v>844.7</v>
      </c>
      <c r="H33" t="n">
        <v>817.9</v>
      </c>
      <c r="I33" t="n">
        <v>761</v>
      </c>
      <c r="J33" t="n">
        <v>946.6</v>
      </c>
      <c r="K33" t="n">
        <v>925.7</v>
      </c>
      <c r="L33" t="n">
        <v>994.2</v>
      </c>
      <c r="M33" t="n">
        <v>863.5</v>
      </c>
      <c r="N33" t="n">
        <v>962.6</v>
      </c>
      <c r="O33" t="n">
        <v>492.9</v>
      </c>
      <c r="P33" t="n">
        <v>458.8</v>
      </c>
      <c r="Q33" t="n">
        <v>386.2</v>
      </c>
      <c r="R33" t="n">
        <v>379.3</v>
      </c>
      <c r="S33" t="n">
        <v>355.1</v>
      </c>
      <c r="T33" t="n">
        <v>375.3</v>
      </c>
      <c r="U33" t="n">
        <v>340.8</v>
      </c>
      <c r="V33" t="n">
        <v>195.9</v>
      </c>
      <c r="W33" t="inlineStr">
        <is>
          <t>-</t>
        </is>
      </c>
    </row>
    <row r="34">
      <c r="A34" s="5" t="inlineStr">
        <is>
          <t>Minderheitenanteil</t>
        </is>
      </c>
      <c r="B34" s="5" t="inlineStr">
        <is>
          <t>Minority Share</t>
        </is>
      </c>
      <c r="C34" t="n">
        <v>-0.04</v>
      </c>
      <c r="D34" t="n">
        <v>-0.3</v>
      </c>
      <c r="E34" t="n">
        <v>-0.4</v>
      </c>
      <c r="F34" t="n">
        <v>1</v>
      </c>
      <c r="G34" t="n">
        <v>-0.5</v>
      </c>
      <c r="H34" t="n">
        <v>-0.5</v>
      </c>
      <c r="I34" t="n">
        <v>26.1</v>
      </c>
      <c r="J34" t="n">
        <v>24.6</v>
      </c>
      <c r="K34" t="n">
        <v>23.8</v>
      </c>
      <c r="L34" t="n">
        <v>17.4</v>
      </c>
      <c r="M34" t="n">
        <v>-0.5</v>
      </c>
      <c r="N34" t="n">
        <v>-0.5</v>
      </c>
      <c r="O34" t="n">
        <v>-0.4</v>
      </c>
      <c r="P34" t="n">
        <v>-0.4</v>
      </c>
      <c r="Q34" t="n">
        <v>-0.3</v>
      </c>
      <c r="R34" t="inlineStr">
        <is>
          <t>-</t>
        </is>
      </c>
      <c r="S34" t="inlineStr">
        <is>
          <t>-</t>
        </is>
      </c>
      <c r="T34" t="inlineStr">
        <is>
          <t>-</t>
        </is>
      </c>
      <c r="U34" t="inlineStr">
        <is>
          <t>-</t>
        </is>
      </c>
      <c r="V34" t="inlineStr">
        <is>
          <t>-</t>
        </is>
      </c>
      <c r="W34" t="inlineStr">
        <is>
          <t>-</t>
        </is>
      </c>
    </row>
    <row r="35">
      <c r="A35" s="5" t="inlineStr">
        <is>
          <t>Summe Eigenkapital</t>
        </is>
      </c>
      <c r="B35" s="5" t="inlineStr">
        <is>
          <t>Equity</t>
        </is>
      </c>
      <c r="C35" t="n">
        <v>1002</v>
      </c>
      <c r="D35" t="n">
        <v>981</v>
      </c>
      <c r="E35" t="n">
        <v>915.1</v>
      </c>
      <c r="F35" t="n">
        <v>886.6</v>
      </c>
      <c r="G35" t="n">
        <v>956.2</v>
      </c>
      <c r="H35" t="n">
        <v>844.4</v>
      </c>
      <c r="I35" t="n">
        <v>714.2</v>
      </c>
      <c r="J35" t="n">
        <v>613.3</v>
      </c>
      <c r="K35" t="n">
        <v>499.4</v>
      </c>
      <c r="L35" t="n">
        <v>343.8</v>
      </c>
      <c r="M35" t="n">
        <v>202.3</v>
      </c>
      <c r="N35" t="n">
        <v>199.5</v>
      </c>
      <c r="O35" t="n">
        <v>546.8</v>
      </c>
      <c r="P35" t="n">
        <v>494.8</v>
      </c>
      <c r="Q35" t="n">
        <v>468.1</v>
      </c>
      <c r="R35" t="n">
        <v>422</v>
      </c>
      <c r="S35" t="n">
        <v>399.5</v>
      </c>
      <c r="T35" t="n">
        <v>390.7</v>
      </c>
      <c r="U35" t="n">
        <v>320.9</v>
      </c>
      <c r="V35" t="n">
        <v>305.4</v>
      </c>
      <c r="W35" t="inlineStr">
        <is>
          <t>-</t>
        </is>
      </c>
    </row>
    <row r="36">
      <c r="A36" s="5" t="inlineStr">
        <is>
          <t>Summe Passiva</t>
        </is>
      </c>
      <c r="B36" s="5" t="inlineStr">
        <is>
          <t>Liabilities &amp; Shareholder Equity</t>
        </is>
      </c>
      <c r="C36" t="n">
        <v>2878</v>
      </c>
      <c r="D36" t="n">
        <v>1859</v>
      </c>
      <c r="E36" t="n">
        <v>1720</v>
      </c>
      <c r="F36" t="n">
        <v>1799</v>
      </c>
      <c r="G36" t="n">
        <v>1800</v>
      </c>
      <c r="H36" t="n">
        <v>1662</v>
      </c>
      <c r="I36" t="n">
        <v>1501</v>
      </c>
      <c r="J36" t="n">
        <v>1585</v>
      </c>
      <c r="K36" t="n">
        <v>1449</v>
      </c>
      <c r="L36" t="n">
        <v>1355</v>
      </c>
      <c r="M36" t="n">
        <v>1065</v>
      </c>
      <c r="N36" t="n">
        <v>1162</v>
      </c>
      <c r="O36" t="n">
        <v>1039</v>
      </c>
      <c r="P36" t="n">
        <v>953.2</v>
      </c>
      <c r="Q36" t="n">
        <v>854</v>
      </c>
      <c r="R36" t="n">
        <v>801.3</v>
      </c>
      <c r="S36" t="n">
        <v>754.5</v>
      </c>
      <c r="T36" t="n">
        <v>766</v>
      </c>
      <c r="U36" t="n">
        <v>661.7</v>
      </c>
      <c r="V36" t="n">
        <v>501.2</v>
      </c>
      <c r="W36" t="inlineStr">
        <is>
          <t>-</t>
        </is>
      </c>
    </row>
    <row r="37">
      <c r="A37" s="5" t="inlineStr">
        <is>
          <t>Mio.Aktien im Umlauf</t>
        </is>
      </c>
      <c r="B37" s="5" t="inlineStr">
        <is>
          <t>Million shares outstanding</t>
        </is>
      </c>
      <c r="C37" t="n">
        <v>70.40000000000001</v>
      </c>
      <c r="D37" t="n">
        <v>70.40000000000001</v>
      </c>
      <c r="E37" t="n">
        <v>70.40000000000001</v>
      </c>
      <c r="F37" t="n">
        <v>70.40000000000001</v>
      </c>
      <c r="G37" t="n">
        <v>70.40000000000001</v>
      </c>
      <c r="H37" t="n">
        <v>70.40000000000001</v>
      </c>
      <c r="I37" t="n">
        <v>70.40000000000001</v>
      </c>
      <c r="J37" t="n">
        <v>70.40000000000001</v>
      </c>
      <c r="K37" t="n">
        <v>70.40000000000001</v>
      </c>
      <c r="L37" t="n">
        <v>70.40000000000001</v>
      </c>
      <c r="M37" t="n">
        <v>70.40000000000001</v>
      </c>
      <c r="N37" t="n">
        <v>70.40000000000001</v>
      </c>
      <c r="O37" t="n">
        <v>70.40000000000001</v>
      </c>
      <c r="P37" t="n">
        <v>70.40000000000001</v>
      </c>
      <c r="Q37" t="n">
        <v>70.40000000000001</v>
      </c>
      <c r="R37" t="n">
        <v>70.40000000000001</v>
      </c>
      <c r="S37" t="n">
        <v>70.40000000000001</v>
      </c>
      <c r="T37" t="n">
        <v>70.40000000000001</v>
      </c>
      <c r="U37" t="n">
        <v>70.40000000000001</v>
      </c>
      <c r="V37" t="n">
        <v>70.40000000000001</v>
      </c>
      <c r="W37" t="inlineStr">
        <is>
          <t>-</t>
        </is>
      </c>
    </row>
    <row r="38">
      <c r="A38" s="5" t="inlineStr">
        <is>
          <t>Mio.Aktien im Umlauf</t>
        </is>
      </c>
      <c r="B38" s="5" t="inlineStr">
        <is>
          <t>Million shares outstanding</t>
        </is>
      </c>
      <c r="C38" t="n">
        <v>70.40000000000001</v>
      </c>
      <c r="D38" t="n">
        <v>70.40000000000001</v>
      </c>
      <c r="E38" t="n">
        <v>70.40000000000001</v>
      </c>
      <c r="F38" t="n">
        <v>70.40000000000001</v>
      </c>
      <c r="G38" t="n">
        <v>70.40000000000001</v>
      </c>
      <c r="H38" t="n">
        <v>70.40000000000001</v>
      </c>
      <c r="I38" t="n">
        <v>70.40000000000001</v>
      </c>
      <c r="J38" t="n">
        <v>70.40000000000001</v>
      </c>
      <c r="K38" t="n">
        <v>35.9</v>
      </c>
      <c r="L38" t="n">
        <v>35.9</v>
      </c>
      <c r="M38" t="n">
        <v>35.9</v>
      </c>
      <c r="N38" t="n">
        <v>35.9</v>
      </c>
      <c r="O38" t="n">
        <v>35.9</v>
      </c>
      <c r="P38" t="n">
        <v>35.9</v>
      </c>
      <c r="Q38" t="n">
        <v>35.9</v>
      </c>
      <c r="R38" t="n">
        <v>35.9</v>
      </c>
      <c r="S38" t="n">
        <v>35.9</v>
      </c>
      <c r="T38" t="n">
        <v>35.9</v>
      </c>
      <c r="U38" t="n">
        <v>35.9</v>
      </c>
      <c r="V38" t="n">
        <v>35.9</v>
      </c>
      <c r="W38" t="inlineStr">
        <is>
          <t>-</t>
        </is>
      </c>
    </row>
    <row r="39">
      <c r="A39" s="5" t="inlineStr">
        <is>
          <t>Ergebnis je Aktie (brutto)</t>
        </is>
      </c>
      <c r="B39" s="5" t="inlineStr">
        <is>
          <t>Earnings per share</t>
        </is>
      </c>
      <c r="C39" t="n">
        <v>4.34</v>
      </c>
      <c r="D39" t="n">
        <v>4.78</v>
      </c>
      <c r="E39" t="n">
        <v>4.71</v>
      </c>
      <c r="F39" t="n">
        <v>3.63</v>
      </c>
      <c r="G39" t="n">
        <v>5.97</v>
      </c>
      <c r="H39" t="n">
        <v>6.21</v>
      </c>
      <c r="I39" t="n">
        <v>6.16</v>
      </c>
      <c r="J39" t="n">
        <v>5.82</v>
      </c>
      <c r="K39" t="n">
        <v>5.43</v>
      </c>
      <c r="L39" t="n">
        <v>3.54</v>
      </c>
      <c r="M39" t="n">
        <v>1.94</v>
      </c>
      <c r="N39" t="n">
        <v>2.11</v>
      </c>
      <c r="O39" t="n">
        <v>3.02</v>
      </c>
      <c r="P39" t="n">
        <v>2.56</v>
      </c>
      <c r="Q39" t="n">
        <v>2.23</v>
      </c>
      <c r="R39" t="n">
        <v>1.85</v>
      </c>
      <c r="S39" t="n">
        <v>1.71</v>
      </c>
      <c r="T39" t="n">
        <v>1.38</v>
      </c>
      <c r="U39" t="n">
        <v>2.11</v>
      </c>
      <c r="V39" t="n">
        <v>2.32</v>
      </c>
      <c r="W39" t="inlineStr">
        <is>
          <t>-</t>
        </is>
      </c>
    </row>
    <row r="40">
      <c r="A40" s="5" t="inlineStr">
        <is>
          <t>Ergebnis je Aktie (unverwässert)</t>
        </is>
      </c>
      <c r="B40" s="5" t="inlineStr">
        <is>
          <t>Basic Earnings per share</t>
        </is>
      </c>
      <c r="C40" t="n">
        <v>2.97</v>
      </c>
      <c r="D40" t="n">
        <v>3.42</v>
      </c>
      <c r="E40" t="n">
        <v>3.35</v>
      </c>
      <c r="F40" t="n">
        <v>2.8</v>
      </c>
      <c r="G40" t="n">
        <v>4.63</v>
      </c>
      <c r="H40" t="n">
        <v>4.83</v>
      </c>
      <c r="I40" t="n">
        <v>4.77</v>
      </c>
      <c r="J40" t="n">
        <v>4.45</v>
      </c>
      <c r="K40" t="n">
        <v>4.12</v>
      </c>
      <c r="L40" t="n">
        <v>2.69</v>
      </c>
      <c r="M40" t="n">
        <v>1.5</v>
      </c>
      <c r="N40" t="n">
        <v>1.62</v>
      </c>
      <c r="O40" t="n">
        <v>2.22</v>
      </c>
      <c r="P40" t="n">
        <v>1.84</v>
      </c>
      <c r="Q40" t="n">
        <v>1.54</v>
      </c>
      <c r="R40" t="n">
        <v>1.24</v>
      </c>
      <c r="S40" t="n">
        <v>1.16</v>
      </c>
      <c r="T40" t="n">
        <v>1.05</v>
      </c>
      <c r="U40" t="n">
        <v>1.52</v>
      </c>
      <c r="V40" t="n">
        <v>1.33</v>
      </c>
      <c r="W40" t="n">
        <v>0.85</v>
      </c>
    </row>
    <row r="41">
      <c r="A41" s="5" t="inlineStr">
        <is>
          <t>Ergebnis je Aktie (verwässert)</t>
        </is>
      </c>
      <c r="B41" s="5" t="inlineStr">
        <is>
          <t>Diluted Earnings per share</t>
        </is>
      </c>
      <c r="C41" t="n">
        <v>2.97</v>
      </c>
      <c r="D41" t="n">
        <v>3.42</v>
      </c>
      <c r="E41" t="n">
        <v>3.35</v>
      </c>
      <c r="F41" t="n">
        <v>2.8</v>
      </c>
      <c r="G41" t="n">
        <v>4.63</v>
      </c>
      <c r="H41" t="n">
        <v>4.83</v>
      </c>
      <c r="I41" t="n">
        <v>4.77</v>
      </c>
      <c r="J41" t="n">
        <v>4.45</v>
      </c>
      <c r="K41" t="n">
        <v>4.12</v>
      </c>
      <c r="L41" t="n">
        <v>2.69</v>
      </c>
      <c r="M41" t="n">
        <v>1.5</v>
      </c>
      <c r="N41" t="n">
        <v>1.62</v>
      </c>
      <c r="O41" t="n">
        <v>2.22</v>
      </c>
      <c r="P41" t="n">
        <v>1.84</v>
      </c>
      <c r="Q41" t="n">
        <v>1.54</v>
      </c>
      <c r="R41" t="n">
        <v>1.24</v>
      </c>
      <c r="S41" t="n">
        <v>1.16</v>
      </c>
      <c r="T41" t="n">
        <v>1.05</v>
      </c>
      <c r="U41" t="n">
        <v>1.52</v>
      </c>
      <c r="V41" t="n">
        <v>1.33</v>
      </c>
      <c r="W41" t="n">
        <v>0.85</v>
      </c>
    </row>
    <row r="42">
      <c r="A42" s="5" t="inlineStr">
        <is>
          <t>Dividende je Aktie</t>
        </is>
      </c>
      <c r="B42" s="5" t="inlineStr">
        <is>
          <t>Dividend per share</t>
        </is>
      </c>
      <c r="C42" t="inlineStr">
        <is>
          <t>-</t>
        </is>
      </c>
      <c r="D42" t="n">
        <v>2.7</v>
      </c>
      <c r="E42" t="n">
        <v>2.65</v>
      </c>
      <c r="F42" t="n">
        <v>2.6</v>
      </c>
      <c r="G42" t="n">
        <v>3.62</v>
      </c>
      <c r="H42" t="n">
        <v>3.62</v>
      </c>
      <c r="I42" t="n">
        <v>3.34</v>
      </c>
      <c r="J42" t="n">
        <v>3.12</v>
      </c>
      <c r="K42" t="n">
        <v>2.88</v>
      </c>
      <c r="L42" t="n">
        <v>2.02</v>
      </c>
      <c r="M42" t="n">
        <v>0.96</v>
      </c>
      <c r="N42" t="n">
        <v>1.37</v>
      </c>
      <c r="O42" t="n">
        <v>6.45</v>
      </c>
      <c r="P42" t="n">
        <v>1.19</v>
      </c>
      <c r="Q42" t="n">
        <v>1</v>
      </c>
      <c r="R42" t="n">
        <v>0.84</v>
      </c>
      <c r="S42" t="n">
        <v>0.78</v>
      </c>
      <c r="T42" t="n">
        <v>0.75</v>
      </c>
      <c r="U42" t="n">
        <v>0.75</v>
      </c>
      <c r="V42" t="n">
        <v>0.7</v>
      </c>
      <c r="W42" t="inlineStr">
        <is>
          <t>-</t>
        </is>
      </c>
    </row>
    <row r="43">
      <c r="A43" s="5" t="inlineStr">
        <is>
          <t>Dividendenausschüttung in Mio</t>
        </is>
      </c>
      <c r="B43" s="5" t="inlineStr">
        <is>
          <t>Dividend Payment in M</t>
        </is>
      </c>
      <c r="C43" t="inlineStr">
        <is>
          <t>-</t>
        </is>
      </c>
      <c r="D43" t="n">
        <v>186</v>
      </c>
      <c r="E43" t="n">
        <v>183</v>
      </c>
      <c r="F43" t="n">
        <v>179.4</v>
      </c>
      <c r="G43" t="n">
        <v>249.8</v>
      </c>
      <c r="H43" t="n">
        <v>249.8</v>
      </c>
      <c r="I43" t="n">
        <v>230.5</v>
      </c>
      <c r="J43" t="n">
        <v>215.3</v>
      </c>
      <c r="K43" t="n">
        <v>199.1</v>
      </c>
      <c r="L43" t="n">
        <v>139.7</v>
      </c>
      <c r="M43" t="n">
        <v>66.59999999999999</v>
      </c>
      <c r="N43" t="n">
        <v>94.90000000000001</v>
      </c>
      <c r="O43" t="n">
        <v>445.5</v>
      </c>
      <c r="P43" t="n">
        <v>82.8</v>
      </c>
      <c r="Q43" t="n">
        <v>70.2</v>
      </c>
      <c r="R43" t="n">
        <v>59.4</v>
      </c>
      <c r="S43" t="n">
        <v>55.3</v>
      </c>
      <c r="T43" t="n">
        <v>53.1</v>
      </c>
      <c r="U43" t="n">
        <v>53.1</v>
      </c>
      <c r="V43" t="inlineStr">
        <is>
          <t>-</t>
        </is>
      </c>
      <c r="W43" t="inlineStr">
        <is>
          <t>-</t>
        </is>
      </c>
    </row>
    <row r="44">
      <c r="A44" s="5" t="inlineStr">
        <is>
          <t>Umsatz</t>
        </is>
      </c>
      <c r="B44" s="5" t="inlineStr">
        <is>
          <t>Revenue</t>
        </is>
      </c>
      <c r="C44" t="n">
        <v>40.97</v>
      </c>
      <c r="D44" t="n">
        <v>39.72</v>
      </c>
      <c r="E44" t="n">
        <v>38.82</v>
      </c>
      <c r="F44" t="n">
        <v>38.25</v>
      </c>
      <c r="G44" t="n">
        <v>39.9</v>
      </c>
      <c r="H44" t="n">
        <v>36.53</v>
      </c>
      <c r="I44" t="n">
        <v>34.55</v>
      </c>
      <c r="J44" t="n">
        <v>33.32</v>
      </c>
      <c r="K44" t="n">
        <v>29.24</v>
      </c>
      <c r="L44" t="n">
        <v>24.56</v>
      </c>
      <c r="M44" t="n">
        <v>22.19</v>
      </c>
      <c r="N44" t="n">
        <v>23.95</v>
      </c>
      <c r="O44" t="n">
        <v>23.18</v>
      </c>
      <c r="P44" t="n">
        <v>21.24</v>
      </c>
      <c r="Q44" t="n">
        <v>18.6</v>
      </c>
      <c r="R44" t="n">
        <v>16.6</v>
      </c>
      <c r="S44" t="n">
        <v>14.97</v>
      </c>
      <c r="T44" t="n">
        <v>15.53</v>
      </c>
      <c r="U44" t="n">
        <v>15.55</v>
      </c>
      <c r="V44" t="n">
        <v>13.12</v>
      </c>
      <c r="W44" t="inlineStr">
        <is>
          <t>-</t>
        </is>
      </c>
    </row>
    <row r="45">
      <c r="A45" s="5" t="inlineStr">
        <is>
          <t>Buchwert je Aktie</t>
        </is>
      </c>
      <c r="B45" s="5" t="inlineStr">
        <is>
          <t>Book value per share</t>
        </is>
      </c>
      <c r="C45" t="n">
        <v>14.23</v>
      </c>
      <c r="D45" t="n">
        <v>13.93</v>
      </c>
      <c r="E45" t="n">
        <v>12.99</v>
      </c>
      <c r="F45" t="n">
        <v>12.61</v>
      </c>
      <c r="G45" t="n">
        <v>13.58</v>
      </c>
      <c r="H45" t="n">
        <v>11.99</v>
      </c>
      <c r="I45" t="n">
        <v>10.52</v>
      </c>
      <c r="J45" t="n">
        <v>9.06</v>
      </c>
      <c r="K45" t="n">
        <v>7.43</v>
      </c>
      <c r="L45" t="n">
        <v>5.13</v>
      </c>
      <c r="M45" t="n">
        <v>2.87</v>
      </c>
      <c r="N45" t="n">
        <v>2.83</v>
      </c>
      <c r="O45" t="n">
        <v>7.76</v>
      </c>
      <c r="P45" t="n">
        <v>7.02</v>
      </c>
      <c r="Q45" t="n">
        <v>6.64</v>
      </c>
      <c r="R45" t="n">
        <v>5.99</v>
      </c>
      <c r="S45" t="n">
        <v>5.67</v>
      </c>
      <c r="T45" t="n">
        <v>5.55</v>
      </c>
      <c r="U45" t="n">
        <v>4.56</v>
      </c>
      <c r="V45" t="n">
        <v>4.34</v>
      </c>
      <c r="W45" t="inlineStr">
        <is>
          <t>-</t>
        </is>
      </c>
    </row>
    <row r="46">
      <c r="A46" s="5" t="inlineStr">
        <is>
          <t>Cashflow je Aktie</t>
        </is>
      </c>
      <c r="B46" s="5" t="inlineStr">
        <is>
          <t>Cashflow per share</t>
        </is>
      </c>
      <c r="C46" t="n">
        <v>9.26</v>
      </c>
      <c r="D46" t="n">
        <v>4.57</v>
      </c>
      <c r="E46" t="n">
        <v>5.97</v>
      </c>
      <c r="F46" t="n">
        <v>5.29</v>
      </c>
      <c r="G46" t="n">
        <v>6.02</v>
      </c>
      <c r="H46" t="n">
        <v>5.62</v>
      </c>
      <c r="I46" t="n">
        <v>5.91</v>
      </c>
      <c r="J46" t="n">
        <v>5.57</v>
      </c>
      <c r="K46" t="n">
        <v>4.29</v>
      </c>
      <c r="L46" t="n">
        <v>4.38</v>
      </c>
      <c r="M46" t="n">
        <v>4.96</v>
      </c>
      <c r="N46" t="n">
        <v>2.34</v>
      </c>
      <c r="O46" t="n">
        <v>1.56</v>
      </c>
      <c r="P46" t="n">
        <v>2.44</v>
      </c>
      <c r="Q46" t="n">
        <v>2.6</v>
      </c>
      <c r="R46" t="n">
        <v>1.79</v>
      </c>
      <c r="S46" t="n">
        <v>1.36</v>
      </c>
      <c r="T46" t="n">
        <v>1.04</v>
      </c>
      <c r="U46" t="n">
        <v>1.08</v>
      </c>
      <c r="V46" t="n">
        <v>0.79</v>
      </c>
      <c r="W46" t="inlineStr">
        <is>
          <t>-</t>
        </is>
      </c>
    </row>
    <row r="47">
      <c r="A47" s="5" t="inlineStr">
        <is>
          <t>Bilanzsumme je Aktie</t>
        </is>
      </c>
      <c r="B47" s="5" t="inlineStr">
        <is>
          <t>Total assets per share</t>
        </is>
      </c>
      <c r="C47" t="n">
        <v>40.87</v>
      </c>
      <c r="D47" t="n">
        <v>26.4</v>
      </c>
      <c r="E47" t="n">
        <v>24.43</v>
      </c>
      <c r="F47" t="n">
        <v>25.55</v>
      </c>
      <c r="G47" t="n">
        <v>25.57</v>
      </c>
      <c r="H47" t="n">
        <v>23.61</v>
      </c>
      <c r="I47" t="n">
        <v>21.33</v>
      </c>
      <c r="J47" t="n">
        <v>22.51</v>
      </c>
      <c r="K47" t="n">
        <v>20.58</v>
      </c>
      <c r="L47" t="n">
        <v>19.25</v>
      </c>
      <c r="M47" t="n">
        <v>15.13</v>
      </c>
      <c r="N47" t="n">
        <v>16.5</v>
      </c>
      <c r="O47" t="n">
        <v>14.76</v>
      </c>
      <c r="P47" t="n">
        <v>13.54</v>
      </c>
      <c r="Q47" t="n">
        <v>12.13</v>
      </c>
      <c r="R47" t="n">
        <v>11.38</v>
      </c>
      <c r="S47" t="n">
        <v>10.72</v>
      </c>
      <c r="T47" t="n">
        <v>10.88</v>
      </c>
      <c r="U47" t="n">
        <v>9.4</v>
      </c>
      <c r="V47" t="n">
        <v>7.12</v>
      </c>
      <c r="W47" t="inlineStr">
        <is>
          <t>-</t>
        </is>
      </c>
    </row>
    <row r="48">
      <c r="A48" s="5" t="inlineStr">
        <is>
          <t>Personal am Ende des Jahres</t>
        </is>
      </c>
      <c r="B48" s="5" t="inlineStr">
        <is>
          <t>Staff at the end of year</t>
        </is>
      </c>
      <c r="C48" t="n">
        <v>14633</v>
      </c>
      <c r="D48" t="n">
        <v>14685</v>
      </c>
      <c r="E48" t="n">
        <v>13985</v>
      </c>
      <c r="F48" t="n">
        <v>13798</v>
      </c>
      <c r="G48" t="n">
        <v>13764</v>
      </c>
      <c r="H48" t="n">
        <v>12990</v>
      </c>
      <c r="I48" t="n">
        <v>12496</v>
      </c>
      <c r="J48" t="n">
        <v>11852</v>
      </c>
      <c r="K48" t="n">
        <v>11004</v>
      </c>
      <c r="L48" t="n">
        <v>9944</v>
      </c>
      <c r="M48" t="n">
        <v>9027</v>
      </c>
      <c r="N48" t="n">
        <v>9593</v>
      </c>
      <c r="O48" t="n">
        <v>9123</v>
      </c>
      <c r="P48" t="n">
        <v>8441</v>
      </c>
      <c r="Q48" t="n">
        <v>7584</v>
      </c>
      <c r="R48" t="n">
        <v>6942</v>
      </c>
      <c r="S48" t="n">
        <v>5110</v>
      </c>
      <c r="T48" t="n">
        <v>4754</v>
      </c>
      <c r="U48" t="n">
        <v>4240</v>
      </c>
      <c r="V48" t="n">
        <v>3394</v>
      </c>
      <c r="W48" t="inlineStr">
        <is>
          <t>-</t>
        </is>
      </c>
    </row>
    <row r="49">
      <c r="A49" s="5" t="inlineStr">
        <is>
          <t>Personalaufwand in Mio. EUR</t>
        </is>
      </c>
      <c r="B49" s="5" t="inlineStr">
        <is>
          <t>Personnel expenses in M</t>
        </is>
      </c>
      <c r="C49" t="n">
        <v>639.9</v>
      </c>
      <c r="D49" t="n">
        <v>629.4</v>
      </c>
      <c r="E49" t="n">
        <v>604.4</v>
      </c>
      <c r="F49" t="n">
        <v>604.6</v>
      </c>
      <c r="G49" t="n">
        <v>562.8</v>
      </c>
      <c r="H49" t="n">
        <v>514.4</v>
      </c>
      <c r="I49" t="n">
        <v>483.1</v>
      </c>
      <c r="J49" t="n">
        <v>450.1</v>
      </c>
      <c r="K49" t="n">
        <v>373.7</v>
      </c>
      <c r="L49" t="n">
        <v>368.4</v>
      </c>
      <c r="M49" t="n">
        <v>331.4</v>
      </c>
      <c r="N49" t="n">
        <v>353.5</v>
      </c>
      <c r="O49" t="n">
        <v>299.7</v>
      </c>
      <c r="P49" t="n">
        <v>277.8</v>
      </c>
      <c r="Q49" t="n">
        <v>238.2</v>
      </c>
      <c r="R49" t="n">
        <v>198.1</v>
      </c>
      <c r="S49" t="n">
        <v>170.4</v>
      </c>
      <c r="T49" t="n">
        <v>158.2</v>
      </c>
      <c r="U49" t="n">
        <v>149.7</v>
      </c>
      <c r="V49" t="n">
        <v>123.1</v>
      </c>
      <c r="W49" t="inlineStr">
        <is>
          <t>-</t>
        </is>
      </c>
    </row>
    <row r="50">
      <c r="A50" s="5" t="inlineStr">
        <is>
          <t>Aufwand je Mitarbeiter in EUR</t>
        </is>
      </c>
      <c r="B50" s="5" t="inlineStr">
        <is>
          <t>Effort per employee</t>
        </is>
      </c>
      <c r="C50" t="n">
        <v>43730</v>
      </c>
      <c r="D50" t="n">
        <v>42860</v>
      </c>
      <c r="E50" t="n">
        <v>43218</v>
      </c>
      <c r="F50" t="n">
        <v>43818</v>
      </c>
      <c r="G50" t="n">
        <v>40889</v>
      </c>
      <c r="H50" t="n">
        <v>39600</v>
      </c>
      <c r="I50" t="n">
        <v>38660</v>
      </c>
      <c r="J50" t="n">
        <v>37977</v>
      </c>
      <c r="K50" t="n">
        <v>33960</v>
      </c>
      <c r="L50" t="n">
        <v>37047</v>
      </c>
      <c r="M50" t="n">
        <v>36712</v>
      </c>
      <c r="N50" t="n">
        <v>36850</v>
      </c>
      <c r="O50" t="n">
        <v>32851</v>
      </c>
      <c r="P50" t="n">
        <v>32911</v>
      </c>
      <c r="Q50" t="n">
        <v>31408</v>
      </c>
      <c r="R50" t="n">
        <v>28536</v>
      </c>
      <c r="S50" t="n">
        <v>33346</v>
      </c>
      <c r="T50" t="n">
        <v>33277</v>
      </c>
      <c r="U50" t="n">
        <v>35307</v>
      </c>
      <c r="V50" t="n">
        <v>36270</v>
      </c>
      <c r="W50" t="inlineStr">
        <is>
          <t>-</t>
        </is>
      </c>
    </row>
    <row r="51">
      <c r="A51" s="5" t="inlineStr">
        <is>
          <t>Umsatz je Aktie</t>
        </is>
      </c>
      <c r="B51" s="5" t="inlineStr">
        <is>
          <t>Revenue per share</t>
        </is>
      </c>
      <c r="C51" t="n">
        <v>197093</v>
      </c>
      <c r="D51" t="n">
        <v>190396</v>
      </c>
      <c r="E51" t="n">
        <v>195393</v>
      </c>
      <c r="F51" t="n">
        <v>195162</v>
      </c>
      <c r="G51" t="n">
        <v>204065</v>
      </c>
      <c r="H51" t="n">
        <v>197969</v>
      </c>
      <c r="I51" t="n">
        <v>194633</v>
      </c>
      <c r="J51" t="n">
        <v>197929</v>
      </c>
      <c r="K51" t="n">
        <v>187099</v>
      </c>
      <c r="L51" t="n">
        <v>173919</v>
      </c>
      <c r="M51" t="n">
        <v>173021</v>
      </c>
      <c r="N51" t="n">
        <v>175763</v>
      </c>
      <c r="O51" t="n">
        <v>178888</v>
      </c>
      <c r="P51" t="n">
        <v>177170</v>
      </c>
      <c r="Q51" t="n">
        <v>172652</v>
      </c>
      <c r="R51" t="n">
        <v>168308</v>
      </c>
      <c r="S51" t="n">
        <v>206281</v>
      </c>
      <c r="T51" t="n">
        <v>229995</v>
      </c>
      <c r="U51" t="n">
        <v>258183</v>
      </c>
      <c r="V51" t="n">
        <v>272068</v>
      </c>
      <c r="W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Gewinn je Mitarbeiter in EUR</t>
        </is>
      </c>
      <c r="B53" s="5" t="inlineStr">
        <is>
          <t>Earnings per employee</t>
        </is>
      </c>
      <c r="C53" t="n">
        <v>14016</v>
      </c>
      <c r="D53" t="n">
        <v>16084</v>
      </c>
      <c r="E53" t="n">
        <v>16525</v>
      </c>
      <c r="F53" t="n">
        <v>14031</v>
      </c>
      <c r="G53" t="n">
        <v>23205</v>
      </c>
      <c r="H53" t="n">
        <v>25658</v>
      </c>
      <c r="I53" t="n">
        <v>26328</v>
      </c>
      <c r="J53" t="n">
        <v>25937</v>
      </c>
      <c r="K53" t="n">
        <v>25854</v>
      </c>
      <c r="L53" t="n">
        <v>18695</v>
      </c>
      <c r="M53" t="n">
        <v>11521</v>
      </c>
      <c r="N53" t="n">
        <v>11686</v>
      </c>
      <c r="O53" t="n">
        <v>16902</v>
      </c>
      <c r="P53" t="n">
        <v>15247</v>
      </c>
      <c r="Q53" t="n">
        <v>14267</v>
      </c>
      <c r="R53" t="n">
        <v>12705</v>
      </c>
      <c r="S53" t="n">
        <v>16125</v>
      </c>
      <c r="T53" t="n">
        <v>15713</v>
      </c>
      <c r="U53" t="n">
        <v>25142</v>
      </c>
      <c r="V53" t="n">
        <v>32116</v>
      </c>
      <c r="W53" t="inlineStr">
        <is>
          <t>-</t>
        </is>
      </c>
    </row>
    <row r="54">
      <c r="A54" s="5" t="inlineStr">
        <is>
          <t>KGV (Kurs/Gewinn)</t>
        </is>
      </c>
      <c r="B54" s="5" t="inlineStr">
        <is>
          <t>PE (price/earnings)</t>
        </is>
      </c>
      <c r="C54" t="n">
        <v>14.6</v>
      </c>
      <c r="D54" t="n">
        <v>15.8</v>
      </c>
      <c r="E54" t="n">
        <v>21.2</v>
      </c>
      <c r="F54" t="n">
        <v>20.8</v>
      </c>
      <c r="G54" t="n">
        <v>16.5</v>
      </c>
      <c r="H54" t="n">
        <v>21.1</v>
      </c>
      <c r="I54" t="n">
        <v>21.7</v>
      </c>
      <c r="J54" t="n">
        <v>17.9</v>
      </c>
      <c r="K54" t="n">
        <v>13.4</v>
      </c>
      <c r="L54" t="n">
        <v>18.3</v>
      </c>
      <c r="M54" t="n">
        <v>13.5</v>
      </c>
      <c r="N54" t="n">
        <v>10.7</v>
      </c>
      <c r="O54" t="n">
        <v>17.8</v>
      </c>
      <c r="P54" t="n">
        <v>22.3</v>
      </c>
      <c r="Q54" t="n">
        <v>19.8</v>
      </c>
      <c r="R54" t="n">
        <v>18.9</v>
      </c>
      <c r="S54" t="n">
        <v>14.1</v>
      </c>
      <c r="T54" t="n">
        <v>8.9</v>
      </c>
      <c r="U54" t="n">
        <v>14.3</v>
      </c>
      <c r="V54" t="n">
        <v>17.8</v>
      </c>
      <c r="W54" t="n">
        <v>13.5</v>
      </c>
    </row>
    <row r="55">
      <c r="A55" s="5" t="inlineStr">
        <is>
          <t>KUV (Kurs/Umsatz)</t>
        </is>
      </c>
      <c r="B55" s="5" t="inlineStr">
        <is>
          <t>PS (price/sales)</t>
        </is>
      </c>
      <c r="C55" t="n">
        <v>1.06</v>
      </c>
      <c r="D55" t="n">
        <v>1.36</v>
      </c>
      <c r="E55" t="n">
        <v>1.83</v>
      </c>
      <c r="F55" t="n">
        <v>1.52</v>
      </c>
      <c r="G55" t="n">
        <v>1.92</v>
      </c>
      <c r="H55" t="n">
        <v>2.78</v>
      </c>
      <c r="I55" t="n">
        <v>3</v>
      </c>
      <c r="J55" t="n">
        <v>2.39</v>
      </c>
      <c r="K55" t="n">
        <v>1.89</v>
      </c>
      <c r="L55" t="n">
        <v>2</v>
      </c>
      <c r="M55" t="n">
        <v>0.91</v>
      </c>
      <c r="N55" t="n">
        <v>0.72</v>
      </c>
      <c r="O55" t="n">
        <v>1.71</v>
      </c>
      <c r="P55" t="n">
        <v>1.93</v>
      </c>
      <c r="Q55" t="n">
        <v>1.64</v>
      </c>
      <c r="R55" t="n">
        <v>1.41</v>
      </c>
      <c r="S55" t="n">
        <v>1.09</v>
      </c>
      <c r="T55" t="n">
        <v>0.6</v>
      </c>
      <c r="U55" t="n">
        <v>1.4</v>
      </c>
      <c r="V55" t="n">
        <v>1.81</v>
      </c>
      <c r="W55" t="inlineStr">
        <is>
          <t>-</t>
        </is>
      </c>
    </row>
    <row r="56">
      <c r="A56" s="5" t="inlineStr">
        <is>
          <t>KBV (Kurs/Buchwert)</t>
        </is>
      </c>
      <c r="B56" s="5" t="inlineStr">
        <is>
          <t>PB (price/book value)</t>
        </is>
      </c>
      <c r="C56" t="n">
        <v>3.04</v>
      </c>
      <c r="D56" t="n">
        <v>3.87</v>
      </c>
      <c r="E56" t="n">
        <v>5.46</v>
      </c>
      <c r="F56" t="n">
        <v>4.62</v>
      </c>
      <c r="G56" t="n">
        <v>5.64</v>
      </c>
      <c r="H56" t="n">
        <v>8.48</v>
      </c>
      <c r="I56" t="n">
        <v>10.2</v>
      </c>
      <c r="J56" t="n">
        <v>9.16</v>
      </c>
      <c r="K56" t="n">
        <v>7.78</v>
      </c>
      <c r="L56" t="n">
        <v>10.08</v>
      </c>
      <c r="M56" t="n">
        <v>7.04</v>
      </c>
      <c r="N56" t="n">
        <v>6.1</v>
      </c>
      <c r="O56" t="n">
        <v>5.1</v>
      </c>
      <c r="P56" t="n">
        <v>5.83</v>
      </c>
      <c r="Q56" t="n">
        <v>4.59</v>
      </c>
      <c r="R56" t="n">
        <v>3.91</v>
      </c>
      <c r="S56" t="n">
        <v>2.87</v>
      </c>
      <c r="T56" t="n">
        <v>1.68</v>
      </c>
      <c r="U56" t="n">
        <v>4.77</v>
      </c>
      <c r="V56" t="n">
        <v>5.46</v>
      </c>
      <c r="W56" t="inlineStr">
        <is>
          <t>-</t>
        </is>
      </c>
    </row>
    <row r="57">
      <c r="A57" s="5" t="inlineStr">
        <is>
          <t>KCV (Kurs/Cashflow)</t>
        </is>
      </c>
      <c r="B57" s="5" t="inlineStr">
        <is>
          <t>PC (price/cashflow)</t>
        </is>
      </c>
      <c r="C57" t="n">
        <v>4.67</v>
      </c>
      <c r="D57" t="n">
        <v>11.79</v>
      </c>
      <c r="E57" t="n">
        <v>11.89</v>
      </c>
      <c r="F57" t="n">
        <v>10.99</v>
      </c>
      <c r="G57" t="n">
        <v>12.73</v>
      </c>
      <c r="H57" t="n">
        <v>18.11</v>
      </c>
      <c r="I57" t="n">
        <v>17.5</v>
      </c>
      <c r="J57" t="n">
        <v>14.32</v>
      </c>
      <c r="K57" t="n">
        <v>12.88</v>
      </c>
      <c r="L57" t="n">
        <v>11.24</v>
      </c>
      <c r="M57" t="n">
        <v>4.07</v>
      </c>
      <c r="N57" t="n">
        <v>7.39</v>
      </c>
      <c r="O57" t="n">
        <v>25.41</v>
      </c>
      <c r="P57" t="n">
        <v>16.79</v>
      </c>
      <c r="Q57" t="n">
        <v>11.73</v>
      </c>
      <c r="R57" t="n">
        <v>13.11</v>
      </c>
      <c r="S57" t="n">
        <v>11.98</v>
      </c>
      <c r="T57" t="n">
        <v>8.970000000000001</v>
      </c>
      <c r="U57" t="n">
        <v>20.07</v>
      </c>
      <c r="V57" t="n">
        <v>30.17</v>
      </c>
      <c r="W57" t="inlineStr">
        <is>
          <t>-</t>
        </is>
      </c>
    </row>
    <row r="58">
      <c r="A58" s="5" t="inlineStr">
        <is>
          <t>Dividendenrendite in %</t>
        </is>
      </c>
      <c r="B58" s="5" t="inlineStr">
        <is>
          <t>Dividend Yield in %</t>
        </is>
      </c>
      <c r="C58" t="inlineStr">
        <is>
          <t>-</t>
        </is>
      </c>
      <c r="D58" t="n">
        <v>5.01</v>
      </c>
      <c r="E58" t="n">
        <v>3.74</v>
      </c>
      <c r="F58" t="n">
        <v>4.47</v>
      </c>
      <c r="G58" t="n">
        <v>4.73</v>
      </c>
      <c r="H58" t="n">
        <v>3.56</v>
      </c>
      <c r="I58" t="n">
        <v>3.23</v>
      </c>
      <c r="J58" t="n">
        <v>3.91</v>
      </c>
      <c r="K58" t="n">
        <v>5.22</v>
      </c>
      <c r="L58" t="n">
        <v>4.1</v>
      </c>
      <c r="M58" t="n">
        <v>4.75</v>
      </c>
      <c r="N58" t="n">
        <v>7.92</v>
      </c>
      <c r="O58" t="n">
        <v>16.29</v>
      </c>
      <c r="P58" t="n">
        <v>2.9</v>
      </c>
      <c r="Q58" t="n">
        <v>3.28</v>
      </c>
      <c r="R58" t="n">
        <v>3.58</v>
      </c>
      <c r="S58" t="n">
        <v>4.79</v>
      </c>
      <c r="T58" t="n">
        <v>8.039999999999999</v>
      </c>
      <c r="U58" t="n">
        <v>3.45</v>
      </c>
      <c r="V58" t="n">
        <v>2.95</v>
      </c>
      <c r="W58" t="inlineStr">
        <is>
          <t>-</t>
        </is>
      </c>
    </row>
    <row r="59">
      <c r="A59" s="5" t="inlineStr">
        <is>
          <t>Gewinnrendite in %</t>
        </is>
      </c>
      <c r="B59" s="5" t="inlineStr">
        <is>
          <t>Return on profit in %</t>
        </is>
      </c>
      <c r="C59" t="n">
        <v>6.9</v>
      </c>
      <c r="D59" t="n">
        <v>6.3</v>
      </c>
      <c r="E59" t="n">
        <v>4.7</v>
      </c>
      <c r="F59" t="n">
        <v>4.8</v>
      </c>
      <c r="G59" t="n">
        <v>6</v>
      </c>
      <c r="H59" t="n">
        <v>4.7</v>
      </c>
      <c r="I59" t="n">
        <v>4.6</v>
      </c>
      <c r="J59" t="n">
        <v>5.6</v>
      </c>
      <c r="K59" t="n">
        <v>7.5</v>
      </c>
      <c r="L59" t="n">
        <v>5.5</v>
      </c>
      <c r="M59" t="n">
        <v>7.4</v>
      </c>
      <c r="N59" t="n">
        <v>9.4</v>
      </c>
      <c r="O59" t="n">
        <v>5.6</v>
      </c>
      <c r="P59" t="n">
        <v>4.5</v>
      </c>
      <c r="Q59" t="n">
        <v>5</v>
      </c>
      <c r="R59" t="n">
        <v>5.3</v>
      </c>
      <c r="S59" t="n">
        <v>7.1</v>
      </c>
      <c r="T59" t="n">
        <v>11.3</v>
      </c>
      <c r="U59" t="n">
        <v>7</v>
      </c>
      <c r="V59" t="n">
        <v>5.6</v>
      </c>
      <c r="W59" t="n">
        <v>7.4</v>
      </c>
    </row>
    <row r="60">
      <c r="A60" s="5" t="inlineStr">
        <is>
          <t>Eigenkapitalrendite in %</t>
        </is>
      </c>
      <c r="B60" s="5" t="inlineStr">
        <is>
          <t>Return on Equity in %</t>
        </is>
      </c>
      <c r="C60" t="n">
        <v>20.48</v>
      </c>
      <c r="D60" t="n">
        <v>24.08</v>
      </c>
      <c r="E60" t="n">
        <v>25.27</v>
      </c>
      <c r="F60" t="n">
        <v>21.81</v>
      </c>
      <c r="G60" t="n">
        <v>33.42</v>
      </c>
      <c r="H60" t="n">
        <v>39.5</v>
      </c>
      <c r="I60" t="n">
        <v>44.44</v>
      </c>
      <c r="J60" t="n">
        <v>48.19</v>
      </c>
      <c r="K60" t="n">
        <v>54.38</v>
      </c>
      <c r="L60" t="n">
        <v>51.47</v>
      </c>
      <c r="M60" t="n">
        <v>51.54</v>
      </c>
      <c r="N60" t="n">
        <v>56.33</v>
      </c>
      <c r="O60" t="n">
        <v>28.22</v>
      </c>
      <c r="P60" t="n">
        <v>26.03</v>
      </c>
      <c r="Q60" t="n">
        <v>23.13</v>
      </c>
      <c r="R60" t="n">
        <v>20.9</v>
      </c>
      <c r="S60" t="n">
        <v>20.63</v>
      </c>
      <c r="T60" t="n">
        <v>19.12</v>
      </c>
      <c r="U60" t="n">
        <v>33.22</v>
      </c>
      <c r="V60" t="n">
        <v>35.69</v>
      </c>
      <c r="W60" t="inlineStr">
        <is>
          <t>-</t>
        </is>
      </c>
    </row>
    <row r="61">
      <c r="A61" s="5" t="inlineStr">
        <is>
          <t>Umsatzrendite in %</t>
        </is>
      </c>
      <c r="B61" s="5" t="inlineStr">
        <is>
          <t>Return on sales in %</t>
        </is>
      </c>
      <c r="C61" t="n">
        <v>7.11</v>
      </c>
      <c r="D61" t="n">
        <v>8.449999999999999</v>
      </c>
      <c r="E61" t="n">
        <v>8.460000000000001</v>
      </c>
      <c r="F61" t="n">
        <v>7.19</v>
      </c>
      <c r="G61" t="n">
        <v>11.37</v>
      </c>
      <c r="H61" t="n">
        <v>12.96</v>
      </c>
      <c r="I61" t="n">
        <v>13.53</v>
      </c>
      <c r="J61" t="n">
        <v>13.1</v>
      </c>
      <c r="K61" t="n">
        <v>13.82</v>
      </c>
      <c r="L61" t="n">
        <v>10.75</v>
      </c>
      <c r="M61" t="n">
        <v>6.66</v>
      </c>
      <c r="N61" t="n">
        <v>6.65</v>
      </c>
      <c r="O61" t="n">
        <v>9.449999999999999</v>
      </c>
      <c r="P61" t="n">
        <v>8.609999999999999</v>
      </c>
      <c r="Q61" t="n">
        <v>8.26</v>
      </c>
      <c r="R61" t="n">
        <v>15.1</v>
      </c>
      <c r="S61" t="n">
        <v>7.82</v>
      </c>
      <c r="T61" t="n">
        <v>6.83</v>
      </c>
      <c r="U61" t="n">
        <v>9.74</v>
      </c>
      <c r="V61" t="n">
        <v>11.8</v>
      </c>
      <c r="W61" t="inlineStr">
        <is>
          <t>-</t>
        </is>
      </c>
    </row>
    <row r="62">
      <c r="A62" s="5" t="inlineStr">
        <is>
          <t>Gesamtkapitalrendite in %</t>
        </is>
      </c>
      <c r="B62" s="5" t="inlineStr">
        <is>
          <t>Total Return on Investment in %</t>
        </is>
      </c>
      <c r="C62" t="n">
        <v>8.279999999999999</v>
      </c>
      <c r="D62" t="n">
        <v>12.99</v>
      </c>
      <c r="E62" t="n">
        <v>13.69</v>
      </c>
      <c r="F62" t="n">
        <v>10.97</v>
      </c>
      <c r="G62" t="n">
        <v>18.14</v>
      </c>
      <c r="H62" t="n">
        <v>20.42</v>
      </c>
      <c r="I62" t="n">
        <v>23.01</v>
      </c>
      <c r="J62" t="n">
        <v>20.59</v>
      </c>
      <c r="K62" t="n">
        <v>21.08</v>
      </c>
      <c r="L62" t="n">
        <v>13.72</v>
      </c>
      <c r="M62" t="n">
        <v>9.76</v>
      </c>
      <c r="N62" t="n">
        <v>9.65</v>
      </c>
      <c r="O62" t="n">
        <v>14.84</v>
      </c>
      <c r="P62" t="n">
        <v>13.5</v>
      </c>
      <c r="Q62" t="n">
        <v>12.67</v>
      </c>
      <c r="R62" t="n">
        <v>11.01</v>
      </c>
      <c r="S62" t="n">
        <v>10.92</v>
      </c>
      <c r="T62" t="n">
        <v>9.75</v>
      </c>
      <c r="U62" t="n">
        <v>16.11</v>
      </c>
      <c r="V62" t="n">
        <v>21.75</v>
      </c>
      <c r="W62" t="inlineStr">
        <is>
          <t>-</t>
        </is>
      </c>
    </row>
    <row r="63">
      <c r="A63" s="5" t="inlineStr">
        <is>
          <t>Return on Investment in %</t>
        </is>
      </c>
      <c r="B63" s="5" t="inlineStr">
        <is>
          <t>Return on Investment in %</t>
        </is>
      </c>
      <c r="C63" t="n">
        <v>7.13</v>
      </c>
      <c r="D63" t="n">
        <v>12.71</v>
      </c>
      <c r="E63" t="n">
        <v>13.44</v>
      </c>
      <c r="F63" t="n">
        <v>10.76</v>
      </c>
      <c r="G63" t="n">
        <v>17.74</v>
      </c>
      <c r="H63" t="n">
        <v>20.06</v>
      </c>
      <c r="I63" t="n">
        <v>21.91</v>
      </c>
      <c r="J63" t="n">
        <v>19.4</v>
      </c>
      <c r="K63" t="n">
        <v>19.63</v>
      </c>
      <c r="L63" t="n">
        <v>13.72</v>
      </c>
      <c r="M63" t="n">
        <v>9.76</v>
      </c>
      <c r="N63" t="n">
        <v>9.65</v>
      </c>
      <c r="O63" t="n">
        <v>14.84</v>
      </c>
      <c r="P63" t="n">
        <v>13.5</v>
      </c>
      <c r="Q63" t="n">
        <v>12.67</v>
      </c>
      <c r="R63" t="n">
        <v>11.01</v>
      </c>
      <c r="S63" t="n">
        <v>10.92</v>
      </c>
      <c r="T63" t="n">
        <v>9.75</v>
      </c>
      <c r="U63" t="n">
        <v>16.11</v>
      </c>
      <c r="V63" t="n">
        <v>21.75</v>
      </c>
      <c r="W63" t="inlineStr">
        <is>
          <t>-</t>
        </is>
      </c>
    </row>
    <row r="64">
      <c r="A64" s="5" t="inlineStr">
        <is>
          <t>Arbeitsintensität in %</t>
        </is>
      </c>
      <c r="B64" s="5" t="inlineStr">
        <is>
          <t>Work Intensity in %</t>
        </is>
      </c>
      <c r="C64" t="n">
        <v>40.46</v>
      </c>
      <c r="D64" t="n">
        <v>63.07</v>
      </c>
      <c r="E64" t="n">
        <v>61.49</v>
      </c>
      <c r="F64" t="n">
        <v>58.21</v>
      </c>
      <c r="G64" t="n">
        <v>57.53</v>
      </c>
      <c r="H64" t="n">
        <v>60.27</v>
      </c>
      <c r="I64" t="n">
        <v>59.27</v>
      </c>
      <c r="J64" t="n">
        <v>63.02</v>
      </c>
      <c r="K64" t="n">
        <v>63.78</v>
      </c>
      <c r="L64" t="n">
        <v>65.54000000000001</v>
      </c>
      <c r="M64" t="n">
        <v>59.17</v>
      </c>
      <c r="N64" t="n">
        <v>60.47</v>
      </c>
      <c r="O64" t="n">
        <v>61.46</v>
      </c>
      <c r="P64" t="n">
        <v>57.2</v>
      </c>
      <c r="Q64" t="n">
        <v>57.78</v>
      </c>
      <c r="R64" t="n">
        <v>62.89</v>
      </c>
      <c r="S64" t="n">
        <v>65.83</v>
      </c>
      <c r="T64" t="n">
        <v>66.5</v>
      </c>
      <c r="U64" t="n">
        <v>73.33</v>
      </c>
      <c r="V64" t="n">
        <v>73.84</v>
      </c>
      <c r="W64" t="inlineStr">
        <is>
          <t>-</t>
        </is>
      </c>
    </row>
    <row r="65">
      <c r="A65" s="5" t="inlineStr">
        <is>
          <t>Eigenkapitalquote in %</t>
        </is>
      </c>
      <c r="B65" s="5" t="inlineStr">
        <is>
          <t>Equity Ratio in %</t>
        </is>
      </c>
      <c r="C65" t="n">
        <v>34.81</v>
      </c>
      <c r="D65" t="n">
        <v>52.77</v>
      </c>
      <c r="E65" t="n">
        <v>53.18</v>
      </c>
      <c r="F65" t="n">
        <v>49.35</v>
      </c>
      <c r="G65" t="n">
        <v>53.09</v>
      </c>
      <c r="H65" t="n">
        <v>50.78</v>
      </c>
      <c r="I65" t="n">
        <v>49.31</v>
      </c>
      <c r="J65" t="n">
        <v>40.26</v>
      </c>
      <c r="K65" t="n">
        <v>36.11</v>
      </c>
      <c r="L65" t="n">
        <v>26.65</v>
      </c>
      <c r="M65" t="n">
        <v>18.94</v>
      </c>
      <c r="N65" t="n">
        <v>17.13</v>
      </c>
      <c r="O65" t="n">
        <v>52.57</v>
      </c>
      <c r="P65" t="n">
        <v>51.87</v>
      </c>
      <c r="Q65" t="n">
        <v>54.78</v>
      </c>
      <c r="R65" t="n">
        <v>52.66</v>
      </c>
      <c r="S65" t="n">
        <v>52.95</v>
      </c>
      <c r="T65" t="n">
        <v>51.01</v>
      </c>
      <c r="U65" t="n">
        <v>48.5</v>
      </c>
      <c r="V65" t="n">
        <v>60.93</v>
      </c>
      <c r="W65" t="inlineStr">
        <is>
          <t>-</t>
        </is>
      </c>
    </row>
    <row r="66">
      <c r="A66" s="5" t="inlineStr">
        <is>
          <t>Fremdkapitalquote in %</t>
        </is>
      </c>
      <c r="B66" s="5" t="inlineStr">
        <is>
          <t>Debt Ratio in %</t>
        </is>
      </c>
      <c r="C66" t="n">
        <v>65.19</v>
      </c>
      <c r="D66" t="n">
        <v>47.23</v>
      </c>
      <c r="E66" t="n">
        <v>46.82</v>
      </c>
      <c r="F66" t="n">
        <v>50.65</v>
      </c>
      <c r="G66" t="n">
        <v>46.91</v>
      </c>
      <c r="H66" t="n">
        <v>49.22</v>
      </c>
      <c r="I66" t="n">
        <v>50.69</v>
      </c>
      <c r="J66" t="n">
        <v>59.74</v>
      </c>
      <c r="K66" t="n">
        <v>63.89</v>
      </c>
      <c r="L66" t="n">
        <v>73.34999999999999</v>
      </c>
      <c r="M66" t="n">
        <v>81.06</v>
      </c>
      <c r="N66" t="n">
        <v>82.87</v>
      </c>
      <c r="O66" t="n">
        <v>47.43</v>
      </c>
      <c r="P66" t="n">
        <v>48.13</v>
      </c>
      <c r="Q66" t="n">
        <v>45.22</v>
      </c>
      <c r="R66" t="n">
        <v>47.34</v>
      </c>
      <c r="S66" t="n">
        <v>47.05</v>
      </c>
      <c r="T66" t="n">
        <v>48.99</v>
      </c>
      <c r="U66" t="n">
        <v>51.5</v>
      </c>
      <c r="V66" t="n">
        <v>39.07</v>
      </c>
      <c r="W66" t="inlineStr">
        <is>
          <t>-</t>
        </is>
      </c>
    </row>
    <row r="67">
      <c r="A67" s="5" t="inlineStr">
        <is>
          <t>Verschuldungsgrad in %</t>
        </is>
      </c>
      <c r="B67" s="5" t="inlineStr">
        <is>
          <t>Finance Gearing in %</t>
        </is>
      </c>
      <c r="C67" t="n">
        <v>187.26</v>
      </c>
      <c r="D67" t="n">
        <v>89.52</v>
      </c>
      <c r="E67" t="n">
        <v>88.04000000000001</v>
      </c>
      <c r="F67" t="n">
        <v>102.64</v>
      </c>
      <c r="G67" t="n">
        <v>88.38</v>
      </c>
      <c r="H67" t="n">
        <v>96.92</v>
      </c>
      <c r="I67" t="n">
        <v>102.8</v>
      </c>
      <c r="J67" t="n">
        <v>148.39</v>
      </c>
      <c r="K67" t="n">
        <v>176.95</v>
      </c>
      <c r="L67" t="n">
        <v>275.25</v>
      </c>
      <c r="M67" t="n">
        <v>427.95</v>
      </c>
      <c r="N67" t="n">
        <v>483.72</v>
      </c>
      <c r="O67" t="n">
        <v>90.20999999999999</v>
      </c>
      <c r="P67" t="n">
        <v>92.8</v>
      </c>
      <c r="Q67" t="n">
        <v>82.56</v>
      </c>
      <c r="R67" t="n">
        <v>89.88</v>
      </c>
      <c r="S67" t="n">
        <v>88.86</v>
      </c>
      <c r="T67" t="n">
        <v>96.06</v>
      </c>
      <c r="U67" t="n">
        <v>106.2</v>
      </c>
      <c r="V67" t="n">
        <v>64.11</v>
      </c>
      <c r="W67" t="inlineStr">
        <is>
          <t>-</t>
        </is>
      </c>
    </row>
    <row r="68">
      <c r="A68" s="5" t="inlineStr"/>
      <c r="B68" s="5" t="inlineStr"/>
    </row>
    <row r="69">
      <c r="A69" s="5" t="inlineStr">
        <is>
          <t>Kurzfristige Vermögensquote in %</t>
        </is>
      </c>
      <c r="B69" s="5" t="inlineStr">
        <is>
          <t>Current Assets Ratio in %</t>
        </is>
      </c>
      <c r="C69" t="n">
        <v>40.44</v>
      </c>
      <c r="D69" t="n">
        <v>63.04</v>
      </c>
      <c r="E69" t="n">
        <v>61.51</v>
      </c>
      <c r="F69" t="n">
        <v>58.2</v>
      </c>
      <c r="G69" t="n">
        <v>57.56</v>
      </c>
      <c r="H69" t="n">
        <v>60.29</v>
      </c>
      <c r="I69" t="n">
        <v>59.28</v>
      </c>
      <c r="J69" t="n">
        <v>63</v>
      </c>
      <c r="K69" t="n">
        <v>63.78</v>
      </c>
      <c r="L69" t="n">
        <v>65.56</v>
      </c>
      <c r="M69" t="n">
        <v>59.19</v>
      </c>
      <c r="N69" t="n">
        <v>60.45</v>
      </c>
      <c r="O69" t="n">
        <v>61.48</v>
      </c>
      <c r="P69" t="n">
        <v>57.2</v>
      </c>
      <c r="Q69" t="n">
        <v>57.78</v>
      </c>
      <c r="R69" t="n">
        <v>62.89</v>
      </c>
      <c r="S69" t="n">
        <v>65.83</v>
      </c>
      <c r="T69" t="n">
        <v>66.5</v>
      </c>
      <c r="U69" t="n">
        <v>73.33</v>
      </c>
      <c r="V69" t="n">
        <v>73.84</v>
      </c>
    </row>
    <row r="70">
      <c r="A70" s="5" t="inlineStr">
        <is>
          <t>Nettogewinn Marge in %</t>
        </is>
      </c>
      <c r="B70" s="5" t="inlineStr">
        <is>
          <t>Net Profit Marge in %</t>
        </is>
      </c>
      <c r="C70" t="n">
        <v>500.61</v>
      </c>
      <c r="D70" t="n">
        <v>594.66</v>
      </c>
      <c r="E70" t="n">
        <v>595.3099999999999</v>
      </c>
      <c r="F70" t="n">
        <v>506.14</v>
      </c>
      <c r="G70" t="n">
        <v>800.5</v>
      </c>
      <c r="H70" t="n">
        <v>912.4</v>
      </c>
      <c r="I70" t="n">
        <v>952.24</v>
      </c>
      <c r="J70" t="n">
        <v>922.5700000000001</v>
      </c>
      <c r="K70" t="n">
        <v>972.98</v>
      </c>
      <c r="L70" t="n">
        <v>756.92</v>
      </c>
      <c r="M70" t="n">
        <v>468.68</v>
      </c>
      <c r="N70" t="n">
        <v>468.06</v>
      </c>
      <c r="O70" t="n">
        <v>665.23</v>
      </c>
      <c r="P70" t="n">
        <v>605.9299999999999</v>
      </c>
      <c r="Q70" t="n">
        <v>581.72</v>
      </c>
      <c r="R70" t="n">
        <v>531.33</v>
      </c>
      <c r="S70" t="n">
        <v>550.4299999999999</v>
      </c>
      <c r="T70" t="n">
        <v>481</v>
      </c>
      <c r="U70" t="n">
        <v>685.53</v>
      </c>
      <c r="V70" t="n">
        <v>830.79</v>
      </c>
    </row>
    <row r="71">
      <c r="A71" s="5" t="inlineStr">
        <is>
          <t>Operative Ergebnis Marge in %</t>
        </is>
      </c>
      <c r="B71" s="5" t="inlineStr">
        <is>
          <t>EBIT Marge in %</t>
        </is>
      </c>
      <c r="C71" t="n">
        <v>840.86</v>
      </c>
      <c r="D71" t="n">
        <v>873.11</v>
      </c>
      <c r="E71" t="n">
        <v>878.67</v>
      </c>
      <c r="F71" t="n">
        <v>688.89</v>
      </c>
      <c r="G71" t="n">
        <v>1122.06</v>
      </c>
      <c r="H71" t="n">
        <v>1228.31</v>
      </c>
      <c r="I71" t="n">
        <v>1320.12</v>
      </c>
      <c r="J71" t="n">
        <v>1300.12</v>
      </c>
      <c r="K71" t="n">
        <v>1347.81</v>
      </c>
      <c r="L71" t="n">
        <v>1074.51</v>
      </c>
      <c r="M71" t="n">
        <v>713.84</v>
      </c>
      <c r="N71" t="n">
        <v>793.74</v>
      </c>
      <c r="O71" t="n">
        <v>950.39</v>
      </c>
      <c r="P71" t="n">
        <v>868.17</v>
      </c>
      <c r="Q71" t="n">
        <v>875.8099999999999</v>
      </c>
      <c r="R71" t="n">
        <v>815.0599999999999</v>
      </c>
      <c r="S71" t="n">
        <v>796.26</v>
      </c>
      <c r="T71" t="n">
        <v>654.22</v>
      </c>
      <c r="U71" t="n">
        <v>972.35</v>
      </c>
      <c r="V71" t="n">
        <v>1250.76</v>
      </c>
    </row>
    <row r="72">
      <c r="A72" s="5" t="inlineStr">
        <is>
          <t>Vermögensumsschlag in %</t>
        </is>
      </c>
      <c r="B72" s="5" t="inlineStr">
        <is>
          <t>Asset Turnover in %</t>
        </is>
      </c>
      <c r="C72" t="n">
        <v>1.42</v>
      </c>
      <c r="D72" t="n">
        <v>2.14</v>
      </c>
      <c r="E72" t="n">
        <v>2.26</v>
      </c>
      <c r="F72" t="n">
        <v>2.13</v>
      </c>
      <c r="G72" t="n">
        <v>2.22</v>
      </c>
      <c r="H72" t="n">
        <v>2.2</v>
      </c>
      <c r="I72" t="n">
        <v>2.3</v>
      </c>
      <c r="J72" t="n">
        <v>2.1</v>
      </c>
      <c r="K72" t="n">
        <v>2.02</v>
      </c>
      <c r="L72" t="n">
        <v>1.81</v>
      </c>
      <c r="M72" t="n">
        <v>2.08</v>
      </c>
      <c r="N72" t="n">
        <v>2.06</v>
      </c>
      <c r="O72" t="n">
        <v>2.23</v>
      </c>
      <c r="P72" t="n">
        <v>2.23</v>
      </c>
      <c r="Q72" t="n">
        <v>2.18</v>
      </c>
      <c r="R72" t="n">
        <v>2.07</v>
      </c>
      <c r="S72" t="n">
        <v>1.98</v>
      </c>
      <c r="T72" t="n">
        <v>2.03</v>
      </c>
      <c r="U72" t="n">
        <v>2.35</v>
      </c>
      <c r="V72" t="n">
        <v>2.62</v>
      </c>
    </row>
    <row r="73">
      <c r="A73" s="5" t="inlineStr">
        <is>
          <t>Langfristige Vermögensquote in %</t>
        </is>
      </c>
      <c r="B73" s="5" t="inlineStr">
        <is>
          <t>Non-Current Assets Ratio in %</t>
        </is>
      </c>
      <c r="C73" t="n">
        <v>59.52</v>
      </c>
      <c r="D73" t="n">
        <v>36.92</v>
      </c>
      <c r="E73" t="n">
        <v>38.51</v>
      </c>
      <c r="F73" t="n">
        <v>41.78</v>
      </c>
      <c r="G73" t="n">
        <v>42.48</v>
      </c>
      <c r="H73" t="n">
        <v>39.73</v>
      </c>
      <c r="I73" t="n">
        <v>40.74</v>
      </c>
      <c r="J73" t="n">
        <v>32.74</v>
      </c>
      <c r="K73" t="n">
        <v>30.76</v>
      </c>
      <c r="L73" t="n">
        <v>30.86</v>
      </c>
      <c r="M73" t="n">
        <v>36.61</v>
      </c>
      <c r="N73" t="n">
        <v>35.77</v>
      </c>
      <c r="O73" t="n">
        <v>35.31</v>
      </c>
      <c r="P73" t="n">
        <v>39.07</v>
      </c>
      <c r="Q73" t="n">
        <v>38.57</v>
      </c>
      <c r="R73" t="n">
        <v>34.44</v>
      </c>
      <c r="S73" t="n">
        <v>31.13</v>
      </c>
      <c r="T73" t="n">
        <v>28.67</v>
      </c>
      <c r="U73" t="n">
        <v>25.36</v>
      </c>
      <c r="V73" t="n">
        <v>25.38</v>
      </c>
    </row>
    <row r="74">
      <c r="A74" s="5" t="inlineStr">
        <is>
          <t>Gesamtkapitalrentabilität</t>
        </is>
      </c>
      <c r="B74" s="5" t="inlineStr">
        <is>
          <t>ROA Return on Assets in %</t>
        </is>
      </c>
      <c r="C74" t="n">
        <v>7.13</v>
      </c>
      <c r="D74" t="n">
        <v>12.71</v>
      </c>
      <c r="E74" t="n">
        <v>13.44</v>
      </c>
      <c r="F74" t="n">
        <v>10.76</v>
      </c>
      <c r="G74" t="n">
        <v>17.74</v>
      </c>
      <c r="H74" t="n">
        <v>20.05</v>
      </c>
      <c r="I74" t="n">
        <v>21.92</v>
      </c>
      <c r="J74" t="n">
        <v>19.39</v>
      </c>
      <c r="K74" t="n">
        <v>19.63</v>
      </c>
      <c r="L74" t="n">
        <v>13.72</v>
      </c>
      <c r="M74" t="n">
        <v>9.77</v>
      </c>
      <c r="N74" t="n">
        <v>9.65</v>
      </c>
      <c r="O74" t="n">
        <v>14.84</v>
      </c>
      <c r="P74" t="n">
        <v>13.5</v>
      </c>
      <c r="Q74" t="n">
        <v>12.67</v>
      </c>
      <c r="R74" t="n">
        <v>11.01</v>
      </c>
      <c r="S74" t="n">
        <v>10.92</v>
      </c>
      <c r="T74" t="n">
        <v>9.75</v>
      </c>
      <c r="U74" t="n">
        <v>16.11</v>
      </c>
      <c r="V74" t="n">
        <v>21.75</v>
      </c>
    </row>
    <row r="75">
      <c r="A75" s="5" t="inlineStr">
        <is>
          <t>Ertrag des eingesetzten Kapitals</t>
        </is>
      </c>
      <c r="B75" s="5" t="inlineStr">
        <is>
          <t>ROCE Return on Cap. Empl. in %</t>
        </is>
      </c>
      <c r="C75" t="n">
        <v>17.26</v>
      </c>
      <c r="D75" t="n">
        <v>28.75</v>
      </c>
      <c r="E75" t="n">
        <v>30.64</v>
      </c>
      <c r="F75" t="n">
        <v>22.73</v>
      </c>
      <c r="G75" t="n">
        <v>36.93</v>
      </c>
      <c r="H75" t="n">
        <v>40.2</v>
      </c>
      <c r="I75" t="n">
        <v>45.34</v>
      </c>
      <c r="J75" t="n">
        <v>54.8</v>
      </c>
      <c r="K75" t="n">
        <v>40.04</v>
      </c>
      <c r="L75" t="n">
        <v>27.32</v>
      </c>
      <c r="M75" t="n">
        <v>20.92</v>
      </c>
      <c r="N75" t="n">
        <v>22.09</v>
      </c>
      <c r="O75" t="n">
        <v>32.91</v>
      </c>
      <c r="P75" t="n">
        <v>27.87</v>
      </c>
      <c r="Q75" t="n">
        <v>26.47</v>
      </c>
      <c r="R75" t="n">
        <v>24.07</v>
      </c>
      <c r="S75" t="n">
        <v>23.28</v>
      </c>
      <c r="T75" t="inlineStr">
        <is>
          <t>-</t>
        </is>
      </c>
      <c r="U75" t="inlineStr">
        <is>
          <t>-</t>
        </is>
      </c>
      <c r="V75" t="inlineStr">
        <is>
          <t>-</t>
        </is>
      </c>
    </row>
    <row r="76">
      <c r="A76" s="5" t="inlineStr">
        <is>
          <t>Eigenkapital zu Anlagevermögen</t>
        </is>
      </c>
      <c r="B76" s="5" t="inlineStr">
        <is>
          <t>Equity to Fixed Assets in %</t>
        </is>
      </c>
      <c r="C76" t="n">
        <v>58.49</v>
      </c>
      <c r="D76" t="n">
        <v>142.92</v>
      </c>
      <c r="E76" t="n">
        <v>138.15</v>
      </c>
      <c r="F76" t="n">
        <v>117.95</v>
      </c>
      <c r="G76" t="n">
        <v>125.06</v>
      </c>
      <c r="H76" t="n">
        <v>127.88</v>
      </c>
      <c r="I76" t="n">
        <v>116.79</v>
      </c>
      <c r="J76" t="n">
        <v>118.19</v>
      </c>
      <c r="K76" t="n">
        <v>112.05</v>
      </c>
      <c r="L76" t="n">
        <v>82.23</v>
      </c>
      <c r="M76" t="n">
        <v>51.89</v>
      </c>
      <c r="N76" t="n">
        <v>48</v>
      </c>
      <c r="O76" t="n">
        <v>149.03</v>
      </c>
      <c r="P76" t="n">
        <v>132.87</v>
      </c>
      <c r="Q76" t="n">
        <v>142.11</v>
      </c>
      <c r="R76" t="n">
        <v>152.9</v>
      </c>
      <c r="S76" t="n">
        <v>170.07</v>
      </c>
      <c r="T76" t="n">
        <v>177.91</v>
      </c>
      <c r="U76" t="n">
        <v>191.24</v>
      </c>
      <c r="V76" t="n">
        <v>240.09</v>
      </c>
    </row>
    <row r="77">
      <c r="A77" s="5" t="inlineStr">
        <is>
          <t>Liquidität Dritten Grades</t>
        </is>
      </c>
      <c r="B77" s="5" t="inlineStr">
        <is>
          <t>Current Ratio in %</t>
        </is>
      </c>
      <c r="C77" t="n">
        <v>132</v>
      </c>
      <c r="D77" t="n">
        <v>179.53</v>
      </c>
      <c r="E77" t="n">
        <v>174.36</v>
      </c>
      <c r="F77" t="n">
        <v>163.62</v>
      </c>
      <c r="G77" t="n">
        <v>176.31</v>
      </c>
      <c r="H77" t="n">
        <v>183.62</v>
      </c>
      <c r="I77" t="n">
        <v>179.72</v>
      </c>
      <c r="J77" t="n">
        <v>125.69</v>
      </c>
      <c r="K77" t="n">
        <v>198.86</v>
      </c>
      <c r="L77" t="n">
        <v>228.3</v>
      </c>
      <c r="M77" t="n">
        <v>204.74</v>
      </c>
      <c r="N77" t="n">
        <v>232.89</v>
      </c>
      <c r="O77" t="n">
        <v>172.79</v>
      </c>
      <c r="P77" t="n">
        <v>186.97</v>
      </c>
      <c r="Q77" t="n">
        <v>206.7</v>
      </c>
      <c r="R77" t="n">
        <v>210.57</v>
      </c>
      <c r="S77" t="n">
        <v>204.91</v>
      </c>
      <c r="T77" t="inlineStr">
        <is>
          <t>-</t>
        </is>
      </c>
      <c r="U77" t="inlineStr">
        <is>
          <t>-</t>
        </is>
      </c>
      <c r="V77" t="inlineStr">
        <is>
          <t>-</t>
        </is>
      </c>
    </row>
    <row r="78">
      <c r="A78" s="5" t="inlineStr">
        <is>
          <t>Operativer Cashflow</t>
        </is>
      </c>
      <c r="B78" s="5" t="inlineStr">
        <is>
          <t>Operating Cashflow in M</t>
        </is>
      </c>
      <c r="C78" t="n">
        <v>328.768</v>
      </c>
      <c r="D78" t="n">
        <v>830.016</v>
      </c>
      <c r="E78" t="n">
        <v>837.0560000000002</v>
      </c>
      <c r="F78" t="n">
        <v>773.696</v>
      </c>
      <c r="G78" t="n">
        <v>896.1920000000001</v>
      </c>
      <c r="H78" t="n">
        <v>1274.944</v>
      </c>
      <c r="I78" t="n">
        <v>1232</v>
      </c>
      <c r="J78" t="n">
        <v>1008.128</v>
      </c>
      <c r="K78" t="n">
        <v>462.392</v>
      </c>
      <c r="L78" t="n">
        <v>403.516</v>
      </c>
      <c r="M78" t="n">
        <v>146.113</v>
      </c>
      <c r="N78" t="n">
        <v>265.301</v>
      </c>
      <c r="O78" t="n">
        <v>912.2189999999999</v>
      </c>
      <c r="P78" t="n">
        <v>602.761</v>
      </c>
      <c r="Q78" t="n">
        <v>421.107</v>
      </c>
      <c r="R78" t="n">
        <v>470.6489999999999</v>
      </c>
      <c r="S78" t="n">
        <v>430.082</v>
      </c>
      <c r="T78" t="n">
        <v>322.023</v>
      </c>
      <c r="U78" t="n">
        <v>720.513</v>
      </c>
      <c r="V78" t="n">
        <v>1083.103</v>
      </c>
    </row>
    <row r="79">
      <c r="A79" s="5" t="inlineStr">
        <is>
          <t>Aktienrückkauf</t>
        </is>
      </c>
      <c r="B79" s="5" t="inlineStr">
        <is>
          <t>Share Buyback in M</t>
        </is>
      </c>
      <c r="C79" t="n">
        <v>0</v>
      </c>
      <c r="D79" t="n">
        <v>0</v>
      </c>
      <c r="E79" t="n">
        <v>0</v>
      </c>
      <c r="F79" t="n">
        <v>0</v>
      </c>
      <c r="G79" t="n">
        <v>0</v>
      </c>
      <c r="H79" t="n">
        <v>0</v>
      </c>
      <c r="I79" t="n">
        <v>0</v>
      </c>
      <c r="J79" t="n">
        <v>-34.50000000000001</v>
      </c>
      <c r="K79" t="n">
        <v>0</v>
      </c>
      <c r="L79" t="n">
        <v>0</v>
      </c>
      <c r="M79" t="n">
        <v>0</v>
      </c>
      <c r="N79" t="n">
        <v>0</v>
      </c>
      <c r="O79" t="n">
        <v>0</v>
      </c>
      <c r="P79" t="n">
        <v>0</v>
      </c>
      <c r="Q79" t="n">
        <v>0</v>
      </c>
      <c r="R79" t="n">
        <v>0</v>
      </c>
      <c r="S79" t="n">
        <v>0</v>
      </c>
      <c r="T79" t="n">
        <v>0</v>
      </c>
      <c r="U79" t="n">
        <v>0</v>
      </c>
      <c r="V79" t="inlineStr">
        <is>
          <t>-</t>
        </is>
      </c>
    </row>
    <row r="80">
      <c r="A80" s="5" t="inlineStr">
        <is>
          <t>Umsatzwachstum 1J in %</t>
        </is>
      </c>
      <c r="B80" s="5" t="inlineStr">
        <is>
          <t>Revenue Growth 1Y in %</t>
        </is>
      </c>
      <c r="C80" t="n">
        <v>3.15</v>
      </c>
      <c r="D80" t="n">
        <v>2.32</v>
      </c>
      <c r="E80" t="n">
        <v>1.49</v>
      </c>
      <c r="F80" t="n">
        <v>-4.14</v>
      </c>
      <c r="G80" t="n">
        <v>9.23</v>
      </c>
      <c r="H80" t="n">
        <v>5.73</v>
      </c>
      <c r="I80" t="n">
        <v>3.69</v>
      </c>
      <c r="J80" t="n">
        <v>13.95</v>
      </c>
      <c r="K80" t="n">
        <v>19.06</v>
      </c>
      <c r="L80" t="n">
        <v>10.68</v>
      </c>
      <c r="M80" t="n">
        <v>-7.35</v>
      </c>
      <c r="N80" t="n">
        <v>3.32</v>
      </c>
      <c r="O80" t="n">
        <v>9.130000000000001</v>
      </c>
      <c r="P80" t="n">
        <v>14.19</v>
      </c>
      <c r="Q80" t="n">
        <v>12.05</v>
      </c>
      <c r="R80" t="n">
        <v>10.89</v>
      </c>
      <c r="S80" t="n">
        <v>-3.61</v>
      </c>
      <c r="T80" t="n">
        <v>-0.13</v>
      </c>
      <c r="U80" t="n">
        <v>18.52</v>
      </c>
      <c r="V80" t="inlineStr">
        <is>
          <t>-</t>
        </is>
      </c>
    </row>
    <row r="81">
      <c r="A81" s="5" t="inlineStr">
        <is>
          <t>Umsatzwachstum 3J in %</t>
        </is>
      </c>
      <c r="B81" s="5" t="inlineStr">
        <is>
          <t>Revenue Growth 3Y in %</t>
        </is>
      </c>
      <c r="C81" t="n">
        <v>2.32</v>
      </c>
      <c r="D81" t="n">
        <v>-0.11</v>
      </c>
      <c r="E81" t="n">
        <v>2.19</v>
      </c>
      <c r="F81" t="n">
        <v>3.61</v>
      </c>
      <c r="G81" t="n">
        <v>6.22</v>
      </c>
      <c r="H81" t="n">
        <v>7.79</v>
      </c>
      <c r="I81" t="n">
        <v>12.23</v>
      </c>
      <c r="J81" t="n">
        <v>14.56</v>
      </c>
      <c r="K81" t="n">
        <v>7.46</v>
      </c>
      <c r="L81" t="n">
        <v>2.22</v>
      </c>
      <c r="M81" t="n">
        <v>1.7</v>
      </c>
      <c r="N81" t="n">
        <v>8.880000000000001</v>
      </c>
      <c r="O81" t="n">
        <v>11.79</v>
      </c>
      <c r="P81" t="n">
        <v>12.38</v>
      </c>
      <c r="Q81" t="n">
        <v>6.44</v>
      </c>
      <c r="R81" t="n">
        <v>2.38</v>
      </c>
      <c r="S81" t="n">
        <v>4.93</v>
      </c>
      <c r="T81" t="inlineStr">
        <is>
          <t>-</t>
        </is>
      </c>
      <c r="U81" t="inlineStr">
        <is>
          <t>-</t>
        </is>
      </c>
      <c r="V81" t="inlineStr">
        <is>
          <t>-</t>
        </is>
      </c>
    </row>
    <row r="82">
      <c r="A82" s="5" t="inlineStr">
        <is>
          <t>Umsatzwachstum 5J in %</t>
        </is>
      </c>
      <c r="B82" s="5" t="inlineStr">
        <is>
          <t>Revenue Growth 5Y in %</t>
        </is>
      </c>
      <c r="C82" t="n">
        <v>2.41</v>
      </c>
      <c r="D82" t="n">
        <v>2.93</v>
      </c>
      <c r="E82" t="n">
        <v>3.2</v>
      </c>
      <c r="F82" t="n">
        <v>5.69</v>
      </c>
      <c r="G82" t="n">
        <v>10.33</v>
      </c>
      <c r="H82" t="n">
        <v>10.62</v>
      </c>
      <c r="I82" t="n">
        <v>8.01</v>
      </c>
      <c r="J82" t="n">
        <v>7.93</v>
      </c>
      <c r="K82" t="n">
        <v>6.97</v>
      </c>
      <c r="L82" t="n">
        <v>5.99</v>
      </c>
      <c r="M82" t="n">
        <v>6.27</v>
      </c>
      <c r="N82" t="n">
        <v>9.92</v>
      </c>
      <c r="O82" t="n">
        <v>8.529999999999999</v>
      </c>
      <c r="P82" t="n">
        <v>6.68</v>
      </c>
      <c r="Q82" t="n">
        <v>7.54</v>
      </c>
      <c r="R82" t="inlineStr">
        <is>
          <t>-</t>
        </is>
      </c>
      <c r="S82" t="inlineStr">
        <is>
          <t>-</t>
        </is>
      </c>
      <c r="T82" t="inlineStr">
        <is>
          <t>-</t>
        </is>
      </c>
      <c r="U82" t="inlineStr">
        <is>
          <t>-</t>
        </is>
      </c>
      <c r="V82" t="inlineStr">
        <is>
          <t>-</t>
        </is>
      </c>
    </row>
    <row r="83">
      <c r="A83" s="5" t="inlineStr">
        <is>
          <t>Umsatzwachstum 10J in %</t>
        </is>
      </c>
      <c r="B83" s="5" t="inlineStr">
        <is>
          <t>Revenue Growth 10Y in %</t>
        </is>
      </c>
      <c r="C83" t="n">
        <v>6.52</v>
      </c>
      <c r="D83" t="n">
        <v>5.47</v>
      </c>
      <c r="E83" t="n">
        <v>5.57</v>
      </c>
      <c r="F83" t="n">
        <v>6.33</v>
      </c>
      <c r="G83" t="n">
        <v>8.16</v>
      </c>
      <c r="H83" t="n">
        <v>8.44</v>
      </c>
      <c r="I83" t="n">
        <v>8.960000000000001</v>
      </c>
      <c r="J83" t="n">
        <v>8.23</v>
      </c>
      <c r="K83" t="n">
        <v>6.82</v>
      </c>
      <c r="L83" t="n">
        <v>6.77</v>
      </c>
      <c r="M83" t="inlineStr">
        <is>
          <t>-</t>
        </is>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-13.17</v>
      </c>
      <c r="D84" t="n">
        <v>2.21</v>
      </c>
      <c r="E84" t="n">
        <v>19.37</v>
      </c>
      <c r="F84" t="n">
        <v>-39.39</v>
      </c>
      <c r="G84" t="n">
        <v>-4.17</v>
      </c>
      <c r="H84" t="n">
        <v>1.31</v>
      </c>
      <c r="I84" t="n">
        <v>7.03</v>
      </c>
      <c r="J84" t="n">
        <v>8.050000000000001</v>
      </c>
      <c r="K84" t="n">
        <v>53.04</v>
      </c>
      <c r="L84" t="n">
        <v>78.75</v>
      </c>
      <c r="M84" t="n">
        <v>-7.23</v>
      </c>
      <c r="N84" t="n">
        <v>-27.3</v>
      </c>
      <c r="O84" t="n">
        <v>19.81</v>
      </c>
      <c r="P84" t="n">
        <v>18.95</v>
      </c>
      <c r="Q84" t="n">
        <v>22.68</v>
      </c>
      <c r="R84" t="n">
        <v>7.04</v>
      </c>
      <c r="S84" t="n">
        <v>10.31</v>
      </c>
      <c r="T84" t="n">
        <v>-29.92</v>
      </c>
      <c r="U84" t="n">
        <v>-2.2</v>
      </c>
      <c r="V84" t="inlineStr">
        <is>
          <t>-</t>
        </is>
      </c>
    </row>
    <row r="85">
      <c r="A85" s="5" t="inlineStr">
        <is>
          <t>Gewinnwachstum 3J in %</t>
        </is>
      </c>
      <c r="B85" s="5" t="inlineStr">
        <is>
          <t>Earnings Growth 3Y in %</t>
        </is>
      </c>
      <c r="C85" t="n">
        <v>2.8</v>
      </c>
      <c r="D85" t="n">
        <v>-5.94</v>
      </c>
      <c r="E85" t="n">
        <v>-8.06</v>
      </c>
      <c r="F85" t="n">
        <v>-14.08</v>
      </c>
      <c r="G85" t="n">
        <v>1.39</v>
      </c>
      <c r="H85" t="n">
        <v>5.46</v>
      </c>
      <c r="I85" t="n">
        <v>22.71</v>
      </c>
      <c r="J85" t="n">
        <v>46.61</v>
      </c>
      <c r="K85" t="n">
        <v>41.52</v>
      </c>
      <c r="L85" t="n">
        <v>14.74</v>
      </c>
      <c r="M85" t="n">
        <v>-4.91</v>
      </c>
      <c r="N85" t="n">
        <v>3.82</v>
      </c>
      <c r="O85" t="n">
        <v>20.48</v>
      </c>
      <c r="P85" t="n">
        <v>16.22</v>
      </c>
      <c r="Q85" t="n">
        <v>13.34</v>
      </c>
      <c r="R85" t="n">
        <v>-4.19</v>
      </c>
      <c r="S85" t="n">
        <v>-7.27</v>
      </c>
      <c r="T85" t="inlineStr">
        <is>
          <t>-</t>
        </is>
      </c>
      <c r="U85" t="inlineStr">
        <is>
          <t>-</t>
        </is>
      </c>
      <c r="V85" t="inlineStr">
        <is>
          <t>-</t>
        </is>
      </c>
    </row>
    <row r="86">
      <c r="A86" s="5" t="inlineStr">
        <is>
          <t>Gewinnwachstum 5J in %</t>
        </is>
      </c>
      <c r="B86" s="5" t="inlineStr">
        <is>
          <t>Earnings Growth 5Y in %</t>
        </is>
      </c>
      <c r="C86" t="n">
        <v>-7.03</v>
      </c>
      <c r="D86" t="n">
        <v>-4.13</v>
      </c>
      <c r="E86" t="n">
        <v>-3.17</v>
      </c>
      <c r="F86" t="n">
        <v>-5.43</v>
      </c>
      <c r="G86" t="n">
        <v>13.05</v>
      </c>
      <c r="H86" t="n">
        <v>29.64</v>
      </c>
      <c r="I86" t="n">
        <v>27.93</v>
      </c>
      <c r="J86" t="n">
        <v>21.06</v>
      </c>
      <c r="K86" t="n">
        <v>23.41</v>
      </c>
      <c r="L86" t="n">
        <v>16.6</v>
      </c>
      <c r="M86" t="n">
        <v>5.38</v>
      </c>
      <c r="N86" t="n">
        <v>8.24</v>
      </c>
      <c r="O86" t="n">
        <v>15.76</v>
      </c>
      <c r="P86" t="n">
        <v>5.81</v>
      </c>
      <c r="Q86" t="n">
        <v>1.58</v>
      </c>
      <c r="R86" t="inlineStr">
        <is>
          <t>-</t>
        </is>
      </c>
      <c r="S86" t="inlineStr">
        <is>
          <t>-</t>
        </is>
      </c>
      <c r="T86" t="inlineStr">
        <is>
          <t>-</t>
        </is>
      </c>
      <c r="U86" t="inlineStr">
        <is>
          <t>-</t>
        </is>
      </c>
      <c r="V86" t="inlineStr">
        <is>
          <t>-</t>
        </is>
      </c>
    </row>
    <row r="87">
      <c r="A87" s="5" t="inlineStr">
        <is>
          <t>Gewinnwachstum 10J in %</t>
        </is>
      </c>
      <c r="B87" s="5" t="inlineStr">
        <is>
          <t>Earnings Growth 10Y in %</t>
        </is>
      </c>
      <c r="C87" t="n">
        <v>11.3</v>
      </c>
      <c r="D87" t="n">
        <v>11.9</v>
      </c>
      <c r="E87" t="n">
        <v>8.949999999999999</v>
      </c>
      <c r="F87" t="n">
        <v>8.99</v>
      </c>
      <c r="G87" t="n">
        <v>14.82</v>
      </c>
      <c r="H87" t="n">
        <v>17.51</v>
      </c>
      <c r="I87" t="n">
        <v>18.08</v>
      </c>
      <c r="J87" t="n">
        <v>18.41</v>
      </c>
      <c r="K87" t="n">
        <v>14.61</v>
      </c>
      <c r="L87" t="n">
        <v>9.09</v>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-2.08</v>
      </c>
      <c r="D88" t="n">
        <v>-3.83</v>
      </c>
      <c r="E88" t="n">
        <v>-6.69</v>
      </c>
      <c r="F88" t="n">
        <v>-3.83</v>
      </c>
      <c r="G88" t="n">
        <v>1.26</v>
      </c>
      <c r="H88" t="n">
        <v>0.71</v>
      </c>
      <c r="I88" t="n">
        <v>0.78</v>
      </c>
      <c r="J88" t="n">
        <v>0.85</v>
      </c>
      <c r="K88" t="n">
        <v>0.57</v>
      </c>
      <c r="L88" t="n">
        <v>1.1</v>
      </c>
      <c r="M88" t="n">
        <v>2.51</v>
      </c>
      <c r="N88" t="n">
        <v>1.3</v>
      </c>
      <c r="O88" t="n">
        <v>1.13</v>
      </c>
      <c r="P88" t="n">
        <v>3.84</v>
      </c>
      <c r="Q88" t="n">
        <v>12.53</v>
      </c>
      <c r="R88" t="inlineStr">
        <is>
          <t>-</t>
        </is>
      </c>
      <c r="S88" t="inlineStr">
        <is>
          <t>-</t>
        </is>
      </c>
      <c r="T88" t="inlineStr">
        <is>
          <t>-</t>
        </is>
      </c>
      <c r="U88" t="inlineStr">
        <is>
          <t>-</t>
        </is>
      </c>
      <c r="V88" t="inlineStr">
        <is>
          <t>-</t>
        </is>
      </c>
    </row>
    <row r="89">
      <c r="A89" s="5" t="inlineStr">
        <is>
          <t>EBIT-Wachstum 1J in %</t>
        </is>
      </c>
      <c r="B89" s="5" t="inlineStr">
        <is>
          <t>EBIT Growth 1Y in %</t>
        </is>
      </c>
      <c r="C89" t="n">
        <v>-0.66</v>
      </c>
      <c r="D89" t="n">
        <v>1.67</v>
      </c>
      <c r="E89" t="n">
        <v>29.45</v>
      </c>
      <c r="F89" t="n">
        <v>-41.14</v>
      </c>
      <c r="G89" t="n">
        <v>-0.22</v>
      </c>
      <c r="H89" t="n">
        <v>-1.62</v>
      </c>
      <c r="I89" t="n">
        <v>5.29</v>
      </c>
      <c r="J89" t="n">
        <v>9.92</v>
      </c>
      <c r="K89" t="n">
        <v>49.34</v>
      </c>
      <c r="L89" t="n">
        <v>66.59999999999999</v>
      </c>
      <c r="M89" t="n">
        <v>-16.68</v>
      </c>
      <c r="N89" t="n">
        <v>-13.71</v>
      </c>
      <c r="O89" t="n">
        <v>19.47</v>
      </c>
      <c r="P89" t="n">
        <v>13.2</v>
      </c>
      <c r="Q89" t="n">
        <v>20.4</v>
      </c>
      <c r="R89" t="n">
        <v>13.51</v>
      </c>
      <c r="S89" t="n">
        <v>17.32</v>
      </c>
      <c r="T89" t="n">
        <v>-32.8</v>
      </c>
      <c r="U89" t="n">
        <v>-7.86</v>
      </c>
      <c r="V89" t="inlineStr">
        <is>
          <t>-</t>
        </is>
      </c>
    </row>
    <row r="90">
      <c r="A90" s="5" t="inlineStr">
        <is>
          <t>EBIT-Wachstum 3J in %</t>
        </is>
      </c>
      <c r="B90" s="5" t="inlineStr">
        <is>
          <t>EBIT Growth 3Y in %</t>
        </is>
      </c>
      <c r="C90" t="n">
        <v>10.15</v>
      </c>
      <c r="D90" t="n">
        <v>-3.34</v>
      </c>
      <c r="E90" t="n">
        <v>-3.97</v>
      </c>
      <c r="F90" t="n">
        <v>-14.33</v>
      </c>
      <c r="G90" t="n">
        <v>1.15</v>
      </c>
      <c r="H90" t="n">
        <v>4.53</v>
      </c>
      <c r="I90" t="n">
        <v>21.52</v>
      </c>
      <c r="J90" t="n">
        <v>41.95</v>
      </c>
      <c r="K90" t="n">
        <v>33.09</v>
      </c>
      <c r="L90" t="n">
        <v>12.07</v>
      </c>
      <c r="M90" t="n">
        <v>-3.64</v>
      </c>
      <c r="N90" t="n">
        <v>6.32</v>
      </c>
      <c r="O90" t="n">
        <v>17.69</v>
      </c>
      <c r="P90" t="n">
        <v>15.7</v>
      </c>
      <c r="Q90" t="n">
        <v>17.08</v>
      </c>
      <c r="R90" t="n">
        <v>-0.66</v>
      </c>
      <c r="S90" t="n">
        <v>-7.78</v>
      </c>
      <c r="T90" t="inlineStr">
        <is>
          <t>-</t>
        </is>
      </c>
      <c r="U90" t="inlineStr">
        <is>
          <t>-</t>
        </is>
      </c>
      <c r="V90" t="inlineStr">
        <is>
          <t>-</t>
        </is>
      </c>
    </row>
    <row r="91">
      <c r="A91" s="5" t="inlineStr">
        <is>
          <t>EBIT-Wachstum 5J in %</t>
        </is>
      </c>
      <c r="B91" s="5" t="inlineStr">
        <is>
          <t>EBIT Growth 5Y in %</t>
        </is>
      </c>
      <c r="C91" t="n">
        <v>-2.18</v>
      </c>
      <c r="D91" t="n">
        <v>-2.37</v>
      </c>
      <c r="E91" t="n">
        <v>-1.65</v>
      </c>
      <c r="F91" t="n">
        <v>-5.55</v>
      </c>
      <c r="G91" t="n">
        <v>12.54</v>
      </c>
      <c r="H91" t="n">
        <v>25.91</v>
      </c>
      <c r="I91" t="n">
        <v>22.89</v>
      </c>
      <c r="J91" t="n">
        <v>19.09</v>
      </c>
      <c r="K91" t="n">
        <v>21</v>
      </c>
      <c r="L91" t="n">
        <v>13.78</v>
      </c>
      <c r="M91" t="n">
        <v>4.54</v>
      </c>
      <c r="N91" t="n">
        <v>10.57</v>
      </c>
      <c r="O91" t="n">
        <v>16.78</v>
      </c>
      <c r="P91" t="n">
        <v>6.33</v>
      </c>
      <c r="Q91" t="n">
        <v>2.11</v>
      </c>
      <c r="R91" t="inlineStr">
        <is>
          <t>-</t>
        </is>
      </c>
      <c r="S91" t="inlineStr">
        <is>
          <t>-</t>
        </is>
      </c>
      <c r="T91" t="inlineStr">
        <is>
          <t>-</t>
        </is>
      </c>
      <c r="U91" t="inlineStr">
        <is>
          <t>-</t>
        </is>
      </c>
      <c r="V91" t="inlineStr">
        <is>
          <t>-</t>
        </is>
      </c>
    </row>
    <row r="92">
      <c r="A92" s="5" t="inlineStr">
        <is>
          <t>EBIT-Wachstum 10J in %</t>
        </is>
      </c>
      <c r="B92" s="5" t="inlineStr">
        <is>
          <t>EBIT Growth 10Y in %</t>
        </is>
      </c>
      <c r="C92" t="n">
        <v>11.86</v>
      </c>
      <c r="D92" t="n">
        <v>10.26</v>
      </c>
      <c r="E92" t="n">
        <v>8.720000000000001</v>
      </c>
      <c r="F92" t="n">
        <v>7.72</v>
      </c>
      <c r="G92" t="n">
        <v>13.16</v>
      </c>
      <c r="H92" t="n">
        <v>15.22</v>
      </c>
      <c r="I92" t="n">
        <v>16.73</v>
      </c>
      <c r="J92" t="n">
        <v>17.94</v>
      </c>
      <c r="K92" t="n">
        <v>13.66</v>
      </c>
      <c r="L92" t="n">
        <v>7.95</v>
      </c>
      <c r="M92" t="inlineStr">
        <is>
          <t>-</t>
        </is>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-60.39</v>
      </c>
      <c r="D93" t="n">
        <v>-0.84</v>
      </c>
      <c r="E93" t="n">
        <v>8.19</v>
      </c>
      <c r="F93" t="n">
        <v>-13.67</v>
      </c>
      <c r="G93" t="n">
        <v>-29.71</v>
      </c>
      <c r="H93" t="n">
        <v>3.49</v>
      </c>
      <c r="I93" t="n">
        <v>22.21</v>
      </c>
      <c r="J93" t="n">
        <v>11.18</v>
      </c>
      <c r="K93" t="n">
        <v>14.59</v>
      </c>
      <c r="L93" t="n">
        <v>176.17</v>
      </c>
      <c r="M93" t="n">
        <v>-44.93</v>
      </c>
      <c r="N93" t="n">
        <v>-70.92</v>
      </c>
      <c r="O93" t="n">
        <v>51.34</v>
      </c>
      <c r="P93" t="n">
        <v>43.14</v>
      </c>
      <c r="Q93" t="n">
        <v>-10.53</v>
      </c>
      <c r="R93" t="n">
        <v>9.43</v>
      </c>
      <c r="S93" t="n">
        <v>33.56</v>
      </c>
      <c r="T93" t="n">
        <v>-55.31</v>
      </c>
      <c r="U93" t="n">
        <v>-33.48</v>
      </c>
      <c r="V93" t="inlineStr">
        <is>
          <t>-</t>
        </is>
      </c>
    </row>
    <row r="94">
      <c r="A94" s="5" t="inlineStr">
        <is>
          <t>Op.Cashflow Wachstum 3J in %</t>
        </is>
      </c>
      <c r="B94" s="5" t="inlineStr">
        <is>
          <t>Op.Cashflow Wachstum 3Y in %</t>
        </is>
      </c>
      <c r="C94" t="n">
        <v>-17.68</v>
      </c>
      <c r="D94" t="n">
        <v>-2.11</v>
      </c>
      <c r="E94" t="n">
        <v>-11.73</v>
      </c>
      <c r="F94" t="n">
        <v>-13.3</v>
      </c>
      <c r="G94" t="n">
        <v>-1.34</v>
      </c>
      <c r="H94" t="n">
        <v>12.29</v>
      </c>
      <c r="I94" t="n">
        <v>15.99</v>
      </c>
      <c r="J94" t="n">
        <v>67.31</v>
      </c>
      <c r="K94" t="n">
        <v>48.61</v>
      </c>
      <c r="L94" t="n">
        <v>20.11</v>
      </c>
      <c r="M94" t="n">
        <v>-21.5</v>
      </c>
      <c r="N94" t="n">
        <v>7.85</v>
      </c>
      <c r="O94" t="n">
        <v>27.98</v>
      </c>
      <c r="P94" t="n">
        <v>14.01</v>
      </c>
      <c r="Q94" t="n">
        <v>10.82</v>
      </c>
      <c r="R94" t="n">
        <v>-4.11</v>
      </c>
      <c r="S94" t="n">
        <v>-18.41</v>
      </c>
      <c r="T94" t="inlineStr">
        <is>
          <t>-</t>
        </is>
      </c>
      <c r="U94" t="inlineStr">
        <is>
          <t>-</t>
        </is>
      </c>
      <c r="V94" t="inlineStr">
        <is>
          <t>-</t>
        </is>
      </c>
    </row>
    <row r="95">
      <c r="A95" s="5" t="inlineStr">
        <is>
          <t>Op.Cashflow Wachstum 5J in %</t>
        </is>
      </c>
      <c r="B95" s="5" t="inlineStr">
        <is>
          <t>Op.Cashflow Wachstum 5Y in %</t>
        </is>
      </c>
      <c r="C95" t="n">
        <v>-19.28</v>
      </c>
      <c r="D95" t="n">
        <v>-6.51</v>
      </c>
      <c r="E95" t="n">
        <v>-1.9</v>
      </c>
      <c r="F95" t="n">
        <v>-1.3</v>
      </c>
      <c r="G95" t="n">
        <v>4.35</v>
      </c>
      <c r="H95" t="n">
        <v>45.53</v>
      </c>
      <c r="I95" t="n">
        <v>35.84</v>
      </c>
      <c r="J95" t="n">
        <v>17.22</v>
      </c>
      <c r="K95" t="n">
        <v>25.25</v>
      </c>
      <c r="L95" t="n">
        <v>30.96</v>
      </c>
      <c r="M95" t="n">
        <v>-6.38</v>
      </c>
      <c r="N95" t="n">
        <v>4.49</v>
      </c>
      <c r="O95" t="n">
        <v>25.39</v>
      </c>
      <c r="P95" t="n">
        <v>4.06</v>
      </c>
      <c r="Q95" t="n">
        <v>-11.27</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13.12</v>
      </c>
      <c r="D96" t="n">
        <v>14.67</v>
      </c>
      <c r="E96" t="n">
        <v>7.66</v>
      </c>
      <c r="F96" t="n">
        <v>11.97</v>
      </c>
      <c r="G96" t="n">
        <v>17.66</v>
      </c>
      <c r="H96" t="n">
        <v>19.57</v>
      </c>
      <c r="I96" t="n">
        <v>20.17</v>
      </c>
      <c r="J96" t="n">
        <v>21.3</v>
      </c>
      <c r="K96" t="n">
        <v>14.65</v>
      </c>
      <c r="L96" t="n">
        <v>9.85</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282.5</v>
      </c>
      <c r="D97" t="n">
        <v>519.4</v>
      </c>
      <c r="E97" t="n">
        <v>450.8</v>
      </c>
      <c r="F97" t="n">
        <v>407</v>
      </c>
      <c r="G97" t="n">
        <v>448.1</v>
      </c>
      <c r="H97" t="n">
        <v>455.8</v>
      </c>
      <c r="I97" t="n">
        <v>394.7</v>
      </c>
      <c r="J97" t="n">
        <v>204.1</v>
      </c>
      <c r="K97" t="n">
        <v>459.4</v>
      </c>
      <c r="L97" t="n">
        <v>499.2</v>
      </c>
      <c r="M97" t="n">
        <v>322.5</v>
      </c>
      <c r="N97" t="n">
        <v>400.8</v>
      </c>
      <c r="O97" t="n">
        <v>269.1</v>
      </c>
      <c r="P97" t="n">
        <v>253.6</v>
      </c>
      <c r="Q97" t="n">
        <v>254.7</v>
      </c>
      <c r="R97" t="n">
        <v>264.6</v>
      </c>
      <c r="S97" t="n">
        <v>254.3</v>
      </c>
      <c r="T97" t="n">
        <v>509.4</v>
      </c>
      <c r="U97" t="n">
        <v>485.2</v>
      </c>
      <c r="V97" t="n">
        <v>370.1</v>
      </c>
      <c r="W97" t="inlineStr">
        <is>
          <t>-</t>
        </is>
      </c>
    </row>
  </sheetData>
  <pageMargins bottom="1" footer="0.5" header="0.5" left="0.75" right="0.75" top="1"/>
</worksheet>
</file>

<file path=xl/worksheets/sheet32.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1"/>
    <col customWidth="1" max="14" min="14" width="10"/>
    <col customWidth="1" max="15" min="15" width="12"/>
    <col customWidth="1" max="16" min="16" width="20"/>
    <col customWidth="1" max="17" min="17" width="20"/>
    <col customWidth="1" max="18" min="18" width="20"/>
    <col customWidth="1" max="19" min="19" width="10"/>
    <col customWidth="1" max="20" min="20" width="19"/>
    <col customWidth="1" max="21" min="21" width="19"/>
    <col customWidth="1" max="22" min="22" width="20"/>
    <col customWidth="1" max="23" min="23" width="10"/>
  </cols>
  <sheetData>
    <row r="1">
      <c r="A1" s="1" t="inlineStr">
        <is>
          <t xml:space="preserve">K S 6 </t>
        </is>
      </c>
      <c r="B1" s="2" t="inlineStr">
        <is>
          <t>WKN: KSAG88  ISIN: DE000KSAG888  Symbol:SDF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1889</t>
        </is>
      </c>
      <c r="C4" s="5" t="inlineStr">
        <is>
          <t>Telefon / Phone</t>
        </is>
      </c>
      <c r="D4" s="5" t="inlineStr"/>
      <c r="E4" t="inlineStr">
        <is>
          <t>+49-561-9301-0</t>
        </is>
      </c>
      <c r="G4" t="inlineStr">
        <is>
          <t>12.03.2020</t>
        </is>
      </c>
      <c r="H4" t="inlineStr">
        <is>
          <t>Publication Of Annual Report</t>
        </is>
      </c>
      <c r="J4" t="inlineStr">
        <is>
          <t>DWS Investment GmbH</t>
        </is>
      </c>
      <c r="L4" t="inlineStr">
        <is>
          <t>5,69%</t>
        </is>
      </c>
    </row>
    <row r="5">
      <c r="A5" s="5" t="inlineStr">
        <is>
          <t>Ticker</t>
        </is>
      </c>
      <c r="B5" t="inlineStr">
        <is>
          <t>SDF</t>
        </is>
      </c>
      <c r="C5" s="5" t="inlineStr">
        <is>
          <t>Fax</t>
        </is>
      </c>
      <c r="D5" s="5" t="inlineStr"/>
      <c r="E5" t="inlineStr">
        <is>
          <t>-</t>
        </is>
      </c>
      <c r="G5" t="inlineStr">
        <is>
          <t>11.05.2020</t>
        </is>
      </c>
      <c r="H5" t="inlineStr">
        <is>
          <t>Result Q1</t>
        </is>
      </c>
      <c r="J5" t="inlineStr">
        <is>
          <t>Dimensional Holdings Inc.</t>
        </is>
      </c>
      <c r="L5" t="inlineStr">
        <is>
          <t>4,79%</t>
        </is>
      </c>
    </row>
    <row r="6">
      <c r="A6" s="5" t="inlineStr">
        <is>
          <t>Gelistet Seit / Listed Since</t>
        </is>
      </c>
      <c r="B6" t="inlineStr">
        <is>
          <t>01.01.1948</t>
        </is>
      </c>
      <c r="C6" s="5" t="inlineStr">
        <is>
          <t>Internet</t>
        </is>
      </c>
      <c r="D6" s="5" t="inlineStr"/>
      <c r="E6" t="inlineStr">
        <is>
          <t>http://www.k-plus-s.com</t>
        </is>
      </c>
      <c r="G6" t="inlineStr">
        <is>
          <t>10.06.2020</t>
        </is>
      </c>
      <c r="H6" t="inlineStr">
        <is>
          <t>Annual General Meeting</t>
        </is>
      </c>
      <c r="J6" t="inlineStr">
        <is>
          <t>BlackRock, Inc.</t>
        </is>
      </c>
      <c r="L6" t="inlineStr">
        <is>
          <t>3,97%</t>
        </is>
      </c>
    </row>
    <row r="7">
      <c r="A7" s="5" t="inlineStr">
        <is>
          <t>Nominalwert / Nominal Value</t>
        </is>
      </c>
      <c r="B7" t="inlineStr">
        <is>
          <t>-</t>
        </is>
      </c>
      <c r="C7" s="5" t="inlineStr">
        <is>
          <t>E-Mail</t>
        </is>
      </c>
      <c r="D7" s="5" t="inlineStr"/>
      <c r="E7" t="inlineStr">
        <is>
          <t>pr@k-plus-s.com</t>
        </is>
      </c>
      <c r="G7" t="inlineStr">
        <is>
          <t>15.06.2020</t>
        </is>
      </c>
      <c r="H7" t="inlineStr">
        <is>
          <t>Dividend Payout</t>
        </is>
      </c>
      <c r="J7" t="inlineStr">
        <is>
          <t>Freefloat</t>
        </is>
      </c>
      <c r="L7" t="inlineStr">
        <is>
          <t>85,55%</t>
        </is>
      </c>
    </row>
    <row r="8">
      <c r="A8" s="5" t="inlineStr">
        <is>
          <t>Land / Country</t>
        </is>
      </c>
      <c r="B8" t="inlineStr">
        <is>
          <t>Deutschland</t>
        </is>
      </c>
      <c r="C8" s="5" t="inlineStr">
        <is>
          <t>Inv. Relations Telefon / Phone</t>
        </is>
      </c>
      <c r="D8" s="5" t="inlineStr"/>
      <c r="E8" t="inlineStr">
        <is>
          <t>+49-561-9301-1460</t>
        </is>
      </c>
      <c r="G8" t="inlineStr">
        <is>
          <t>13.08.2020</t>
        </is>
      </c>
      <c r="H8" t="inlineStr">
        <is>
          <t>Score Half Year</t>
        </is>
      </c>
    </row>
    <row r="9">
      <c r="A9" s="5" t="inlineStr">
        <is>
          <t>Währung / Currency</t>
        </is>
      </c>
      <c r="B9" t="inlineStr">
        <is>
          <t>EUR</t>
        </is>
      </c>
      <c r="C9" s="5" t="inlineStr">
        <is>
          <t>Inv. Relations E-Mail</t>
        </is>
      </c>
      <c r="D9" s="5" t="inlineStr"/>
      <c r="E9" t="inlineStr">
        <is>
          <t>investor-relations@k-plus-s.com</t>
        </is>
      </c>
      <c r="G9" t="inlineStr">
        <is>
          <t>12.11.2020</t>
        </is>
      </c>
      <c r="H9" t="inlineStr">
        <is>
          <t>Q3 Earnings</t>
        </is>
      </c>
    </row>
    <row r="10">
      <c r="A10" s="5" t="inlineStr">
        <is>
          <t>Branche / Industry</t>
        </is>
      </c>
      <c r="B10" t="inlineStr">
        <is>
          <t>Chemistry</t>
        </is>
      </c>
      <c r="C10" s="5" t="inlineStr">
        <is>
          <t>Kontaktperson / Contact Person</t>
        </is>
      </c>
      <c r="D10" s="5" t="inlineStr"/>
      <c r="E10" t="inlineStr">
        <is>
          <t>Julia Bock</t>
        </is>
      </c>
    </row>
    <row r="11">
      <c r="A11" s="5" t="inlineStr">
        <is>
          <t>Sektor / Sector</t>
        </is>
      </c>
      <c r="B11" t="inlineStr">
        <is>
          <t>Chemicals / Pharmaceuticals</t>
        </is>
      </c>
    </row>
    <row r="12">
      <c r="A12" s="5" t="inlineStr">
        <is>
          <t>Typ / Genre</t>
        </is>
      </c>
      <c r="B12" t="inlineStr">
        <is>
          <t>Namensaktie</t>
        </is>
      </c>
    </row>
    <row r="13">
      <c r="A13" s="5" t="inlineStr">
        <is>
          <t>Adresse / Address</t>
        </is>
      </c>
      <c r="B13" t="inlineStr">
        <is>
          <t>K+S AktiengesellschaftBertha-von-Suttner Str. 7  D-34131 Kassel</t>
        </is>
      </c>
    </row>
    <row r="14">
      <c r="A14" s="5" t="inlineStr">
        <is>
          <t>Management</t>
        </is>
      </c>
      <c r="B14" t="inlineStr">
        <is>
          <t>Dr. Burkhard Lohr, Thorsten Boeckers, Mark Roberts</t>
        </is>
      </c>
    </row>
    <row r="15">
      <c r="A15" s="5" t="inlineStr">
        <is>
          <t>Aufsichtsrat / Board</t>
        </is>
      </c>
      <c r="B15" t="inlineStr">
        <is>
          <t>Dr. Andreas Kreimeyer, Ralf Becker, Petra Adolph, André Bahn, Jella S. Benner-Heinacher, Peter Bleckmann, Philip Freiherr von dem Bussche, George Cardona, Dr. Elke Eller, Gerd Grimmig, Axel Hartmann, Michael Knackmuß, Thomas Kölbl, Gerd Kübler, Nevin McDougall, Anke Roehr</t>
        </is>
      </c>
    </row>
    <row r="16">
      <c r="A16" s="5" t="inlineStr">
        <is>
          <t>Beschreibung</t>
        </is>
      </c>
      <c r="B16" t="inlineStr">
        <is>
          <t>Die K+S AG ist einer der weltweit führenden Anbieter von kali- und magnesiumhaltigen Produkten für landwirtschaftliche und industrielle Anwendungsbereiche. Die Produktpalette umfasst Spezial- und Standarddüngemittel, verschiedene Pflanzenpflege- und Salzprodukte sowie Produkte für die Tierhygiene und eine Anzahl an Basischemikalien wie Natronlauge, Salpetersäure und Natriumkarbonat. An internationalen Standorten produziert die Gesellschaft Kali-Dünger und Düngemittel-Spezialitäten, verschiedene Kali- und Magnesiumverbindungen für technische, gewerbliche und pharmazeutische Anwendungen sowie Stein- und Siedesalze. Das Chemikaliengeschäft wird von der Tochterfirma Chemische Fabrik Kalk übernommen, welche unter anderem Glashütten, Metallverarbeiter, Waschmittelproduzenten, Brauereien sowie Städte und Kommunen beliefert, die Calcium- oder Magnesiumchlorid für den Winterdienst verwenden. Schließlich ist das Unternehmen auch in der Entsorgung und dem Recycling von Rauchgasreinigungsrückständen, Aluminiumschmelzsalzen und Bauschutt tätig. Copyright 2014 FINANCE BASE AG</t>
        </is>
      </c>
    </row>
    <row r="17">
      <c r="A17" s="5" t="inlineStr">
        <is>
          <t>Profile</t>
        </is>
      </c>
      <c r="B17" t="inlineStr">
        <is>
          <t>The K + S Group is one of the world's leading suppliers of potash and magnesium products for agricultural and industrial applications. The product range includes specialty and standard fertilizers, plant care and salt products different, and products for animal hygiene and a number of basic chemicals such as sodium hydroxide, nitric acid and sodium carbonate. At international locations, the company potash fertilizers and fertilizer specialties, various potash and magnesium compounds for technical, industrial and pharmaceutical applications, stone and evaporated salts produced. The chemicals business is taken over lime from the subsidiary Chemical Factory, which supplies, among others glassworks, metal processing, detergent producers, breweries and local-government using calcium or magnesium chloride for winter maintenance. Finally, the company is also active in the disposal and recycling of flue gas cleaning residues, aluminum smelting salts and rubble.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4071</v>
      </c>
      <c r="D20" t="n">
        <v>4039</v>
      </c>
      <c r="E20" t="n">
        <v>3627</v>
      </c>
      <c r="F20" t="n">
        <v>3457</v>
      </c>
      <c r="G20" t="n">
        <v>4176</v>
      </c>
      <c r="H20" t="n">
        <v>3822</v>
      </c>
      <c r="I20" t="n">
        <v>3950</v>
      </c>
      <c r="J20" t="n">
        <v>3935</v>
      </c>
      <c r="K20" t="n">
        <v>5151</v>
      </c>
      <c r="L20" t="n">
        <v>4994</v>
      </c>
      <c r="M20" t="n">
        <v>3574</v>
      </c>
      <c r="N20" t="n">
        <v>4794</v>
      </c>
      <c r="O20" t="n">
        <v>3344</v>
      </c>
      <c r="P20" t="n">
        <v>2958</v>
      </c>
      <c r="Q20" t="n">
        <v>2816</v>
      </c>
      <c r="R20" t="n">
        <v>2582</v>
      </c>
      <c r="S20" t="n">
        <v>2288</v>
      </c>
      <c r="T20" t="n">
        <v>2259</v>
      </c>
      <c r="U20" t="n">
        <v>2179</v>
      </c>
      <c r="V20" t="n">
        <v>2088</v>
      </c>
      <c r="W20" t="n">
        <v>1192</v>
      </c>
    </row>
    <row r="21">
      <c r="A21" s="5" t="inlineStr">
        <is>
          <t>Bruttoergebnis vom Umsatz</t>
        </is>
      </c>
      <c r="B21" s="5" t="inlineStr">
        <is>
          <t>Gross Profit</t>
        </is>
      </c>
      <c r="C21" t="n">
        <v>698.1</v>
      </c>
      <c r="D21" t="n">
        <v>1260</v>
      </c>
      <c r="E21" t="n">
        <v>1212</v>
      </c>
      <c r="F21" t="n">
        <v>1346</v>
      </c>
      <c r="G21" t="n">
        <v>1915</v>
      </c>
      <c r="H21" t="n">
        <v>1611</v>
      </c>
      <c r="I21" t="n">
        <v>1705</v>
      </c>
      <c r="J21" t="n">
        <v>1777</v>
      </c>
      <c r="K21" t="n">
        <v>1975</v>
      </c>
      <c r="L21" t="n">
        <v>1918</v>
      </c>
      <c r="M21" t="n">
        <v>1230</v>
      </c>
      <c r="N21" t="n">
        <v>2242</v>
      </c>
      <c r="O21" t="n">
        <v>1132</v>
      </c>
      <c r="P21" t="n">
        <v>1044</v>
      </c>
      <c r="Q21" t="n">
        <v>1005</v>
      </c>
      <c r="R21" t="n">
        <v>876.5</v>
      </c>
      <c r="S21" t="n">
        <v>748.1</v>
      </c>
      <c r="T21" t="n">
        <v>745.8</v>
      </c>
      <c r="U21" t="n">
        <v>704.6</v>
      </c>
      <c r="V21" t="n">
        <v>670.1</v>
      </c>
      <c r="W21" t="n">
        <v>460.3</v>
      </c>
    </row>
    <row r="22">
      <c r="A22" s="5" t="inlineStr">
        <is>
          <t>Operatives Ergebnis (EBIT)</t>
        </is>
      </c>
      <c r="B22" s="5" t="inlineStr">
        <is>
          <t>EBIT Earning Before Interest &amp; Tax</t>
        </is>
      </c>
      <c r="C22" t="n">
        <v>224.3</v>
      </c>
      <c r="D22" t="n">
        <v>165.3</v>
      </c>
      <c r="E22" t="n">
        <v>327.3</v>
      </c>
      <c r="F22" t="n">
        <v>291</v>
      </c>
      <c r="G22" t="n">
        <v>715.6</v>
      </c>
      <c r="H22" t="n">
        <v>660.7</v>
      </c>
      <c r="I22" t="n">
        <v>625.1</v>
      </c>
      <c r="J22" t="n">
        <v>846.5</v>
      </c>
      <c r="K22" t="n">
        <v>951.2</v>
      </c>
      <c r="L22" t="n">
        <v>731.5</v>
      </c>
      <c r="M22" t="n">
        <v>241.9</v>
      </c>
      <c r="N22" t="n">
        <v>1192</v>
      </c>
      <c r="O22" t="n">
        <v>-106.9</v>
      </c>
      <c r="P22" t="n">
        <v>361.6</v>
      </c>
      <c r="Q22" t="n">
        <v>271.7</v>
      </c>
      <c r="R22" t="n">
        <v>167.1</v>
      </c>
      <c r="S22" t="n">
        <v>115.7</v>
      </c>
      <c r="T22" t="n">
        <v>132.8</v>
      </c>
      <c r="U22" t="n">
        <v>120.6</v>
      </c>
      <c r="V22" t="n">
        <v>126.9</v>
      </c>
      <c r="W22" t="n">
        <v>88.5</v>
      </c>
    </row>
    <row r="23">
      <c r="A23" s="5" t="inlineStr">
        <is>
          <t>Finanzergebnis</t>
        </is>
      </c>
      <c r="B23" s="5" t="inlineStr">
        <is>
          <t>Financial Result</t>
        </is>
      </c>
      <c r="C23" t="n">
        <v>-97.3</v>
      </c>
      <c r="D23" t="n">
        <v>-112.2</v>
      </c>
      <c r="E23" t="n">
        <v>-26.4</v>
      </c>
      <c r="F23" t="n">
        <v>-51.9</v>
      </c>
      <c r="G23" t="n">
        <v>-33.7</v>
      </c>
      <c r="H23" t="n">
        <v>-126.1</v>
      </c>
      <c r="I23" t="n">
        <v>-76.3</v>
      </c>
      <c r="J23" t="n">
        <v>-79.59999999999999</v>
      </c>
      <c r="K23" t="n">
        <v>-63.9</v>
      </c>
      <c r="L23" t="n">
        <v>-123.5</v>
      </c>
      <c r="M23" t="n">
        <v>-115.5</v>
      </c>
      <c r="N23" t="n">
        <v>6.8</v>
      </c>
      <c r="O23" t="n">
        <v>-35.7</v>
      </c>
      <c r="P23" t="n">
        <v>-20.1</v>
      </c>
      <c r="Q23" t="n">
        <v>-12.1</v>
      </c>
      <c r="R23" t="n">
        <v>-4</v>
      </c>
      <c r="S23" t="n">
        <v>-4.1</v>
      </c>
      <c r="T23" t="n">
        <v>-18.9</v>
      </c>
      <c r="U23" t="n">
        <v>0.5</v>
      </c>
      <c r="V23" t="n">
        <v>3.5</v>
      </c>
      <c r="W23" t="n">
        <v>7.4</v>
      </c>
    </row>
    <row r="24">
      <c r="A24" s="5" t="inlineStr">
        <is>
          <t>Ergebnis vor Steuer (EBT)</t>
        </is>
      </c>
      <c r="B24" s="5" t="inlineStr">
        <is>
          <t>EBT Earning Before Tax</t>
        </is>
      </c>
      <c r="C24" t="n">
        <v>127</v>
      </c>
      <c r="D24" t="n">
        <v>53.1</v>
      </c>
      <c r="E24" t="n">
        <v>300.9</v>
      </c>
      <c r="F24" t="n">
        <v>239.1</v>
      </c>
      <c r="G24" t="n">
        <v>681.9</v>
      </c>
      <c r="H24" t="n">
        <v>534.6</v>
      </c>
      <c r="I24" t="n">
        <v>548.8</v>
      </c>
      <c r="J24" t="n">
        <v>766.9</v>
      </c>
      <c r="K24" t="n">
        <v>887.3</v>
      </c>
      <c r="L24" t="n">
        <v>608</v>
      </c>
      <c r="M24" t="n">
        <v>126.4</v>
      </c>
      <c r="N24" t="n">
        <v>1199</v>
      </c>
      <c r="O24" t="n">
        <v>-142.6</v>
      </c>
      <c r="P24" t="n">
        <v>341.5</v>
      </c>
      <c r="Q24" t="n">
        <v>259.6</v>
      </c>
      <c r="R24" t="n">
        <v>163.1</v>
      </c>
      <c r="S24" t="n">
        <v>111.6</v>
      </c>
      <c r="T24" t="n">
        <v>113.9</v>
      </c>
      <c r="U24" t="n">
        <v>121.1</v>
      </c>
      <c r="V24" t="n">
        <v>130.4</v>
      </c>
      <c r="W24" t="n">
        <v>95.90000000000001</v>
      </c>
    </row>
    <row r="25">
      <c r="A25" s="5" t="inlineStr">
        <is>
          <t>Steuern auf Einkommen und Ertrag</t>
        </is>
      </c>
      <c r="B25" s="5" t="inlineStr">
        <is>
          <t>Taxes on income and earnings</t>
        </is>
      </c>
      <c r="C25" t="n">
        <v>38.1</v>
      </c>
      <c r="D25" t="n">
        <v>10.9</v>
      </c>
      <c r="E25" t="n">
        <v>116.3</v>
      </c>
      <c r="F25" t="n">
        <v>64.7</v>
      </c>
      <c r="G25" t="n">
        <v>186.5</v>
      </c>
      <c r="H25" t="n">
        <v>153.4</v>
      </c>
      <c r="I25" t="n">
        <v>133.2</v>
      </c>
      <c r="J25" t="n">
        <v>198.4</v>
      </c>
      <c r="K25" t="n">
        <v>230.7</v>
      </c>
      <c r="L25" t="n">
        <v>158.6</v>
      </c>
      <c r="M25" t="n">
        <v>29.6</v>
      </c>
      <c r="N25" t="n">
        <v>327.7</v>
      </c>
      <c r="O25" t="n">
        <v>-49.5</v>
      </c>
      <c r="P25" t="n">
        <v>70.3</v>
      </c>
      <c r="Q25" t="n">
        <v>85.09999999999999</v>
      </c>
      <c r="R25" t="n">
        <v>22.6</v>
      </c>
      <c r="S25" t="n">
        <v>10.3</v>
      </c>
      <c r="T25" t="n">
        <v>10.1</v>
      </c>
      <c r="U25" t="n">
        <v>2.8</v>
      </c>
      <c r="V25" t="n">
        <v>10.7</v>
      </c>
      <c r="W25" t="n">
        <v>-2.6</v>
      </c>
    </row>
    <row r="26">
      <c r="A26" s="5" t="inlineStr">
        <is>
          <t>Ergebnis nach Steuer</t>
        </is>
      </c>
      <c r="B26" s="5" t="inlineStr">
        <is>
          <t>Earnings after tax</t>
        </is>
      </c>
      <c r="C26" t="n">
        <v>88.90000000000001</v>
      </c>
      <c r="D26" t="n">
        <v>42.2</v>
      </c>
      <c r="E26" t="n">
        <v>184.6</v>
      </c>
      <c r="F26" t="n">
        <v>174.4</v>
      </c>
      <c r="G26" t="n">
        <v>495.4</v>
      </c>
      <c r="H26" t="n">
        <v>381.2</v>
      </c>
      <c r="I26" t="n">
        <v>415.6</v>
      </c>
      <c r="J26" t="n">
        <v>568.5</v>
      </c>
      <c r="K26" t="n">
        <v>656.6</v>
      </c>
      <c r="L26" t="n">
        <v>449.4</v>
      </c>
      <c r="M26" t="n">
        <v>96.90000000000001</v>
      </c>
      <c r="N26" t="n">
        <v>871.4</v>
      </c>
      <c r="O26" t="n">
        <v>-93.09999999999999</v>
      </c>
      <c r="P26" t="n">
        <v>271.2</v>
      </c>
      <c r="Q26" t="n">
        <v>174.5</v>
      </c>
      <c r="R26" t="n">
        <v>140.5</v>
      </c>
      <c r="S26" t="n">
        <v>101.3</v>
      </c>
      <c r="T26" t="n">
        <v>103.8</v>
      </c>
      <c r="U26" t="n">
        <v>118.3</v>
      </c>
      <c r="V26" t="n">
        <v>119.8</v>
      </c>
      <c r="W26" t="n">
        <v>98.5</v>
      </c>
    </row>
    <row r="27">
      <c r="A27" s="5" t="inlineStr">
        <is>
          <t>Minderheitenanteil</t>
        </is>
      </c>
      <c r="B27" s="5" t="inlineStr">
        <is>
          <t>Minority Share</t>
        </is>
      </c>
      <c r="C27" t="inlineStr">
        <is>
          <t>-</t>
        </is>
      </c>
      <c r="D27" t="n">
        <v>-0.1</v>
      </c>
      <c r="E27" t="inlineStr">
        <is>
          <t>-</t>
        </is>
      </c>
      <c r="F27" t="n">
        <v>-0.3</v>
      </c>
      <c r="G27" t="n">
        <v>-0.2</v>
      </c>
      <c r="H27" t="n">
        <v>-0.7</v>
      </c>
      <c r="I27" t="n">
        <v>-0.5</v>
      </c>
      <c r="J27" t="n">
        <v>-0.5</v>
      </c>
      <c r="K27" t="n">
        <v>-0.5</v>
      </c>
      <c r="L27" t="n">
        <v>-0.8</v>
      </c>
      <c r="M27" t="n">
        <v>-0.5</v>
      </c>
      <c r="N27" t="n">
        <v>-0.5</v>
      </c>
      <c r="O27" t="n">
        <v>-0.2</v>
      </c>
      <c r="P27" t="n">
        <v>-0.4</v>
      </c>
      <c r="Q27" t="inlineStr">
        <is>
          <t>-</t>
        </is>
      </c>
      <c r="R27" t="inlineStr">
        <is>
          <t>-</t>
        </is>
      </c>
      <c r="S27" t="inlineStr">
        <is>
          <t>-</t>
        </is>
      </c>
      <c r="T27" t="inlineStr">
        <is>
          <t>-</t>
        </is>
      </c>
      <c r="U27" t="inlineStr">
        <is>
          <t>-</t>
        </is>
      </c>
      <c r="V27" t="inlineStr">
        <is>
          <t>-</t>
        </is>
      </c>
      <c r="W27" t="n">
        <v>0.2</v>
      </c>
    </row>
    <row r="28">
      <c r="A28" s="5" t="inlineStr">
        <is>
          <t>Jahresüberschuss/-fehlbetrag</t>
        </is>
      </c>
      <c r="B28" s="5" t="inlineStr">
        <is>
          <t>Net Profit</t>
        </is>
      </c>
      <c r="C28" t="n">
        <v>88.90000000000001</v>
      </c>
      <c r="D28" t="n">
        <v>42.1</v>
      </c>
      <c r="E28" t="n">
        <v>184.6</v>
      </c>
      <c r="F28" t="n">
        <v>174.1</v>
      </c>
      <c r="G28" t="n">
        <v>495.2</v>
      </c>
      <c r="H28" t="n">
        <v>380.5</v>
      </c>
      <c r="I28" t="n">
        <v>412.8</v>
      </c>
      <c r="J28" t="n">
        <v>667.6</v>
      </c>
      <c r="K28" t="n">
        <v>564.3</v>
      </c>
      <c r="L28" t="n">
        <v>448.6</v>
      </c>
      <c r="M28" t="n">
        <v>96.40000000000001</v>
      </c>
      <c r="N28" t="n">
        <v>979.3</v>
      </c>
      <c r="O28" t="n">
        <v>175.3</v>
      </c>
      <c r="P28" t="n">
        <v>218.2</v>
      </c>
      <c r="Q28" t="n">
        <v>161.4</v>
      </c>
      <c r="R28" t="n">
        <v>140.5</v>
      </c>
      <c r="S28" t="n">
        <v>101.3</v>
      </c>
      <c r="T28" t="n">
        <v>103.8</v>
      </c>
      <c r="U28" t="n">
        <v>118.3</v>
      </c>
      <c r="V28" t="n">
        <v>119.8</v>
      </c>
      <c r="W28" t="n">
        <v>98.7</v>
      </c>
    </row>
    <row r="29">
      <c r="A29" s="5" t="inlineStr">
        <is>
          <t>Summe Umlaufvermögen</t>
        </is>
      </c>
      <c r="B29" s="5" t="inlineStr">
        <is>
          <t>Current Assets</t>
        </is>
      </c>
      <c r="C29" t="n">
        <v>2133</v>
      </c>
      <c r="D29" t="n">
        <v>2015</v>
      </c>
      <c r="E29" t="n">
        <v>1895</v>
      </c>
      <c r="F29" t="n">
        <v>1856</v>
      </c>
      <c r="G29" t="n">
        <v>1915</v>
      </c>
      <c r="H29" t="n">
        <v>2482</v>
      </c>
      <c r="I29" t="n">
        <v>3341</v>
      </c>
      <c r="J29" t="n">
        <v>2448</v>
      </c>
      <c r="K29" t="n">
        <v>2608</v>
      </c>
      <c r="L29" t="n">
        <v>2637</v>
      </c>
      <c r="M29" t="n">
        <v>2241</v>
      </c>
      <c r="N29" t="n">
        <v>1958</v>
      </c>
      <c r="O29" t="n">
        <v>1525</v>
      </c>
      <c r="P29" t="n">
        <v>1434</v>
      </c>
      <c r="Q29" t="n">
        <v>1238</v>
      </c>
      <c r="R29" t="n">
        <v>1097</v>
      </c>
      <c r="S29" t="n">
        <v>1016</v>
      </c>
      <c r="T29" t="n">
        <v>978.8</v>
      </c>
      <c r="U29" t="n">
        <v>930.1</v>
      </c>
      <c r="V29" t="n">
        <v>947.1</v>
      </c>
      <c r="W29" t="n">
        <v>767.8</v>
      </c>
    </row>
    <row r="30">
      <c r="A30" s="5" t="inlineStr">
        <is>
          <t>Summe Anlagevermögen</t>
        </is>
      </c>
      <c r="B30" s="5" t="inlineStr">
        <is>
          <t>Fixed Assets</t>
        </is>
      </c>
      <c r="C30" t="n">
        <v>8460</v>
      </c>
      <c r="D30" t="n">
        <v>7951</v>
      </c>
      <c r="E30" t="n">
        <v>7859</v>
      </c>
      <c r="F30" t="n">
        <v>7790</v>
      </c>
      <c r="G30" t="n">
        <v>6359</v>
      </c>
      <c r="H30" t="n">
        <v>5373</v>
      </c>
      <c r="I30" t="n">
        <v>4157</v>
      </c>
      <c r="J30" t="n">
        <v>4143</v>
      </c>
      <c r="K30" t="n">
        <v>3393</v>
      </c>
      <c r="L30" t="n">
        <v>2879</v>
      </c>
      <c r="M30" t="n">
        <v>2938</v>
      </c>
      <c r="N30" t="n">
        <v>1470</v>
      </c>
      <c r="O30" t="n">
        <v>1370</v>
      </c>
      <c r="P30" t="n">
        <v>1345</v>
      </c>
      <c r="Q30" t="n">
        <v>962.8</v>
      </c>
      <c r="R30" t="n">
        <v>792.8</v>
      </c>
      <c r="S30" t="n">
        <v>735.8</v>
      </c>
      <c r="T30" t="n">
        <v>684.7</v>
      </c>
      <c r="U30" t="n">
        <v>667.1</v>
      </c>
      <c r="V30" t="n">
        <v>631.3</v>
      </c>
      <c r="W30" t="n">
        <v>568</v>
      </c>
    </row>
    <row r="31">
      <c r="A31" s="5" t="inlineStr">
        <is>
          <t>Summe Aktiva</t>
        </is>
      </c>
      <c r="B31" s="5" t="inlineStr">
        <is>
          <t>Total Assets</t>
        </is>
      </c>
      <c r="C31" t="n">
        <v>10592</v>
      </c>
      <c r="D31" t="n">
        <v>9966</v>
      </c>
      <c r="E31" t="n">
        <v>9754</v>
      </c>
      <c r="F31" t="n">
        <v>9646</v>
      </c>
      <c r="G31" t="n">
        <v>8274</v>
      </c>
      <c r="H31" t="n">
        <v>7855</v>
      </c>
      <c r="I31" t="n">
        <v>7498</v>
      </c>
      <c r="J31" t="n">
        <v>6639</v>
      </c>
      <c r="K31" t="n">
        <v>6057</v>
      </c>
      <c r="L31" t="n">
        <v>5574</v>
      </c>
      <c r="M31" t="n">
        <v>5212</v>
      </c>
      <c r="N31" t="n">
        <v>3474</v>
      </c>
      <c r="O31" t="n">
        <v>2965</v>
      </c>
      <c r="P31" t="n">
        <v>2831</v>
      </c>
      <c r="Q31" t="n">
        <v>2259</v>
      </c>
      <c r="R31" t="n">
        <v>1893</v>
      </c>
      <c r="S31" t="n">
        <v>1755</v>
      </c>
      <c r="T31" t="n">
        <v>1667</v>
      </c>
      <c r="U31" t="n">
        <v>1601</v>
      </c>
      <c r="V31" t="n">
        <v>1580</v>
      </c>
      <c r="W31" t="n">
        <v>1338</v>
      </c>
    </row>
    <row r="32">
      <c r="A32" s="5" t="inlineStr">
        <is>
          <t>Summe kurzfristiges Fremdkapital</t>
        </is>
      </c>
      <c r="B32" s="5" t="inlineStr">
        <is>
          <t>Short-Term Debt</t>
        </is>
      </c>
      <c r="C32" t="n">
        <v>1376</v>
      </c>
      <c r="D32" t="n">
        <v>1294</v>
      </c>
      <c r="E32" t="n">
        <v>1354</v>
      </c>
      <c r="F32" t="n">
        <v>1163</v>
      </c>
      <c r="G32" t="n">
        <v>941.2</v>
      </c>
      <c r="H32" t="n">
        <v>880.9</v>
      </c>
      <c r="I32" t="n">
        <v>1415</v>
      </c>
      <c r="J32" t="n">
        <v>647.4</v>
      </c>
      <c r="K32" t="n">
        <v>1019</v>
      </c>
      <c r="L32" t="n">
        <v>1003</v>
      </c>
      <c r="M32" t="n">
        <v>886.5</v>
      </c>
      <c r="N32" t="n">
        <v>1006</v>
      </c>
      <c r="O32" t="n">
        <v>1029</v>
      </c>
      <c r="P32" t="n">
        <v>884.5</v>
      </c>
      <c r="Q32" t="n">
        <v>651.8</v>
      </c>
      <c r="R32" t="inlineStr">
        <is>
          <t>-</t>
        </is>
      </c>
      <c r="S32" t="inlineStr">
        <is>
          <t>-</t>
        </is>
      </c>
      <c r="T32" t="inlineStr">
        <is>
          <t>-</t>
        </is>
      </c>
      <c r="U32" t="inlineStr">
        <is>
          <t>-</t>
        </is>
      </c>
      <c r="V32" t="inlineStr">
        <is>
          <t>-</t>
        </is>
      </c>
      <c r="W32" t="inlineStr">
        <is>
          <t>-</t>
        </is>
      </c>
    </row>
    <row r="33">
      <c r="A33" s="5" t="inlineStr">
        <is>
          <t>Summe langfristiges Fremdkapital</t>
        </is>
      </c>
      <c r="B33" s="5" t="inlineStr">
        <is>
          <t>Long-Term Debt</t>
        </is>
      </c>
      <c r="C33" t="n">
        <v>4721</v>
      </c>
      <c r="D33" t="n">
        <v>4528</v>
      </c>
      <c r="E33" t="n">
        <v>4240</v>
      </c>
      <c r="F33" t="n">
        <v>3930</v>
      </c>
      <c r="G33" t="n">
        <v>3037</v>
      </c>
      <c r="H33" t="n">
        <v>3000</v>
      </c>
      <c r="I33" t="n">
        <v>2687</v>
      </c>
      <c r="J33" t="n">
        <v>2514</v>
      </c>
      <c r="K33" t="n">
        <v>1954</v>
      </c>
      <c r="L33" t="n">
        <v>1919</v>
      </c>
      <c r="M33" t="n">
        <v>2231</v>
      </c>
      <c r="N33" t="n">
        <v>749.3</v>
      </c>
      <c r="O33" t="n">
        <v>1004</v>
      </c>
      <c r="P33" t="n">
        <v>822.1</v>
      </c>
      <c r="Q33" t="n">
        <v>665.1</v>
      </c>
      <c r="R33" t="inlineStr">
        <is>
          <t>-</t>
        </is>
      </c>
      <c r="S33" t="inlineStr">
        <is>
          <t>-</t>
        </is>
      </c>
      <c r="T33" t="inlineStr">
        <is>
          <t>-</t>
        </is>
      </c>
      <c r="U33" t="inlineStr">
        <is>
          <t>-</t>
        </is>
      </c>
      <c r="V33" t="inlineStr">
        <is>
          <t>-</t>
        </is>
      </c>
      <c r="W33" t="inlineStr">
        <is>
          <t>-</t>
        </is>
      </c>
    </row>
    <row r="34">
      <c r="A34" s="5" t="inlineStr">
        <is>
          <t>Summe Fremdkapital</t>
        </is>
      </c>
      <c r="B34" s="5" t="inlineStr">
        <is>
          <t>Total Liabilities</t>
        </is>
      </c>
      <c r="C34" t="n">
        <v>6097</v>
      </c>
      <c r="D34" t="n">
        <v>5822</v>
      </c>
      <c r="E34" t="n">
        <v>5594</v>
      </c>
      <c r="F34" t="n">
        <v>5093</v>
      </c>
      <c r="G34" t="n">
        <v>3978</v>
      </c>
      <c r="H34" t="n">
        <v>3881</v>
      </c>
      <c r="I34" t="n">
        <v>4102</v>
      </c>
      <c r="J34" t="n">
        <v>3162</v>
      </c>
      <c r="K34" t="n">
        <v>2972</v>
      </c>
      <c r="L34" t="n">
        <v>2922</v>
      </c>
      <c r="M34" t="n">
        <v>3118</v>
      </c>
      <c r="N34" t="n">
        <v>1756</v>
      </c>
      <c r="O34" t="n">
        <v>2033</v>
      </c>
      <c r="P34" t="n">
        <v>1707</v>
      </c>
      <c r="Q34" t="n">
        <v>1317</v>
      </c>
      <c r="R34" t="n">
        <v>1291</v>
      </c>
      <c r="S34" t="n">
        <v>1199</v>
      </c>
      <c r="T34" t="n">
        <v>1153</v>
      </c>
      <c r="U34" t="n">
        <v>1143</v>
      </c>
      <c r="V34" t="n">
        <v>1132</v>
      </c>
      <c r="W34" t="n">
        <v>899.6</v>
      </c>
    </row>
    <row r="35">
      <c r="A35" s="5" t="inlineStr">
        <is>
          <t>Minderheitenanteil</t>
        </is>
      </c>
      <c r="B35" s="5" t="inlineStr">
        <is>
          <t>Minority Share</t>
        </is>
      </c>
      <c r="C35" t="n">
        <v>1.6</v>
      </c>
      <c r="D35" t="n">
        <v>1.6</v>
      </c>
      <c r="E35" t="n">
        <v>1.5</v>
      </c>
      <c r="F35" t="n">
        <v>1.5</v>
      </c>
      <c r="G35" t="n">
        <v>1.2</v>
      </c>
      <c r="H35" t="n">
        <v>4.8</v>
      </c>
      <c r="I35" t="n">
        <v>4.1</v>
      </c>
      <c r="J35" t="n">
        <v>3.6</v>
      </c>
      <c r="K35" t="n">
        <v>3.1</v>
      </c>
      <c r="L35" t="n">
        <v>2.6</v>
      </c>
      <c r="M35" t="n">
        <v>1.8</v>
      </c>
      <c r="N35" t="n">
        <v>1.3</v>
      </c>
      <c r="O35" t="n">
        <v>0.8</v>
      </c>
      <c r="P35" t="n">
        <v>0.6</v>
      </c>
      <c r="Q35" t="inlineStr">
        <is>
          <t>-</t>
        </is>
      </c>
      <c r="R35" t="inlineStr">
        <is>
          <t>-</t>
        </is>
      </c>
      <c r="S35" t="inlineStr">
        <is>
          <t>-</t>
        </is>
      </c>
      <c r="T35" t="inlineStr">
        <is>
          <t>-</t>
        </is>
      </c>
      <c r="U35" t="inlineStr">
        <is>
          <t>-</t>
        </is>
      </c>
      <c r="V35" t="inlineStr">
        <is>
          <t>-</t>
        </is>
      </c>
      <c r="W35" t="n">
        <v>0.5</v>
      </c>
    </row>
    <row r="36">
      <c r="A36" s="5" t="inlineStr">
        <is>
          <t>Summe Eigenkapital</t>
        </is>
      </c>
      <c r="B36" s="5" t="inlineStr">
        <is>
          <t>Equity</t>
        </is>
      </c>
      <c r="C36" t="n">
        <v>4494</v>
      </c>
      <c r="D36" t="n">
        <v>4143</v>
      </c>
      <c r="E36" t="n">
        <v>4159</v>
      </c>
      <c r="F36" t="n">
        <v>4551</v>
      </c>
      <c r="G36" t="n">
        <v>4294</v>
      </c>
      <c r="H36" t="n">
        <v>3970</v>
      </c>
      <c r="I36" t="n">
        <v>3393</v>
      </c>
      <c r="J36" t="n">
        <v>3474</v>
      </c>
      <c r="K36" t="n">
        <v>3082</v>
      </c>
      <c r="L36" t="n">
        <v>2649</v>
      </c>
      <c r="M36" t="n">
        <v>2093</v>
      </c>
      <c r="N36" t="n">
        <v>1717</v>
      </c>
      <c r="O36" t="n">
        <v>931</v>
      </c>
      <c r="P36" t="n">
        <v>1124</v>
      </c>
      <c r="Q36" t="n">
        <v>942.1</v>
      </c>
      <c r="R36" t="n">
        <v>601.4</v>
      </c>
      <c r="S36" t="n">
        <v>555.4</v>
      </c>
      <c r="T36" t="n">
        <v>513.4</v>
      </c>
      <c r="U36" t="n">
        <v>457.6</v>
      </c>
      <c r="V36" t="n">
        <v>447.8</v>
      </c>
      <c r="W36" t="n">
        <v>437.4</v>
      </c>
    </row>
    <row r="37">
      <c r="A37" s="5" t="inlineStr">
        <is>
          <t>Summe Passiva</t>
        </is>
      </c>
      <c r="B37" s="5" t="inlineStr">
        <is>
          <t>Liabilities &amp; Shareholder Equity</t>
        </is>
      </c>
      <c r="C37" t="n">
        <v>10592</v>
      </c>
      <c r="D37" t="n">
        <v>9966</v>
      </c>
      <c r="E37" t="n">
        <v>9754</v>
      </c>
      <c r="F37" t="n">
        <v>9646</v>
      </c>
      <c r="G37" t="n">
        <v>8274</v>
      </c>
      <c r="H37" t="n">
        <v>7855</v>
      </c>
      <c r="I37" t="n">
        <v>7498</v>
      </c>
      <c r="J37" t="n">
        <v>6639</v>
      </c>
      <c r="K37" t="n">
        <v>6057</v>
      </c>
      <c r="L37" t="n">
        <v>5574</v>
      </c>
      <c r="M37" t="n">
        <v>5213</v>
      </c>
      <c r="N37" t="n">
        <v>3474</v>
      </c>
      <c r="O37" t="n">
        <v>2965</v>
      </c>
      <c r="P37" t="n">
        <v>2831</v>
      </c>
      <c r="Q37" t="n">
        <v>2259</v>
      </c>
      <c r="R37" t="n">
        <v>1893</v>
      </c>
      <c r="S37" t="n">
        <v>1755</v>
      </c>
      <c r="T37" t="n">
        <v>1667</v>
      </c>
      <c r="U37" t="n">
        <v>1601</v>
      </c>
      <c r="V37" t="n">
        <v>1580</v>
      </c>
      <c r="W37" t="n">
        <v>1338</v>
      </c>
    </row>
    <row r="38">
      <c r="A38" s="5" t="inlineStr">
        <is>
          <t>Mio.Aktien im Umlauf</t>
        </is>
      </c>
      <c r="B38" s="5" t="inlineStr">
        <is>
          <t>Million shares outstanding</t>
        </is>
      </c>
      <c r="C38" t="n">
        <v>191.4</v>
      </c>
      <c r="D38" t="n">
        <v>191.4</v>
      </c>
      <c r="E38" t="n">
        <v>191.4</v>
      </c>
      <c r="F38" t="n">
        <v>191.4</v>
      </c>
      <c r="G38" t="n">
        <v>191.4</v>
      </c>
      <c r="H38" t="n">
        <v>191.4</v>
      </c>
      <c r="I38" t="n">
        <v>191.4</v>
      </c>
      <c r="J38" t="n">
        <v>191.4</v>
      </c>
      <c r="K38" t="n">
        <v>191.4</v>
      </c>
      <c r="L38" t="n">
        <v>191.4</v>
      </c>
      <c r="M38" t="n">
        <v>191.4</v>
      </c>
      <c r="N38" t="n">
        <v>165.2</v>
      </c>
      <c r="O38" t="n">
        <v>165.2</v>
      </c>
      <c r="P38" t="n">
        <v>165.2</v>
      </c>
      <c r="Q38" t="n">
        <v>165.2</v>
      </c>
      <c r="R38" t="n">
        <v>170</v>
      </c>
      <c r="S38" t="n">
        <v>170</v>
      </c>
      <c r="T38" t="n">
        <v>166</v>
      </c>
      <c r="U38" t="n">
        <v>173.2</v>
      </c>
      <c r="V38" t="n">
        <v>171.2</v>
      </c>
      <c r="W38" t="n">
        <v>181.2</v>
      </c>
    </row>
    <row r="39">
      <c r="A39" s="5" t="inlineStr">
        <is>
          <t>Gezeichnetes Kapital (in Mio.)</t>
        </is>
      </c>
      <c r="B39" s="5" t="inlineStr">
        <is>
          <t>Subscribed Capital in M</t>
        </is>
      </c>
      <c r="C39" t="n">
        <v>191.4</v>
      </c>
      <c r="D39" t="n">
        <v>191.4</v>
      </c>
      <c r="E39" t="n">
        <v>191.4</v>
      </c>
      <c r="F39" t="n">
        <v>191.4</v>
      </c>
      <c r="G39" t="n">
        <v>191.4</v>
      </c>
      <c r="H39" t="n">
        <v>191.4</v>
      </c>
      <c r="I39" t="n">
        <v>191.4</v>
      </c>
      <c r="J39" t="n">
        <v>191.4</v>
      </c>
      <c r="K39" t="n">
        <v>191.4</v>
      </c>
      <c r="L39" t="n">
        <v>191.4</v>
      </c>
      <c r="M39" t="n">
        <v>191.4</v>
      </c>
      <c r="N39" t="n">
        <v>165.2</v>
      </c>
      <c r="O39" t="n">
        <v>165.2</v>
      </c>
      <c r="P39" t="n">
        <v>165.2</v>
      </c>
      <c r="Q39" t="n">
        <v>165.2</v>
      </c>
      <c r="R39" t="n">
        <v>170</v>
      </c>
      <c r="S39" t="n">
        <v>170</v>
      </c>
      <c r="T39" t="n">
        <v>166</v>
      </c>
      <c r="U39" t="n">
        <v>173.2</v>
      </c>
      <c r="V39" t="n">
        <v>171.2</v>
      </c>
      <c r="W39" t="n">
        <v>181.2</v>
      </c>
    </row>
    <row r="40">
      <c r="A40" s="5" t="inlineStr">
        <is>
          <t>Ergebnis je Aktie (brutto)</t>
        </is>
      </c>
      <c r="B40" s="5" t="inlineStr">
        <is>
          <t>Earnings per share</t>
        </is>
      </c>
      <c r="C40" t="n">
        <v>0.66</v>
      </c>
      <c r="D40" t="n">
        <v>0.28</v>
      </c>
      <c r="E40" t="n">
        <v>1.57</v>
      </c>
      <c r="F40" t="n">
        <v>1.25</v>
      </c>
      <c r="G40" t="n">
        <v>3.56</v>
      </c>
      <c r="H40" t="n">
        <v>2.79</v>
      </c>
      <c r="I40" t="n">
        <v>2.87</v>
      </c>
      <c r="J40" t="n">
        <v>4.01</v>
      </c>
      <c r="K40" t="n">
        <v>4.64</v>
      </c>
      <c r="L40" t="n">
        <v>3.18</v>
      </c>
      <c r="M40" t="n">
        <v>0.66</v>
      </c>
      <c r="N40" t="n">
        <v>7.26</v>
      </c>
      <c r="O40" t="n">
        <v>-0.86</v>
      </c>
      <c r="P40" t="n">
        <v>2.07</v>
      </c>
      <c r="Q40" t="n">
        <v>1.57</v>
      </c>
      <c r="R40" t="n">
        <v>0.96</v>
      </c>
      <c r="S40" t="n">
        <v>0.66</v>
      </c>
      <c r="T40" t="n">
        <v>0.6899999999999999</v>
      </c>
      <c r="U40" t="n">
        <v>0.7</v>
      </c>
      <c r="V40" t="n">
        <v>0.76</v>
      </c>
      <c r="W40" t="n">
        <v>0.53</v>
      </c>
    </row>
    <row r="41">
      <c r="A41" s="5" t="inlineStr">
        <is>
          <t>Ergebnis je Aktie (unverwässert)</t>
        </is>
      </c>
      <c r="B41" s="5" t="inlineStr">
        <is>
          <t>Basic Earnings per share</t>
        </is>
      </c>
      <c r="C41" t="n">
        <v>0.46</v>
      </c>
      <c r="D41" t="n">
        <v>0.22</v>
      </c>
      <c r="E41" t="n">
        <v>0.96</v>
      </c>
      <c r="F41" t="n">
        <v>0.68</v>
      </c>
      <c r="G41" t="n">
        <v>2.83</v>
      </c>
      <c r="H41" t="n">
        <v>1.92</v>
      </c>
      <c r="I41" t="n">
        <v>2.27</v>
      </c>
      <c r="J41" t="n">
        <v>3.34</v>
      </c>
      <c r="K41" t="n">
        <v>3.04</v>
      </c>
      <c r="L41" t="n">
        <v>2.33</v>
      </c>
      <c r="M41" t="n">
        <v>0.5600000000000001</v>
      </c>
      <c r="N41" t="n">
        <v>5.94</v>
      </c>
      <c r="O41" t="n">
        <v>1.06</v>
      </c>
      <c r="P41" t="n">
        <v>1.32</v>
      </c>
      <c r="Q41" t="n">
        <v>0.95</v>
      </c>
      <c r="R41" t="n">
        <v>0.83</v>
      </c>
      <c r="S41" t="n">
        <v>0.61</v>
      </c>
      <c r="T41" t="n">
        <v>0.61</v>
      </c>
      <c r="U41" t="n">
        <v>0.68</v>
      </c>
      <c r="V41" t="n">
        <v>0.68</v>
      </c>
      <c r="W41" t="n">
        <v>0.51</v>
      </c>
    </row>
    <row r="42">
      <c r="A42" s="5" t="inlineStr">
        <is>
          <t>Ergebnis je Aktie (verwässert)</t>
        </is>
      </c>
      <c r="B42" s="5" t="inlineStr">
        <is>
          <t>Diluted Earnings per share</t>
        </is>
      </c>
      <c r="C42" t="n">
        <v>0.46</v>
      </c>
      <c r="D42" t="n">
        <v>0.22</v>
      </c>
      <c r="E42" t="n">
        <v>0.96</v>
      </c>
      <c r="F42" t="n">
        <v>0.68</v>
      </c>
      <c r="G42" t="n">
        <v>2.83</v>
      </c>
      <c r="H42" t="n">
        <v>1.92</v>
      </c>
      <c r="I42" t="n">
        <v>2.27</v>
      </c>
      <c r="J42" t="n">
        <v>3.34</v>
      </c>
      <c r="K42" t="n">
        <v>3.04</v>
      </c>
      <c r="L42" t="n">
        <v>2.33</v>
      </c>
      <c r="M42" t="n">
        <v>0.5600000000000001</v>
      </c>
      <c r="N42" t="n">
        <v>5.94</v>
      </c>
      <c r="O42" t="n">
        <v>1.06</v>
      </c>
      <c r="P42" t="n">
        <v>1.32</v>
      </c>
      <c r="Q42" t="n">
        <v>0.95</v>
      </c>
      <c r="R42" t="n">
        <v>0.83</v>
      </c>
      <c r="S42" t="n">
        <v>0.61</v>
      </c>
      <c r="T42" t="n">
        <v>0.61</v>
      </c>
      <c r="U42" t="n">
        <v>0.68</v>
      </c>
      <c r="V42" t="n">
        <v>0.68</v>
      </c>
      <c r="W42" t="n">
        <v>0.51</v>
      </c>
    </row>
    <row r="43">
      <c r="A43" s="5" t="inlineStr">
        <is>
          <t>Dividende je Aktie</t>
        </is>
      </c>
      <c r="B43" s="5" t="inlineStr">
        <is>
          <t>Dividend per share</t>
        </is>
      </c>
      <c r="C43" t="n">
        <v>0.04</v>
      </c>
      <c r="D43" t="n">
        <v>0.25</v>
      </c>
      <c r="E43" t="n">
        <v>0.35</v>
      </c>
      <c r="F43" t="n">
        <v>0.3</v>
      </c>
      <c r="G43" t="n">
        <v>1.15</v>
      </c>
      <c r="H43" t="n">
        <v>0.9</v>
      </c>
      <c r="I43" t="n">
        <v>0.25</v>
      </c>
      <c r="J43" t="n">
        <v>1.4</v>
      </c>
      <c r="K43" t="n">
        <v>1.3</v>
      </c>
      <c r="L43" t="n">
        <v>1</v>
      </c>
      <c r="M43" t="n">
        <v>0.2</v>
      </c>
      <c r="N43" t="n">
        <v>2.4</v>
      </c>
      <c r="O43" t="n">
        <v>0.5</v>
      </c>
      <c r="P43" t="n">
        <v>0.5</v>
      </c>
      <c r="Q43" t="n">
        <v>0.45</v>
      </c>
      <c r="R43" t="n">
        <v>0.33</v>
      </c>
      <c r="S43" t="n">
        <v>0.25</v>
      </c>
      <c r="T43" t="n">
        <v>0.25</v>
      </c>
      <c r="U43" t="n">
        <v>0.25</v>
      </c>
      <c r="V43" t="n">
        <v>0.21</v>
      </c>
      <c r="W43" t="n">
        <v>0.14</v>
      </c>
    </row>
    <row r="44">
      <c r="A44" s="5" t="inlineStr">
        <is>
          <t>Dividendenausschüttung in Mio</t>
        </is>
      </c>
      <c r="B44" s="5" t="inlineStr">
        <is>
          <t>Dividend Payment in M</t>
        </is>
      </c>
      <c r="C44" t="inlineStr">
        <is>
          <t>-</t>
        </is>
      </c>
      <c r="D44" t="n">
        <v>47.9</v>
      </c>
      <c r="E44" t="n">
        <v>67</v>
      </c>
      <c r="F44" t="n">
        <v>57.4</v>
      </c>
      <c r="G44" t="n">
        <v>220.1</v>
      </c>
      <c r="H44" t="n">
        <v>172.3</v>
      </c>
      <c r="I44" t="n">
        <v>47.9</v>
      </c>
      <c r="J44" t="n">
        <v>268</v>
      </c>
      <c r="K44" t="n">
        <v>248.8</v>
      </c>
      <c r="L44" t="n">
        <v>191.4</v>
      </c>
      <c r="M44" t="n">
        <v>38.3</v>
      </c>
      <c r="N44" t="n">
        <v>396</v>
      </c>
      <c r="O44" t="n">
        <v>82.5</v>
      </c>
      <c r="P44" t="n">
        <v>82.5</v>
      </c>
      <c r="Q44" t="n">
        <v>74.3</v>
      </c>
      <c r="R44" t="n">
        <v>55.3</v>
      </c>
      <c r="S44" t="n">
        <v>42.5</v>
      </c>
      <c r="T44" t="n">
        <v>41.5</v>
      </c>
      <c r="U44" t="n">
        <v>43.4</v>
      </c>
      <c r="V44" t="n">
        <v>37.6</v>
      </c>
      <c r="W44" t="n">
        <v>25.7</v>
      </c>
    </row>
    <row r="45">
      <c r="A45" s="5" t="inlineStr">
        <is>
          <t>Umsatz je Aktie</t>
        </is>
      </c>
      <c r="B45" s="5" t="inlineStr">
        <is>
          <t>Revenue per share</t>
        </is>
      </c>
      <c r="C45" t="n">
        <v>21.27</v>
      </c>
      <c r="D45" t="n">
        <v>21.1</v>
      </c>
      <c r="E45" t="n">
        <v>18.95</v>
      </c>
      <c r="F45" t="n">
        <v>18.06</v>
      </c>
      <c r="G45" t="n">
        <v>21.82</v>
      </c>
      <c r="H45" t="n">
        <v>19.97</v>
      </c>
      <c r="I45" t="n">
        <v>20.64</v>
      </c>
      <c r="J45" t="n">
        <v>20.56</v>
      </c>
      <c r="K45" t="n">
        <v>26.91</v>
      </c>
      <c r="L45" t="n">
        <v>26.09</v>
      </c>
      <c r="M45" t="n">
        <v>18.67</v>
      </c>
      <c r="N45" t="n">
        <v>29.02</v>
      </c>
      <c r="O45" t="n">
        <v>20.24</v>
      </c>
      <c r="P45" t="n">
        <v>17.9</v>
      </c>
      <c r="Q45" t="n">
        <v>17.04</v>
      </c>
      <c r="R45" t="n">
        <v>15.19</v>
      </c>
      <c r="S45" t="n">
        <v>13.46</v>
      </c>
      <c r="T45" t="n">
        <v>13.61</v>
      </c>
      <c r="U45" t="n">
        <v>12.58</v>
      </c>
      <c r="V45" t="n">
        <v>12.2</v>
      </c>
      <c r="W45" t="n">
        <v>6.58</v>
      </c>
    </row>
    <row r="46">
      <c r="A46" s="5" t="inlineStr">
        <is>
          <t>Buchwert je Aktie</t>
        </is>
      </c>
      <c r="B46" s="5" t="inlineStr">
        <is>
          <t>Book value per share</t>
        </is>
      </c>
      <c r="C46" t="n">
        <v>23.49</v>
      </c>
      <c r="D46" t="n">
        <v>21.65</v>
      </c>
      <c r="E46" t="n">
        <v>21.74</v>
      </c>
      <c r="F46" t="n">
        <v>23.78</v>
      </c>
      <c r="G46" t="n">
        <v>22.44</v>
      </c>
      <c r="H46" t="n">
        <v>20.77</v>
      </c>
      <c r="I46" t="n">
        <v>17.75</v>
      </c>
      <c r="J46" t="n">
        <v>18.17</v>
      </c>
      <c r="K46" t="n">
        <v>16.12</v>
      </c>
      <c r="L46" t="n">
        <v>13.85</v>
      </c>
      <c r="M46" t="n">
        <v>10.94</v>
      </c>
      <c r="N46" t="n">
        <v>10.4</v>
      </c>
      <c r="O46" t="n">
        <v>5.64</v>
      </c>
      <c r="P46" t="n">
        <v>6.81</v>
      </c>
      <c r="Q46" t="n">
        <v>5.7</v>
      </c>
      <c r="R46" t="n">
        <v>3.54</v>
      </c>
      <c r="S46" t="n">
        <v>3.27</v>
      </c>
      <c r="T46" t="n">
        <v>3.09</v>
      </c>
      <c r="U46" t="n">
        <v>2.64</v>
      </c>
      <c r="V46" t="n">
        <v>2.62</v>
      </c>
      <c r="W46" t="n">
        <v>2.42</v>
      </c>
    </row>
    <row r="47">
      <c r="A47" s="5" t="inlineStr">
        <is>
          <t>Cashflow je Aktie</t>
        </is>
      </c>
      <c r="B47" s="5" t="inlineStr">
        <is>
          <t>Cashflow per share</t>
        </is>
      </c>
      <c r="C47" t="n">
        <v>3.34</v>
      </c>
      <c r="D47" t="n">
        <v>1.61</v>
      </c>
      <c r="E47" t="n">
        <v>1.6</v>
      </c>
      <c r="F47" t="n">
        <v>2.33</v>
      </c>
      <c r="G47" t="n">
        <v>3.5</v>
      </c>
      <c r="H47" t="n">
        <v>3.69</v>
      </c>
      <c r="I47" t="n">
        <v>3.95</v>
      </c>
      <c r="J47" t="n">
        <v>2.91</v>
      </c>
      <c r="K47" t="n">
        <v>3.86</v>
      </c>
      <c r="L47" t="n">
        <v>4.48</v>
      </c>
      <c r="M47" t="n">
        <v>2.79</v>
      </c>
      <c r="N47" t="n">
        <v>4.86</v>
      </c>
      <c r="O47" t="n">
        <v>-0.66</v>
      </c>
      <c r="P47" t="n">
        <v>1.23</v>
      </c>
      <c r="Q47" t="n">
        <v>1.34</v>
      </c>
      <c r="R47" t="n">
        <v>1.16</v>
      </c>
      <c r="S47" t="n">
        <v>1.48</v>
      </c>
      <c r="T47" t="n">
        <v>1.1</v>
      </c>
      <c r="U47" t="n">
        <v>1.17</v>
      </c>
      <c r="V47" t="n">
        <v>1.66</v>
      </c>
      <c r="W47" t="n">
        <v>1.34</v>
      </c>
    </row>
    <row r="48">
      <c r="A48" s="5" t="inlineStr">
        <is>
          <t>Bilanzsumme je Aktie</t>
        </is>
      </c>
      <c r="B48" s="5" t="inlineStr">
        <is>
          <t>Total assets per share</t>
        </is>
      </c>
      <c r="C48" t="n">
        <v>55.34</v>
      </c>
      <c r="D48" t="n">
        <v>52.07</v>
      </c>
      <c r="E48" t="n">
        <v>50.96</v>
      </c>
      <c r="F48" t="n">
        <v>50.39</v>
      </c>
      <c r="G48" t="n">
        <v>43.23</v>
      </c>
      <c r="H48" t="n">
        <v>41.04</v>
      </c>
      <c r="I48" t="n">
        <v>39.18</v>
      </c>
      <c r="J48" t="n">
        <v>34.69</v>
      </c>
      <c r="K48" t="n">
        <v>31.65</v>
      </c>
      <c r="L48" t="n">
        <v>29.12</v>
      </c>
      <c r="M48" t="n">
        <v>27.23</v>
      </c>
      <c r="N48" t="n">
        <v>21.03</v>
      </c>
      <c r="O48" t="n">
        <v>17.95</v>
      </c>
      <c r="P48" t="n">
        <v>17.14</v>
      </c>
      <c r="Q48" t="n">
        <v>13.67</v>
      </c>
      <c r="R48" t="n">
        <v>11.13</v>
      </c>
      <c r="S48" t="n">
        <v>10.32</v>
      </c>
      <c r="T48" t="n">
        <v>10.04</v>
      </c>
      <c r="U48" t="n">
        <v>9.24</v>
      </c>
      <c r="V48" t="n">
        <v>9.23</v>
      </c>
      <c r="W48" t="inlineStr">
        <is>
          <t>-</t>
        </is>
      </c>
    </row>
    <row r="49">
      <c r="A49" s="5" t="inlineStr">
        <is>
          <t>Personal am Ende des Jahres</t>
        </is>
      </c>
      <c r="B49" s="5" t="inlineStr">
        <is>
          <t>Staff at the end of year</t>
        </is>
      </c>
      <c r="C49" t="n">
        <v>14868</v>
      </c>
      <c r="D49" t="n">
        <v>14931</v>
      </c>
      <c r="E49" t="n">
        <v>14793</v>
      </c>
      <c r="F49" t="n">
        <v>14530</v>
      </c>
      <c r="G49" t="n">
        <v>14383</v>
      </c>
      <c r="H49" t="n">
        <v>14295</v>
      </c>
      <c r="I49" t="n">
        <v>14421</v>
      </c>
      <c r="J49" t="n">
        <v>14362</v>
      </c>
      <c r="K49" t="n">
        <v>14496</v>
      </c>
      <c r="L49" t="n">
        <v>15241</v>
      </c>
      <c r="M49" t="n">
        <v>15208</v>
      </c>
      <c r="N49" t="n">
        <v>12368</v>
      </c>
      <c r="O49" t="n">
        <v>12033</v>
      </c>
      <c r="P49" t="n">
        <v>11873</v>
      </c>
      <c r="Q49" t="n">
        <v>11012</v>
      </c>
      <c r="R49" t="n">
        <v>10988</v>
      </c>
      <c r="S49" t="n">
        <v>10627</v>
      </c>
      <c r="T49" t="n">
        <v>10610</v>
      </c>
      <c r="U49" t="n">
        <v>10346</v>
      </c>
      <c r="V49" t="n">
        <v>9983</v>
      </c>
      <c r="W49" t="n">
        <v>9632</v>
      </c>
    </row>
    <row r="50">
      <c r="A50" s="5" t="inlineStr">
        <is>
          <t>Personalaufwand in Mio. EUR</t>
        </is>
      </c>
      <c r="B50" s="5" t="inlineStr">
        <is>
          <t>Personnel expenses in M</t>
        </is>
      </c>
      <c r="C50" t="n">
        <v>1162</v>
      </c>
      <c r="D50" t="n">
        <v>1123</v>
      </c>
      <c r="E50" t="n">
        <v>1106</v>
      </c>
      <c r="F50" t="n">
        <v>1011</v>
      </c>
      <c r="G50" t="n">
        <v>1080</v>
      </c>
      <c r="H50" t="n">
        <v>1014</v>
      </c>
      <c r="I50" t="n">
        <v>968.2</v>
      </c>
      <c r="J50" t="n">
        <v>981.9</v>
      </c>
      <c r="K50" t="n">
        <v>962</v>
      </c>
      <c r="L50" t="n">
        <v>944.4</v>
      </c>
      <c r="M50" t="n">
        <v>756.4</v>
      </c>
      <c r="N50" t="n">
        <v>738.5</v>
      </c>
      <c r="O50" t="n">
        <v>687.3</v>
      </c>
      <c r="P50" t="n">
        <v>663.5</v>
      </c>
      <c r="Q50" t="n">
        <v>671.1</v>
      </c>
      <c r="R50" t="n">
        <v>606.2</v>
      </c>
      <c r="S50" t="n">
        <v>550.3</v>
      </c>
      <c r="T50" t="n">
        <v>527.8</v>
      </c>
      <c r="U50" t="n">
        <v>514.8</v>
      </c>
      <c r="V50" t="n">
        <v>475.1</v>
      </c>
      <c r="W50" t="n">
        <v>410.4</v>
      </c>
    </row>
    <row r="51">
      <c r="A51" s="5" t="inlineStr">
        <is>
          <t>Aufwand je Mitarbeiter in EUR</t>
        </is>
      </c>
      <c r="B51" s="5" t="inlineStr">
        <is>
          <t>Effort per employee</t>
        </is>
      </c>
      <c r="C51" t="n">
        <v>78148</v>
      </c>
      <c r="D51" t="n">
        <v>75179</v>
      </c>
      <c r="E51" t="n">
        <v>74779</v>
      </c>
      <c r="F51" t="n">
        <v>69580</v>
      </c>
      <c r="G51" t="n">
        <v>75089</v>
      </c>
      <c r="H51" t="n">
        <v>70913</v>
      </c>
      <c r="I51" t="n">
        <v>67138</v>
      </c>
      <c r="J51" t="n">
        <v>68368</v>
      </c>
      <c r="K51" t="n">
        <v>66363</v>
      </c>
      <c r="L51" t="n">
        <v>61964</v>
      </c>
      <c r="M51" t="n">
        <v>49737</v>
      </c>
      <c r="N51" t="n">
        <v>59711</v>
      </c>
      <c r="O51" t="n">
        <v>57118</v>
      </c>
      <c r="P51" t="n">
        <v>55883</v>
      </c>
      <c r="Q51" t="n">
        <v>60943</v>
      </c>
      <c r="R51" t="n">
        <v>55169</v>
      </c>
      <c r="S51" t="n">
        <v>51783</v>
      </c>
      <c r="T51" t="n">
        <v>49746</v>
      </c>
      <c r="U51" t="n">
        <v>49758</v>
      </c>
      <c r="V51" t="n">
        <v>47591</v>
      </c>
      <c r="W51" t="inlineStr">
        <is>
          <t>-</t>
        </is>
      </c>
    </row>
    <row r="52">
      <c r="A52" s="5" t="inlineStr">
        <is>
          <t>Umsatz je Mitarbeiter in EUR</t>
        </is>
      </c>
      <c r="B52" s="5" t="inlineStr">
        <is>
          <t>Turnover per employee</t>
        </is>
      </c>
      <c r="C52" t="n">
        <v>273789</v>
      </c>
      <c r="D52" t="n">
        <v>270518</v>
      </c>
      <c r="E52" t="n">
        <v>245184</v>
      </c>
      <c r="F52" t="n">
        <v>237894</v>
      </c>
      <c r="G52" t="n">
        <v>290308</v>
      </c>
      <c r="H52" t="n">
        <v>267345</v>
      </c>
      <c r="I52" t="n">
        <v>273934</v>
      </c>
      <c r="J52" t="n">
        <v>274008</v>
      </c>
      <c r="K52" t="n">
        <v>355333</v>
      </c>
      <c r="L52" t="n">
        <v>327656</v>
      </c>
      <c r="M52" t="n">
        <v>234995</v>
      </c>
      <c r="N52" t="n">
        <v>387645</v>
      </c>
      <c r="O52" t="n">
        <v>277910</v>
      </c>
      <c r="P52" t="n">
        <v>249111</v>
      </c>
      <c r="Q52" t="n">
        <v>255693</v>
      </c>
      <c r="R52" t="n">
        <v>234938</v>
      </c>
      <c r="S52" t="n">
        <v>215281</v>
      </c>
      <c r="T52" t="n">
        <v>212865</v>
      </c>
      <c r="U52" t="n">
        <v>210651</v>
      </c>
      <c r="V52" t="n">
        <v>209145</v>
      </c>
      <c r="W52" t="n">
        <v>123650</v>
      </c>
    </row>
    <row r="53">
      <c r="A53" s="5" t="inlineStr">
        <is>
          <t>Bruttoergebnis je Mitarbeiter in EUR</t>
        </is>
      </c>
      <c r="B53" s="5" t="inlineStr">
        <is>
          <t>Gross Profit per employee</t>
        </is>
      </c>
      <c r="C53" t="n">
        <v>46953</v>
      </c>
      <c r="D53" t="n">
        <v>84361</v>
      </c>
      <c r="E53" t="n">
        <v>81958</v>
      </c>
      <c r="F53" t="n">
        <v>92629</v>
      </c>
      <c r="G53" t="n">
        <v>133143</v>
      </c>
      <c r="H53" t="n">
        <v>112676</v>
      </c>
      <c r="I53" t="n">
        <v>118203</v>
      </c>
      <c r="J53" t="n">
        <v>123701</v>
      </c>
      <c r="K53" t="n">
        <v>136238</v>
      </c>
      <c r="L53" t="n">
        <v>125858</v>
      </c>
      <c r="M53" t="n">
        <v>80872</v>
      </c>
      <c r="N53" t="n">
        <v>181234</v>
      </c>
      <c r="O53" t="n">
        <v>94083</v>
      </c>
      <c r="P53" t="n">
        <v>87914</v>
      </c>
      <c r="Q53" t="n">
        <v>91219</v>
      </c>
      <c r="R53" t="n">
        <v>79769</v>
      </c>
      <c r="S53" t="n">
        <v>70396</v>
      </c>
      <c r="T53" t="n">
        <v>70292</v>
      </c>
      <c r="U53" t="n">
        <v>68104</v>
      </c>
      <c r="V53" t="n">
        <v>67124</v>
      </c>
      <c r="W53" t="n">
        <v>47789</v>
      </c>
    </row>
    <row r="54">
      <c r="A54" s="5" t="inlineStr">
        <is>
          <t>Gewinn je Mitarbeiter in EUR</t>
        </is>
      </c>
      <c r="B54" s="5" t="inlineStr">
        <is>
          <t>Earnings per employee</t>
        </is>
      </c>
      <c r="C54" t="n">
        <v>5979</v>
      </c>
      <c r="D54" t="n">
        <v>2820</v>
      </c>
      <c r="E54" t="n">
        <v>12479</v>
      </c>
      <c r="F54" t="n">
        <v>11982</v>
      </c>
      <c r="G54" t="n">
        <v>34430</v>
      </c>
      <c r="H54" t="n">
        <v>26618</v>
      </c>
      <c r="I54" t="n">
        <v>28625</v>
      </c>
      <c r="J54" t="n">
        <v>46484</v>
      </c>
      <c r="K54" t="n">
        <v>38928</v>
      </c>
      <c r="L54" t="n">
        <v>29434</v>
      </c>
      <c r="M54" t="n">
        <v>6339</v>
      </c>
      <c r="N54" t="n">
        <v>79180</v>
      </c>
      <c r="O54" t="n">
        <v>14568</v>
      </c>
      <c r="P54" t="n">
        <v>18378</v>
      </c>
      <c r="Q54" t="n">
        <v>14657</v>
      </c>
      <c r="R54" t="n">
        <v>12787</v>
      </c>
      <c r="S54" t="n">
        <v>9532</v>
      </c>
      <c r="T54" t="n">
        <v>9783</v>
      </c>
      <c r="U54" t="n">
        <v>11434</v>
      </c>
      <c r="V54" t="n">
        <v>12000</v>
      </c>
      <c r="W54" t="n">
        <v>10247</v>
      </c>
    </row>
    <row r="55">
      <c r="A55" s="5" t="inlineStr">
        <is>
          <t>KGV (Kurs/Gewinn)</t>
        </is>
      </c>
      <c r="B55" s="5" t="inlineStr">
        <is>
          <t>PE (price/earnings)</t>
        </is>
      </c>
      <c r="C55" t="n">
        <v>24.2</v>
      </c>
      <c r="D55" t="n">
        <v>71.5</v>
      </c>
      <c r="E55" t="n">
        <v>21.6</v>
      </c>
      <c r="F55" t="n">
        <v>33.4</v>
      </c>
      <c r="G55" t="n">
        <v>8.300000000000001</v>
      </c>
      <c r="H55" t="n">
        <v>11.9</v>
      </c>
      <c r="I55" t="n">
        <v>9.9</v>
      </c>
      <c r="J55" t="n">
        <v>10.5</v>
      </c>
      <c r="K55" t="n">
        <v>11.5</v>
      </c>
      <c r="L55" t="n">
        <v>24.2</v>
      </c>
      <c r="M55" t="n">
        <v>71.40000000000001</v>
      </c>
      <c r="N55" t="n">
        <v>6.7</v>
      </c>
      <c r="O55" t="n">
        <v>38.4</v>
      </c>
      <c r="P55" t="n">
        <v>15.6</v>
      </c>
      <c r="Q55" t="n">
        <v>13.4</v>
      </c>
      <c r="R55" t="n">
        <v>11.8</v>
      </c>
      <c r="S55" t="n">
        <v>8.9</v>
      </c>
      <c r="T55" t="n">
        <v>7.1</v>
      </c>
      <c r="U55" t="n">
        <v>8.1</v>
      </c>
      <c r="V55" t="n">
        <v>6.6</v>
      </c>
      <c r="W55" t="n">
        <v>6.9</v>
      </c>
    </row>
    <row r="56">
      <c r="A56" s="5" t="inlineStr">
        <is>
          <t>KUV (Kurs/Umsatz)</t>
        </is>
      </c>
      <c r="B56" s="5" t="inlineStr">
        <is>
          <t>PS (price/sales)</t>
        </is>
      </c>
      <c r="C56" t="n">
        <v>0.52</v>
      </c>
      <c r="D56" t="n">
        <v>0.74</v>
      </c>
      <c r="E56" t="n">
        <v>1.09</v>
      </c>
      <c r="F56" t="n">
        <v>1.26</v>
      </c>
      <c r="G56" t="n">
        <v>1.08</v>
      </c>
      <c r="H56" t="n">
        <v>1.15</v>
      </c>
      <c r="I56" t="n">
        <v>1.08</v>
      </c>
      <c r="J56" t="n">
        <v>1.7</v>
      </c>
      <c r="K56" t="n">
        <v>1.3</v>
      </c>
      <c r="L56" t="n">
        <v>2.16</v>
      </c>
      <c r="M56" t="n">
        <v>2.14</v>
      </c>
      <c r="N56" t="n">
        <v>1.38</v>
      </c>
      <c r="O56" t="n">
        <v>2.01</v>
      </c>
      <c r="P56" t="n">
        <v>1.15</v>
      </c>
      <c r="Q56" t="n">
        <v>0.75</v>
      </c>
      <c r="R56" t="n">
        <v>0.64</v>
      </c>
      <c r="S56" t="n">
        <v>0.4</v>
      </c>
      <c r="T56" t="n">
        <v>0.32</v>
      </c>
      <c r="U56" t="n">
        <v>0.44</v>
      </c>
      <c r="V56" t="n">
        <v>0.37</v>
      </c>
      <c r="W56" t="n">
        <v>0.53</v>
      </c>
    </row>
    <row r="57">
      <c r="A57" s="5" t="inlineStr">
        <is>
          <t>KBV (Kurs/Buchwert)</t>
        </is>
      </c>
      <c r="B57" s="5" t="inlineStr">
        <is>
          <t>PB (price/book value)</t>
        </is>
      </c>
      <c r="C57" t="n">
        <v>0.47</v>
      </c>
      <c r="D57" t="n">
        <v>0.73</v>
      </c>
      <c r="E57" t="n">
        <v>0.95</v>
      </c>
      <c r="F57" t="n">
        <v>0.95</v>
      </c>
      <c r="G57" t="n">
        <v>1.05</v>
      </c>
      <c r="H57" t="n">
        <v>1.11</v>
      </c>
      <c r="I57" t="n">
        <v>1.26</v>
      </c>
      <c r="J57" t="n">
        <v>1.93</v>
      </c>
      <c r="K57" t="n">
        <v>2.17</v>
      </c>
      <c r="L57" t="n">
        <v>4.07</v>
      </c>
      <c r="M57" t="n">
        <v>3.66</v>
      </c>
      <c r="N57" t="n">
        <v>3.85</v>
      </c>
      <c r="O57" t="n">
        <v>7.22</v>
      </c>
      <c r="P57" t="n">
        <v>3.02</v>
      </c>
      <c r="Q57" t="n">
        <v>2.24</v>
      </c>
      <c r="R57" t="n">
        <v>2.76</v>
      </c>
      <c r="S57" t="n">
        <v>1.67</v>
      </c>
      <c r="T57" t="n">
        <v>1.4</v>
      </c>
      <c r="U57" t="n">
        <v>2.07</v>
      </c>
      <c r="V57" t="n">
        <v>1.72</v>
      </c>
      <c r="W57" t="n">
        <v>1.45</v>
      </c>
    </row>
    <row r="58">
      <c r="A58" s="5" t="inlineStr">
        <is>
          <t>KCV (Kurs/Cashflow)</t>
        </is>
      </c>
      <c r="B58" s="5" t="inlineStr">
        <is>
          <t>PC (price/cashflow)</t>
        </is>
      </c>
      <c r="C58" t="n">
        <v>3.32</v>
      </c>
      <c r="D58" t="n">
        <v>9.75</v>
      </c>
      <c r="E58" t="n">
        <v>12.95</v>
      </c>
      <c r="F58" t="n">
        <v>9.75</v>
      </c>
      <c r="G58" t="n">
        <v>6.75</v>
      </c>
      <c r="H58" t="n">
        <v>6.21</v>
      </c>
      <c r="I58" t="n">
        <v>5.67</v>
      </c>
      <c r="J58" t="n">
        <v>12.04</v>
      </c>
      <c r="K58" t="n">
        <v>9.039999999999999</v>
      </c>
      <c r="L58" t="n">
        <v>12.58</v>
      </c>
      <c r="M58" t="n">
        <v>14.31</v>
      </c>
      <c r="N58" t="n">
        <v>8.23</v>
      </c>
      <c r="O58" t="n">
        <v>-62.07</v>
      </c>
      <c r="P58" t="n">
        <v>16.77</v>
      </c>
      <c r="Q58" t="n">
        <v>9.539999999999999</v>
      </c>
      <c r="R58" t="n">
        <v>8.449999999999999</v>
      </c>
      <c r="S58" t="n">
        <v>3.67</v>
      </c>
      <c r="T58" t="n">
        <v>3.95</v>
      </c>
      <c r="U58" t="n">
        <v>4.68</v>
      </c>
      <c r="V58" t="n">
        <v>2.71</v>
      </c>
      <c r="W58" t="n">
        <v>2.62</v>
      </c>
    </row>
    <row r="59">
      <c r="A59" s="5" t="inlineStr">
        <is>
          <t>Dividendenrendite in %</t>
        </is>
      </c>
      <c r="B59" s="5" t="inlineStr">
        <is>
          <t>Dividend Yield in %</t>
        </is>
      </c>
      <c r="C59" t="n">
        <v>0.36</v>
      </c>
      <c r="D59" t="n">
        <v>1.59</v>
      </c>
      <c r="E59" t="n">
        <v>1.69</v>
      </c>
      <c r="F59" t="n">
        <v>1.32</v>
      </c>
      <c r="G59" t="n">
        <v>4.87</v>
      </c>
      <c r="H59" t="n">
        <v>3.93</v>
      </c>
      <c r="I59" t="n">
        <v>1.12</v>
      </c>
      <c r="J59" t="n">
        <v>4</v>
      </c>
      <c r="K59" t="n">
        <v>3.72</v>
      </c>
      <c r="L59" t="n">
        <v>1.77</v>
      </c>
      <c r="M59" t="n">
        <v>0.5</v>
      </c>
      <c r="N59" t="n">
        <v>6</v>
      </c>
      <c r="O59" t="n">
        <v>1.23</v>
      </c>
      <c r="P59" t="n">
        <v>2.43</v>
      </c>
      <c r="Q59" t="n">
        <v>3.53</v>
      </c>
      <c r="R59" t="n">
        <v>3.37</v>
      </c>
      <c r="S59" t="n">
        <v>4.6</v>
      </c>
      <c r="T59" t="n">
        <v>5.76</v>
      </c>
      <c r="U59" t="n">
        <v>4.56</v>
      </c>
      <c r="V59" t="n">
        <v>4.67</v>
      </c>
      <c r="W59" t="n">
        <v>4</v>
      </c>
    </row>
    <row r="60">
      <c r="A60" s="5" t="inlineStr">
        <is>
          <t>Gewinnrendite in %</t>
        </is>
      </c>
      <c r="B60" s="5" t="inlineStr">
        <is>
          <t>Return on profit in %</t>
        </is>
      </c>
      <c r="C60" t="n">
        <v>4.1</v>
      </c>
      <c r="D60" t="n">
        <v>1.4</v>
      </c>
      <c r="E60" t="n">
        <v>4.6</v>
      </c>
      <c r="F60" t="n">
        <v>3</v>
      </c>
      <c r="G60" t="n">
        <v>12</v>
      </c>
      <c r="H60" t="n">
        <v>8.4</v>
      </c>
      <c r="I60" t="n">
        <v>10.1</v>
      </c>
      <c r="J60" t="n">
        <v>9.5</v>
      </c>
      <c r="K60" t="n">
        <v>8.699999999999999</v>
      </c>
      <c r="L60" t="n">
        <v>4.1</v>
      </c>
      <c r="M60" t="n">
        <v>1.4</v>
      </c>
      <c r="N60" t="n">
        <v>14.9</v>
      </c>
      <c r="O60" t="n">
        <v>2.6</v>
      </c>
      <c r="P60" t="n">
        <v>6.4</v>
      </c>
      <c r="Q60" t="n">
        <v>7.5</v>
      </c>
      <c r="R60" t="n">
        <v>8.5</v>
      </c>
      <c r="S60" t="n">
        <v>11.2</v>
      </c>
      <c r="T60" t="n">
        <v>14.1</v>
      </c>
      <c r="U60" t="n">
        <v>12.4</v>
      </c>
      <c r="V60" t="n">
        <v>15.1</v>
      </c>
      <c r="W60" t="n">
        <v>14.6</v>
      </c>
    </row>
    <row r="61">
      <c r="A61" s="5" t="inlineStr">
        <is>
          <t>Eigenkapitalrendite in %</t>
        </is>
      </c>
      <c r="B61" s="5" t="inlineStr">
        <is>
          <t>Return on Equity in %</t>
        </is>
      </c>
      <c r="C61" t="n">
        <v>1.98</v>
      </c>
      <c r="D61" t="n">
        <v>1.02</v>
      </c>
      <c r="E61" t="n">
        <v>4.44</v>
      </c>
      <c r="F61" t="n">
        <v>3.82</v>
      </c>
      <c r="G61" t="n">
        <v>11.53</v>
      </c>
      <c r="H61" t="n">
        <v>9.57</v>
      </c>
      <c r="I61" t="n">
        <v>12.15</v>
      </c>
      <c r="J61" t="n">
        <v>19.2</v>
      </c>
      <c r="K61" t="n">
        <v>18.29</v>
      </c>
      <c r="L61" t="n">
        <v>16.92</v>
      </c>
      <c r="M61" t="n">
        <v>4.6</v>
      </c>
      <c r="N61" t="n">
        <v>56.99</v>
      </c>
      <c r="O61" t="n">
        <v>18.81</v>
      </c>
      <c r="P61" t="n">
        <v>19.41</v>
      </c>
      <c r="Q61" t="n">
        <v>17.13</v>
      </c>
      <c r="R61" t="n">
        <v>23.36</v>
      </c>
      <c r="S61" t="n">
        <v>18.24</v>
      </c>
      <c r="T61" t="n">
        <v>20.22</v>
      </c>
      <c r="U61" t="n">
        <v>25.85</v>
      </c>
      <c r="V61" t="n">
        <v>26.75</v>
      </c>
      <c r="W61" t="n">
        <v>22.54</v>
      </c>
    </row>
    <row r="62">
      <c r="A62" s="5" t="inlineStr">
        <is>
          <t>Umsatzrendite in %</t>
        </is>
      </c>
      <c r="B62" s="5" t="inlineStr">
        <is>
          <t>Return on sales in %</t>
        </is>
      </c>
      <c r="C62" t="n">
        <v>2.18</v>
      </c>
      <c r="D62" t="n">
        <v>1.04</v>
      </c>
      <c r="E62" t="n">
        <v>5.09</v>
      </c>
      <c r="F62" t="n">
        <v>5.04</v>
      </c>
      <c r="G62" t="n">
        <v>11.86</v>
      </c>
      <c r="H62" t="n">
        <v>9.960000000000001</v>
      </c>
      <c r="I62" t="n">
        <v>10.45</v>
      </c>
      <c r="J62" t="n">
        <v>16.96</v>
      </c>
      <c r="K62" t="n">
        <v>10.96</v>
      </c>
      <c r="L62" t="n">
        <v>8.98</v>
      </c>
      <c r="M62" t="n">
        <v>2.7</v>
      </c>
      <c r="N62" t="n">
        <v>20.43</v>
      </c>
      <c r="O62" t="n">
        <v>5.24</v>
      </c>
      <c r="P62" t="n">
        <v>7.38</v>
      </c>
      <c r="Q62" t="n">
        <v>5.73</v>
      </c>
      <c r="R62" t="n">
        <v>5.44</v>
      </c>
      <c r="S62" t="n">
        <v>4.43</v>
      </c>
      <c r="T62" t="n">
        <v>4.6</v>
      </c>
      <c r="U62" t="n">
        <v>5.43</v>
      </c>
      <c r="V62" t="n">
        <v>5.74</v>
      </c>
      <c r="W62" t="n">
        <v>8.279999999999999</v>
      </c>
    </row>
    <row r="63">
      <c r="A63" s="5" t="inlineStr">
        <is>
          <t>Gesamtkapitalrendite in %</t>
        </is>
      </c>
      <c r="B63" s="5" t="inlineStr">
        <is>
          <t>Total Return on Investment in %</t>
        </is>
      </c>
      <c r="C63" t="n">
        <v>2.2</v>
      </c>
      <c r="D63" t="n">
        <v>1.63</v>
      </c>
      <c r="E63" t="n">
        <v>2.44</v>
      </c>
      <c r="F63" t="n">
        <v>2.37</v>
      </c>
      <c r="G63" t="n">
        <v>6.62</v>
      </c>
      <c r="H63" t="n">
        <v>6.79</v>
      </c>
      <c r="I63" t="n">
        <v>6.84</v>
      </c>
      <c r="J63" t="n">
        <v>11.66</v>
      </c>
      <c r="K63" t="n">
        <v>10.6</v>
      </c>
      <c r="L63" t="n">
        <v>8.050000000000001</v>
      </c>
      <c r="M63" t="n">
        <v>1.85</v>
      </c>
      <c r="N63" t="n">
        <v>28.19</v>
      </c>
      <c r="O63" t="n">
        <v>5.91</v>
      </c>
      <c r="P63" t="n">
        <v>7.71</v>
      </c>
      <c r="Q63" t="n">
        <v>7.14</v>
      </c>
      <c r="R63" t="n">
        <v>7.42</v>
      </c>
      <c r="S63" t="n">
        <v>5.77</v>
      </c>
      <c r="T63" t="n">
        <v>6.23</v>
      </c>
      <c r="U63" t="n">
        <v>7.39</v>
      </c>
      <c r="V63" t="n">
        <v>7.58</v>
      </c>
      <c r="W63" t="n">
        <v>7.38</v>
      </c>
    </row>
    <row r="64">
      <c r="A64" s="5" t="inlineStr">
        <is>
          <t>Return on Investment in %</t>
        </is>
      </c>
      <c r="B64" s="5" t="inlineStr">
        <is>
          <t>Return on Investment in %</t>
        </is>
      </c>
      <c r="C64" t="n">
        <v>0.84</v>
      </c>
      <c r="D64" t="n">
        <v>0.42</v>
      </c>
      <c r="E64" t="n">
        <v>1.89</v>
      </c>
      <c r="F64" t="n">
        <v>1.8</v>
      </c>
      <c r="G64" t="n">
        <v>5.99</v>
      </c>
      <c r="H64" t="n">
        <v>4.84</v>
      </c>
      <c r="I64" t="n">
        <v>5.51</v>
      </c>
      <c r="J64" t="n">
        <v>10.06</v>
      </c>
      <c r="K64" t="n">
        <v>9.32</v>
      </c>
      <c r="L64" t="n">
        <v>8.050000000000001</v>
      </c>
      <c r="M64" t="n">
        <v>1.85</v>
      </c>
      <c r="N64" t="n">
        <v>28.19</v>
      </c>
      <c r="O64" t="n">
        <v>5.91</v>
      </c>
      <c r="P64" t="n">
        <v>7.71</v>
      </c>
      <c r="Q64" t="n">
        <v>7.14</v>
      </c>
      <c r="R64" t="n">
        <v>7.42</v>
      </c>
      <c r="S64" t="n">
        <v>5.77</v>
      </c>
      <c r="T64" t="n">
        <v>6.23</v>
      </c>
      <c r="U64" t="n">
        <v>7.39</v>
      </c>
      <c r="V64" t="n">
        <v>7.58</v>
      </c>
      <c r="W64" t="n">
        <v>7.38</v>
      </c>
    </row>
    <row r="65">
      <c r="A65" s="5" t="inlineStr">
        <is>
          <t>Arbeitsintensität in %</t>
        </is>
      </c>
      <c r="B65" s="5" t="inlineStr">
        <is>
          <t>Work Intensity in %</t>
        </is>
      </c>
      <c r="C65" t="n">
        <v>20.13</v>
      </c>
      <c r="D65" t="n">
        <v>20.22</v>
      </c>
      <c r="E65" t="n">
        <v>19.43</v>
      </c>
      <c r="F65" t="n">
        <v>19.24</v>
      </c>
      <c r="G65" t="n">
        <v>23.15</v>
      </c>
      <c r="H65" t="n">
        <v>31.6</v>
      </c>
      <c r="I65" t="n">
        <v>44.56</v>
      </c>
      <c r="J65" t="n">
        <v>36.87</v>
      </c>
      <c r="K65" t="n">
        <v>43.06</v>
      </c>
      <c r="L65" t="n">
        <v>47.32</v>
      </c>
      <c r="M65" t="n">
        <v>43</v>
      </c>
      <c r="N65" t="n">
        <v>56.36</v>
      </c>
      <c r="O65" t="n">
        <v>51.42</v>
      </c>
      <c r="P65" t="n">
        <v>50.67</v>
      </c>
      <c r="Q65" t="n">
        <v>54.81</v>
      </c>
      <c r="R65" t="n">
        <v>57.96</v>
      </c>
      <c r="S65" t="n">
        <v>57.88</v>
      </c>
      <c r="T65" t="n">
        <v>58.73</v>
      </c>
      <c r="U65" t="n">
        <v>58.09</v>
      </c>
      <c r="V65" t="n">
        <v>59.94</v>
      </c>
      <c r="W65" t="n">
        <v>57.41</v>
      </c>
    </row>
    <row r="66">
      <c r="A66" s="5" t="inlineStr">
        <is>
          <t>Eigenkapitalquote in %</t>
        </is>
      </c>
      <c r="B66" s="5" t="inlineStr">
        <is>
          <t>Equity Ratio in %</t>
        </is>
      </c>
      <c r="C66" t="n">
        <v>42.44</v>
      </c>
      <c r="D66" t="n">
        <v>41.58</v>
      </c>
      <c r="E66" t="n">
        <v>42.65</v>
      </c>
      <c r="F66" t="n">
        <v>47.2</v>
      </c>
      <c r="G66" t="n">
        <v>51.92</v>
      </c>
      <c r="H66" t="n">
        <v>50.6</v>
      </c>
      <c r="I66" t="n">
        <v>45.3</v>
      </c>
      <c r="J66" t="n">
        <v>52.38</v>
      </c>
      <c r="K66" t="n">
        <v>50.93</v>
      </c>
      <c r="L66" t="n">
        <v>47.57</v>
      </c>
      <c r="M66" t="n">
        <v>40.19</v>
      </c>
      <c r="N66" t="n">
        <v>49.46</v>
      </c>
      <c r="O66" t="n">
        <v>31.43</v>
      </c>
      <c r="P66" t="n">
        <v>39.72</v>
      </c>
      <c r="Q66" t="n">
        <v>41.7</v>
      </c>
      <c r="R66" t="n">
        <v>31.77</v>
      </c>
      <c r="S66" t="n">
        <v>31.66</v>
      </c>
      <c r="T66" t="n">
        <v>30.8</v>
      </c>
      <c r="U66" t="n">
        <v>28.58</v>
      </c>
      <c r="V66" t="n">
        <v>28.34</v>
      </c>
      <c r="W66" t="n">
        <v>32.74</v>
      </c>
    </row>
    <row r="67">
      <c r="A67" s="5" t="inlineStr">
        <is>
          <t>Fremdkapitalquote in %</t>
        </is>
      </c>
      <c r="B67" s="5" t="inlineStr">
        <is>
          <t>Debt Ratio in %</t>
        </is>
      </c>
      <c r="C67" t="n">
        <v>57.56</v>
      </c>
      <c r="D67" t="n">
        <v>58.42</v>
      </c>
      <c r="E67" t="n">
        <v>57.35</v>
      </c>
      <c r="F67" t="n">
        <v>52.8</v>
      </c>
      <c r="G67" t="n">
        <v>48.08</v>
      </c>
      <c r="H67" t="n">
        <v>49.4</v>
      </c>
      <c r="I67" t="n">
        <v>54.7</v>
      </c>
      <c r="J67" t="n">
        <v>47.62</v>
      </c>
      <c r="K67" t="n">
        <v>49.07</v>
      </c>
      <c r="L67" t="n">
        <v>52.43</v>
      </c>
      <c r="M67" t="n">
        <v>59.81</v>
      </c>
      <c r="N67" t="n">
        <v>50.54</v>
      </c>
      <c r="O67" t="n">
        <v>68.56999999999999</v>
      </c>
      <c r="P67" t="n">
        <v>60.28</v>
      </c>
      <c r="Q67" t="n">
        <v>58.3</v>
      </c>
      <c r="R67" t="n">
        <v>68.23</v>
      </c>
      <c r="S67" t="n">
        <v>68.34</v>
      </c>
      <c r="T67" t="n">
        <v>69.2</v>
      </c>
      <c r="U67" t="n">
        <v>71.42</v>
      </c>
      <c r="V67" t="n">
        <v>71.66</v>
      </c>
      <c r="W67" t="n">
        <v>67.26000000000001</v>
      </c>
    </row>
    <row r="68">
      <c r="A68" s="5" t="inlineStr">
        <is>
          <t>Verschuldungsgrad in %</t>
        </is>
      </c>
      <c r="B68" s="5" t="inlineStr">
        <is>
          <t>Finance Gearing in %</t>
        </is>
      </c>
      <c r="C68" t="n">
        <v>135.64</v>
      </c>
      <c r="D68" t="n">
        <v>140.49</v>
      </c>
      <c r="E68" t="n">
        <v>134.44</v>
      </c>
      <c r="F68" t="n">
        <v>111.89</v>
      </c>
      <c r="G68" t="n">
        <v>92.61</v>
      </c>
      <c r="H68" t="n">
        <v>97.64</v>
      </c>
      <c r="I68" t="n">
        <v>120.76</v>
      </c>
      <c r="J68" t="n">
        <v>90.92</v>
      </c>
      <c r="K68" t="n">
        <v>96.36</v>
      </c>
      <c r="L68" t="n">
        <v>110.2</v>
      </c>
      <c r="M68" t="n">
        <v>148.84</v>
      </c>
      <c r="N68" t="n">
        <v>102.16</v>
      </c>
      <c r="O68" t="n">
        <v>218.18</v>
      </c>
      <c r="P68" t="n">
        <v>151.79</v>
      </c>
      <c r="Q68" t="n">
        <v>139.79</v>
      </c>
      <c r="R68" t="n">
        <v>214.73</v>
      </c>
      <c r="S68" t="n">
        <v>215.9</v>
      </c>
      <c r="T68" t="n">
        <v>224.64</v>
      </c>
      <c r="U68" t="n">
        <v>249.87</v>
      </c>
      <c r="V68" t="n">
        <v>252.86</v>
      </c>
      <c r="W68" t="n">
        <v>205.44</v>
      </c>
    </row>
    <row r="69">
      <c r="A69" s="5" t="inlineStr">
        <is>
          <t>Bruttoergebnis Marge in %</t>
        </is>
      </c>
      <c r="B69" s="5" t="inlineStr">
        <is>
          <t>Gross Profit Marge in %</t>
        </is>
      </c>
      <c r="C69" t="n">
        <v>17.15</v>
      </c>
      <c r="D69" t="n">
        <v>31.2</v>
      </c>
      <c r="E69" t="n">
        <v>33.42</v>
      </c>
      <c r="F69" t="n">
        <v>38.94</v>
      </c>
      <c r="G69" t="n">
        <v>45.86</v>
      </c>
      <c r="H69" t="n">
        <v>42.15</v>
      </c>
      <c r="I69" t="n">
        <v>43.16</v>
      </c>
      <c r="J69" t="n">
        <v>45.16</v>
      </c>
      <c r="K69" t="n">
        <v>38.34</v>
      </c>
      <c r="L69" t="n">
        <v>38.41</v>
      </c>
      <c r="M69" t="n">
        <v>34.42</v>
      </c>
      <c r="N69" t="n">
        <v>46.77</v>
      </c>
      <c r="O69" t="n">
        <v>33.85</v>
      </c>
      <c r="P69" t="n">
        <v>35.29</v>
      </c>
      <c r="Q69" t="n">
        <v>35.69</v>
      </c>
      <c r="R69" t="n">
        <v>33.95</v>
      </c>
      <c r="S69" t="n">
        <v>32.7</v>
      </c>
      <c r="T69" t="n">
        <v>33.01</v>
      </c>
      <c r="U69" t="n">
        <v>32.34</v>
      </c>
      <c r="V69" t="n">
        <v>32.09</v>
      </c>
    </row>
    <row r="70">
      <c r="A70" s="5" t="inlineStr">
        <is>
          <t>Kurzfristige Vermögensquote in %</t>
        </is>
      </c>
      <c r="B70" s="5" t="inlineStr">
        <is>
          <t>Current Assets Ratio in %</t>
        </is>
      </c>
      <c r="C70" t="n">
        <v>20.14</v>
      </c>
      <c r="D70" t="n">
        <v>20.22</v>
      </c>
      <c r="E70" t="n">
        <v>19.43</v>
      </c>
      <c r="F70" t="n">
        <v>19.24</v>
      </c>
      <c r="G70" t="n">
        <v>23.14</v>
      </c>
      <c r="H70" t="n">
        <v>31.6</v>
      </c>
      <c r="I70" t="n">
        <v>44.56</v>
      </c>
      <c r="J70" t="n">
        <v>36.87</v>
      </c>
      <c r="K70" t="n">
        <v>43.06</v>
      </c>
      <c r="L70" t="n">
        <v>47.31</v>
      </c>
      <c r="M70" t="n">
        <v>43</v>
      </c>
      <c r="N70" t="n">
        <v>56.36</v>
      </c>
      <c r="O70" t="n">
        <v>51.43</v>
      </c>
      <c r="P70" t="n">
        <v>50.65</v>
      </c>
      <c r="Q70" t="n">
        <v>54.8</v>
      </c>
      <c r="R70" t="n">
        <v>57.95</v>
      </c>
      <c r="S70" t="n">
        <v>57.89</v>
      </c>
      <c r="T70" t="n">
        <v>58.72</v>
      </c>
      <c r="U70" t="n">
        <v>58.09</v>
      </c>
      <c r="V70" t="n">
        <v>59.94</v>
      </c>
    </row>
    <row r="71">
      <c r="A71" s="5" t="inlineStr">
        <is>
          <t>Nettogewinn Marge in %</t>
        </is>
      </c>
      <c r="B71" s="5" t="inlineStr">
        <is>
          <t>Net Profit Marge in %</t>
        </is>
      </c>
      <c r="C71" t="n">
        <v>2.18</v>
      </c>
      <c r="D71" t="n">
        <v>1.04</v>
      </c>
      <c r="E71" t="n">
        <v>5.09</v>
      </c>
      <c r="F71" t="n">
        <v>5.04</v>
      </c>
      <c r="G71" t="n">
        <v>11.86</v>
      </c>
      <c r="H71" t="n">
        <v>9.960000000000001</v>
      </c>
      <c r="I71" t="n">
        <v>10.45</v>
      </c>
      <c r="J71" t="n">
        <v>16.97</v>
      </c>
      <c r="K71" t="n">
        <v>10.96</v>
      </c>
      <c r="L71" t="n">
        <v>8.98</v>
      </c>
      <c r="M71" t="n">
        <v>2.7</v>
      </c>
      <c r="N71" t="n">
        <v>20.43</v>
      </c>
      <c r="O71" t="n">
        <v>5.24</v>
      </c>
      <c r="P71" t="n">
        <v>7.38</v>
      </c>
      <c r="Q71" t="n">
        <v>5.73</v>
      </c>
      <c r="R71" t="n">
        <v>5.44</v>
      </c>
      <c r="S71" t="n">
        <v>4.43</v>
      </c>
      <c r="T71" t="n">
        <v>4.59</v>
      </c>
      <c r="U71" t="n">
        <v>5.43</v>
      </c>
      <c r="V71" t="n">
        <v>5.74</v>
      </c>
    </row>
    <row r="72">
      <c r="A72" s="5" t="inlineStr">
        <is>
          <t>Operative Ergebnis Marge in %</t>
        </is>
      </c>
      <c r="B72" s="5" t="inlineStr">
        <is>
          <t>EBIT Marge in %</t>
        </is>
      </c>
      <c r="C72" t="n">
        <v>5.51</v>
      </c>
      <c r="D72" t="n">
        <v>4.09</v>
      </c>
      <c r="E72" t="n">
        <v>9.02</v>
      </c>
      <c r="F72" t="n">
        <v>8.42</v>
      </c>
      <c r="G72" t="n">
        <v>17.14</v>
      </c>
      <c r="H72" t="n">
        <v>17.29</v>
      </c>
      <c r="I72" t="n">
        <v>15.83</v>
      </c>
      <c r="J72" t="n">
        <v>21.51</v>
      </c>
      <c r="K72" t="n">
        <v>18.47</v>
      </c>
      <c r="L72" t="n">
        <v>14.65</v>
      </c>
      <c r="M72" t="n">
        <v>6.77</v>
      </c>
      <c r="N72" t="n">
        <v>24.86</v>
      </c>
      <c r="O72" t="n">
        <v>-3.2</v>
      </c>
      <c r="P72" t="n">
        <v>12.22</v>
      </c>
      <c r="Q72" t="n">
        <v>9.65</v>
      </c>
      <c r="R72" t="n">
        <v>6.47</v>
      </c>
      <c r="S72" t="n">
        <v>5.06</v>
      </c>
      <c r="T72" t="n">
        <v>5.88</v>
      </c>
      <c r="U72" t="n">
        <v>5.53</v>
      </c>
      <c r="V72" t="n">
        <v>6.08</v>
      </c>
    </row>
    <row r="73">
      <c r="A73" s="5" t="inlineStr">
        <is>
          <t>Vermögensumsschlag in %</t>
        </is>
      </c>
      <c r="B73" s="5" t="inlineStr">
        <is>
          <t>Asset Turnover in %</t>
        </is>
      </c>
      <c r="C73" t="n">
        <v>38.43</v>
      </c>
      <c r="D73" t="n">
        <v>40.53</v>
      </c>
      <c r="E73" t="n">
        <v>37.18</v>
      </c>
      <c r="F73" t="n">
        <v>35.84</v>
      </c>
      <c r="G73" t="n">
        <v>50.47</v>
      </c>
      <c r="H73" t="n">
        <v>48.66</v>
      </c>
      <c r="I73" t="n">
        <v>52.68</v>
      </c>
      <c r="J73" t="n">
        <v>59.27</v>
      </c>
      <c r="K73" t="n">
        <v>85.04000000000001</v>
      </c>
      <c r="L73" t="n">
        <v>89.59</v>
      </c>
      <c r="M73" t="n">
        <v>68.56999999999999</v>
      </c>
      <c r="N73" t="n">
        <v>138</v>
      </c>
      <c r="O73" t="n">
        <v>112.78</v>
      </c>
      <c r="P73" t="n">
        <v>104.49</v>
      </c>
      <c r="Q73" t="n">
        <v>124.66</v>
      </c>
      <c r="R73" t="n">
        <v>136.4</v>
      </c>
      <c r="S73" t="n">
        <v>130.37</v>
      </c>
      <c r="T73" t="n">
        <v>135.51</v>
      </c>
      <c r="U73" t="n">
        <v>136.1</v>
      </c>
      <c r="V73" t="n">
        <v>132.15</v>
      </c>
    </row>
    <row r="74">
      <c r="A74" s="5" t="inlineStr">
        <is>
          <t>Langfristige Vermögensquote in %</t>
        </is>
      </c>
      <c r="B74" s="5" t="inlineStr">
        <is>
          <t>Non-Current Assets Ratio in %</t>
        </is>
      </c>
      <c r="C74" t="n">
        <v>79.87</v>
      </c>
      <c r="D74" t="n">
        <v>79.78</v>
      </c>
      <c r="E74" t="n">
        <v>80.56999999999999</v>
      </c>
      <c r="F74" t="n">
        <v>80.76000000000001</v>
      </c>
      <c r="G74" t="n">
        <v>76.86</v>
      </c>
      <c r="H74" t="n">
        <v>68.40000000000001</v>
      </c>
      <c r="I74" t="n">
        <v>55.44</v>
      </c>
      <c r="J74" t="n">
        <v>62.4</v>
      </c>
      <c r="K74" t="n">
        <v>56.02</v>
      </c>
      <c r="L74" t="n">
        <v>51.65</v>
      </c>
      <c r="M74" t="n">
        <v>56.37</v>
      </c>
      <c r="N74" t="n">
        <v>42.31</v>
      </c>
      <c r="O74" t="n">
        <v>46.21</v>
      </c>
      <c r="P74" t="n">
        <v>47.51</v>
      </c>
      <c r="Q74" t="n">
        <v>42.62</v>
      </c>
      <c r="R74" t="n">
        <v>41.88</v>
      </c>
      <c r="S74" t="n">
        <v>41.93</v>
      </c>
      <c r="T74" t="n">
        <v>41.07</v>
      </c>
      <c r="U74" t="n">
        <v>41.67</v>
      </c>
      <c r="V74" t="n">
        <v>39.96</v>
      </c>
    </row>
    <row r="75">
      <c r="A75" s="5" t="inlineStr">
        <is>
          <t>Gesamtkapitalrentabilität</t>
        </is>
      </c>
      <c r="B75" s="5" t="inlineStr">
        <is>
          <t>ROA Return on Assets in %</t>
        </is>
      </c>
      <c r="C75" t="n">
        <v>0.84</v>
      </c>
      <c r="D75" t="n">
        <v>0.42</v>
      </c>
      <c r="E75" t="n">
        <v>1.89</v>
      </c>
      <c r="F75" t="n">
        <v>1.8</v>
      </c>
      <c r="G75" t="n">
        <v>5.99</v>
      </c>
      <c r="H75" t="n">
        <v>4.84</v>
      </c>
      <c r="I75" t="n">
        <v>5.51</v>
      </c>
      <c r="J75" t="n">
        <v>10.06</v>
      </c>
      <c r="K75" t="n">
        <v>9.32</v>
      </c>
      <c r="L75" t="n">
        <v>8.050000000000001</v>
      </c>
      <c r="M75" t="n">
        <v>1.85</v>
      </c>
      <c r="N75" t="n">
        <v>28.19</v>
      </c>
      <c r="O75" t="n">
        <v>5.91</v>
      </c>
      <c r="P75" t="n">
        <v>7.71</v>
      </c>
      <c r="Q75" t="n">
        <v>7.14</v>
      </c>
      <c r="R75" t="n">
        <v>7.42</v>
      </c>
      <c r="S75" t="n">
        <v>5.77</v>
      </c>
      <c r="T75" t="n">
        <v>6.23</v>
      </c>
      <c r="U75" t="n">
        <v>7.39</v>
      </c>
      <c r="V75" t="n">
        <v>7.58</v>
      </c>
    </row>
    <row r="76">
      <c r="A76" s="5" t="inlineStr">
        <is>
          <t>Ertrag des eingesetzten Kapitals</t>
        </is>
      </c>
      <c r="B76" s="5" t="inlineStr">
        <is>
          <t>ROCE Return on Cap. Empl. in %</t>
        </is>
      </c>
      <c r="C76" t="n">
        <v>2.43</v>
      </c>
      <c r="D76" t="n">
        <v>1.91</v>
      </c>
      <c r="E76" t="n">
        <v>3.9</v>
      </c>
      <c r="F76" t="n">
        <v>3.43</v>
      </c>
      <c r="G76" t="n">
        <v>9.76</v>
      </c>
      <c r="H76" t="n">
        <v>9.470000000000001</v>
      </c>
      <c r="I76" t="n">
        <v>10.28</v>
      </c>
      <c r="J76" t="n">
        <v>14.13</v>
      </c>
      <c r="K76" t="n">
        <v>18.88</v>
      </c>
      <c r="L76" t="n">
        <v>16</v>
      </c>
      <c r="M76" t="n">
        <v>5.59</v>
      </c>
      <c r="N76" t="n">
        <v>48.3</v>
      </c>
      <c r="O76" t="n">
        <v>-5.52</v>
      </c>
      <c r="P76" t="n">
        <v>18.58</v>
      </c>
      <c r="Q76" t="n">
        <v>16.91</v>
      </c>
      <c r="R76" t="inlineStr">
        <is>
          <t>-</t>
        </is>
      </c>
      <c r="S76" t="inlineStr">
        <is>
          <t>-</t>
        </is>
      </c>
      <c r="T76" t="inlineStr">
        <is>
          <t>-</t>
        </is>
      </c>
      <c r="U76" t="inlineStr">
        <is>
          <t>-</t>
        </is>
      </c>
      <c r="V76" t="inlineStr">
        <is>
          <t>-</t>
        </is>
      </c>
    </row>
    <row r="77">
      <c r="A77" s="5" t="inlineStr">
        <is>
          <t>Eigenkapital zu Anlagevermögen</t>
        </is>
      </c>
      <c r="B77" s="5" t="inlineStr">
        <is>
          <t>Equity to Fixed Assets in %</t>
        </is>
      </c>
      <c r="C77" t="n">
        <v>53.12</v>
      </c>
      <c r="D77" t="n">
        <v>52.11</v>
      </c>
      <c r="E77" t="n">
        <v>52.92</v>
      </c>
      <c r="F77" t="n">
        <v>58.42</v>
      </c>
      <c r="G77" t="n">
        <v>67.53</v>
      </c>
      <c r="H77" t="n">
        <v>73.89</v>
      </c>
      <c r="I77" t="n">
        <v>81.62</v>
      </c>
      <c r="J77" t="n">
        <v>83.84999999999999</v>
      </c>
      <c r="K77" t="n">
        <v>90.83</v>
      </c>
      <c r="L77" t="n">
        <v>92.01000000000001</v>
      </c>
      <c r="M77" t="n">
        <v>71.23999999999999</v>
      </c>
      <c r="N77" t="n">
        <v>116.8</v>
      </c>
      <c r="O77" t="n">
        <v>67.95999999999999</v>
      </c>
      <c r="P77" t="n">
        <v>83.56999999999999</v>
      </c>
      <c r="Q77" t="n">
        <v>97.84999999999999</v>
      </c>
      <c r="R77" t="n">
        <v>75.86</v>
      </c>
      <c r="S77" t="n">
        <v>75.48</v>
      </c>
      <c r="T77" t="n">
        <v>74.98</v>
      </c>
      <c r="U77" t="n">
        <v>68.59999999999999</v>
      </c>
      <c r="V77" t="n">
        <v>70.93000000000001</v>
      </c>
    </row>
    <row r="78">
      <c r="A78" s="5" t="inlineStr">
        <is>
          <t>Liquidität Dritten Grades</t>
        </is>
      </c>
      <c r="B78" s="5" t="inlineStr">
        <is>
          <t>Current Ratio in %</t>
        </is>
      </c>
      <c r="C78" t="n">
        <v>155.01</v>
      </c>
      <c r="D78" t="n">
        <v>155.72</v>
      </c>
      <c r="E78" t="n">
        <v>139.96</v>
      </c>
      <c r="F78" t="n">
        <v>159.59</v>
      </c>
      <c r="G78" t="n">
        <v>203.46</v>
      </c>
      <c r="H78" t="n">
        <v>281.76</v>
      </c>
      <c r="I78" t="n">
        <v>236.11</v>
      </c>
      <c r="J78" t="n">
        <v>378.13</v>
      </c>
      <c r="K78" t="n">
        <v>255.94</v>
      </c>
      <c r="L78" t="n">
        <v>262.91</v>
      </c>
      <c r="M78" t="n">
        <v>252.79</v>
      </c>
      <c r="N78" t="n">
        <v>194.63</v>
      </c>
      <c r="O78" t="n">
        <v>148.2</v>
      </c>
      <c r="P78" t="n">
        <v>162.13</v>
      </c>
      <c r="Q78" t="n">
        <v>189.94</v>
      </c>
      <c r="R78" t="inlineStr">
        <is>
          <t>-</t>
        </is>
      </c>
      <c r="S78" t="inlineStr">
        <is>
          <t>-</t>
        </is>
      </c>
      <c r="T78" t="inlineStr">
        <is>
          <t>-</t>
        </is>
      </c>
      <c r="U78" t="inlineStr">
        <is>
          <t>-</t>
        </is>
      </c>
      <c r="V78" t="inlineStr">
        <is>
          <t>-</t>
        </is>
      </c>
    </row>
    <row r="79">
      <c r="A79" s="5" t="inlineStr">
        <is>
          <t>Operativer Cashflow</t>
        </is>
      </c>
      <c r="B79" s="5" t="inlineStr">
        <is>
          <t>Operating Cashflow in M</t>
        </is>
      </c>
      <c r="C79" t="n">
        <v>635.448</v>
      </c>
      <c r="D79" t="n">
        <v>1866.15</v>
      </c>
      <c r="E79" t="n">
        <v>2478.63</v>
      </c>
      <c r="F79" t="n">
        <v>1866.15</v>
      </c>
      <c r="G79" t="n">
        <v>1291.95</v>
      </c>
      <c r="H79" t="n">
        <v>1188.594</v>
      </c>
      <c r="I79" t="n">
        <v>1085.238</v>
      </c>
      <c r="J79" t="n">
        <v>2304.456</v>
      </c>
      <c r="K79" t="n">
        <v>1730.256</v>
      </c>
      <c r="L79" t="n">
        <v>2407.812</v>
      </c>
      <c r="M79" t="n">
        <v>2738.934</v>
      </c>
      <c r="N79" t="n">
        <v>1359.596</v>
      </c>
      <c r="O79" t="n">
        <v>-10253.964</v>
      </c>
      <c r="P79" t="n">
        <v>2770.404</v>
      </c>
      <c r="Q79" t="n">
        <v>1576.008</v>
      </c>
      <c r="R79" t="n">
        <v>1436.5</v>
      </c>
      <c r="S79" t="n">
        <v>623.9</v>
      </c>
      <c r="T79" t="n">
        <v>655.7</v>
      </c>
      <c r="U79" t="n">
        <v>810.5759999999999</v>
      </c>
      <c r="V79" t="n">
        <v>463.9519999999999</v>
      </c>
    </row>
    <row r="80">
      <c r="A80" s="5" t="inlineStr">
        <is>
          <t>Aktienrückkauf</t>
        </is>
      </c>
      <c r="B80" s="5" t="inlineStr">
        <is>
          <t>Share Buyback in M</t>
        </is>
      </c>
      <c r="C80" t="n">
        <v>0</v>
      </c>
      <c r="D80" t="n">
        <v>0</v>
      </c>
      <c r="E80" t="n">
        <v>0</v>
      </c>
      <c r="F80" t="n">
        <v>0</v>
      </c>
      <c r="G80" t="n">
        <v>0</v>
      </c>
      <c r="H80" t="n">
        <v>0</v>
      </c>
      <c r="I80" t="n">
        <v>0</v>
      </c>
      <c r="J80" t="n">
        <v>0</v>
      </c>
      <c r="K80" t="n">
        <v>0</v>
      </c>
      <c r="L80" t="n">
        <v>0</v>
      </c>
      <c r="M80" t="n">
        <v>-26.20000000000002</v>
      </c>
      <c r="N80" t="n">
        <v>0</v>
      </c>
      <c r="O80" t="n">
        <v>0</v>
      </c>
      <c r="P80" t="n">
        <v>0</v>
      </c>
      <c r="Q80" t="n">
        <v>4.800000000000011</v>
      </c>
      <c r="R80" t="n">
        <v>0</v>
      </c>
      <c r="S80" t="n">
        <v>-4</v>
      </c>
      <c r="T80" t="n">
        <v>7.199999999999989</v>
      </c>
      <c r="U80" t="n">
        <v>-2</v>
      </c>
      <c r="V80" t="n">
        <v>10</v>
      </c>
    </row>
    <row r="81">
      <c r="A81" s="5" t="inlineStr">
        <is>
          <t>Umsatzwachstum 1J in %</t>
        </is>
      </c>
      <c r="B81" s="5" t="inlineStr">
        <is>
          <t>Revenue Growth 1Y in %</t>
        </is>
      </c>
      <c r="C81" t="n">
        <v>0.79</v>
      </c>
      <c r="D81" t="n">
        <v>11.36</v>
      </c>
      <c r="E81" t="n">
        <v>4.92</v>
      </c>
      <c r="F81" t="n">
        <v>-17.22</v>
      </c>
      <c r="G81" t="n">
        <v>9.26</v>
      </c>
      <c r="H81" t="n">
        <v>-3.24</v>
      </c>
      <c r="I81" t="n">
        <v>0.38</v>
      </c>
      <c r="J81" t="n">
        <v>-23.61</v>
      </c>
      <c r="K81" t="n">
        <v>3.14</v>
      </c>
      <c r="L81" t="n">
        <v>39.73</v>
      </c>
      <c r="M81" t="n">
        <v>-25.45</v>
      </c>
      <c r="N81" t="n">
        <v>43.36</v>
      </c>
      <c r="O81" t="n">
        <v>13.05</v>
      </c>
      <c r="P81" t="n">
        <v>5.04</v>
      </c>
      <c r="Q81" t="n">
        <v>9.06</v>
      </c>
      <c r="R81" t="n">
        <v>12.85</v>
      </c>
      <c r="S81" t="n">
        <v>1.28</v>
      </c>
      <c r="T81" t="n">
        <v>3.67</v>
      </c>
      <c r="U81" t="n">
        <v>4.36</v>
      </c>
      <c r="V81" t="n">
        <v>75.17</v>
      </c>
    </row>
    <row r="82">
      <c r="A82" s="5" t="inlineStr">
        <is>
          <t>Umsatzwachstum 3J in %</t>
        </is>
      </c>
      <c r="B82" s="5" t="inlineStr">
        <is>
          <t>Revenue Growth 3Y in %</t>
        </is>
      </c>
      <c r="C82" t="n">
        <v>5.69</v>
      </c>
      <c r="D82" t="n">
        <v>-0.31</v>
      </c>
      <c r="E82" t="n">
        <v>-1.01</v>
      </c>
      <c r="F82" t="n">
        <v>-3.73</v>
      </c>
      <c r="G82" t="n">
        <v>2.13</v>
      </c>
      <c r="H82" t="n">
        <v>-8.82</v>
      </c>
      <c r="I82" t="n">
        <v>-6.7</v>
      </c>
      <c r="J82" t="n">
        <v>6.42</v>
      </c>
      <c r="K82" t="n">
        <v>5.81</v>
      </c>
      <c r="L82" t="n">
        <v>19.21</v>
      </c>
      <c r="M82" t="n">
        <v>10.32</v>
      </c>
      <c r="N82" t="n">
        <v>20.48</v>
      </c>
      <c r="O82" t="n">
        <v>9.050000000000001</v>
      </c>
      <c r="P82" t="n">
        <v>8.98</v>
      </c>
      <c r="Q82" t="n">
        <v>7.73</v>
      </c>
      <c r="R82" t="n">
        <v>5.93</v>
      </c>
      <c r="S82" t="n">
        <v>3.1</v>
      </c>
      <c r="T82" t="n">
        <v>27.73</v>
      </c>
      <c r="U82" t="inlineStr">
        <is>
          <t>-</t>
        </is>
      </c>
      <c r="V82" t="inlineStr">
        <is>
          <t>-</t>
        </is>
      </c>
    </row>
    <row r="83">
      <c r="A83" s="5" t="inlineStr">
        <is>
          <t>Umsatzwachstum 5J in %</t>
        </is>
      </c>
      <c r="B83" s="5" t="inlineStr">
        <is>
          <t>Revenue Growth 5Y in %</t>
        </is>
      </c>
      <c r="C83" t="n">
        <v>1.82</v>
      </c>
      <c r="D83" t="n">
        <v>1.02</v>
      </c>
      <c r="E83" t="n">
        <v>-1.18</v>
      </c>
      <c r="F83" t="n">
        <v>-6.89</v>
      </c>
      <c r="G83" t="n">
        <v>-2.81</v>
      </c>
      <c r="H83" t="n">
        <v>3.28</v>
      </c>
      <c r="I83" t="n">
        <v>-1.16</v>
      </c>
      <c r="J83" t="n">
        <v>7.43</v>
      </c>
      <c r="K83" t="n">
        <v>14.77</v>
      </c>
      <c r="L83" t="n">
        <v>15.15</v>
      </c>
      <c r="M83" t="n">
        <v>9.01</v>
      </c>
      <c r="N83" t="n">
        <v>16.67</v>
      </c>
      <c r="O83" t="n">
        <v>8.26</v>
      </c>
      <c r="P83" t="n">
        <v>6.38</v>
      </c>
      <c r="Q83" t="n">
        <v>6.24</v>
      </c>
      <c r="R83" t="n">
        <v>19.47</v>
      </c>
      <c r="S83" t="inlineStr">
        <is>
          <t>-</t>
        </is>
      </c>
      <c r="T83" t="inlineStr">
        <is>
          <t>-</t>
        </is>
      </c>
      <c r="U83" t="inlineStr">
        <is>
          <t>-</t>
        </is>
      </c>
      <c r="V83" t="inlineStr">
        <is>
          <t>-</t>
        </is>
      </c>
    </row>
    <row r="84">
      <c r="A84" s="5" t="inlineStr">
        <is>
          <t>Umsatzwachstum 10J in %</t>
        </is>
      </c>
      <c r="B84" s="5" t="inlineStr">
        <is>
          <t>Revenue Growth 10Y in %</t>
        </is>
      </c>
      <c r="C84" t="n">
        <v>2.55</v>
      </c>
      <c r="D84" t="n">
        <v>-0.07000000000000001</v>
      </c>
      <c r="E84" t="n">
        <v>3.13</v>
      </c>
      <c r="F84" t="n">
        <v>3.94</v>
      </c>
      <c r="G84" t="n">
        <v>6.17</v>
      </c>
      <c r="H84" t="n">
        <v>6.15</v>
      </c>
      <c r="I84" t="n">
        <v>7.75</v>
      </c>
      <c r="J84" t="n">
        <v>7.84</v>
      </c>
      <c r="K84" t="n">
        <v>10.57</v>
      </c>
      <c r="L84" t="n">
        <v>10.7</v>
      </c>
      <c r="M84" t="n">
        <v>14.24</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111.16</v>
      </c>
      <c r="D85" t="n">
        <v>-77.19</v>
      </c>
      <c r="E85" t="n">
        <v>6.03</v>
      </c>
      <c r="F85" t="n">
        <v>-64.84</v>
      </c>
      <c r="G85" t="n">
        <v>30.14</v>
      </c>
      <c r="H85" t="n">
        <v>-7.82</v>
      </c>
      <c r="I85" t="n">
        <v>-38.17</v>
      </c>
      <c r="J85" t="n">
        <v>18.31</v>
      </c>
      <c r="K85" t="n">
        <v>25.79</v>
      </c>
      <c r="L85" t="n">
        <v>365.35</v>
      </c>
      <c r="M85" t="n">
        <v>-90.16</v>
      </c>
      <c r="N85" t="n">
        <v>458.64</v>
      </c>
      <c r="O85" t="n">
        <v>-19.66</v>
      </c>
      <c r="P85" t="n">
        <v>35.19</v>
      </c>
      <c r="Q85" t="n">
        <v>14.88</v>
      </c>
      <c r="R85" t="n">
        <v>38.7</v>
      </c>
      <c r="S85" t="n">
        <v>-2.41</v>
      </c>
      <c r="T85" t="n">
        <v>-12.26</v>
      </c>
      <c r="U85" t="n">
        <v>-1.25</v>
      </c>
      <c r="V85" t="n">
        <v>21.38</v>
      </c>
    </row>
    <row r="86">
      <c r="A86" s="5" t="inlineStr">
        <is>
          <t>Gewinnwachstum 3J in %</t>
        </is>
      </c>
      <c r="B86" s="5" t="inlineStr">
        <is>
          <t>Earnings Growth 3Y in %</t>
        </is>
      </c>
      <c r="C86" t="n">
        <v>13.33</v>
      </c>
      <c r="D86" t="n">
        <v>-45.33</v>
      </c>
      <c r="E86" t="n">
        <v>-9.56</v>
      </c>
      <c r="F86" t="n">
        <v>-14.17</v>
      </c>
      <c r="G86" t="n">
        <v>-5.28</v>
      </c>
      <c r="H86" t="n">
        <v>-9.23</v>
      </c>
      <c r="I86" t="n">
        <v>1.98</v>
      </c>
      <c r="J86" t="n">
        <v>136.48</v>
      </c>
      <c r="K86" t="n">
        <v>100.33</v>
      </c>
      <c r="L86" t="n">
        <v>244.61</v>
      </c>
      <c r="M86" t="n">
        <v>116.27</v>
      </c>
      <c r="N86" t="n">
        <v>158.06</v>
      </c>
      <c r="O86" t="n">
        <v>10.14</v>
      </c>
      <c r="P86" t="n">
        <v>29.59</v>
      </c>
      <c r="Q86" t="n">
        <v>17.06</v>
      </c>
      <c r="R86" t="n">
        <v>8.01</v>
      </c>
      <c r="S86" t="n">
        <v>-5.31</v>
      </c>
      <c r="T86" t="n">
        <v>2.62</v>
      </c>
      <c r="U86" t="inlineStr">
        <is>
          <t>-</t>
        </is>
      </c>
      <c r="V86" t="inlineStr">
        <is>
          <t>-</t>
        </is>
      </c>
    </row>
    <row r="87">
      <c r="A87" s="5" t="inlineStr">
        <is>
          <t>Gewinnwachstum 5J in %</t>
        </is>
      </c>
      <c r="B87" s="5" t="inlineStr">
        <is>
          <t>Earnings Growth 5Y in %</t>
        </is>
      </c>
      <c r="C87" t="n">
        <v>1.06</v>
      </c>
      <c r="D87" t="n">
        <v>-22.74</v>
      </c>
      <c r="E87" t="n">
        <v>-14.93</v>
      </c>
      <c r="F87" t="n">
        <v>-12.48</v>
      </c>
      <c r="G87" t="n">
        <v>5.65</v>
      </c>
      <c r="H87" t="n">
        <v>72.69</v>
      </c>
      <c r="I87" t="n">
        <v>56.22</v>
      </c>
      <c r="J87" t="n">
        <v>155.59</v>
      </c>
      <c r="K87" t="n">
        <v>147.99</v>
      </c>
      <c r="L87" t="n">
        <v>149.87</v>
      </c>
      <c r="M87" t="n">
        <v>79.78</v>
      </c>
      <c r="N87" t="n">
        <v>105.55</v>
      </c>
      <c r="O87" t="n">
        <v>13.34</v>
      </c>
      <c r="P87" t="n">
        <v>14.82</v>
      </c>
      <c r="Q87" t="n">
        <v>7.53</v>
      </c>
      <c r="R87" t="n">
        <v>8.83</v>
      </c>
      <c r="S87" t="inlineStr">
        <is>
          <t>-</t>
        </is>
      </c>
      <c r="T87" t="inlineStr">
        <is>
          <t>-</t>
        </is>
      </c>
      <c r="U87" t="inlineStr">
        <is>
          <t>-</t>
        </is>
      </c>
      <c r="V87" t="inlineStr">
        <is>
          <t>-</t>
        </is>
      </c>
    </row>
    <row r="88">
      <c r="A88" s="5" t="inlineStr">
        <is>
          <t>Gewinnwachstum 10J in %</t>
        </is>
      </c>
      <c r="B88" s="5" t="inlineStr">
        <is>
          <t>Earnings Growth 10Y in %</t>
        </is>
      </c>
      <c r="C88" t="n">
        <v>36.88</v>
      </c>
      <c r="D88" t="n">
        <v>16.74</v>
      </c>
      <c r="E88" t="n">
        <v>70.33</v>
      </c>
      <c r="F88" t="n">
        <v>67.76000000000001</v>
      </c>
      <c r="G88" t="n">
        <v>77.76000000000001</v>
      </c>
      <c r="H88" t="n">
        <v>76.23</v>
      </c>
      <c r="I88" t="n">
        <v>80.89</v>
      </c>
      <c r="J88" t="n">
        <v>84.45999999999999</v>
      </c>
      <c r="K88" t="n">
        <v>81.41</v>
      </c>
      <c r="L88" t="n">
        <v>78.7</v>
      </c>
      <c r="M88" t="n">
        <v>44.3</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22.83</v>
      </c>
      <c r="D89" t="n">
        <v>-3.14</v>
      </c>
      <c r="E89" t="n">
        <v>-1.45</v>
      </c>
      <c r="F89" t="n">
        <v>-2.68</v>
      </c>
      <c r="G89" t="n">
        <v>1.47</v>
      </c>
      <c r="H89" t="n">
        <v>0.16</v>
      </c>
      <c r="I89" t="n">
        <v>0.18</v>
      </c>
      <c r="J89" t="n">
        <v>0.07000000000000001</v>
      </c>
      <c r="K89" t="n">
        <v>0.08</v>
      </c>
      <c r="L89" t="n">
        <v>0.16</v>
      </c>
      <c r="M89" t="n">
        <v>0.89</v>
      </c>
      <c r="N89" t="n">
        <v>0.06</v>
      </c>
      <c r="O89" t="n">
        <v>2.88</v>
      </c>
      <c r="P89" t="n">
        <v>1.05</v>
      </c>
      <c r="Q89" t="n">
        <v>1.78</v>
      </c>
      <c r="R89" t="n">
        <v>1.34</v>
      </c>
      <c r="S89" t="inlineStr">
        <is>
          <t>-</t>
        </is>
      </c>
      <c r="T89" t="inlineStr">
        <is>
          <t>-</t>
        </is>
      </c>
      <c r="U89" t="inlineStr">
        <is>
          <t>-</t>
        </is>
      </c>
      <c r="V89" t="inlineStr">
        <is>
          <t>-</t>
        </is>
      </c>
    </row>
    <row r="90">
      <c r="A90" s="5" t="inlineStr">
        <is>
          <t>EBIT-Wachstum 1J in %</t>
        </is>
      </c>
      <c r="B90" s="5" t="inlineStr">
        <is>
          <t>EBIT Growth 1Y in %</t>
        </is>
      </c>
      <c r="C90" t="n">
        <v>35.69</v>
      </c>
      <c r="D90" t="n">
        <v>-49.5</v>
      </c>
      <c r="E90" t="n">
        <v>12.47</v>
      </c>
      <c r="F90" t="n">
        <v>-59.33</v>
      </c>
      <c r="G90" t="n">
        <v>8.31</v>
      </c>
      <c r="H90" t="n">
        <v>5.7</v>
      </c>
      <c r="I90" t="n">
        <v>-26.15</v>
      </c>
      <c r="J90" t="n">
        <v>-11.01</v>
      </c>
      <c r="K90" t="n">
        <v>30.03</v>
      </c>
      <c r="L90" t="n">
        <v>202.4</v>
      </c>
      <c r="M90" t="n">
        <v>-79.70999999999999</v>
      </c>
      <c r="N90" t="n">
        <v>-1215.06</v>
      </c>
      <c r="O90" t="n">
        <v>-129.56</v>
      </c>
      <c r="P90" t="n">
        <v>33.09</v>
      </c>
      <c r="Q90" t="n">
        <v>62.6</v>
      </c>
      <c r="R90" t="n">
        <v>44.43</v>
      </c>
      <c r="S90" t="n">
        <v>-12.88</v>
      </c>
      <c r="T90" t="n">
        <v>10.12</v>
      </c>
      <c r="U90" t="n">
        <v>-4.96</v>
      </c>
      <c r="V90" t="n">
        <v>43.39</v>
      </c>
    </row>
    <row r="91">
      <c r="A91" s="5" t="inlineStr">
        <is>
          <t>EBIT-Wachstum 3J in %</t>
        </is>
      </c>
      <c r="B91" s="5" t="inlineStr">
        <is>
          <t>EBIT Growth 3Y in %</t>
        </is>
      </c>
      <c r="C91" t="n">
        <v>-0.45</v>
      </c>
      <c r="D91" t="n">
        <v>-32.12</v>
      </c>
      <c r="E91" t="n">
        <v>-12.85</v>
      </c>
      <c r="F91" t="n">
        <v>-15.11</v>
      </c>
      <c r="G91" t="n">
        <v>-4.05</v>
      </c>
      <c r="H91" t="n">
        <v>-10.49</v>
      </c>
      <c r="I91" t="n">
        <v>-2.38</v>
      </c>
      <c r="J91" t="n">
        <v>73.81</v>
      </c>
      <c r="K91" t="n">
        <v>50.91</v>
      </c>
      <c r="L91" t="n">
        <v>-364.12</v>
      </c>
      <c r="M91" t="n">
        <v>-474.78</v>
      </c>
      <c r="N91" t="n">
        <v>-437.18</v>
      </c>
      <c r="O91" t="n">
        <v>-11.29</v>
      </c>
      <c r="P91" t="n">
        <v>46.71</v>
      </c>
      <c r="Q91" t="n">
        <v>31.38</v>
      </c>
      <c r="R91" t="n">
        <v>13.89</v>
      </c>
      <c r="S91" t="n">
        <v>-2.57</v>
      </c>
      <c r="T91" t="n">
        <v>16.18</v>
      </c>
      <c r="U91" t="inlineStr">
        <is>
          <t>-</t>
        </is>
      </c>
      <c r="V91" t="inlineStr">
        <is>
          <t>-</t>
        </is>
      </c>
    </row>
    <row r="92">
      <c r="A92" s="5" t="inlineStr">
        <is>
          <t>EBIT-Wachstum 5J in %</t>
        </is>
      </c>
      <c r="B92" s="5" t="inlineStr">
        <is>
          <t>EBIT Growth 5Y in %</t>
        </is>
      </c>
      <c r="C92" t="n">
        <v>-10.47</v>
      </c>
      <c r="D92" t="n">
        <v>-16.47</v>
      </c>
      <c r="E92" t="n">
        <v>-11.8</v>
      </c>
      <c r="F92" t="n">
        <v>-16.5</v>
      </c>
      <c r="G92" t="n">
        <v>1.38</v>
      </c>
      <c r="H92" t="n">
        <v>40.19</v>
      </c>
      <c r="I92" t="n">
        <v>23.11</v>
      </c>
      <c r="J92" t="n">
        <v>-214.67</v>
      </c>
      <c r="K92" t="n">
        <v>-238.38</v>
      </c>
      <c r="L92" t="n">
        <v>-237.77</v>
      </c>
      <c r="M92" t="n">
        <v>-265.73</v>
      </c>
      <c r="N92" t="n">
        <v>-240.9</v>
      </c>
      <c r="O92" t="n">
        <v>-0.46</v>
      </c>
      <c r="P92" t="n">
        <v>27.47</v>
      </c>
      <c r="Q92" t="n">
        <v>19.86</v>
      </c>
      <c r="R92" t="n">
        <v>16.02</v>
      </c>
      <c r="S92" t="inlineStr">
        <is>
          <t>-</t>
        </is>
      </c>
      <c r="T92" t="inlineStr">
        <is>
          <t>-</t>
        </is>
      </c>
      <c r="U92" t="inlineStr">
        <is>
          <t>-</t>
        </is>
      </c>
      <c r="V92" t="inlineStr">
        <is>
          <t>-</t>
        </is>
      </c>
    </row>
    <row r="93">
      <c r="A93" s="5" t="inlineStr">
        <is>
          <t>EBIT-Wachstum 10J in %</t>
        </is>
      </c>
      <c r="B93" s="5" t="inlineStr">
        <is>
          <t>EBIT Growth 10Y in %</t>
        </is>
      </c>
      <c r="C93" t="n">
        <v>14.86</v>
      </c>
      <c r="D93" t="n">
        <v>3.32</v>
      </c>
      <c r="E93" t="n">
        <v>-113.23</v>
      </c>
      <c r="F93" t="n">
        <v>-127.44</v>
      </c>
      <c r="G93" t="n">
        <v>-118.2</v>
      </c>
      <c r="H93" t="n">
        <v>-112.77</v>
      </c>
      <c r="I93" t="n">
        <v>-108.89</v>
      </c>
      <c r="J93" t="n">
        <v>-107.57</v>
      </c>
      <c r="K93" t="n">
        <v>-105.45</v>
      </c>
      <c r="L93" t="n">
        <v>-108.95</v>
      </c>
      <c r="M93" t="n">
        <v>-124.85</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-65.95</v>
      </c>
      <c r="D94" t="n">
        <v>-24.71</v>
      </c>
      <c r="E94" t="n">
        <v>32.82</v>
      </c>
      <c r="F94" t="n">
        <v>44.44</v>
      </c>
      <c r="G94" t="n">
        <v>8.699999999999999</v>
      </c>
      <c r="H94" t="n">
        <v>9.52</v>
      </c>
      <c r="I94" t="n">
        <v>-52.91</v>
      </c>
      <c r="J94" t="n">
        <v>33.19</v>
      </c>
      <c r="K94" t="n">
        <v>-28.14</v>
      </c>
      <c r="L94" t="n">
        <v>-12.09</v>
      </c>
      <c r="M94" t="n">
        <v>73.88</v>
      </c>
      <c r="N94" t="n">
        <v>-113.26</v>
      </c>
      <c r="O94" t="n">
        <v>-470.13</v>
      </c>
      <c r="P94" t="n">
        <v>75.79000000000001</v>
      </c>
      <c r="Q94" t="n">
        <v>12.9</v>
      </c>
      <c r="R94" t="n">
        <v>130.25</v>
      </c>
      <c r="S94" t="n">
        <v>-7.09</v>
      </c>
      <c r="T94" t="n">
        <v>-15.6</v>
      </c>
      <c r="U94" t="n">
        <v>72.69</v>
      </c>
      <c r="V94" t="n">
        <v>3.44</v>
      </c>
    </row>
    <row r="95">
      <c r="A95" s="5" t="inlineStr">
        <is>
          <t>Op.Cashflow Wachstum 3J in %</t>
        </is>
      </c>
      <c r="B95" s="5" t="inlineStr">
        <is>
          <t>Op.Cashflow Wachstum 3Y in %</t>
        </is>
      </c>
      <c r="C95" t="n">
        <v>-19.28</v>
      </c>
      <c r="D95" t="n">
        <v>17.52</v>
      </c>
      <c r="E95" t="n">
        <v>28.65</v>
      </c>
      <c r="F95" t="n">
        <v>20.89</v>
      </c>
      <c r="G95" t="n">
        <v>-11.56</v>
      </c>
      <c r="H95" t="n">
        <v>-3.4</v>
      </c>
      <c r="I95" t="n">
        <v>-15.95</v>
      </c>
      <c r="J95" t="n">
        <v>-2.35</v>
      </c>
      <c r="K95" t="n">
        <v>11.22</v>
      </c>
      <c r="L95" t="n">
        <v>-17.16</v>
      </c>
      <c r="M95" t="n">
        <v>-169.84</v>
      </c>
      <c r="N95" t="n">
        <v>-169.2</v>
      </c>
      <c r="O95" t="n">
        <v>-127.15</v>
      </c>
      <c r="P95" t="n">
        <v>72.98</v>
      </c>
      <c r="Q95" t="n">
        <v>45.35</v>
      </c>
      <c r="R95" t="n">
        <v>35.85</v>
      </c>
      <c r="S95" t="n">
        <v>16.67</v>
      </c>
      <c r="T95" t="n">
        <v>20.18</v>
      </c>
      <c r="U95" t="inlineStr">
        <is>
          <t>-</t>
        </is>
      </c>
      <c r="V95" t="inlineStr">
        <is>
          <t>-</t>
        </is>
      </c>
    </row>
    <row r="96">
      <c r="A96" s="5" t="inlineStr">
        <is>
          <t>Op.Cashflow Wachstum 5J in %</t>
        </is>
      </c>
      <c r="B96" s="5" t="inlineStr">
        <is>
          <t>Op.Cashflow Wachstum 5Y in %</t>
        </is>
      </c>
      <c r="C96" t="n">
        <v>-0.9399999999999999</v>
      </c>
      <c r="D96" t="n">
        <v>14.15</v>
      </c>
      <c r="E96" t="n">
        <v>8.51</v>
      </c>
      <c r="F96" t="n">
        <v>8.59</v>
      </c>
      <c r="G96" t="n">
        <v>-5.93</v>
      </c>
      <c r="H96" t="n">
        <v>-10.09</v>
      </c>
      <c r="I96" t="n">
        <v>2.79</v>
      </c>
      <c r="J96" t="n">
        <v>-9.279999999999999</v>
      </c>
      <c r="K96" t="n">
        <v>-109.95</v>
      </c>
      <c r="L96" t="n">
        <v>-89.16</v>
      </c>
      <c r="M96" t="n">
        <v>-84.16</v>
      </c>
      <c r="N96" t="n">
        <v>-72.89</v>
      </c>
      <c r="O96" t="n">
        <v>-51.66</v>
      </c>
      <c r="P96" t="n">
        <v>39.25</v>
      </c>
      <c r="Q96" t="n">
        <v>38.63</v>
      </c>
      <c r="R96" t="n">
        <v>36.74</v>
      </c>
      <c r="S96" t="inlineStr">
        <is>
          <t>-</t>
        </is>
      </c>
      <c r="T96" t="inlineStr">
        <is>
          <t>-</t>
        </is>
      </c>
      <c r="U96" t="inlineStr">
        <is>
          <t>-</t>
        </is>
      </c>
      <c r="V96" t="inlineStr">
        <is>
          <t>-</t>
        </is>
      </c>
    </row>
    <row r="97">
      <c r="A97" s="5" t="inlineStr">
        <is>
          <t>Op.Cashflow Wachstum 10J in %</t>
        </is>
      </c>
      <c r="B97" s="5" t="inlineStr">
        <is>
          <t>Op.Cashflow Wachstum 10Y in %</t>
        </is>
      </c>
      <c r="C97" t="n">
        <v>-5.51</v>
      </c>
      <c r="D97" t="n">
        <v>8.470000000000001</v>
      </c>
      <c r="E97" t="n">
        <v>-0.39</v>
      </c>
      <c r="F97" t="n">
        <v>-50.68</v>
      </c>
      <c r="G97" t="n">
        <v>-47.55</v>
      </c>
      <c r="H97" t="n">
        <v>-47.13</v>
      </c>
      <c r="I97" t="n">
        <v>-35.05</v>
      </c>
      <c r="J97" t="n">
        <v>-30.47</v>
      </c>
      <c r="K97" t="n">
        <v>-35.35</v>
      </c>
      <c r="L97" t="n">
        <v>-25.27</v>
      </c>
      <c r="M97" t="n">
        <v>-23.71</v>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756.6</v>
      </c>
      <c r="D98" t="n">
        <v>721.3</v>
      </c>
      <c r="E98" t="n">
        <v>541.6</v>
      </c>
      <c r="F98" t="n">
        <v>692.7</v>
      </c>
      <c r="G98" t="n">
        <v>973.9</v>
      </c>
      <c r="H98" t="n">
        <v>1601</v>
      </c>
      <c r="I98" t="n">
        <v>1927</v>
      </c>
      <c r="J98" t="n">
        <v>1801</v>
      </c>
      <c r="K98" t="n">
        <v>1590</v>
      </c>
      <c r="L98" t="n">
        <v>1634</v>
      </c>
      <c r="M98" t="n">
        <v>1355</v>
      </c>
      <c r="N98" t="n">
        <v>951.7</v>
      </c>
      <c r="O98" t="n">
        <v>495.8</v>
      </c>
      <c r="P98" t="n">
        <v>549.8</v>
      </c>
      <c r="Q98" t="n">
        <v>586.4</v>
      </c>
      <c r="R98" t="n">
        <v>1097</v>
      </c>
      <c r="S98" t="n">
        <v>1016</v>
      </c>
      <c r="T98" t="n">
        <v>978.8</v>
      </c>
      <c r="U98" t="n">
        <v>930.1</v>
      </c>
      <c r="V98" t="n">
        <v>947.1</v>
      </c>
      <c r="W98" t="n">
        <v>767.8</v>
      </c>
    </row>
  </sheetData>
  <pageMargins bottom="1" footer="0.5" header="0.5" left="0.75" right="0.75" top="1"/>
</worksheet>
</file>

<file path=xl/worksheets/sheet33.xml><?xml version="1.0" encoding="utf-8"?>
<worksheet xmlns="http://schemas.openxmlformats.org/spreadsheetml/2006/main">
  <sheetPr>
    <outlinePr summaryBelow="1" summaryRight="1"/>
    <pageSetUpPr/>
  </sheetPr>
  <dimension ref="A1:L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s>
  <sheetData>
    <row r="1">
      <c r="A1" s="1" t="inlineStr">
        <is>
          <t xml:space="preserve">KION GROUP </t>
        </is>
      </c>
      <c r="B1" s="2" t="inlineStr">
        <is>
          <t>WKN: KGX888  ISIN: DE000KGX8881  Symbol:KGX  Typ: Aktie</t>
        </is>
      </c>
      <c r="C1" s="2" t="inlineStr"/>
      <c r="D1" s="2" t="inlineStr"/>
      <c r="E1" s="2" t="inlineStr"/>
      <c r="F1" s="2">
        <f>HYPERLINK("mdax_Stock_Data_EUR.xlsx#INDEX!A1",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+49-611-770-0</t>
        </is>
      </c>
      <c r="G4" t="inlineStr">
        <is>
          <t>17.01.2020</t>
        </is>
      </c>
      <c r="H4" t="inlineStr">
        <is>
          <t>Preliminary Results</t>
        </is>
      </c>
      <c r="J4" t="inlineStr">
        <is>
          <t>Weichai Power</t>
        </is>
      </c>
      <c r="L4" t="inlineStr">
        <is>
          <t>45,00%</t>
        </is>
      </c>
    </row>
    <row r="5">
      <c r="A5" s="5" t="inlineStr">
        <is>
          <t>Ticker</t>
        </is>
      </c>
      <c r="B5" t="inlineStr">
        <is>
          <t>KGX</t>
        </is>
      </c>
      <c r="C5" s="5" t="inlineStr">
        <is>
          <t>Fax</t>
        </is>
      </c>
      <c r="D5" s="5" t="inlineStr"/>
      <c r="E5" t="inlineStr">
        <is>
          <t>+49-611-770-690</t>
        </is>
      </c>
      <c r="G5" t="inlineStr">
        <is>
          <t>03.03.2020</t>
        </is>
      </c>
      <c r="H5" t="inlineStr">
        <is>
          <t>Publication Of Annual Report</t>
        </is>
      </c>
      <c r="J5" t="inlineStr">
        <is>
          <t>BlackRock, Inc.</t>
        </is>
      </c>
      <c r="L5" t="inlineStr">
        <is>
          <t>2,98%</t>
        </is>
      </c>
    </row>
    <row r="6">
      <c r="A6" s="5" t="inlineStr">
        <is>
          <t>Gelistet Seit / Listed Since</t>
        </is>
      </c>
      <c r="B6" t="inlineStr">
        <is>
          <t>28.06.2013</t>
        </is>
      </c>
      <c r="C6" s="5" t="inlineStr">
        <is>
          <t>Internet</t>
        </is>
      </c>
      <c r="D6" s="5" t="inlineStr"/>
      <c r="E6" t="inlineStr">
        <is>
          <t>http://www.kiongroup.com/</t>
        </is>
      </c>
      <c r="G6" t="inlineStr">
        <is>
          <t>28.04.2020</t>
        </is>
      </c>
      <c r="H6" t="inlineStr">
        <is>
          <t>Result Q1</t>
        </is>
      </c>
      <c r="J6" t="inlineStr">
        <is>
          <t>DWS Investment GmbH</t>
        </is>
      </c>
      <c r="L6" t="inlineStr">
        <is>
          <t>5,01%</t>
        </is>
      </c>
    </row>
    <row r="7">
      <c r="A7" s="5" t="inlineStr">
        <is>
          <t>Nominalwert / Nominal Value</t>
        </is>
      </c>
      <c r="B7" t="inlineStr">
        <is>
          <t>-</t>
        </is>
      </c>
      <c r="C7" s="5" t="inlineStr">
        <is>
          <t>E-Mail</t>
        </is>
      </c>
      <c r="D7" s="5" t="inlineStr"/>
      <c r="E7" t="inlineStr">
        <is>
          <t>info@kiongroup.com</t>
        </is>
      </c>
      <c r="G7" t="inlineStr">
        <is>
          <t>12.05.2020</t>
        </is>
      </c>
      <c r="H7" t="inlineStr">
        <is>
          <t>Annual General Meeting (Postponed)</t>
        </is>
      </c>
      <c r="J7" t="inlineStr">
        <is>
          <t>Freefloat</t>
        </is>
      </c>
      <c r="L7" t="inlineStr">
        <is>
          <t>47,01%</t>
        </is>
      </c>
    </row>
    <row r="8">
      <c r="A8" s="5" t="inlineStr">
        <is>
          <t>Land / Country</t>
        </is>
      </c>
      <c r="B8" t="inlineStr">
        <is>
          <t>Deutschland</t>
        </is>
      </c>
      <c r="C8" s="5" t="inlineStr">
        <is>
          <t>Inv. Relations Telefon / Phone</t>
        </is>
      </c>
      <c r="D8" s="5" t="inlineStr"/>
      <c r="E8" t="inlineStr">
        <is>
          <t>+49-611-770-450</t>
        </is>
      </c>
      <c r="G8" t="inlineStr">
        <is>
          <t>30.07.2020</t>
        </is>
      </c>
      <c r="H8" t="inlineStr">
        <is>
          <t>Score Half Year</t>
        </is>
      </c>
    </row>
    <row r="9">
      <c r="A9" s="5" t="inlineStr">
        <is>
          <t>Währung / Currency</t>
        </is>
      </c>
      <c r="B9" t="inlineStr">
        <is>
          <t>EUR</t>
        </is>
      </c>
      <c r="C9" s="5" t="inlineStr">
        <is>
          <t>Inv. Relations E-Mail</t>
        </is>
      </c>
      <c r="D9" s="5" t="inlineStr"/>
      <c r="E9" t="inlineStr">
        <is>
          <t>ir@kiongroup.com</t>
        </is>
      </c>
      <c r="G9" t="inlineStr">
        <is>
          <t>29.10.2020</t>
        </is>
      </c>
      <c r="H9" t="inlineStr">
        <is>
          <t>Q3 Earnings</t>
        </is>
      </c>
    </row>
    <row r="10">
      <c r="A10" s="5" t="inlineStr">
        <is>
          <t>Branche / Industry</t>
        </is>
      </c>
      <c r="B10" t="inlineStr">
        <is>
          <t>Spezialmaschinenbau</t>
        </is>
      </c>
      <c r="C10" s="5" t="inlineStr">
        <is>
          <t>Kontaktperson / Contact Person</t>
        </is>
      </c>
      <c r="D10" s="5" t="inlineStr"/>
      <c r="E10" t="inlineStr">
        <is>
          <t>Dr. Karoline Jung-Senssfelder</t>
        </is>
      </c>
    </row>
    <row r="11">
      <c r="A11" s="5" t="inlineStr">
        <is>
          <t>Sektor / Sector</t>
        </is>
      </c>
      <c r="B11" t="inlineStr">
        <is>
          <t>Industry</t>
        </is>
      </c>
    </row>
    <row r="12">
      <c r="A12" s="5" t="inlineStr">
        <is>
          <t>Typ / Genre</t>
        </is>
      </c>
      <c r="B12" t="inlineStr">
        <is>
          <t>Inhaberaktie</t>
        </is>
      </c>
    </row>
    <row r="13">
      <c r="A13" s="5" t="inlineStr">
        <is>
          <t>Adresse / Address</t>
        </is>
      </c>
      <c r="B13" t="inlineStr">
        <is>
          <t>Kion Group AGAbraham-Lincoln-Straße 21  D-65189 Wiesbaden</t>
        </is>
      </c>
    </row>
    <row r="14">
      <c r="A14" s="5" t="inlineStr">
        <is>
          <t>Management</t>
        </is>
      </c>
      <c r="B14" t="inlineStr">
        <is>
          <t>Gordon Riske, Eike M. Böhm, Anke Groth, Ching Pong Quek</t>
        </is>
      </c>
    </row>
    <row r="15">
      <c r="A15" s="5" t="inlineStr">
        <is>
          <t>Aufsichtsrat / Board</t>
        </is>
      </c>
      <c r="B15" t="inlineStr">
        <is>
          <t>Dr. Michael Macht, Özcan Pancarci, Birgit Behrendt, Stefan Casper, Dr. Alexander Dibelius, Martin Fahrendorf, Jiang Kui, Olaf Kunz, Jörg Milla, Dr. Christina Reuter, Hans Peter Ring, Alexandra Schädler, Dr. Frank Schepp, Tan Xuguang, Claudia Wenzel, Xu Ping</t>
        </is>
      </c>
    </row>
    <row r="16">
      <c r="A16" s="5" t="inlineStr">
        <is>
          <t>Beschreibung</t>
        </is>
      </c>
      <c r="B16" t="inlineStr">
        <is>
          <t>Die KION Group ist ein weltweit führender Anbieter von Gabelstaplern, Lagertechnik und verbundenen Dienstleistungen sowie Supply-Chain-Lösungen. In mehr als 100 Ländern optimiert die KION Group mit ihren Logistik-Lösungen den Material- und Informationsfluss in Fabriken, Lagerhäusern und Vertriebszentren. Der Konzern ist eigenen Angaben zufolge in Europa der größte Hersteller von Flurförderzeugen, weltweit die Nummer Zwei und zudem führender Anbieter von Automatisierungstechnologie. Dematic, das jüngste Mitglied der KION Group, ist ein Spezialist für den automatisierten Materialfluss mit einem umfassenden Angebot an intelligenten Supply-Chain- und Automatisierungslösungen. Egemin Automation bietet Logistikautomatisierung mit besonderer Stärke bei fahrerlosen Transportsystemen (AGV). Die Marken Linde und STILL bedienen den Premium-Markt der Flurförderzeuge, während Baoli sich auf das Economy-Segment konzentriert. Unter ihren regionalen Flurförderzeug-Marken ist Fenwick der größte Material-Handling-Anbieter in Frankreich, OM STILL agiert in Italien und Voltas bedient den indischen Markt. Copyright 2014 FINANCE BASE AG</t>
        </is>
      </c>
    </row>
    <row r="17">
      <c r="A17" s="5" t="inlineStr">
        <is>
          <t>Profile</t>
        </is>
      </c>
      <c r="B17" t="inlineStr">
        <is>
          <t>The KION Group is a leading global supplier of forklift trucks, warehouse trucks and related services and supply chain solutions. In more than 100 countries, the KION Group is optimizing their logistics solutions to material and information flow in factories, warehouses and distribution centers. The Group's own account in Europe's largest manufacturer of industrial trucks, the global number two and also a leading supplier of automation technology. Dematic, the youngest member of the KION Group, a specialist in automated material flow with a comprehensive range of intelligent supply chain and automation solutions. Egemin Automation provides logistic automation with particular strength in automated guided vehicles (AGV). The Linde and STILL brands serve the premium market for industrial trucks, while Baoli focuses on the economy segment. Under its regional truck brands Fenwick is the largest supplier of material-handling products in France, OM STILL operates in Italy and Voltas serves the Indian market.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row>
    <row r="20">
      <c r="A20" s="5" t="inlineStr">
        <is>
          <t>Umsatz</t>
        </is>
      </c>
      <c r="B20" s="5" t="inlineStr">
        <is>
          <t>Revenue</t>
        </is>
      </c>
      <c r="C20" t="n">
        <v>8807</v>
      </c>
      <c r="D20" t="n">
        <v>7996</v>
      </c>
      <c r="E20" t="n">
        <v>7654</v>
      </c>
      <c r="F20" t="n">
        <v>5587</v>
      </c>
      <c r="G20" t="n">
        <v>5098</v>
      </c>
      <c r="H20" t="n">
        <v>4678</v>
      </c>
      <c r="I20" t="n">
        <v>4495</v>
      </c>
      <c r="J20" t="n">
        <v>4727</v>
      </c>
      <c r="K20" t="n">
        <v>4368</v>
      </c>
      <c r="L20" t="n">
        <v>3535</v>
      </c>
    </row>
    <row r="21">
      <c r="A21" s="5" t="inlineStr">
        <is>
          <t>Bruttoergebnis vom Umsatz</t>
        </is>
      </c>
      <c r="B21" s="5" t="inlineStr">
        <is>
          <t>Gross Profit</t>
        </is>
      </c>
      <c r="C21" t="n">
        <v>2332</v>
      </c>
      <c r="D21" t="n">
        <v>2098</v>
      </c>
      <c r="E21" t="n">
        <v>1955</v>
      </c>
      <c r="F21" t="n">
        <v>1553</v>
      </c>
      <c r="G21" t="n">
        <v>1496</v>
      </c>
      <c r="H21" t="n">
        <v>1341</v>
      </c>
      <c r="I21" t="n">
        <v>1239</v>
      </c>
      <c r="J21" t="n">
        <v>1297</v>
      </c>
      <c r="K21" t="n">
        <v>1112</v>
      </c>
      <c r="L21" t="n">
        <v>850.1</v>
      </c>
    </row>
    <row r="22">
      <c r="A22" s="5" t="inlineStr">
        <is>
          <t>Operatives Ergebnis (EBIT)</t>
        </is>
      </c>
      <c r="B22" s="5" t="inlineStr">
        <is>
          <t>EBIT Earning Before Interest &amp; Tax</t>
        </is>
      </c>
      <c r="C22" t="n">
        <v>716.6</v>
      </c>
      <c r="D22" t="n">
        <v>642.8</v>
      </c>
      <c r="E22" t="n">
        <v>549.4</v>
      </c>
      <c r="F22" t="n">
        <v>434.8</v>
      </c>
      <c r="G22" t="n">
        <v>422.8</v>
      </c>
      <c r="H22" t="n">
        <v>347</v>
      </c>
      <c r="I22" t="n">
        <v>374.2</v>
      </c>
      <c r="J22" t="n">
        <v>550.1</v>
      </c>
      <c r="K22" t="n">
        <v>213.2</v>
      </c>
      <c r="L22" t="n">
        <v>34.6</v>
      </c>
    </row>
    <row r="23">
      <c r="A23" s="5" t="inlineStr">
        <is>
          <t>Finanzergebnis</t>
        </is>
      </c>
      <c r="B23" s="5" t="inlineStr">
        <is>
          <t>Financial Result</t>
        </is>
      </c>
      <c r="C23" t="n">
        <v>-95</v>
      </c>
      <c r="D23" t="n">
        <v>-97.5</v>
      </c>
      <c r="E23" t="n">
        <v>-81.09999999999999</v>
      </c>
      <c r="F23" t="n">
        <v>-95.59999999999999</v>
      </c>
      <c r="G23" t="n">
        <v>-92.59999999999999</v>
      </c>
      <c r="H23" t="n">
        <v>-88.7</v>
      </c>
      <c r="I23" t="n">
        <v>-219.9</v>
      </c>
      <c r="J23" t="n">
        <v>-239.5</v>
      </c>
      <c r="K23" t="n">
        <v>-272.1</v>
      </c>
      <c r="L23" t="n">
        <v>-266</v>
      </c>
    </row>
    <row r="24">
      <c r="A24" s="5" t="inlineStr">
        <is>
          <t>Ergebnis vor Steuer (EBT)</t>
        </is>
      </c>
      <c r="B24" s="5" t="inlineStr">
        <is>
          <t>EBT Earning Before Tax</t>
        </is>
      </c>
      <c r="C24" t="n">
        <v>621.6</v>
      </c>
      <c r="D24" t="n">
        <v>545.3</v>
      </c>
      <c r="E24" t="n">
        <v>468.3</v>
      </c>
      <c r="F24" t="n">
        <v>339.2</v>
      </c>
      <c r="G24" t="n">
        <v>330.2</v>
      </c>
      <c r="H24" t="n">
        <v>258.3</v>
      </c>
      <c r="I24" t="n">
        <v>154.3</v>
      </c>
      <c r="J24" t="n">
        <v>310.6</v>
      </c>
      <c r="K24" t="n">
        <v>-58.9</v>
      </c>
      <c r="L24" t="n">
        <v>-231.4</v>
      </c>
    </row>
    <row r="25">
      <c r="A25" s="5" t="inlineStr">
        <is>
          <t>Steuern auf Einkommen und Ertrag</t>
        </is>
      </c>
      <c r="B25" s="5" t="inlineStr">
        <is>
          <t>Taxes on income and earnings</t>
        </is>
      </c>
      <c r="C25" t="n">
        <v>212.8</v>
      </c>
      <c r="D25" t="n">
        <v>166.5</v>
      </c>
      <c r="E25" t="n">
        <v>184.9</v>
      </c>
      <c r="F25" t="n">
        <v>86.2</v>
      </c>
      <c r="G25" t="n">
        <v>132.5</v>
      </c>
      <c r="H25" t="n">
        <v>63.5</v>
      </c>
      <c r="I25" t="n">
        <v>59</v>
      </c>
      <c r="J25" t="n">
        <v>122.1</v>
      </c>
      <c r="K25" t="n">
        <v>49.3</v>
      </c>
      <c r="L25" t="n">
        <v>15</v>
      </c>
    </row>
    <row r="26">
      <c r="A26" s="5" t="inlineStr">
        <is>
          <t>Ergebnis nach Steuer</t>
        </is>
      </c>
      <c r="B26" s="5" t="inlineStr">
        <is>
          <t>Earnings after tax</t>
        </is>
      </c>
      <c r="C26" t="n">
        <v>444.8</v>
      </c>
      <c r="D26" t="n">
        <v>401.6</v>
      </c>
      <c r="E26" t="n">
        <v>426.4</v>
      </c>
      <c r="F26" t="n">
        <v>246.1</v>
      </c>
      <c r="G26" t="n">
        <v>221.1</v>
      </c>
      <c r="H26" t="n">
        <v>178.2</v>
      </c>
      <c r="I26" t="n">
        <v>138.4</v>
      </c>
      <c r="J26" t="n">
        <v>161.1</v>
      </c>
      <c r="K26" t="n">
        <v>-92.90000000000001</v>
      </c>
      <c r="L26" t="n">
        <v>-196.7</v>
      </c>
    </row>
    <row r="27">
      <c r="A27" s="5" t="inlineStr">
        <is>
          <t>Minderheitenanteil</t>
        </is>
      </c>
      <c r="B27" s="5" t="inlineStr">
        <is>
          <t>Minority Share</t>
        </is>
      </c>
      <c r="C27" t="n">
        <v>10</v>
      </c>
      <c r="D27" t="n">
        <v>-1.8</v>
      </c>
      <c r="E27" t="n">
        <v>-1.6</v>
      </c>
      <c r="F27" t="n">
        <v>-0.5</v>
      </c>
      <c r="G27" t="n">
        <v>-3.9</v>
      </c>
      <c r="H27" t="n">
        <v>-1.6</v>
      </c>
      <c r="I27" t="n">
        <v>0.4</v>
      </c>
      <c r="J27" t="n">
        <v>-2.1</v>
      </c>
      <c r="K27" t="n">
        <v>-2.2</v>
      </c>
      <c r="L27" t="n">
        <v>-2</v>
      </c>
    </row>
    <row r="28">
      <c r="A28" s="5" t="inlineStr">
        <is>
          <t>Jahresüberschuss/-fehlbetrag</t>
        </is>
      </c>
      <c r="B28" s="5" t="inlineStr">
        <is>
          <t>Net Profit</t>
        </is>
      </c>
      <c r="C28" t="n">
        <v>454.8</v>
      </c>
      <c r="D28" t="n">
        <v>399.9</v>
      </c>
      <c r="E28" t="n">
        <v>424.8</v>
      </c>
      <c r="F28" t="n">
        <v>245.5</v>
      </c>
      <c r="G28" t="n">
        <v>217.1</v>
      </c>
      <c r="H28" t="n">
        <v>176.7</v>
      </c>
      <c r="I28" t="n">
        <v>138.8</v>
      </c>
      <c r="J28" t="n">
        <v>159</v>
      </c>
      <c r="K28" t="n">
        <v>-95.09999999999999</v>
      </c>
      <c r="L28" t="n">
        <v>-198.7</v>
      </c>
    </row>
    <row r="29">
      <c r="A29" s="5" t="inlineStr">
        <is>
          <t>Summe Umlaufvermögen</t>
        </is>
      </c>
      <c r="B29" s="5" t="inlineStr">
        <is>
          <t>Current Assets</t>
        </is>
      </c>
      <c r="C29" t="n">
        <v>3069</v>
      </c>
      <c r="D29" t="n">
        <v>2818</v>
      </c>
      <c r="E29" t="n">
        <v>2482</v>
      </c>
      <c r="F29" t="n">
        <v>2355</v>
      </c>
      <c r="G29" t="n">
        <v>1630</v>
      </c>
      <c r="H29" t="n">
        <v>1604</v>
      </c>
      <c r="I29" t="n">
        <v>1591</v>
      </c>
      <c r="J29" t="n">
        <v>1982</v>
      </c>
      <c r="K29" t="n">
        <v>1906</v>
      </c>
      <c r="L29" t="n">
        <v>1654</v>
      </c>
    </row>
    <row r="30">
      <c r="A30" s="5" t="inlineStr">
        <is>
          <t>Summe Anlagevermögen</t>
        </is>
      </c>
      <c r="B30" s="5" t="inlineStr">
        <is>
          <t>Fixed Assets</t>
        </is>
      </c>
      <c r="C30" t="n">
        <v>10696</v>
      </c>
      <c r="D30" t="n">
        <v>10151</v>
      </c>
      <c r="E30" t="n">
        <v>8747</v>
      </c>
      <c r="F30" t="n">
        <v>9005</v>
      </c>
      <c r="G30" t="n">
        <v>4810</v>
      </c>
      <c r="H30" t="n">
        <v>4525</v>
      </c>
      <c r="I30" t="n">
        <v>4436</v>
      </c>
      <c r="J30" t="n">
        <v>4231</v>
      </c>
      <c r="K30" t="n">
        <v>4161</v>
      </c>
      <c r="L30" t="n">
        <v>4105</v>
      </c>
    </row>
    <row r="31">
      <c r="A31" s="5" t="inlineStr">
        <is>
          <t>Summe Aktiva</t>
        </is>
      </c>
      <c r="B31" s="5" t="inlineStr">
        <is>
          <t>Total Assets</t>
        </is>
      </c>
      <c r="C31" t="n">
        <v>13765</v>
      </c>
      <c r="D31" t="n">
        <v>12969</v>
      </c>
      <c r="E31" t="n">
        <v>11228</v>
      </c>
      <c r="F31" t="n">
        <v>11359</v>
      </c>
      <c r="G31" t="n">
        <v>6440</v>
      </c>
      <c r="H31" t="n">
        <v>6129</v>
      </c>
      <c r="I31" t="n">
        <v>6026</v>
      </c>
      <c r="J31" t="n">
        <v>6213</v>
      </c>
      <c r="K31" t="n">
        <v>6066</v>
      </c>
      <c r="L31" t="n">
        <v>5759</v>
      </c>
    </row>
    <row r="32">
      <c r="A32" s="5" t="inlineStr">
        <is>
          <t>Summe kurzfristiges Fremdkapital</t>
        </is>
      </c>
      <c r="B32" s="5" t="inlineStr">
        <is>
          <t>Short-Term Debt</t>
        </is>
      </c>
      <c r="C32" t="n">
        <v>3929</v>
      </c>
      <c r="D32" t="n">
        <v>3665</v>
      </c>
      <c r="E32" t="n">
        <v>2850</v>
      </c>
      <c r="F32" t="n">
        <v>2673</v>
      </c>
      <c r="G32" t="n">
        <v>1732</v>
      </c>
      <c r="H32" t="n">
        <v>1793</v>
      </c>
      <c r="I32" t="n">
        <v>1707</v>
      </c>
      <c r="J32" t="n">
        <v>1624</v>
      </c>
      <c r="K32" t="n">
        <v>1711</v>
      </c>
      <c r="L32" t="n">
        <v>1359</v>
      </c>
    </row>
    <row r="33">
      <c r="A33" s="5" t="inlineStr">
        <is>
          <t>Summe langfristiges Fremdkapital</t>
        </is>
      </c>
      <c r="B33" s="5" t="inlineStr">
        <is>
          <t>Long-Term Debt</t>
        </is>
      </c>
      <c r="C33" t="n">
        <v>6278</v>
      </c>
      <c r="D33" t="n">
        <v>5999</v>
      </c>
      <c r="E33" t="n">
        <v>5230</v>
      </c>
      <c r="F33" t="n">
        <v>6152</v>
      </c>
      <c r="G33" t="n">
        <v>2860</v>
      </c>
      <c r="H33" t="n">
        <v>2688</v>
      </c>
      <c r="I33" t="n">
        <v>2710</v>
      </c>
      <c r="J33" t="n">
        <v>3929</v>
      </c>
      <c r="K33" t="n">
        <v>4843</v>
      </c>
      <c r="L33" t="n">
        <v>4800</v>
      </c>
    </row>
    <row r="34">
      <c r="A34" s="5" t="inlineStr">
        <is>
          <t>Summe Fremdkapital</t>
        </is>
      </c>
      <c r="B34" s="5" t="inlineStr">
        <is>
          <t>Total Liabilities</t>
        </is>
      </c>
      <c r="C34" t="n">
        <v>10207</v>
      </c>
      <c r="D34" t="n">
        <v>9664</v>
      </c>
      <c r="E34" t="n">
        <v>8080</v>
      </c>
      <c r="F34" t="n">
        <v>8824</v>
      </c>
      <c r="G34" t="n">
        <v>4592</v>
      </c>
      <c r="H34" t="n">
        <v>4481</v>
      </c>
      <c r="I34" t="n">
        <v>4416</v>
      </c>
      <c r="J34" t="n">
        <v>5553</v>
      </c>
      <c r="K34" t="n">
        <v>6554</v>
      </c>
      <c r="L34" t="n">
        <v>6159</v>
      </c>
    </row>
    <row r="35">
      <c r="A35" s="5" t="inlineStr">
        <is>
          <t>Minderheitenanteil</t>
        </is>
      </c>
      <c r="B35" s="5" t="inlineStr">
        <is>
          <t>Minority Share</t>
        </is>
      </c>
      <c r="C35" t="n">
        <v>-9.199999999999999</v>
      </c>
      <c r="D35" t="n">
        <v>3.3</v>
      </c>
      <c r="E35" t="n">
        <v>4.4</v>
      </c>
      <c r="F35" t="n">
        <v>5.7</v>
      </c>
      <c r="G35" t="n">
        <v>7.7</v>
      </c>
      <c r="H35" t="n">
        <v>5.3</v>
      </c>
      <c r="I35" t="n">
        <v>5</v>
      </c>
      <c r="J35" t="n">
        <v>6.2</v>
      </c>
      <c r="K35" t="n">
        <v>7.1</v>
      </c>
      <c r="L35" t="n">
        <v>7.1</v>
      </c>
    </row>
    <row r="36">
      <c r="A36" s="5" t="inlineStr">
        <is>
          <t>Summe Eigenkapital</t>
        </is>
      </c>
      <c r="B36" s="5" t="inlineStr">
        <is>
          <t>Equity</t>
        </is>
      </c>
      <c r="C36" t="n">
        <v>3568</v>
      </c>
      <c r="D36" t="n">
        <v>3302</v>
      </c>
      <c r="E36" t="n">
        <v>3144</v>
      </c>
      <c r="F36" t="n">
        <v>2529</v>
      </c>
      <c r="G36" t="n">
        <v>1841</v>
      </c>
      <c r="H36" t="n">
        <v>1642</v>
      </c>
      <c r="I36" t="n">
        <v>1605</v>
      </c>
      <c r="J36" t="n">
        <v>654.1</v>
      </c>
      <c r="K36" t="n">
        <v>-494.7</v>
      </c>
      <c r="L36" t="n">
        <v>-407</v>
      </c>
    </row>
    <row r="37">
      <c r="A37" s="5" t="inlineStr">
        <is>
          <t>Summe Passiva</t>
        </is>
      </c>
      <c r="B37" s="5" t="inlineStr">
        <is>
          <t>Liabilities &amp; Shareholder Equity</t>
        </is>
      </c>
      <c r="C37" t="n">
        <v>13765</v>
      </c>
      <c r="D37" t="n">
        <v>12969</v>
      </c>
      <c r="E37" t="n">
        <v>11228</v>
      </c>
      <c r="F37" t="n">
        <v>11359</v>
      </c>
      <c r="G37" t="n">
        <v>6440</v>
      </c>
      <c r="H37" t="n">
        <v>6129</v>
      </c>
      <c r="I37" t="n">
        <v>6026</v>
      </c>
      <c r="J37" t="n">
        <v>6213</v>
      </c>
      <c r="K37" t="n">
        <v>6066</v>
      </c>
      <c r="L37" t="n">
        <v>5759</v>
      </c>
    </row>
    <row r="38">
      <c r="A38" s="5" t="inlineStr">
        <is>
          <t>Mio.Aktien im Umlauf</t>
        </is>
      </c>
      <c r="B38" s="5" t="inlineStr">
        <is>
          <t>Million shares outstanding</t>
        </is>
      </c>
      <c r="C38" t="inlineStr">
        <is>
          <t>-</t>
        </is>
      </c>
      <c r="D38" t="n">
        <v>118.09</v>
      </c>
      <c r="E38" t="n">
        <v>118.09</v>
      </c>
      <c r="F38" t="n">
        <v>108.79</v>
      </c>
      <c r="G38" t="n">
        <v>98.90000000000001</v>
      </c>
      <c r="H38" t="n">
        <v>98.90000000000001</v>
      </c>
      <c r="I38" t="n">
        <v>98.90000000000001</v>
      </c>
      <c r="J38" t="inlineStr">
        <is>
          <t>-</t>
        </is>
      </c>
      <c r="K38" t="inlineStr">
        <is>
          <t>-</t>
        </is>
      </c>
      <c r="L38" t="inlineStr">
        <is>
          <t>-</t>
        </is>
      </c>
    </row>
    <row r="39">
      <c r="A39" s="5" t="inlineStr">
        <is>
          <t>Gezeichnetes Kapital (in Mio.)</t>
        </is>
      </c>
      <c r="B39" s="5" t="inlineStr">
        <is>
          <t>Subscribed Capital in M</t>
        </is>
      </c>
      <c r="C39" t="inlineStr">
        <is>
          <t>-</t>
        </is>
      </c>
      <c r="D39" t="n">
        <v>117.9</v>
      </c>
      <c r="E39" t="n">
        <v>118.1</v>
      </c>
      <c r="F39" t="n">
        <v>108.8</v>
      </c>
      <c r="G39" t="n">
        <v>98.90000000000001</v>
      </c>
      <c r="H39" t="n">
        <v>98.90000000000001</v>
      </c>
      <c r="I39" t="n">
        <v>98.90000000000001</v>
      </c>
      <c r="J39" t="inlineStr">
        <is>
          <t>-</t>
        </is>
      </c>
      <c r="K39" t="inlineStr">
        <is>
          <t>-</t>
        </is>
      </c>
      <c r="L39" t="inlineStr">
        <is>
          <t>-</t>
        </is>
      </c>
    </row>
    <row r="40">
      <c r="A40" s="5" t="inlineStr">
        <is>
          <t>Ergebnis je Aktie (brutto)</t>
        </is>
      </c>
      <c r="B40" s="5" t="inlineStr">
        <is>
          <t>Earnings per share</t>
        </is>
      </c>
      <c r="C40" t="inlineStr">
        <is>
          <t>-</t>
        </is>
      </c>
      <c r="D40" t="n">
        <v>4.62</v>
      </c>
      <c r="E40" t="n">
        <v>3.97</v>
      </c>
      <c r="F40" t="n">
        <v>3.12</v>
      </c>
      <c r="G40" t="n">
        <v>3.34</v>
      </c>
      <c r="H40" t="n">
        <v>2.61</v>
      </c>
      <c r="I40" t="n">
        <v>1.56</v>
      </c>
      <c r="J40" t="inlineStr">
        <is>
          <t>-</t>
        </is>
      </c>
      <c r="K40" t="inlineStr">
        <is>
          <t>-</t>
        </is>
      </c>
      <c r="L40" t="inlineStr">
        <is>
          <t>-</t>
        </is>
      </c>
    </row>
    <row r="41">
      <c r="A41" s="5" t="inlineStr">
        <is>
          <t>Ergebnis je Aktie (unverwässert)</t>
        </is>
      </c>
      <c r="B41" s="5" t="inlineStr">
        <is>
          <t>Basic Earnings per share</t>
        </is>
      </c>
      <c r="C41" t="n">
        <v>3.86</v>
      </c>
      <c r="D41" t="n">
        <v>3.39</v>
      </c>
      <c r="E41" t="n">
        <v>3.72</v>
      </c>
      <c r="F41" t="n">
        <v>2.38</v>
      </c>
      <c r="G41" t="n">
        <v>2.2</v>
      </c>
      <c r="H41" t="n">
        <v>1.79</v>
      </c>
      <c r="I41" t="n">
        <v>1.69</v>
      </c>
      <c r="J41" t="inlineStr">
        <is>
          <t>-</t>
        </is>
      </c>
      <c r="K41" t="inlineStr">
        <is>
          <t>-</t>
        </is>
      </c>
      <c r="L41" t="inlineStr">
        <is>
          <t>-</t>
        </is>
      </c>
    </row>
    <row r="42">
      <c r="A42" s="5" t="inlineStr">
        <is>
          <t>Ergebnis je Aktie (verwässert)</t>
        </is>
      </c>
      <c r="B42" s="5" t="inlineStr">
        <is>
          <t>Diluted Earnings per share</t>
        </is>
      </c>
      <c r="C42" t="n">
        <v>3.86</v>
      </c>
      <c r="D42" t="n">
        <v>3.39</v>
      </c>
      <c r="E42" t="n">
        <v>3.71</v>
      </c>
      <c r="F42" t="n">
        <v>2.38</v>
      </c>
      <c r="G42" t="n">
        <v>2.2</v>
      </c>
      <c r="H42" t="n">
        <v>1.79</v>
      </c>
      <c r="I42" t="n">
        <v>1.69</v>
      </c>
      <c r="J42" t="inlineStr">
        <is>
          <t>-</t>
        </is>
      </c>
      <c r="K42" t="inlineStr">
        <is>
          <t>-</t>
        </is>
      </c>
      <c r="L42" t="inlineStr">
        <is>
          <t>-</t>
        </is>
      </c>
    </row>
    <row r="43">
      <c r="A43" s="5" t="inlineStr">
        <is>
          <t>Dividende je Aktie</t>
        </is>
      </c>
      <c r="B43" s="5" t="inlineStr">
        <is>
          <t>Dividend per share</t>
        </is>
      </c>
      <c r="C43" t="inlineStr">
        <is>
          <t>-</t>
        </is>
      </c>
      <c r="D43" t="n">
        <v>1.2</v>
      </c>
      <c r="E43" t="n">
        <v>0.99</v>
      </c>
      <c r="F43" t="n">
        <v>0.8</v>
      </c>
      <c r="G43" t="n">
        <v>0.77</v>
      </c>
      <c r="H43" t="n">
        <v>0.55</v>
      </c>
      <c r="I43" t="n">
        <v>0.35</v>
      </c>
      <c r="J43" t="inlineStr">
        <is>
          <t>-</t>
        </is>
      </c>
      <c r="K43" t="inlineStr">
        <is>
          <t>-</t>
        </is>
      </c>
      <c r="L43" t="inlineStr">
        <is>
          <t>-</t>
        </is>
      </c>
    </row>
    <row r="44">
      <c r="A44" s="5" t="inlineStr">
        <is>
          <t>Dividendenausschüttung in Mio</t>
        </is>
      </c>
      <c r="B44" s="5" t="inlineStr">
        <is>
          <t>Dividend Payment in M</t>
        </is>
      </c>
      <c r="C44" t="inlineStr">
        <is>
          <t>-</t>
        </is>
      </c>
      <c r="D44" t="n">
        <v>141.5</v>
      </c>
      <c r="E44" t="n">
        <v>116.7</v>
      </c>
      <c r="F44" t="n">
        <v>86.90000000000001</v>
      </c>
      <c r="G44" t="n">
        <v>76</v>
      </c>
      <c r="H44" t="n">
        <v>54.3</v>
      </c>
      <c r="I44" t="n">
        <v>34.5</v>
      </c>
      <c r="J44" t="inlineStr">
        <is>
          <t>-</t>
        </is>
      </c>
      <c r="K44" t="inlineStr">
        <is>
          <t>-</t>
        </is>
      </c>
      <c r="L44" t="inlineStr">
        <is>
          <t>-</t>
        </is>
      </c>
    </row>
    <row r="45">
      <c r="A45" s="5" t="inlineStr">
        <is>
          <t>Umsatz je Aktie</t>
        </is>
      </c>
      <c r="B45" s="5" t="inlineStr">
        <is>
          <t>Revenue per share</t>
        </is>
      </c>
      <c r="C45" t="inlineStr">
        <is>
          <t>-</t>
        </is>
      </c>
      <c r="D45" t="n">
        <v>67.70999999999999</v>
      </c>
      <c r="E45" t="n">
        <v>64.81</v>
      </c>
      <c r="F45" t="n">
        <v>51.36</v>
      </c>
      <c r="G45" t="n">
        <v>51.55</v>
      </c>
      <c r="H45" t="n">
        <v>47.3</v>
      </c>
      <c r="I45" t="n">
        <v>45.45</v>
      </c>
      <c r="J45" t="inlineStr">
        <is>
          <t>-</t>
        </is>
      </c>
      <c r="K45" t="inlineStr">
        <is>
          <t>-</t>
        </is>
      </c>
      <c r="L45" t="inlineStr">
        <is>
          <t>-</t>
        </is>
      </c>
    </row>
    <row r="46">
      <c r="A46" s="5" t="inlineStr">
        <is>
          <t>Buchwert je Aktie</t>
        </is>
      </c>
      <c r="B46" s="5" t="inlineStr">
        <is>
          <t>Book value per share</t>
        </is>
      </c>
      <c r="C46" t="inlineStr">
        <is>
          <t>-</t>
        </is>
      </c>
      <c r="D46" t="n">
        <v>27.99</v>
      </c>
      <c r="E46" t="n">
        <v>26.66</v>
      </c>
      <c r="F46" t="n">
        <v>23.3</v>
      </c>
      <c r="G46" t="n">
        <v>18.69</v>
      </c>
      <c r="H46" t="n">
        <v>16.65</v>
      </c>
      <c r="I46" t="n">
        <v>16.28</v>
      </c>
      <c r="J46" t="inlineStr">
        <is>
          <t>-</t>
        </is>
      </c>
      <c r="K46" t="inlineStr">
        <is>
          <t>-</t>
        </is>
      </c>
      <c r="L46" t="inlineStr">
        <is>
          <t>-</t>
        </is>
      </c>
    </row>
    <row r="47">
      <c r="A47" s="5" t="inlineStr">
        <is>
          <t>Cashflow je Aktie</t>
        </is>
      </c>
      <c r="B47" s="5" t="inlineStr">
        <is>
          <t>Cashflow per share</t>
        </is>
      </c>
      <c r="C47" t="inlineStr">
        <is>
          <t>-</t>
        </is>
      </c>
      <c r="D47" t="n">
        <v>6.48</v>
      </c>
      <c r="E47" t="n">
        <v>5.21</v>
      </c>
      <c r="F47" t="n">
        <v>3.81</v>
      </c>
      <c r="G47" t="n">
        <v>6.85</v>
      </c>
      <c r="H47" t="n">
        <v>6.11</v>
      </c>
      <c r="I47" t="n">
        <v>3.4</v>
      </c>
      <c r="J47" t="inlineStr">
        <is>
          <t>-</t>
        </is>
      </c>
      <c r="K47" t="inlineStr">
        <is>
          <t>-</t>
        </is>
      </c>
      <c r="L47" t="inlineStr">
        <is>
          <t>-</t>
        </is>
      </c>
    </row>
    <row r="48">
      <c r="A48" s="5" t="inlineStr">
        <is>
          <t>Bilanzsumme je Aktie</t>
        </is>
      </c>
      <c r="B48" s="5" t="inlineStr">
        <is>
          <t>Total assets per share</t>
        </is>
      </c>
      <c r="C48" t="inlineStr">
        <is>
          <t>-</t>
        </is>
      </c>
      <c r="D48" t="n">
        <v>109.82</v>
      </c>
      <c r="E48" t="n">
        <v>95.08</v>
      </c>
      <c r="F48" t="n">
        <v>104.41</v>
      </c>
      <c r="G48" t="n">
        <v>65.12</v>
      </c>
      <c r="H48" t="n">
        <v>61.97</v>
      </c>
      <c r="I48" t="n">
        <v>60.93</v>
      </c>
      <c r="J48" t="inlineStr">
        <is>
          <t>-</t>
        </is>
      </c>
      <c r="K48" t="inlineStr">
        <is>
          <t>-</t>
        </is>
      </c>
      <c r="L48" t="inlineStr">
        <is>
          <t>-</t>
        </is>
      </c>
    </row>
    <row r="49">
      <c r="A49" s="5" t="inlineStr">
        <is>
          <t>Personal am Ende des Jahres</t>
        </is>
      </c>
      <c r="B49" s="5" t="inlineStr">
        <is>
          <t>Staff at the end of year</t>
        </is>
      </c>
      <c r="C49" t="n">
        <v>34604</v>
      </c>
      <c r="D49" t="n">
        <v>33128</v>
      </c>
      <c r="E49" t="n">
        <v>31608</v>
      </c>
      <c r="F49" t="n">
        <v>30544</v>
      </c>
      <c r="G49" t="n">
        <v>23506</v>
      </c>
      <c r="H49" t="n">
        <v>22669</v>
      </c>
      <c r="I49" t="n">
        <v>22273</v>
      </c>
      <c r="J49" t="n">
        <v>21215</v>
      </c>
      <c r="K49" t="n">
        <v>21862</v>
      </c>
      <c r="L49" t="n">
        <v>19968</v>
      </c>
    </row>
    <row r="50">
      <c r="A50" s="5" t="inlineStr">
        <is>
          <t>Personalaufwand in Mio. EUR</t>
        </is>
      </c>
      <c r="B50" s="5" t="inlineStr">
        <is>
          <t>Personnel expenses in M</t>
        </is>
      </c>
      <c r="C50" t="inlineStr">
        <is>
          <t>-</t>
        </is>
      </c>
      <c r="D50" t="n">
        <v>2100</v>
      </c>
      <c r="E50" t="n">
        <v>1990</v>
      </c>
      <c r="F50" t="n">
        <v>1520</v>
      </c>
      <c r="G50" t="n">
        <v>1352</v>
      </c>
      <c r="H50" t="n">
        <v>1232</v>
      </c>
      <c r="I50" t="n">
        <v>1144</v>
      </c>
      <c r="J50" t="n">
        <v>1203</v>
      </c>
      <c r="K50" t="n">
        <v>1064</v>
      </c>
      <c r="L50" t="n">
        <v>968</v>
      </c>
    </row>
    <row r="51">
      <c r="A51" s="5" t="inlineStr">
        <is>
          <t>Aufwand je Mitarbeiter in EUR</t>
        </is>
      </c>
      <c r="B51" s="5" t="inlineStr">
        <is>
          <t>Effort per employee</t>
        </is>
      </c>
      <c r="C51" t="inlineStr">
        <is>
          <t>-</t>
        </is>
      </c>
      <c r="D51" t="n">
        <v>63397</v>
      </c>
      <c r="E51" t="n">
        <v>62949</v>
      </c>
      <c r="F51" t="n">
        <v>49774</v>
      </c>
      <c r="G51" t="n">
        <v>57504</v>
      </c>
      <c r="H51" t="n">
        <v>54343</v>
      </c>
      <c r="I51" t="n">
        <v>51354</v>
      </c>
      <c r="J51" t="n">
        <v>56705</v>
      </c>
      <c r="K51" t="n">
        <v>48669</v>
      </c>
      <c r="L51" t="n">
        <v>48478</v>
      </c>
    </row>
    <row r="52">
      <c r="A52" s="5" t="inlineStr">
        <is>
          <t>Umsatz je Mitarbeiter in EUR</t>
        </is>
      </c>
      <c r="B52" s="5" t="inlineStr">
        <is>
          <t>Turnover per employee</t>
        </is>
      </c>
      <c r="C52" t="n">
        <v>254494</v>
      </c>
      <c r="D52" t="n">
        <v>241358</v>
      </c>
      <c r="E52" t="n">
        <v>242141</v>
      </c>
      <c r="F52" t="n">
        <v>182923</v>
      </c>
      <c r="G52" t="n">
        <v>216877</v>
      </c>
      <c r="H52" t="n">
        <v>206357</v>
      </c>
      <c r="I52" t="n">
        <v>201796</v>
      </c>
      <c r="J52" t="n">
        <v>222798</v>
      </c>
      <c r="K52" t="n">
        <v>199817</v>
      </c>
      <c r="L52" t="n">
        <v>177007</v>
      </c>
    </row>
    <row r="53">
      <c r="A53" s="5" t="inlineStr">
        <is>
          <t>Bruttoergebnis je Mitarbeiter in EUR</t>
        </is>
      </c>
      <c r="B53" s="5" t="inlineStr">
        <is>
          <t>Gross Profit per employee</t>
        </is>
      </c>
      <c r="C53" t="n">
        <v>67388</v>
      </c>
      <c r="D53" t="n">
        <v>63318</v>
      </c>
      <c r="E53" t="n">
        <v>61836</v>
      </c>
      <c r="F53" t="n">
        <v>50832</v>
      </c>
      <c r="G53" t="n">
        <v>63652</v>
      </c>
      <c r="H53" t="n">
        <v>59134</v>
      </c>
      <c r="I53" t="n">
        <v>55646</v>
      </c>
      <c r="J53" t="n">
        <v>61127</v>
      </c>
      <c r="K53" t="n">
        <v>50865</v>
      </c>
      <c r="L53" t="n">
        <v>42573</v>
      </c>
    </row>
    <row r="54">
      <c r="A54" s="5" t="inlineStr">
        <is>
          <t>Gewinn je Mitarbeiter in EUR</t>
        </is>
      </c>
      <c r="B54" s="5" t="inlineStr">
        <is>
          <t>Earnings per employee</t>
        </is>
      </c>
      <c r="C54" t="n">
        <v>13143</v>
      </c>
      <c r="D54" t="n">
        <v>12071</v>
      </c>
      <c r="E54" t="n">
        <v>13440</v>
      </c>
      <c r="F54" t="n">
        <v>8038</v>
      </c>
      <c r="G54" t="n">
        <v>9236</v>
      </c>
      <c r="H54" t="n">
        <v>7795</v>
      </c>
      <c r="I54" t="n">
        <v>6232</v>
      </c>
      <c r="J54" t="n">
        <v>7495</v>
      </c>
      <c r="K54" t="n">
        <v>-4350</v>
      </c>
      <c r="L54" t="n">
        <v>-9951</v>
      </c>
    </row>
    <row r="55">
      <c r="A55" s="5" t="inlineStr">
        <is>
          <t>KGV (Kurs/Gewinn)</t>
        </is>
      </c>
      <c r="B55" s="5" t="inlineStr">
        <is>
          <t>PE (price/earnings)</t>
        </is>
      </c>
      <c r="C55" t="n">
        <v>16.1</v>
      </c>
      <c r="D55" t="n">
        <v>13.1</v>
      </c>
      <c r="E55" t="n">
        <v>19.4</v>
      </c>
      <c r="F55" t="n">
        <v>22.2</v>
      </c>
      <c r="G55" t="n">
        <v>21</v>
      </c>
      <c r="H55" t="n">
        <v>17.8</v>
      </c>
      <c r="I55" t="n">
        <v>18.3</v>
      </c>
      <c r="J55" t="inlineStr">
        <is>
          <t>-</t>
        </is>
      </c>
      <c r="K55" t="inlineStr">
        <is>
          <t>-</t>
        </is>
      </c>
      <c r="L55" t="inlineStr">
        <is>
          <t>-</t>
        </is>
      </c>
    </row>
    <row r="56">
      <c r="A56" s="5" t="inlineStr">
        <is>
          <t>KUV (Kurs/Umsatz)</t>
        </is>
      </c>
      <c r="B56" s="5" t="inlineStr">
        <is>
          <t>PS (price/sales)</t>
        </is>
      </c>
      <c r="C56" t="inlineStr">
        <is>
          <t>-</t>
        </is>
      </c>
      <c r="D56" t="n">
        <v>0.66</v>
      </c>
      <c r="E56" t="n">
        <v>1.11</v>
      </c>
      <c r="F56" t="n">
        <v>1.03</v>
      </c>
      <c r="G56" t="n">
        <v>0.89</v>
      </c>
      <c r="H56" t="n">
        <v>0.67</v>
      </c>
      <c r="I56" t="n">
        <v>0.68</v>
      </c>
      <c r="J56" t="inlineStr">
        <is>
          <t>-</t>
        </is>
      </c>
      <c r="K56" t="inlineStr">
        <is>
          <t>-</t>
        </is>
      </c>
      <c r="L56" t="inlineStr">
        <is>
          <t>-</t>
        </is>
      </c>
    </row>
    <row r="57">
      <c r="A57" s="5" t="inlineStr">
        <is>
          <t>KBV (Kurs/Buchwert)</t>
        </is>
      </c>
      <c r="B57" s="5" t="inlineStr">
        <is>
          <t>PB (price/book value)</t>
        </is>
      </c>
      <c r="C57" t="inlineStr">
        <is>
          <t>-</t>
        </is>
      </c>
      <c r="D57" t="n">
        <v>1.59</v>
      </c>
      <c r="E57" t="n">
        <v>2.71</v>
      </c>
      <c r="F57" t="n">
        <v>2.27</v>
      </c>
      <c r="G57" t="n">
        <v>2.48</v>
      </c>
      <c r="H57" t="n">
        <v>1.92</v>
      </c>
      <c r="I57" t="n">
        <v>1.9</v>
      </c>
      <c r="J57" t="inlineStr">
        <is>
          <t>-</t>
        </is>
      </c>
      <c r="K57" t="inlineStr">
        <is>
          <t>-</t>
        </is>
      </c>
      <c r="L57" t="inlineStr">
        <is>
          <t>-</t>
        </is>
      </c>
    </row>
    <row r="58">
      <c r="A58" s="5" t="inlineStr">
        <is>
          <t>KCV (Kurs/Cashflow)</t>
        </is>
      </c>
      <c r="B58" s="5" t="inlineStr">
        <is>
          <t>PC (price/cashflow)</t>
        </is>
      </c>
      <c r="C58" t="inlineStr">
        <is>
          <t>-</t>
        </is>
      </c>
      <c r="D58" t="n">
        <v>6.86</v>
      </c>
      <c r="E58" t="n">
        <v>13.82</v>
      </c>
      <c r="F58" t="n">
        <v>13.84</v>
      </c>
      <c r="G58" t="n">
        <v>6.73</v>
      </c>
      <c r="H58" t="n">
        <v>5.22</v>
      </c>
      <c r="I58" t="n">
        <v>9.1</v>
      </c>
      <c r="J58" t="inlineStr">
        <is>
          <t>-</t>
        </is>
      </c>
      <c r="K58" t="inlineStr">
        <is>
          <t>-</t>
        </is>
      </c>
      <c r="L58" t="inlineStr">
        <is>
          <t>-</t>
        </is>
      </c>
    </row>
    <row r="59">
      <c r="A59" s="5" t="inlineStr">
        <is>
          <t>Dividendenrendite in %</t>
        </is>
      </c>
      <c r="B59" s="5" t="inlineStr">
        <is>
          <t>Dividend Yield in %</t>
        </is>
      </c>
      <c r="C59" t="inlineStr">
        <is>
          <t>-</t>
        </is>
      </c>
      <c r="D59" t="n">
        <v>2.7</v>
      </c>
      <c r="E59" t="n">
        <v>1.37</v>
      </c>
      <c r="F59" t="n">
        <v>1.52</v>
      </c>
      <c r="G59" t="n">
        <v>1.67</v>
      </c>
      <c r="H59" t="n">
        <v>1.73</v>
      </c>
      <c r="I59" t="n">
        <v>1.13</v>
      </c>
      <c r="J59" t="inlineStr">
        <is>
          <t>-</t>
        </is>
      </c>
      <c r="K59" t="inlineStr">
        <is>
          <t>-</t>
        </is>
      </c>
      <c r="L59" t="inlineStr">
        <is>
          <t>-</t>
        </is>
      </c>
    </row>
    <row r="60">
      <c r="A60" s="5" t="inlineStr">
        <is>
          <t>Gewinnrendite in %</t>
        </is>
      </c>
      <c r="B60" s="5" t="inlineStr">
        <is>
          <t>Return on profit in %</t>
        </is>
      </c>
      <c r="C60" t="n">
        <v>6.2</v>
      </c>
      <c r="D60" t="n">
        <v>7.6</v>
      </c>
      <c r="E60" t="n">
        <v>5.2</v>
      </c>
      <c r="F60" t="n">
        <v>4.5</v>
      </c>
      <c r="G60" t="n">
        <v>4.8</v>
      </c>
      <c r="H60" t="n">
        <v>5.6</v>
      </c>
      <c r="I60" t="n">
        <v>5.5</v>
      </c>
      <c r="J60" t="inlineStr">
        <is>
          <t>-</t>
        </is>
      </c>
      <c r="K60" t="inlineStr">
        <is>
          <t>-</t>
        </is>
      </c>
      <c r="L60" t="inlineStr">
        <is>
          <t>-</t>
        </is>
      </c>
    </row>
    <row r="61">
      <c r="A61" s="5" t="inlineStr">
        <is>
          <t>Eigenkapitalrendite in %</t>
        </is>
      </c>
      <c r="B61" s="5" t="inlineStr">
        <is>
          <t>Return on Equity in %</t>
        </is>
      </c>
      <c r="C61" t="n">
        <v>12.78</v>
      </c>
      <c r="D61" t="n">
        <v>12.1</v>
      </c>
      <c r="E61" t="n">
        <v>13.49</v>
      </c>
      <c r="F61" t="n">
        <v>9.68</v>
      </c>
      <c r="G61" t="n">
        <v>11.74</v>
      </c>
      <c r="H61" t="n">
        <v>10.73</v>
      </c>
      <c r="I61" t="n">
        <v>8.619999999999999</v>
      </c>
      <c r="J61" t="n">
        <v>24.08</v>
      </c>
      <c r="K61" t="n">
        <v>19.5</v>
      </c>
      <c r="L61" t="n">
        <v>49.69</v>
      </c>
    </row>
    <row r="62">
      <c r="A62" s="5" t="inlineStr">
        <is>
          <t>Umsatzrendite in %</t>
        </is>
      </c>
      <c r="B62" s="5" t="inlineStr">
        <is>
          <t>Return on sales in %</t>
        </is>
      </c>
      <c r="C62" t="n">
        <v>5.16</v>
      </c>
      <c r="D62" t="n">
        <v>5</v>
      </c>
      <c r="E62" t="n">
        <v>5.55</v>
      </c>
      <c r="F62" t="n">
        <v>4.39</v>
      </c>
      <c r="G62" t="n">
        <v>4.26</v>
      </c>
      <c r="H62" t="n">
        <v>3.78</v>
      </c>
      <c r="I62" t="n">
        <v>3.09</v>
      </c>
      <c r="J62" t="n">
        <v>3.36</v>
      </c>
      <c r="K62" t="n">
        <v>-2.18</v>
      </c>
      <c r="L62" t="n">
        <v>-5.62</v>
      </c>
    </row>
    <row r="63">
      <c r="A63" s="5" t="inlineStr">
        <is>
          <t>Gesamtkapitalrendite in %</t>
        </is>
      </c>
      <c r="B63" s="5" t="inlineStr">
        <is>
          <t>Total Return on Investment in %</t>
        </is>
      </c>
      <c r="C63" t="n">
        <v>4.76</v>
      </c>
      <c r="D63" t="n">
        <v>4.6</v>
      </c>
      <c r="E63" t="n">
        <v>5.68</v>
      </c>
      <c r="F63" t="n">
        <v>3.79</v>
      </c>
      <c r="G63" t="n">
        <v>5.61</v>
      </c>
      <c r="H63" t="n">
        <v>5.71</v>
      </c>
      <c r="I63" t="n">
        <v>6.76</v>
      </c>
      <c r="J63" t="n">
        <v>7.41</v>
      </c>
      <c r="K63" t="n">
        <v>4.13</v>
      </c>
      <c r="L63" t="n">
        <v>2.7</v>
      </c>
    </row>
    <row r="64">
      <c r="A64" s="5" t="inlineStr">
        <is>
          <t>Return on Investment in %</t>
        </is>
      </c>
      <c r="B64" s="5" t="inlineStr">
        <is>
          <t>Return on Investment in %</t>
        </is>
      </c>
      <c r="C64" t="n">
        <v>3.3</v>
      </c>
      <c r="D64" t="n">
        <v>3.08</v>
      </c>
      <c r="E64" t="n">
        <v>3.78</v>
      </c>
      <c r="F64" t="n">
        <v>2.16</v>
      </c>
      <c r="G64" t="n">
        <v>3.37</v>
      </c>
      <c r="H64" t="n">
        <v>2.88</v>
      </c>
      <c r="I64" t="n">
        <v>2.3</v>
      </c>
      <c r="J64" t="n">
        <v>2.56</v>
      </c>
      <c r="K64" t="n">
        <v>-1.57</v>
      </c>
      <c r="L64" t="n">
        <v>-3.45</v>
      </c>
    </row>
    <row r="65">
      <c r="A65" s="5" t="inlineStr">
        <is>
          <t>Arbeitsintensität in %</t>
        </is>
      </c>
      <c r="B65" s="5" t="inlineStr">
        <is>
          <t>Work Intensity in %</t>
        </is>
      </c>
      <c r="C65" t="n">
        <v>22.29</v>
      </c>
      <c r="D65" t="n">
        <v>21.73</v>
      </c>
      <c r="E65" t="n">
        <v>22.1</v>
      </c>
      <c r="F65" t="n">
        <v>20.73</v>
      </c>
      <c r="G65" t="n">
        <v>25.31</v>
      </c>
      <c r="H65" t="n">
        <v>26.17</v>
      </c>
      <c r="I65" t="n">
        <v>26.4</v>
      </c>
      <c r="J65" t="n">
        <v>31.9</v>
      </c>
      <c r="K65" t="n">
        <v>31.42</v>
      </c>
      <c r="L65" t="n">
        <v>28.72</v>
      </c>
    </row>
    <row r="66">
      <c r="A66" s="5" t="inlineStr">
        <is>
          <t>Eigenkapitalquote in %</t>
        </is>
      </c>
      <c r="B66" s="5" t="inlineStr">
        <is>
          <t>Equity Ratio in %</t>
        </is>
      </c>
      <c r="C66" t="n">
        <v>25.85</v>
      </c>
      <c r="D66" t="n">
        <v>25.49</v>
      </c>
      <c r="E66" t="n">
        <v>28.04</v>
      </c>
      <c r="F66" t="n">
        <v>22.32</v>
      </c>
      <c r="G66" t="n">
        <v>28.71</v>
      </c>
      <c r="H66" t="n">
        <v>26.88</v>
      </c>
      <c r="I66" t="n">
        <v>26.72</v>
      </c>
      <c r="J66" t="n">
        <v>10.63</v>
      </c>
      <c r="K66" t="n">
        <v>-8.039999999999999</v>
      </c>
      <c r="L66" t="n">
        <v>-6.94</v>
      </c>
    </row>
    <row r="67">
      <c r="A67" s="5" t="inlineStr">
        <is>
          <t>Fremdkapitalquote in %</t>
        </is>
      </c>
      <c r="B67" s="5" t="inlineStr">
        <is>
          <t>Debt Ratio in %</t>
        </is>
      </c>
      <c r="C67" t="n">
        <v>74.15000000000001</v>
      </c>
      <c r="D67" t="n">
        <v>74.51000000000001</v>
      </c>
      <c r="E67" t="n">
        <v>71.95999999999999</v>
      </c>
      <c r="F67" t="n">
        <v>77.68000000000001</v>
      </c>
      <c r="G67" t="n">
        <v>71.29000000000001</v>
      </c>
      <c r="H67" t="n">
        <v>73.12</v>
      </c>
      <c r="I67" t="n">
        <v>73.28</v>
      </c>
      <c r="J67" t="n">
        <v>89.37</v>
      </c>
      <c r="K67" t="n">
        <v>108.04</v>
      </c>
      <c r="L67" t="n">
        <v>106.94</v>
      </c>
    </row>
    <row r="68">
      <c r="A68" s="5" t="inlineStr">
        <is>
          <t>Verschuldungsgrad in %</t>
        </is>
      </c>
      <c r="B68" s="5" t="inlineStr">
        <is>
          <t>Finance Gearing in %</t>
        </is>
      </c>
      <c r="C68" t="n">
        <v>286.84</v>
      </c>
      <c r="D68" t="n">
        <v>292.39</v>
      </c>
      <c r="E68" t="n">
        <v>256.59</v>
      </c>
      <c r="F68" t="n">
        <v>348.08</v>
      </c>
      <c r="G68" t="n">
        <v>248.36</v>
      </c>
      <c r="H68" t="n">
        <v>272.08</v>
      </c>
      <c r="I68" t="n">
        <v>274.31</v>
      </c>
      <c r="J68" t="n">
        <v>840.97</v>
      </c>
      <c r="K68" t="n">
        <v>-1344</v>
      </c>
      <c r="L68" t="n">
        <v>-1540</v>
      </c>
    </row>
    <row r="69">
      <c r="A69" s="5" t="inlineStr">
        <is>
          <t>Bruttoergebnis Marge in %</t>
        </is>
      </c>
      <c r="B69" s="5" t="inlineStr">
        <is>
          <t>Gross Profit Marge in %</t>
        </is>
      </c>
      <c r="C69" t="n">
        <v>26.48</v>
      </c>
      <c r="D69" t="n">
        <v>26.24</v>
      </c>
      <c r="E69" t="n">
        <v>25.54</v>
      </c>
      <c r="F69" t="n">
        <v>27.8</v>
      </c>
      <c r="G69" t="n">
        <v>29.34</v>
      </c>
      <c r="H69" t="n">
        <v>28.67</v>
      </c>
      <c r="I69" t="n">
        <v>27.56</v>
      </c>
      <c r="J69" t="n">
        <v>27.44</v>
      </c>
      <c r="K69" t="n">
        <v>25.46</v>
      </c>
    </row>
    <row r="70">
      <c r="A70" s="5" t="inlineStr">
        <is>
          <t>Kurzfristige Vermögensquote in %</t>
        </is>
      </c>
      <c r="B70" s="5" t="inlineStr">
        <is>
          <t>Current Assets Ratio in %</t>
        </is>
      </c>
      <c r="C70" t="n">
        <v>22.3</v>
      </c>
      <c r="D70" t="n">
        <v>21.73</v>
      </c>
      <c r="E70" t="n">
        <v>22.11</v>
      </c>
      <c r="F70" t="n">
        <v>20.73</v>
      </c>
      <c r="G70" t="n">
        <v>25.31</v>
      </c>
      <c r="H70" t="n">
        <v>26.17</v>
      </c>
      <c r="I70" t="n">
        <v>26.4</v>
      </c>
      <c r="J70" t="n">
        <v>31.9</v>
      </c>
      <c r="K70" t="n">
        <v>31.42</v>
      </c>
    </row>
    <row r="71">
      <c r="A71" s="5" t="inlineStr">
        <is>
          <t>Nettogewinn Marge in %</t>
        </is>
      </c>
      <c r="B71" s="5" t="inlineStr">
        <is>
          <t>Net Profit Marge in %</t>
        </is>
      </c>
      <c r="C71" t="n">
        <v>5.16</v>
      </c>
      <c r="D71" t="n">
        <v>5</v>
      </c>
      <c r="E71" t="n">
        <v>5.55</v>
      </c>
      <c r="F71" t="n">
        <v>4.39</v>
      </c>
      <c r="G71" t="n">
        <v>4.26</v>
      </c>
      <c r="H71" t="n">
        <v>3.78</v>
      </c>
      <c r="I71" t="n">
        <v>3.09</v>
      </c>
      <c r="J71" t="n">
        <v>3.36</v>
      </c>
      <c r="K71" t="n">
        <v>-2.18</v>
      </c>
    </row>
    <row r="72">
      <c r="A72" s="5" t="inlineStr">
        <is>
          <t>Operative Ergebnis Marge in %</t>
        </is>
      </c>
      <c r="B72" s="5" t="inlineStr">
        <is>
          <t>EBIT Marge in %</t>
        </is>
      </c>
      <c r="C72" t="n">
        <v>8.140000000000001</v>
      </c>
      <c r="D72" t="n">
        <v>8.039999999999999</v>
      </c>
      <c r="E72" t="n">
        <v>7.18</v>
      </c>
      <c r="F72" t="n">
        <v>7.78</v>
      </c>
      <c r="G72" t="n">
        <v>8.289999999999999</v>
      </c>
      <c r="H72" t="n">
        <v>7.42</v>
      </c>
      <c r="I72" t="n">
        <v>8.32</v>
      </c>
      <c r="J72" t="n">
        <v>11.64</v>
      </c>
      <c r="K72" t="n">
        <v>4.88</v>
      </c>
    </row>
    <row r="73">
      <c r="A73" s="5" t="inlineStr">
        <is>
          <t>Vermögensumsschlag in %</t>
        </is>
      </c>
      <c r="B73" s="5" t="inlineStr">
        <is>
          <t>Asset Turnover in %</t>
        </is>
      </c>
      <c r="C73" t="n">
        <v>63.98</v>
      </c>
      <c r="D73" t="n">
        <v>61.65</v>
      </c>
      <c r="E73" t="n">
        <v>68.17</v>
      </c>
      <c r="F73" t="n">
        <v>49.19</v>
      </c>
      <c r="G73" t="n">
        <v>79.16</v>
      </c>
      <c r="H73" t="n">
        <v>76.33</v>
      </c>
      <c r="I73" t="n">
        <v>74.59</v>
      </c>
      <c r="J73" t="n">
        <v>76.08</v>
      </c>
      <c r="K73" t="n">
        <v>72.01000000000001</v>
      </c>
    </row>
    <row r="74">
      <c r="A74" s="5" t="inlineStr">
        <is>
          <t>Langfristige Vermögensquote in %</t>
        </is>
      </c>
      <c r="B74" s="5" t="inlineStr">
        <is>
          <t>Non-Current Assets Ratio in %</t>
        </is>
      </c>
      <c r="C74" t="n">
        <v>77.7</v>
      </c>
      <c r="D74" t="n">
        <v>78.27</v>
      </c>
      <c r="E74" t="n">
        <v>77.90000000000001</v>
      </c>
      <c r="F74" t="n">
        <v>79.28</v>
      </c>
      <c r="G74" t="n">
        <v>74.69</v>
      </c>
      <c r="H74" t="n">
        <v>73.83</v>
      </c>
      <c r="I74" t="n">
        <v>73.61</v>
      </c>
      <c r="J74" t="n">
        <v>68.09999999999999</v>
      </c>
      <c r="K74" t="n">
        <v>68.59999999999999</v>
      </c>
    </row>
    <row r="75">
      <c r="A75" s="5" t="inlineStr">
        <is>
          <t>Gesamtkapitalrentabilität</t>
        </is>
      </c>
      <c r="B75" s="5" t="inlineStr">
        <is>
          <t>ROA Return on Assets in %</t>
        </is>
      </c>
      <c r="C75" t="n">
        <v>3.3</v>
      </c>
      <c r="D75" t="n">
        <v>3.08</v>
      </c>
      <c r="E75" t="n">
        <v>3.78</v>
      </c>
      <c r="F75" t="n">
        <v>2.16</v>
      </c>
      <c r="G75" t="n">
        <v>3.37</v>
      </c>
      <c r="H75" t="n">
        <v>2.88</v>
      </c>
      <c r="I75" t="n">
        <v>2.3</v>
      </c>
      <c r="J75" t="n">
        <v>2.56</v>
      </c>
      <c r="K75" t="n">
        <v>-1.57</v>
      </c>
    </row>
    <row r="76">
      <c r="A76" s="5" t="inlineStr">
        <is>
          <t>Ertrag des eingesetzten Kapitals</t>
        </is>
      </c>
      <c r="B76" s="5" t="inlineStr">
        <is>
          <t>ROCE Return on Cap. Empl. in %</t>
        </is>
      </c>
      <c r="C76" t="n">
        <v>7.29</v>
      </c>
      <c r="D76" t="n">
        <v>6.91</v>
      </c>
      <c r="E76" t="n">
        <v>6.56</v>
      </c>
      <c r="F76" t="n">
        <v>5.01</v>
      </c>
      <c r="G76" t="n">
        <v>8.98</v>
      </c>
      <c r="H76" t="n">
        <v>8</v>
      </c>
      <c r="I76" t="n">
        <v>8.66</v>
      </c>
      <c r="J76" t="n">
        <v>11.99</v>
      </c>
      <c r="K76" t="n">
        <v>4.9</v>
      </c>
    </row>
    <row r="77">
      <c r="A77" s="5" t="inlineStr">
        <is>
          <t>Eigenkapital zu Anlagevermögen</t>
        </is>
      </c>
      <c r="B77" s="5" t="inlineStr">
        <is>
          <t>Equity to Fixed Assets in %</t>
        </is>
      </c>
      <c r="C77" t="n">
        <v>33.36</v>
      </c>
      <c r="D77" t="n">
        <v>32.53</v>
      </c>
      <c r="E77" t="n">
        <v>35.94</v>
      </c>
      <c r="F77" t="n">
        <v>28.08</v>
      </c>
      <c r="G77" t="n">
        <v>38.27</v>
      </c>
      <c r="H77" t="n">
        <v>36.29</v>
      </c>
      <c r="I77" t="n">
        <v>36.18</v>
      </c>
      <c r="J77" t="n">
        <v>15.46</v>
      </c>
      <c r="K77" t="n">
        <v>-11.89</v>
      </c>
    </row>
    <row r="78">
      <c r="A78" s="5" t="inlineStr">
        <is>
          <t>Liquidität Dritten Grades</t>
        </is>
      </c>
      <c r="B78" s="5" t="inlineStr">
        <is>
          <t>Current Ratio in %</t>
        </is>
      </c>
      <c r="C78" t="n">
        <v>78.11</v>
      </c>
      <c r="D78" t="n">
        <v>76.89</v>
      </c>
      <c r="E78" t="n">
        <v>87.09</v>
      </c>
      <c r="F78" t="n">
        <v>88.09999999999999</v>
      </c>
      <c r="G78" t="n">
        <v>94.11</v>
      </c>
      <c r="H78" t="n">
        <v>89.45999999999999</v>
      </c>
      <c r="I78" t="n">
        <v>93.2</v>
      </c>
      <c r="J78" t="n">
        <v>122.04</v>
      </c>
      <c r="K78" t="n">
        <v>111.4</v>
      </c>
    </row>
    <row r="79">
      <c r="A79" s="5" t="inlineStr">
        <is>
          <t>Operativer Cashflow</t>
        </is>
      </c>
      <c r="B79" s="5" t="inlineStr">
        <is>
          <t>Operating Cashflow in M</t>
        </is>
      </c>
      <c r="C79" t="inlineStr">
        <is>
          <t>-</t>
        </is>
      </c>
      <c r="D79" t="n">
        <v>810.0974000000001</v>
      </c>
      <c r="E79" t="n">
        <v>1632.0038</v>
      </c>
      <c r="F79" t="n">
        <v>1505.6536</v>
      </c>
      <c r="G79" t="n">
        <v>665.5970000000001</v>
      </c>
      <c r="H79" t="n">
        <v>516.258</v>
      </c>
      <c r="I79" t="n">
        <v>899.99</v>
      </c>
      <c r="J79" t="inlineStr">
        <is>
          <t>-</t>
        </is>
      </c>
      <c r="K79" t="inlineStr">
        <is>
          <t>-</t>
        </is>
      </c>
    </row>
    <row r="80">
      <c r="A80" s="5" t="inlineStr">
        <is>
          <t>Aktienrückkauf</t>
        </is>
      </c>
      <c r="B80" s="5" t="inlineStr">
        <is>
          <t>Share Buyback in M</t>
        </is>
      </c>
      <c r="C80" t="inlineStr">
        <is>
          <t>-</t>
        </is>
      </c>
      <c r="D80" t="n">
        <v>0</v>
      </c>
      <c r="E80" t="n">
        <v>-9.299999999999997</v>
      </c>
      <c r="F80" t="n">
        <v>-9.890000000000001</v>
      </c>
      <c r="G80" t="n">
        <v>0</v>
      </c>
      <c r="H80" t="n">
        <v>0</v>
      </c>
      <c r="I80" t="inlineStr">
        <is>
          <t>-</t>
        </is>
      </c>
      <c r="J80" t="inlineStr">
        <is>
          <t>-</t>
        </is>
      </c>
      <c r="K80" t="inlineStr">
        <is>
          <t>-</t>
        </is>
      </c>
    </row>
    <row r="81">
      <c r="A81" s="5" t="inlineStr">
        <is>
          <t>Umsatzwachstum 1J in %</t>
        </is>
      </c>
      <c r="B81" s="5" t="inlineStr">
        <is>
          <t>Revenue Growth 1Y in %</t>
        </is>
      </c>
      <c r="C81" t="n">
        <v>10.14</v>
      </c>
      <c r="D81" t="n">
        <v>4.47</v>
      </c>
      <c r="E81" t="n">
        <v>37</v>
      </c>
      <c r="F81" t="n">
        <v>9.59</v>
      </c>
      <c r="G81" t="n">
        <v>8.98</v>
      </c>
      <c r="H81" t="n">
        <v>4.07</v>
      </c>
      <c r="I81" t="n">
        <v>-4.91</v>
      </c>
      <c r="J81" t="n">
        <v>8.220000000000001</v>
      </c>
      <c r="K81" t="n">
        <v>23.56</v>
      </c>
    </row>
    <row r="82">
      <c r="A82" s="5" t="inlineStr">
        <is>
          <t>Umsatzwachstum 3J in %</t>
        </is>
      </c>
      <c r="B82" s="5" t="inlineStr">
        <is>
          <t>Revenue Growth 3Y in %</t>
        </is>
      </c>
      <c r="C82" t="n">
        <v>17.2</v>
      </c>
      <c r="D82" t="n">
        <v>17.02</v>
      </c>
      <c r="E82" t="n">
        <v>18.52</v>
      </c>
      <c r="F82" t="n">
        <v>7.55</v>
      </c>
      <c r="G82" t="n">
        <v>2.71</v>
      </c>
      <c r="H82" t="n">
        <v>2.46</v>
      </c>
      <c r="I82" t="n">
        <v>8.960000000000001</v>
      </c>
      <c r="J82" t="inlineStr">
        <is>
          <t>-</t>
        </is>
      </c>
      <c r="K82" t="inlineStr">
        <is>
          <t>-</t>
        </is>
      </c>
    </row>
    <row r="83">
      <c r="A83" s="5" t="inlineStr">
        <is>
          <t>Umsatzwachstum 5J in %</t>
        </is>
      </c>
      <c r="B83" s="5" t="inlineStr">
        <is>
          <t>Revenue Growth 5Y in %</t>
        </is>
      </c>
      <c r="C83" t="n">
        <v>14.04</v>
      </c>
      <c r="D83" t="n">
        <v>12.82</v>
      </c>
      <c r="E83" t="n">
        <v>10.95</v>
      </c>
      <c r="F83" t="n">
        <v>5.19</v>
      </c>
      <c r="G83" t="n">
        <v>7.98</v>
      </c>
      <c r="H83" t="inlineStr">
        <is>
          <t>-</t>
        </is>
      </c>
      <c r="I83" t="inlineStr">
        <is>
          <t>-</t>
        </is>
      </c>
      <c r="J83" t="inlineStr">
        <is>
          <t>-</t>
        </is>
      </c>
      <c r="K83" t="inlineStr">
        <is>
          <t>-</t>
        </is>
      </c>
    </row>
    <row r="84">
      <c r="A84" s="5" t="inlineStr">
        <is>
          <t>Umsatzwachstum 10J in %</t>
        </is>
      </c>
      <c r="B84" s="5" t="inlineStr">
        <is>
          <t>Revenue Growth 10Y in %</t>
        </is>
      </c>
      <c r="C84" t="inlineStr">
        <is>
          <t>-</t>
        </is>
      </c>
      <c r="D84" t="inlineStr">
        <is>
          <t>-</t>
        </is>
      </c>
      <c r="E84" t="inlineStr">
        <is>
          <t>-</t>
        </is>
      </c>
      <c r="F84" t="inlineStr">
        <is>
          <t>-</t>
        </is>
      </c>
      <c r="G84" t="inlineStr">
        <is>
          <t>-</t>
        </is>
      </c>
      <c r="H84" t="inlineStr">
        <is>
          <t>-</t>
        </is>
      </c>
      <c r="I84" t="inlineStr">
        <is>
          <t>-</t>
        </is>
      </c>
      <c r="J84" t="inlineStr">
        <is>
          <t>-</t>
        </is>
      </c>
      <c r="K84" t="inlineStr">
        <is>
          <t>-</t>
        </is>
      </c>
    </row>
    <row r="85">
      <c r="A85" s="5" t="inlineStr">
        <is>
          <t>Gewinnwachstum 1J in %</t>
        </is>
      </c>
      <c r="B85" s="5" t="inlineStr">
        <is>
          <t>Earnings Growth 1Y in %</t>
        </is>
      </c>
      <c r="C85" t="n">
        <v>13.73</v>
      </c>
      <c r="D85" t="n">
        <v>-5.86</v>
      </c>
      <c r="E85" t="n">
        <v>73.03</v>
      </c>
      <c r="F85" t="n">
        <v>13.08</v>
      </c>
      <c r="G85" t="n">
        <v>22.86</v>
      </c>
      <c r="H85" t="n">
        <v>27.31</v>
      </c>
      <c r="I85" t="n">
        <v>-12.7</v>
      </c>
      <c r="J85" t="n">
        <v>-267.19</v>
      </c>
      <c r="K85" t="n">
        <v>-52.14</v>
      </c>
    </row>
    <row r="86">
      <c r="A86" s="5" t="inlineStr">
        <is>
          <t>Gewinnwachstum 3J in %</t>
        </is>
      </c>
      <c r="B86" s="5" t="inlineStr">
        <is>
          <t>Earnings Growth 3Y in %</t>
        </is>
      </c>
      <c r="C86" t="n">
        <v>26.97</v>
      </c>
      <c r="D86" t="n">
        <v>26.75</v>
      </c>
      <c r="E86" t="n">
        <v>36.32</v>
      </c>
      <c r="F86" t="n">
        <v>21.08</v>
      </c>
      <c r="G86" t="n">
        <v>12.49</v>
      </c>
      <c r="H86" t="n">
        <v>-84.19</v>
      </c>
      <c r="I86" t="n">
        <v>-110.68</v>
      </c>
      <c r="J86" t="inlineStr">
        <is>
          <t>-</t>
        </is>
      </c>
      <c r="K86" t="inlineStr">
        <is>
          <t>-</t>
        </is>
      </c>
    </row>
    <row r="87">
      <c r="A87" s="5" t="inlineStr">
        <is>
          <t>Gewinnwachstum 5J in %</t>
        </is>
      </c>
      <c r="B87" s="5" t="inlineStr">
        <is>
          <t>Earnings Growth 5Y in %</t>
        </is>
      </c>
      <c r="C87" t="n">
        <v>23.37</v>
      </c>
      <c r="D87" t="n">
        <v>26.08</v>
      </c>
      <c r="E87" t="n">
        <v>24.72</v>
      </c>
      <c r="F87" t="n">
        <v>-43.33</v>
      </c>
      <c r="G87" t="n">
        <v>-56.37</v>
      </c>
      <c r="H87" t="inlineStr">
        <is>
          <t>-</t>
        </is>
      </c>
      <c r="I87" t="inlineStr">
        <is>
          <t>-</t>
        </is>
      </c>
      <c r="J87" t="inlineStr">
        <is>
          <t>-</t>
        </is>
      </c>
      <c r="K87" t="inlineStr">
        <is>
          <t>-</t>
        </is>
      </c>
    </row>
    <row r="88">
      <c r="A88" s="5" t="inlineStr">
        <is>
          <t>Gewinnwachstum 10J in %</t>
        </is>
      </c>
      <c r="B88" s="5" t="inlineStr">
        <is>
          <t>Earnings Growth 10Y in %</t>
        </is>
      </c>
      <c r="C88" t="inlineStr">
        <is>
          <t>-</t>
        </is>
      </c>
      <c r="D88" t="inlineStr">
        <is>
          <t>-</t>
        </is>
      </c>
      <c r="E88" t="inlineStr">
        <is>
          <t>-</t>
        </is>
      </c>
      <c r="F88" t="inlineStr">
        <is>
          <t>-</t>
        </is>
      </c>
      <c r="G88" t="inlineStr">
        <is>
          <t>-</t>
        </is>
      </c>
      <c r="H88" t="inlineStr">
        <is>
          <t>-</t>
        </is>
      </c>
      <c r="I88" t="inlineStr">
        <is>
          <t>-</t>
        </is>
      </c>
      <c r="J88" t="inlineStr">
        <is>
          <t>-</t>
        </is>
      </c>
      <c r="K88" t="inlineStr">
        <is>
          <t>-</t>
        </is>
      </c>
    </row>
    <row r="89">
      <c r="A89" s="5" t="inlineStr">
        <is>
          <t>PEG Ratio</t>
        </is>
      </c>
      <c r="B89" s="5" t="inlineStr">
        <is>
          <t>KGW Kurs/Gewinn/Wachstum</t>
        </is>
      </c>
      <c r="C89" t="n">
        <v>0.6899999999999999</v>
      </c>
      <c r="D89" t="n">
        <v>0.5</v>
      </c>
      <c r="E89" t="n">
        <v>0.78</v>
      </c>
      <c r="F89" t="n">
        <v>-0.51</v>
      </c>
      <c r="G89" t="n">
        <v>-0.37</v>
      </c>
      <c r="H89" t="inlineStr">
        <is>
          <t>-</t>
        </is>
      </c>
      <c r="I89" t="inlineStr">
        <is>
          <t>-</t>
        </is>
      </c>
      <c r="J89" t="inlineStr">
        <is>
          <t>-</t>
        </is>
      </c>
      <c r="K89" t="inlineStr">
        <is>
          <t>-</t>
        </is>
      </c>
    </row>
    <row r="90">
      <c r="A90" s="5" t="inlineStr">
        <is>
          <t>EBIT-Wachstum 1J in %</t>
        </is>
      </c>
      <c r="B90" s="5" t="inlineStr">
        <is>
          <t>EBIT Growth 1Y in %</t>
        </is>
      </c>
      <c r="C90" t="n">
        <v>11.48</v>
      </c>
      <c r="D90" t="n">
        <v>17</v>
      </c>
      <c r="E90" t="n">
        <v>26.36</v>
      </c>
      <c r="F90" t="n">
        <v>2.84</v>
      </c>
      <c r="G90" t="n">
        <v>21.84</v>
      </c>
      <c r="H90" t="n">
        <v>-7.27</v>
      </c>
      <c r="I90" t="n">
        <v>-31.98</v>
      </c>
      <c r="J90" t="n">
        <v>158.02</v>
      </c>
      <c r="K90" t="n">
        <v>516.1799999999999</v>
      </c>
    </row>
    <row r="91">
      <c r="A91" s="5" t="inlineStr">
        <is>
          <t>EBIT-Wachstum 3J in %</t>
        </is>
      </c>
      <c r="B91" s="5" t="inlineStr">
        <is>
          <t>EBIT Growth 3Y in %</t>
        </is>
      </c>
      <c r="C91" t="n">
        <v>18.28</v>
      </c>
      <c r="D91" t="n">
        <v>15.4</v>
      </c>
      <c r="E91" t="n">
        <v>17.01</v>
      </c>
      <c r="F91" t="n">
        <v>5.8</v>
      </c>
      <c r="G91" t="n">
        <v>-5.8</v>
      </c>
      <c r="H91" t="n">
        <v>39.59</v>
      </c>
      <c r="I91" t="n">
        <v>214.07</v>
      </c>
      <c r="J91" t="inlineStr">
        <is>
          <t>-</t>
        </is>
      </c>
      <c r="K91" t="inlineStr">
        <is>
          <t>-</t>
        </is>
      </c>
    </row>
    <row r="92">
      <c r="A92" s="5" t="inlineStr">
        <is>
          <t>EBIT-Wachstum 5J in %</t>
        </is>
      </c>
      <c r="B92" s="5" t="inlineStr">
        <is>
          <t>EBIT Growth 5Y in %</t>
        </is>
      </c>
      <c r="C92" t="n">
        <v>15.9</v>
      </c>
      <c r="D92" t="n">
        <v>12.15</v>
      </c>
      <c r="E92" t="n">
        <v>2.36</v>
      </c>
      <c r="F92" t="n">
        <v>28.69</v>
      </c>
      <c r="G92" t="n">
        <v>131.36</v>
      </c>
      <c r="H92" t="inlineStr">
        <is>
          <t>-</t>
        </is>
      </c>
      <c r="I92" t="inlineStr">
        <is>
          <t>-</t>
        </is>
      </c>
      <c r="J92" t="inlineStr">
        <is>
          <t>-</t>
        </is>
      </c>
      <c r="K92" t="inlineStr">
        <is>
          <t>-</t>
        </is>
      </c>
    </row>
    <row r="93">
      <c r="A93" s="5" t="inlineStr">
        <is>
          <t>EBIT-Wachstum 10J in %</t>
        </is>
      </c>
      <c r="B93" s="5" t="inlineStr">
        <is>
          <t>EBIT Growth 10Y in %</t>
        </is>
      </c>
      <c r="C93" t="inlineStr">
        <is>
          <t>-</t>
        </is>
      </c>
      <c r="D93" t="inlineStr">
        <is>
          <t>-</t>
        </is>
      </c>
      <c r="E93" t="inlineStr">
        <is>
          <t>-</t>
        </is>
      </c>
      <c r="F93" t="inlineStr">
        <is>
          <t>-</t>
        </is>
      </c>
      <c r="G93" t="inlineStr">
        <is>
          <t>-</t>
        </is>
      </c>
      <c r="H93" t="inlineStr">
        <is>
          <t>-</t>
        </is>
      </c>
      <c r="I93" t="inlineStr">
        <is>
          <t>-</t>
        </is>
      </c>
      <c r="J93" t="inlineStr">
        <is>
          <t>-</t>
        </is>
      </c>
      <c r="K93" t="inlineStr">
        <is>
          <t>-</t>
        </is>
      </c>
    </row>
    <row r="94">
      <c r="A94" s="5" t="inlineStr">
        <is>
          <t>Op.Cashflow Wachstum 1J in %</t>
        </is>
      </c>
      <c r="B94" s="5" t="inlineStr">
        <is>
          <t>Op.Cashflow Wachstum 1Y in %</t>
        </is>
      </c>
      <c r="C94" t="inlineStr">
        <is>
          <t>-</t>
        </is>
      </c>
      <c r="D94" t="n">
        <v>-50.36</v>
      </c>
      <c r="E94" t="n">
        <v>-0.14</v>
      </c>
      <c r="F94" t="n">
        <v>105.65</v>
      </c>
      <c r="G94" t="n">
        <v>28.93</v>
      </c>
      <c r="H94" t="n">
        <v>-42.64</v>
      </c>
      <c r="I94" t="inlineStr">
        <is>
          <t>-</t>
        </is>
      </c>
      <c r="J94" t="inlineStr">
        <is>
          <t>-</t>
        </is>
      </c>
      <c r="K94" t="inlineStr">
        <is>
          <t>-</t>
        </is>
      </c>
    </row>
    <row r="95">
      <c r="A95" s="5" t="inlineStr">
        <is>
          <t>Op.Cashflow Wachstum 3J in %</t>
        </is>
      </c>
      <c r="B95" s="5" t="inlineStr">
        <is>
          <t>Op.Cashflow Wachstum 3Y in %</t>
        </is>
      </c>
      <c r="C95" t="inlineStr">
        <is>
          <t>-</t>
        </is>
      </c>
      <c r="D95" t="n">
        <v>18.38</v>
      </c>
      <c r="E95" t="n">
        <v>44.81</v>
      </c>
      <c r="F95" t="n">
        <v>30.65</v>
      </c>
      <c r="G95" t="inlineStr">
        <is>
          <t>-</t>
        </is>
      </c>
      <c r="H95" t="inlineStr">
        <is>
          <t>-</t>
        </is>
      </c>
      <c r="I95" t="inlineStr">
        <is>
          <t>-</t>
        </is>
      </c>
      <c r="J95" t="inlineStr">
        <is>
          <t>-</t>
        </is>
      </c>
      <c r="K95" t="inlineStr">
        <is>
          <t>-</t>
        </is>
      </c>
    </row>
    <row r="96">
      <c r="A96" s="5" t="inlineStr">
        <is>
          <t>Op.Cashflow Wachstum 5J in %</t>
        </is>
      </c>
      <c r="B96" s="5" t="inlineStr">
        <is>
          <t>Op.Cashflow Wachstum 5Y in %</t>
        </is>
      </c>
      <c r="C96" t="inlineStr">
        <is>
          <t>-</t>
        </is>
      </c>
      <c r="D96" t="n">
        <v>8.289999999999999</v>
      </c>
      <c r="E96" t="inlineStr">
        <is>
          <t>-</t>
        </is>
      </c>
      <c r="F96" t="inlineStr">
        <is>
          <t>-</t>
        </is>
      </c>
      <c r="G96" t="inlineStr">
        <is>
          <t>-</t>
        </is>
      </c>
      <c r="H96" t="inlineStr">
        <is>
          <t>-</t>
        </is>
      </c>
      <c r="I96" t="inlineStr">
        <is>
          <t>-</t>
        </is>
      </c>
      <c r="J96" t="inlineStr">
        <is>
          <t>-</t>
        </is>
      </c>
      <c r="K96" t="inlineStr">
        <is>
          <t>-</t>
        </is>
      </c>
    </row>
    <row r="97">
      <c r="A97" s="5" t="inlineStr">
        <is>
          <t>Op.Cashflow Wachstum 10J in %</t>
        </is>
      </c>
      <c r="B97" s="5" t="inlineStr">
        <is>
          <t>Op.Cashflow Wachstum 10Y in %</t>
        </is>
      </c>
      <c r="C97" t="inlineStr">
        <is>
          <t>-</t>
        </is>
      </c>
      <c r="D97" t="inlineStr">
        <is>
          <t>-</t>
        </is>
      </c>
      <c r="E97" t="inlineStr">
        <is>
          <t>-</t>
        </is>
      </c>
      <c r="F97" t="inlineStr">
        <is>
          <t>-</t>
        </is>
      </c>
      <c r="G97" t="inlineStr">
        <is>
          <t>-</t>
        </is>
      </c>
      <c r="H97" t="inlineStr">
        <is>
          <t>-</t>
        </is>
      </c>
      <c r="I97" t="inlineStr">
        <is>
          <t>-</t>
        </is>
      </c>
      <c r="J97" t="inlineStr">
        <is>
          <t>-</t>
        </is>
      </c>
      <c r="K97" t="inlineStr">
        <is>
          <t>-</t>
        </is>
      </c>
    </row>
    <row r="98">
      <c r="A98" s="5" t="inlineStr">
        <is>
          <t>Working Capital in Mio</t>
        </is>
      </c>
      <c r="B98" s="5" t="inlineStr">
        <is>
          <t>Working Capital in M</t>
        </is>
      </c>
      <c r="C98" t="n">
        <v>-860.2</v>
      </c>
      <c r="D98" t="n">
        <v>-846.4</v>
      </c>
      <c r="E98" t="n">
        <v>-368.1</v>
      </c>
      <c r="F98" t="n">
        <v>-317.9</v>
      </c>
      <c r="G98" t="n">
        <v>-101.6</v>
      </c>
      <c r="H98" t="n">
        <v>-189.3</v>
      </c>
      <c r="I98" t="n">
        <v>-115.9</v>
      </c>
      <c r="J98" t="n">
        <v>358.7</v>
      </c>
      <c r="K98" t="n">
        <v>194.4</v>
      </c>
      <c r="L98" t="n">
        <v>295.1</v>
      </c>
    </row>
  </sheetData>
  <pageMargins bottom="1" footer="0.5" header="0.5" left="0.75" right="0.75" top="1"/>
</worksheet>
</file>

<file path=xl/worksheets/sheet34.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KNORR BREMSE </t>
        </is>
      </c>
      <c r="B1" s="2" t="inlineStr">
        <is>
          <t>WKN: KBX100  ISIN: DE000KBX1006  Symbol:KBX  Typ: Aktie</t>
        </is>
      </c>
      <c r="C1" s="2" t="inlineStr"/>
      <c r="D1" s="2" t="inlineStr"/>
      <c r="E1" s="2" t="inlineStr"/>
      <c r="F1" s="2">
        <f>HYPERLINK("mdax_Stock_Data_EUR.xlsx#INDEX!A1",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1905</t>
        </is>
      </c>
      <c r="C4" s="5" t="inlineStr">
        <is>
          <t>Telefon / Phone</t>
        </is>
      </c>
      <c r="D4" s="5" t="inlineStr"/>
      <c r="E4" t="inlineStr">
        <is>
          <t>+49-89-3547-0</t>
        </is>
      </c>
      <c r="G4" t="inlineStr">
        <is>
          <t>11.03.2020</t>
        </is>
      </c>
      <c r="H4" t="inlineStr">
        <is>
          <t>Preliminary Results</t>
        </is>
      </c>
      <c r="J4" t="inlineStr">
        <is>
          <t>KB Holding GmbH</t>
        </is>
      </c>
      <c r="L4" t="inlineStr">
        <is>
          <t>70,16%</t>
        </is>
      </c>
    </row>
    <row r="5">
      <c r="A5" s="5" t="inlineStr">
        <is>
          <t>Ticker</t>
        </is>
      </c>
      <c r="B5" t="inlineStr">
        <is>
          <t>KBX</t>
        </is>
      </c>
      <c r="C5" s="5" t="inlineStr">
        <is>
          <t>Fax</t>
        </is>
      </c>
      <c r="D5" s="5" t="inlineStr"/>
      <c r="E5" t="inlineStr">
        <is>
          <t>+49-89-3547-2767</t>
        </is>
      </c>
      <c r="G5" t="inlineStr">
        <is>
          <t>23.04.2020</t>
        </is>
      </c>
      <c r="H5" t="inlineStr">
        <is>
          <t>Publication Of Annual Report</t>
        </is>
      </c>
      <c r="J5" t="inlineStr">
        <is>
          <t>BlackRock, Inc.</t>
        </is>
      </c>
      <c r="L5" t="inlineStr">
        <is>
          <t>2,86%</t>
        </is>
      </c>
    </row>
    <row r="6">
      <c r="A6" s="5" t="inlineStr">
        <is>
          <t>Gelistet Seit / Listed Since</t>
        </is>
      </c>
      <c r="B6" t="inlineStr">
        <is>
          <t>-</t>
        </is>
      </c>
      <c r="C6" s="5" t="inlineStr">
        <is>
          <t>Internet</t>
        </is>
      </c>
      <c r="D6" s="5" t="inlineStr"/>
      <c r="E6" t="inlineStr">
        <is>
          <t>http://www.knorr-bremse.de/</t>
        </is>
      </c>
      <c r="G6" t="inlineStr">
        <is>
          <t>28.05.2020</t>
        </is>
      </c>
      <c r="H6" t="inlineStr">
        <is>
          <t>Result Q1</t>
        </is>
      </c>
      <c r="J6" t="inlineStr">
        <is>
          <t>The Capital Group Companies, Inc.</t>
        </is>
      </c>
      <c r="L6" t="inlineStr">
        <is>
          <t>3,04%</t>
        </is>
      </c>
    </row>
    <row r="7">
      <c r="A7" s="5" t="inlineStr">
        <is>
          <t>Nominalwert / Nominal Value</t>
        </is>
      </c>
      <c r="B7" t="inlineStr">
        <is>
          <t>1,00</t>
        </is>
      </c>
      <c r="C7" s="5" t="inlineStr">
        <is>
          <t>E-Mail</t>
        </is>
      </c>
      <c r="D7" s="5" t="inlineStr"/>
      <c r="E7" t="inlineStr">
        <is>
          <t>info@knorr-bremse.com</t>
        </is>
      </c>
      <c r="G7" t="inlineStr">
        <is>
          <t>30.06.2020</t>
        </is>
      </c>
      <c r="H7" t="inlineStr">
        <is>
          <t>Annual General Meeting</t>
        </is>
      </c>
      <c r="J7" t="inlineStr">
        <is>
          <t>Freefloat</t>
        </is>
      </c>
      <c r="L7" t="inlineStr">
        <is>
          <t>23,94%</t>
        </is>
      </c>
    </row>
    <row r="8">
      <c r="A8" s="5" t="inlineStr">
        <is>
          <t>Land / Country</t>
        </is>
      </c>
      <c r="B8" t="inlineStr">
        <is>
          <t>Deutschland</t>
        </is>
      </c>
      <c r="C8" s="5" t="inlineStr">
        <is>
          <t>Inv. Relations Telefon / Phone</t>
        </is>
      </c>
      <c r="D8" s="5" t="inlineStr"/>
      <c r="E8" t="inlineStr">
        <is>
          <t>+49-89-3547-182310</t>
        </is>
      </c>
      <c r="G8" t="inlineStr">
        <is>
          <t>10.09.2020</t>
        </is>
      </c>
      <c r="H8" t="inlineStr">
        <is>
          <t>Score Half Year</t>
        </is>
      </c>
    </row>
    <row r="9">
      <c r="A9" s="5" t="inlineStr">
        <is>
          <t>Währung / Currency</t>
        </is>
      </c>
      <c r="B9" t="inlineStr">
        <is>
          <t>EUR</t>
        </is>
      </c>
      <c r="C9" s="5" t="inlineStr">
        <is>
          <t>Inv. Relations E-Mail</t>
        </is>
      </c>
      <c r="D9" s="5" t="inlineStr"/>
      <c r="E9" t="inlineStr">
        <is>
          <t>investor.relations@knorr-bremse.com</t>
        </is>
      </c>
      <c r="G9" t="inlineStr">
        <is>
          <t>19.11.2020</t>
        </is>
      </c>
      <c r="H9" t="inlineStr">
        <is>
          <t>Q3 Earnings</t>
        </is>
      </c>
    </row>
    <row r="10">
      <c r="A10" s="5" t="inlineStr">
        <is>
          <t>Branche / Industry</t>
        </is>
      </c>
      <c r="B10" t="inlineStr">
        <is>
          <t>Other Motor Vehicle Industry</t>
        </is>
      </c>
      <c r="C10" s="5" t="inlineStr">
        <is>
          <t>Kontaktperson / Contact Person</t>
        </is>
      </c>
      <c r="D10" s="5" t="inlineStr"/>
      <c r="E10" t="inlineStr">
        <is>
          <t>Andreas Spitzauer</t>
        </is>
      </c>
    </row>
    <row r="11">
      <c r="A11" s="5" t="inlineStr">
        <is>
          <t>Sektor / Sector</t>
        </is>
      </c>
      <c r="B11" t="inlineStr">
        <is>
          <t>Automotive Industry</t>
        </is>
      </c>
    </row>
    <row r="12">
      <c r="A12" s="5" t="inlineStr">
        <is>
          <t>Typ / Genre</t>
        </is>
      </c>
      <c r="B12" t="inlineStr">
        <is>
          <t>Inhaberaktie</t>
        </is>
      </c>
    </row>
    <row r="13">
      <c r="A13" s="5" t="inlineStr">
        <is>
          <t>Adresse / Address</t>
        </is>
      </c>
      <c r="B13" t="inlineStr">
        <is>
          <t>Knorr-Bremse AGMoosacher Str. 80  D-80809 München</t>
        </is>
      </c>
    </row>
    <row r="14">
      <c r="A14" s="5" t="inlineStr">
        <is>
          <t>Management</t>
        </is>
      </c>
      <c r="B14" t="inlineStr">
        <is>
          <t>Bernd Eulitz, Dr. Peter Laier, Dr. Jürgen Wilder, Ralph Heuwing (bis 30.04.2020), Markus Weber (ab 1.08.2020)</t>
        </is>
      </c>
    </row>
    <row r="15">
      <c r="A15" s="5" t="inlineStr">
        <is>
          <t>Aufsichtsrat / Board</t>
        </is>
      </c>
      <c r="B15" t="inlineStr">
        <is>
          <t>Prof. Dr. Klaus Mangold, Franz-Josef Birkeneder, Kathrin Dahnke, Michael Jell, Dr. Wolfram Mörsdorf, Werner Ratzisberger, Annemarie Sedlmair, Erich Starkl, Julia Thiele-Schürhoff, Wolfgang Tölsner, Georg Weiberg, Günter Wiese, Heinz Hermann Thiele</t>
        </is>
      </c>
    </row>
    <row r="16">
      <c r="A16" s="5" t="inlineStr">
        <is>
          <t>Beschreibung</t>
        </is>
      </c>
      <c r="B16" t="inlineStr">
        <is>
          <t>Knorr-Bremse ist ein weltweit tätiger Anbieter von Bremssystemen und anderen sicherheitskritischen Lösungen für Schienen- und Nutzfahrzeuge. Im Unternehmensbereich Systeme für Schienenfahrzeuge stattet das Unternehmen Fahrzeuge im Nahverkehr wie beispielsweise U-Bahnen und Straßenbahnen, aber auch Güterzüge, Lokomotiven sowie Personenverkehrs- und Hochgeschwindigkeitszüge mit verschiedensten Produkten aus. Neben Bremssystemen zählen hierzu auch intelligente Einstiegssysteme, Klimaanlagen, Energieversorgungssysteme, Steuerungskomponenten und Scheibenwischer, Bahnsteigtüren, Reibmaterial sowie Fahrerassistenzsysteme, elektrische Antriebsausrüstungen und Leittechnik. Die Unternehmensdivision Systeme für Nutzfahrzeuge bietet ihren Kunden Bremssysteme für Lkws, Busse, Anhänger und Landmaschinen. Im Bereich Chassis-Systeme engagiert sich Knorr-Bremse vornehmlich bei der elektronischen Steuerung und bei Fahrerassistenzsystemen als auch in der Luftaufbereitung. Weitere Produktfelder sind Lenksysteme, Systeme am Antriebsstrang sowie Drehschwingungsdämpfer für Dieselmotoren. Copyright 2014 FINANCE BASE AG</t>
        </is>
      </c>
    </row>
    <row r="17">
      <c r="A17" s="5" t="inlineStr">
        <is>
          <t>Profile</t>
        </is>
      </c>
      <c r="B17" t="inlineStr">
        <is>
          <t>Knorr-Bremse is a global supplier of brake systems and other safety-critical solutions for rail and commercial vehicles. In the business segment systems for rail vehicles, the company equips vehicles in mass transit such as subways and trams, but also freight trains, locomotives and passenger transport and high-speed trains with a variety of products. In addition to brake systems this also includes intelligent door systems, air conditioning systems, power systems, control components and windscreen wipers, platform screen doors, friction material, as well as driver assistance systems, electric traction equipment and control systems. Corporate Division Commercial Vehicle Systems offers customers braking systems for trucks, buses, trailers and agricultural machines. In the area of ​​chassis systems, Knorr-Bremse involved primarily in the electronic control and driver assistance systems as well as in the air conditioning. Other lines of steering systems, systems on the drive train and torsional vibration dampers for diesel engines.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inlineStr"/>
      <c r="H19" s="5" t="inlineStr"/>
      <c r="I19" s="5" t="inlineStr"/>
      <c r="J19" s="5" t="inlineStr"/>
      <c r="K19" s="5" t="inlineStr"/>
      <c r="L19" s="5" t="inlineStr"/>
    </row>
    <row r="20">
      <c r="A20" s="5" t="inlineStr">
        <is>
          <t>Umsatz</t>
        </is>
      </c>
      <c r="B20" s="5" t="inlineStr">
        <is>
          <t>Revenue</t>
        </is>
      </c>
      <c r="C20" t="n">
        <v>6937</v>
      </c>
      <c r="D20" t="n">
        <v>6616</v>
      </c>
      <c r="E20" t="n">
        <v>6154</v>
      </c>
      <c r="F20" t="n">
        <v>5471</v>
      </c>
    </row>
    <row r="21">
      <c r="A21" s="5" t="inlineStr">
        <is>
          <t>Operatives Ergebnis (EBIT)</t>
        </is>
      </c>
      <c r="B21" s="5" t="inlineStr">
        <is>
          <t>EBIT Earning Before Interest &amp; Tax</t>
        </is>
      </c>
      <c r="C21" t="n">
        <v>1063</v>
      </c>
      <c r="D21" t="n">
        <v>972.5</v>
      </c>
      <c r="E21" t="n">
        <v>904</v>
      </c>
      <c r="F21" t="n">
        <v>886.4</v>
      </c>
    </row>
    <row r="22">
      <c r="A22" s="5" t="inlineStr">
        <is>
          <t>Finanzergebnis</t>
        </is>
      </c>
      <c r="B22" s="5" t="inlineStr">
        <is>
          <t>Financial Result</t>
        </is>
      </c>
      <c r="C22" t="inlineStr">
        <is>
          <t>-</t>
        </is>
      </c>
      <c r="D22" t="n">
        <v>-97</v>
      </c>
      <c r="E22" t="n">
        <v>-51.5</v>
      </c>
      <c r="F22" t="n">
        <v>-45.1</v>
      </c>
    </row>
    <row r="23">
      <c r="A23" s="5" t="inlineStr">
        <is>
          <t>Ergebnis vor Steuer (EBT)</t>
        </is>
      </c>
      <c r="B23" s="5" t="inlineStr">
        <is>
          <t>EBT Earning Before Tax</t>
        </is>
      </c>
      <c r="C23" t="inlineStr">
        <is>
          <t>-</t>
        </is>
      </c>
      <c r="D23" t="n">
        <v>875.5</v>
      </c>
      <c r="E23" t="n">
        <v>852.5</v>
      </c>
      <c r="F23" t="n">
        <v>841.3</v>
      </c>
    </row>
    <row r="24">
      <c r="A24" s="5" t="inlineStr">
        <is>
          <t>Steuern auf Einkommen und Ertrag</t>
        </is>
      </c>
      <c r="B24" s="5" t="inlineStr">
        <is>
          <t>Taxes on income and earnings</t>
        </is>
      </c>
      <c r="C24" t="inlineStr">
        <is>
          <t>-</t>
        </is>
      </c>
      <c r="D24" t="n">
        <v>246.1</v>
      </c>
      <c r="E24" t="n">
        <v>265.2</v>
      </c>
      <c r="F24" t="n">
        <v>274.1</v>
      </c>
    </row>
    <row r="25">
      <c r="A25" s="5" t="inlineStr">
        <is>
          <t>Ergebnis nach Steuer</t>
        </is>
      </c>
      <c r="B25" s="5" t="inlineStr">
        <is>
          <t>Earnings after tax</t>
        </is>
      </c>
      <c r="C25" t="inlineStr">
        <is>
          <t>-</t>
        </is>
      </c>
      <c r="D25" t="n">
        <v>629.4</v>
      </c>
      <c r="E25" t="n">
        <v>587.2</v>
      </c>
      <c r="F25" t="n">
        <v>567.2</v>
      </c>
    </row>
    <row r="26">
      <c r="A26" s="5" t="inlineStr">
        <is>
          <t>Minderheitenanteil</t>
        </is>
      </c>
      <c r="B26" s="5" t="inlineStr">
        <is>
          <t>Minority Share</t>
        </is>
      </c>
      <c r="C26" t="inlineStr">
        <is>
          <t>-</t>
        </is>
      </c>
      <c r="D26" t="n">
        <v>-36.6</v>
      </c>
      <c r="E26" t="n">
        <v>-51.7</v>
      </c>
      <c r="F26" t="n">
        <v>-40.8</v>
      </c>
    </row>
    <row r="27">
      <c r="A27" s="5" t="inlineStr">
        <is>
          <t>Jahresüberschuss/-fehlbetrag</t>
        </is>
      </c>
      <c r="B27" s="5" t="inlineStr">
        <is>
          <t>Net Profit</t>
        </is>
      </c>
      <c r="C27" t="inlineStr">
        <is>
          <t>-</t>
        </is>
      </c>
      <c r="D27" t="n">
        <v>592.8</v>
      </c>
      <c r="E27" t="n">
        <v>535.5</v>
      </c>
      <c r="F27" t="n">
        <v>526.3</v>
      </c>
    </row>
    <row r="28">
      <c r="A28" s="5" t="inlineStr">
        <is>
          <t>Summe Umlaufvermögen</t>
        </is>
      </c>
      <c r="B28" s="5" t="inlineStr">
        <is>
          <t>Current Assets</t>
        </is>
      </c>
      <c r="C28" t="inlineStr">
        <is>
          <t>-</t>
        </is>
      </c>
      <c r="D28" t="n">
        <v>4170</v>
      </c>
      <c r="E28" t="n">
        <v>3857</v>
      </c>
      <c r="F28" t="n">
        <v>3620</v>
      </c>
    </row>
    <row r="29">
      <c r="A29" s="5" t="inlineStr">
        <is>
          <t>Summe Anlagevermögen</t>
        </is>
      </c>
      <c r="B29" s="5" t="inlineStr">
        <is>
          <t>Fixed Assets</t>
        </is>
      </c>
      <c r="C29" t="inlineStr">
        <is>
          <t>-</t>
        </is>
      </c>
      <c r="D29" t="n">
        <v>2092</v>
      </c>
      <c r="E29" t="n">
        <v>1870</v>
      </c>
      <c r="F29" t="n">
        <v>1815</v>
      </c>
    </row>
    <row r="30">
      <c r="A30" s="5" t="inlineStr">
        <is>
          <t>Summe Aktiva</t>
        </is>
      </c>
      <c r="B30" s="5" t="inlineStr">
        <is>
          <t>Total Assets</t>
        </is>
      </c>
      <c r="C30" t="inlineStr">
        <is>
          <t>-</t>
        </is>
      </c>
      <c r="D30" t="n">
        <v>6262</v>
      </c>
      <c r="E30" t="n">
        <v>5727</v>
      </c>
      <c r="F30" t="n">
        <v>5435</v>
      </c>
    </row>
    <row r="31">
      <c r="A31" s="5" t="inlineStr">
        <is>
          <t>Summe kurzfristiges Fremdkapital</t>
        </is>
      </c>
      <c r="B31" s="5" t="inlineStr">
        <is>
          <t>Short-Term Debt</t>
        </is>
      </c>
      <c r="C31" t="inlineStr">
        <is>
          <t>-</t>
        </is>
      </c>
      <c r="D31" t="n">
        <v>2370</v>
      </c>
      <c r="E31" t="n">
        <v>2304</v>
      </c>
      <c r="F31" t="n">
        <v>1997</v>
      </c>
    </row>
    <row r="32">
      <c r="A32" s="5" t="inlineStr">
        <is>
          <t>Summe langfristiges Fremdkapital</t>
        </is>
      </c>
      <c r="B32" s="5" t="inlineStr">
        <is>
          <t>Long-Term Debt</t>
        </is>
      </c>
      <c r="C32" t="inlineStr">
        <is>
          <t>-</t>
        </is>
      </c>
      <c r="D32" t="n">
        <v>2285</v>
      </c>
      <c r="E32" t="n">
        <v>1428</v>
      </c>
      <c r="F32" t="n">
        <v>1473</v>
      </c>
    </row>
    <row r="33">
      <c r="A33" s="5" t="inlineStr">
        <is>
          <t>Summe Fremdkapital</t>
        </is>
      </c>
      <c r="B33" s="5" t="inlineStr">
        <is>
          <t>Total Liabilities</t>
        </is>
      </c>
      <c r="C33" t="inlineStr">
        <is>
          <t>-</t>
        </is>
      </c>
      <c r="D33" t="n">
        <v>4655</v>
      </c>
      <c r="E33" t="n">
        <v>3732</v>
      </c>
      <c r="F33" t="n">
        <v>3469</v>
      </c>
    </row>
    <row r="34">
      <c r="A34" s="5" t="inlineStr">
        <is>
          <t>Minderheitenanteil</t>
        </is>
      </c>
      <c r="B34" s="5" t="inlineStr">
        <is>
          <t>Minority Share</t>
        </is>
      </c>
      <c r="C34" t="inlineStr">
        <is>
          <t>-</t>
        </is>
      </c>
      <c r="D34" t="n">
        <v>105.2</v>
      </c>
      <c r="E34" t="n">
        <v>148</v>
      </c>
      <c r="F34" t="n">
        <v>152.6</v>
      </c>
    </row>
    <row r="35">
      <c r="A35" s="5" t="inlineStr">
        <is>
          <t>Summe Eigenkapital</t>
        </is>
      </c>
      <c r="B35" s="5" t="inlineStr">
        <is>
          <t>Equity</t>
        </is>
      </c>
      <c r="C35" t="inlineStr">
        <is>
          <t>-</t>
        </is>
      </c>
      <c r="D35" t="n">
        <v>1502</v>
      </c>
      <c r="E35" t="n">
        <v>1848</v>
      </c>
      <c r="F35" t="n">
        <v>1813</v>
      </c>
    </row>
    <row r="36">
      <c r="A36" s="5" t="inlineStr">
        <is>
          <t>Summe Passiva</t>
        </is>
      </c>
      <c r="B36" s="5" t="inlineStr">
        <is>
          <t>Liabilities &amp; Shareholder Equity</t>
        </is>
      </c>
      <c r="C36" t="inlineStr">
        <is>
          <t>-</t>
        </is>
      </c>
      <c r="D36" t="n">
        <v>6262</v>
      </c>
      <c r="E36" t="n">
        <v>5727</v>
      </c>
      <c r="F36" t="n">
        <v>5435</v>
      </c>
    </row>
    <row r="37">
      <c r="A37" s="5" t="inlineStr">
        <is>
          <t>Mio.Aktien im Umlauf</t>
        </is>
      </c>
      <c r="B37" s="5" t="inlineStr">
        <is>
          <t>Million shares outstanding</t>
        </is>
      </c>
      <c r="C37" t="inlineStr">
        <is>
          <t>-</t>
        </is>
      </c>
      <c r="D37" t="n">
        <v>161.2</v>
      </c>
      <c r="E37" t="inlineStr">
        <is>
          <t>-</t>
        </is>
      </c>
      <c r="F37" t="inlineStr">
        <is>
          <t>-</t>
        </is>
      </c>
    </row>
    <row r="38">
      <c r="A38" s="5" t="inlineStr">
        <is>
          <t>Gezeichnetes Kapital (in Mio.)</t>
        </is>
      </c>
      <c r="B38" s="5" t="inlineStr">
        <is>
          <t>Subscribed Capital in M</t>
        </is>
      </c>
      <c r="C38" t="inlineStr">
        <is>
          <t>-</t>
        </is>
      </c>
      <c r="D38" t="n">
        <v>161.2</v>
      </c>
      <c r="E38" t="inlineStr">
        <is>
          <t>-</t>
        </is>
      </c>
      <c r="F38" t="inlineStr">
        <is>
          <t>-</t>
        </is>
      </c>
    </row>
    <row r="39">
      <c r="A39" s="5" t="inlineStr">
        <is>
          <t>Ergebnis je Aktie (brutto)</t>
        </is>
      </c>
      <c r="B39" s="5" t="inlineStr">
        <is>
          <t>Earnings per share</t>
        </is>
      </c>
      <c r="C39" t="inlineStr">
        <is>
          <t>-</t>
        </is>
      </c>
      <c r="D39" t="n">
        <v>5.43</v>
      </c>
      <c r="E39" t="inlineStr">
        <is>
          <t>-</t>
        </is>
      </c>
      <c r="F39" t="inlineStr">
        <is>
          <t>-</t>
        </is>
      </c>
    </row>
    <row r="40">
      <c r="A40" s="5" t="inlineStr">
        <is>
          <t>Ergebnis je Aktie (unverwässert)</t>
        </is>
      </c>
      <c r="B40" s="5" t="inlineStr">
        <is>
          <t>Basic Earnings per share</t>
        </is>
      </c>
      <c r="C40" t="inlineStr">
        <is>
          <t>-</t>
        </is>
      </c>
      <c r="D40" t="n">
        <v>3.68</v>
      </c>
      <c r="E40" t="n">
        <v>3.32</v>
      </c>
      <c r="F40" t="n">
        <v>3.27</v>
      </c>
    </row>
    <row r="41">
      <c r="A41" s="5" t="inlineStr">
        <is>
          <t>Ergebnis je Aktie (verwässert)</t>
        </is>
      </c>
      <c r="B41" s="5" t="inlineStr">
        <is>
          <t>Diluted Earnings per share</t>
        </is>
      </c>
      <c r="C41" t="inlineStr">
        <is>
          <t>-</t>
        </is>
      </c>
      <c r="D41" t="n">
        <v>3.68</v>
      </c>
      <c r="E41" t="n">
        <v>3.32</v>
      </c>
      <c r="F41" t="n">
        <v>3.27</v>
      </c>
    </row>
    <row r="42">
      <c r="A42" s="5" t="inlineStr">
        <is>
          <t>Dividende je Aktie</t>
        </is>
      </c>
      <c r="B42" s="5" t="inlineStr">
        <is>
          <t>Dividend per share</t>
        </is>
      </c>
      <c r="C42" t="inlineStr">
        <is>
          <t>-</t>
        </is>
      </c>
      <c r="D42" t="n">
        <v>1.75</v>
      </c>
      <c r="E42" t="inlineStr">
        <is>
          <t>-</t>
        </is>
      </c>
      <c r="F42" t="inlineStr">
        <is>
          <t>-</t>
        </is>
      </c>
    </row>
    <row r="43">
      <c r="A43" s="5" t="inlineStr">
        <is>
          <t>Dividendenausschüttung in Mio</t>
        </is>
      </c>
      <c r="B43" s="5" t="inlineStr">
        <is>
          <t>Dividend Payment in M</t>
        </is>
      </c>
      <c r="C43" t="inlineStr">
        <is>
          <t>-</t>
        </is>
      </c>
      <c r="D43" t="n">
        <v>282.1</v>
      </c>
      <c r="E43" t="inlineStr">
        <is>
          <t>-</t>
        </is>
      </c>
      <c r="F43" t="inlineStr">
        <is>
          <t>-</t>
        </is>
      </c>
    </row>
    <row r="44">
      <c r="A44" s="5" t="inlineStr">
        <is>
          <t>Umsatz</t>
        </is>
      </c>
      <c r="B44" s="5" t="inlineStr">
        <is>
          <t>Revenue</t>
        </is>
      </c>
      <c r="C44" t="inlineStr">
        <is>
          <t>-</t>
        </is>
      </c>
      <c r="D44" t="n">
        <v>41.04</v>
      </c>
      <c r="E44" t="inlineStr">
        <is>
          <t>-</t>
        </is>
      </c>
      <c r="F44" t="inlineStr">
        <is>
          <t>-</t>
        </is>
      </c>
    </row>
    <row r="45">
      <c r="A45" s="5" t="inlineStr">
        <is>
          <t>Buchwert je Aktie</t>
        </is>
      </c>
      <c r="B45" s="5" t="inlineStr">
        <is>
          <t>Book value per share</t>
        </is>
      </c>
      <c r="C45" t="inlineStr">
        <is>
          <t>-</t>
        </is>
      </c>
      <c r="D45" t="n">
        <v>9.970000000000001</v>
      </c>
      <c r="E45" t="inlineStr">
        <is>
          <t>-</t>
        </is>
      </c>
      <c r="F45" t="inlineStr">
        <is>
          <t>-</t>
        </is>
      </c>
    </row>
    <row r="46">
      <c r="A46" s="5" t="inlineStr">
        <is>
          <t>Cashflow je Aktie</t>
        </is>
      </c>
      <c r="B46" s="5" t="inlineStr">
        <is>
          <t>Cashflow per share</t>
        </is>
      </c>
      <c r="C46" t="inlineStr">
        <is>
          <t>-</t>
        </is>
      </c>
      <c r="D46" t="n">
        <v>4.5</v>
      </c>
      <c r="E46" t="inlineStr">
        <is>
          <t>-</t>
        </is>
      </c>
      <c r="F46" t="inlineStr">
        <is>
          <t>-</t>
        </is>
      </c>
    </row>
    <row r="47">
      <c r="A47" s="5" t="inlineStr">
        <is>
          <t>Bilanzsumme je Aktie</t>
        </is>
      </c>
      <c r="B47" s="5" t="inlineStr">
        <is>
          <t>Total assets per share</t>
        </is>
      </c>
      <c r="C47" t="inlineStr">
        <is>
          <t>-</t>
        </is>
      </c>
      <c r="D47" t="n">
        <v>38.85</v>
      </c>
      <c r="E47" t="inlineStr">
        <is>
          <t>-</t>
        </is>
      </c>
      <c r="F47" t="inlineStr">
        <is>
          <t>-</t>
        </is>
      </c>
    </row>
    <row r="48">
      <c r="A48" s="5" t="inlineStr">
        <is>
          <t>Personal am Ende des Jahres</t>
        </is>
      </c>
      <c r="B48" s="5" t="inlineStr">
        <is>
          <t>Staff at the end of year</t>
        </is>
      </c>
      <c r="C48" t="inlineStr">
        <is>
          <t>-</t>
        </is>
      </c>
      <c r="D48" t="n">
        <v>28452</v>
      </c>
      <c r="E48" t="n">
        <v>27705</v>
      </c>
      <c r="F48" t="inlineStr">
        <is>
          <t>-</t>
        </is>
      </c>
    </row>
    <row r="49">
      <c r="A49" s="5" t="inlineStr">
        <is>
          <t>Personalaufwand in Mio. EUR</t>
        </is>
      </c>
      <c r="B49" s="5" t="inlineStr">
        <is>
          <t>Personnel expenses in M</t>
        </is>
      </c>
      <c r="C49" t="inlineStr">
        <is>
          <t>-</t>
        </is>
      </c>
      <c r="D49" t="n">
        <v>1497</v>
      </c>
      <c r="E49" t="n">
        <v>1336</v>
      </c>
      <c r="F49" t="inlineStr">
        <is>
          <t>-</t>
        </is>
      </c>
    </row>
    <row r="50">
      <c r="A50" s="5" t="inlineStr">
        <is>
          <t>Aufwand je Mitarbeiter in EUR</t>
        </is>
      </c>
      <c r="B50" s="5" t="inlineStr">
        <is>
          <t>Effort per employee</t>
        </is>
      </c>
      <c r="C50" t="inlineStr">
        <is>
          <t>-</t>
        </is>
      </c>
      <c r="D50" t="n">
        <v>52611</v>
      </c>
      <c r="E50" t="n">
        <v>48222</v>
      </c>
      <c r="F50" t="inlineStr">
        <is>
          <t>-</t>
        </is>
      </c>
    </row>
    <row r="51">
      <c r="A51" s="5" t="inlineStr">
        <is>
          <t>Umsatz je Aktie</t>
        </is>
      </c>
      <c r="B51" s="5" t="inlineStr">
        <is>
          <t>Revenue per share</t>
        </is>
      </c>
      <c r="C51" t="inlineStr">
        <is>
          <t>-</t>
        </is>
      </c>
      <c r="D51" t="n">
        <v>232525</v>
      </c>
      <c r="E51" t="n">
        <v>222109</v>
      </c>
      <c r="F51" t="inlineStr">
        <is>
          <t>-</t>
        </is>
      </c>
    </row>
    <row r="52">
      <c r="A52" s="5" t="inlineStr">
        <is>
          <t>Bruttoergebnis je Mitarbeiter in EUR</t>
        </is>
      </c>
      <c r="B52" s="5" t="inlineStr">
        <is>
          <t>Gross Profit per employee</t>
        </is>
      </c>
      <c r="C52" t="inlineStr">
        <is>
          <t>-</t>
        </is>
      </c>
      <c r="D52" t="inlineStr">
        <is>
          <t>-</t>
        </is>
      </c>
      <c r="E52" t="inlineStr">
        <is>
          <t>-</t>
        </is>
      </c>
      <c r="F52" t="inlineStr">
        <is>
          <t>-</t>
        </is>
      </c>
    </row>
    <row r="53">
      <c r="A53" s="5" t="inlineStr">
        <is>
          <t>Gewinn je Mitarbeiter in EUR</t>
        </is>
      </c>
      <c r="B53" s="5" t="inlineStr">
        <is>
          <t>Earnings per employee</t>
        </is>
      </c>
      <c r="C53" t="inlineStr">
        <is>
          <t>-</t>
        </is>
      </c>
      <c r="D53" t="n">
        <v>20835</v>
      </c>
      <c r="E53" t="n">
        <v>19329</v>
      </c>
      <c r="F53" t="inlineStr">
        <is>
          <t>-</t>
        </is>
      </c>
    </row>
    <row r="54">
      <c r="A54" s="5" t="inlineStr">
        <is>
          <t>KGV (Kurs/Gewinn)</t>
        </is>
      </c>
      <c r="B54" s="5" t="inlineStr">
        <is>
          <t>PE (price/earnings)</t>
        </is>
      </c>
      <c r="C54" t="inlineStr">
        <is>
          <t>-</t>
        </is>
      </c>
      <c r="D54" t="n">
        <v>21.3</v>
      </c>
      <c r="E54" t="inlineStr">
        <is>
          <t>-</t>
        </is>
      </c>
      <c r="F54" t="inlineStr">
        <is>
          <t>-</t>
        </is>
      </c>
    </row>
    <row r="55">
      <c r="A55" s="5" t="inlineStr">
        <is>
          <t>KUV (Kurs/Umsatz)</t>
        </is>
      </c>
      <c r="B55" s="5" t="inlineStr">
        <is>
          <t>PS (price/sales)</t>
        </is>
      </c>
      <c r="C55" t="inlineStr">
        <is>
          <t>-</t>
        </is>
      </c>
      <c r="D55" t="n">
        <v>1.91</v>
      </c>
      <c r="E55" t="inlineStr">
        <is>
          <t>-</t>
        </is>
      </c>
      <c r="F55" t="inlineStr">
        <is>
          <t>-</t>
        </is>
      </c>
    </row>
    <row r="56">
      <c r="A56" s="5" t="inlineStr">
        <is>
          <t>KBV (Kurs/Buchwert)</t>
        </is>
      </c>
      <c r="B56" s="5" t="inlineStr">
        <is>
          <t>PB (price/book value)</t>
        </is>
      </c>
      <c r="C56" t="inlineStr">
        <is>
          <t>-</t>
        </is>
      </c>
      <c r="D56" t="n">
        <v>8.4</v>
      </c>
      <c r="E56" t="inlineStr">
        <is>
          <t>-</t>
        </is>
      </c>
      <c r="F56" t="inlineStr">
        <is>
          <t>-</t>
        </is>
      </c>
    </row>
    <row r="57">
      <c r="A57" s="5" t="inlineStr">
        <is>
          <t>KCV (Kurs/Cashflow)</t>
        </is>
      </c>
      <c r="B57" s="5" t="inlineStr">
        <is>
          <t>PC (price/cashflow)</t>
        </is>
      </c>
      <c r="C57" t="inlineStr">
        <is>
          <t>-</t>
        </is>
      </c>
      <c r="D57" t="n">
        <v>17.39</v>
      </c>
      <c r="E57" t="inlineStr">
        <is>
          <t>-</t>
        </is>
      </c>
      <c r="F57" t="inlineStr">
        <is>
          <t>-</t>
        </is>
      </c>
    </row>
    <row r="58">
      <c r="A58" s="5" t="inlineStr">
        <is>
          <t>Dividendenrendite in %</t>
        </is>
      </c>
      <c r="B58" s="5" t="inlineStr">
        <is>
          <t>Dividend Yield in %</t>
        </is>
      </c>
      <c r="C58" t="inlineStr">
        <is>
          <t>-</t>
        </is>
      </c>
      <c r="D58" t="n">
        <v>2.24</v>
      </c>
      <c r="E58" t="inlineStr">
        <is>
          <t>-</t>
        </is>
      </c>
      <c r="F58" t="inlineStr">
        <is>
          <t>-</t>
        </is>
      </c>
    </row>
    <row r="59">
      <c r="A59" s="5" t="inlineStr">
        <is>
          <t>Gewinnrendite in %</t>
        </is>
      </c>
      <c r="B59" s="5" t="inlineStr">
        <is>
          <t>Return on profit in %</t>
        </is>
      </c>
      <c r="C59" t="inlineStr">
        <is>
          <t>-</t>
        </is>
      </c>
      <c r="D59" t="n">
        <v>4.7</v>
      </c>
      <c r="E59" t="inlineStr">
        <is>
          <t>-</t>
        </is>
      </c>
      <c r="F59" t="inlineStr">
        <is>
          <t>-</t>
        </is>
      </c>
    </row>
    <row r="60">
      <c r="A60" s="5" t="inlineStr">
        <is>
          <t>Eigenkapitalrendite in %</t>
        </is>
      </c>
      <c r="B60" s="5" t="inlineStr">
        <is>
          <t>Return on Equity in %</t>
        </is>
      </c>
      <c r="C60" t="inlineStr">
        <is>
          <t>-</t>
        </is>
      </c>
      <c r="D60" t="n">
        <v>36.89</v>
      </c>
      <c r="E60" t="n">
        <v>26.83</v>
      </c>
      <c r="F60" t="n">
        <v>26.77</v>
      </c>
    </row>
    <row r="61">
      <c r="A61" s="5" t="inlineStr">
        <is>
          <t>Umsatzrendite in %</t>
        </is>
      </c>
      <c r="B61" s="5" t="inlineStr">
        <is>
          <t>Return on sales in %</t>
        </is>
      </c>
      <c r="C61" t="inlineStr">
        <is>
          <t>-</t>
        </is>
      </c>
      <c r="D61" t="n">
        <v>8.960000000000001</v>
      </c>
      <c r="E61" t="n">
        <v>8.699999999999999</v>
      </c>
      <c r="F61" t="n">
        <v>9.619999999999999</v>
      </c>
    </row>
    <row r="62">
      <c r="A62" s="5" t="inlineStr">
        <is>
          <t>Gesamtkapitalrendite in %</t>
        </is>
      </c>
      <c r="B62" s="5" t="inlineStr">
        <is>
          <t>Total Return on Investment in %</t>
        </is>
      </c>
      <c r="C62" t="inlineStr">
        <is>
          <t>-</t>
        </is>
      </c>
      <c r="D62" t="n">
        <v>10.34</v>
      </c>
      <c r="E62" t="n">
        <v>10.03</v>
      </c>
      <c r="F62" t="n">
        <v>10.21</v>
      </c>
    </row>
    <row r="63">
      <c r="A63" s="5" t="inlineStr">
        <is>
          <t>Return on Investment in %</t>
        </is>
      </c>
      <c r="B63" s="5" t="inlineStr">
        <is>
          <t>Return on Investment in %</t>
        </is>
      </c>
      <c r="C63" t="inlineStr">
        <is>
          <t>-</t>
        </is>
      </c>
      <c r="D63" t="n">
        <v>9.470000000000001</v>
      </c>
      <c r="E63" t="n">
        <v>9.35</v>
      </c>
      <c r="F63" t="n">
        <v>9.68</v>
      </c>
    </row>
    <row r="64">
      <c r="A64" s="5" t="inlineStr">
        <is>
          <t>Arbeitsintensität in %</t>
        </is>
      </c>
      <c r="B64" s="5" t="inlineStr">
        <is>
          <t>Work Intensity in %</t>
        </is>
      </c>
      <c r="C64" t="inlineStr">
        <is>
          <t>-</t>
        </is>
      </c>
      <c r="D64" t="n">
        <v>66.59999999999999</v>
      </c>
      <c r="E64" t="n">
        <v>67.34999999999999</v>
      </c>
      <c r="F64" t="n">
        <v>66.59999999999999</v>
      </c>
    </row>
    <row r="65">
      <c r="A65" s="5" t="inlineStr">
        <is>
          <t>Eigenkapitalquote in %</t>
        </is>
      </c>
      <c r="B65" s="5" t="inlineStr">
        <is>
          <t>Equity Ratio in %</t>
        </is>
      </c>
      <c r="C65" t="inlineStr">
        <is>
          <t>-</t>
        </is>
      </c>
      <c r="D65" t="n">
        <v>25.66</v>
      </c>
      <c r="E65" t="n">
        <v>34.84</v>
      </c>
      <c r="F65" t="n">
        <v>36.17</v>
      </c>
    </row>
    <row r="66">
      <c r="A66" s="5" t="inlineStr">
        <is>
          <t>Fremdkapitalquote in %</t>
        </is>
      </c>
      <c r="B66" s="5" t="inlineStr">
        <is>
          <t>Debt Ratio in %</t>
        </is>
      </c>
      <c r="C66" t="inlineStr">
        <is>
          <t>-</t>
        </is>
      </c>
      <c r="D66" t="n">
        <v>74.34</v>
      </c>
      <c r="E66" t="n">
        <v>65.16</v>
      </c>
      <c r="F66" t="n">
        <v>63.83</v>
      </c>
    </row>
    <row r="67">
      <c r="A67" s="5" t="inlineStr">
        <is>
          <t>Verschuldungsgrad in %</t>
        </is>
      </c>
      <c r="B67" s="5" t="inlineStr">
        <is>
          <t>Finance Gearing in %</t>
        </is>
      </c>
      <c r="C67" t="inlineStr">
        <is>
          <t>-</t>
        </is>
      </c>
      <c r="D67" t="n">
        <v>289.66</v>
      </c>
      <c r="E67" t="n">
        <v>186.99</v>
      </c>
      <c r="F67" t="n">
        <v>176.47</v>
      </c>
    </row>
    <row r="68">
      <c r="A68" s="5" t="inlineStr"/>
      <c r="B68" s="5" t="inlineStr"/>
    </row>
    <row r="69">
      <c r="A69" s="5" t="inlineStr">
        <is>
          <t>Kurzfristige Vermögensquote in %</t>
        </is>
      </c>
      <c r="B69" s="5" t="inlineStr">
        <is>
          <t>Current Assets Ratio in %</t>
        </is>
      </c>
      <c r="C69" t="inlineStr">
        <is>
          <t>-</t>
        </is>
      </c>
      <c r="D69" t="n">
        <v>66.59</v>
      </c>
      <c r="E69" t="n">
        <v>67.34999999999999</v>
      </c>
    </row>
    <row r="70">
      <c r="A70" s="5" t="inlineStr">
        <is>
          <t>Nettogewinn Marge in %</t>
        </is>
      </c>
      <c r="B70" s="5" t="inlineStr">
        <is>
          <t>Net Profit Marge in %</t>
        </is>
      </c>
      <c r="C70" t="inlineStr">
        <is>
          <t>-</t>
        </is>
      </c>
      <c r="D70" t="n">
        <v>1444.44</v>
      </c>
      <c r="E70" t="inlineStr">
        <is>
          <t>-</t>
        </is>
      </c>
    </row>
    <row r="71">
      <c r="A71" s="5" t="inlineStr">
        <is>
          <t>Operative Ergebnis Marge in %</t>
        </is>
      </c>
      <c r="B71" s="5" t="inlineStr">
        <is>
          <t>EBIT Marge in %</t>
        </is>
      </c>
      <c r="C71" t="inlineStr">
        <is>
          <t>-</t>
        </is>
      </c>
      <c r="D71" t="n">
        <v>2369.64</v>
      </c>
      <c r="E71" t="inlineStr">
        <is>
          <t>-</t>
        </is>
      </c>
    </row>
    <row r="72">
      <c r="A72" s="5" t="inlineStr">
        <is>
          <t>Vermögensumsschlag in %</t>
        </is>
      </c>
      <c r="B72" s="5" t="inlineStr">
        <is>
          <t>Asset Turnover in %</t>
        </is>
      </c>
      <c r="C72" t="inlineStr">
        <is>
          <t>-</t>
        </is>
      </c>
      <c r="D72" t="n">
        <v>0.66</v>
      </c>
      <c r="E72" t="inlineStr">
        <is>
          <t>-</t>
        </is>
      </c>
    </row>
    <row r="73">
      <c r="A73" s="5" t="inlineStr">
        <is>
          <t>Langfristige Vermögensquote in %</t>
        </is>
      </c>
      <c r="B73" s="5" t="inlineStr">
        <is>
          <t>Non-Current Assets Ratio in %</t>
        </is>
      </c>
      <c r="C73" t="inlineStr">
        <is>
          <t>-</t>
        </is>
      </c>
      <c r="D73" t="n">
        <v>33.41</v>
      </c>
      <c r="E73" t="n">
        <v>32.65</v>
      </c>
    </row>
    <row r="74">
      <c r="A74" s="5" t="inlineStr">
        <is>
          <t>Gesamtkapitalrentabilität</t>
        </is>
      </c>
      <c r="B74" s="5" t="inlineStr">
        <is>
          <t>ROA Return on Assets in %</t>
        </is>
      </c>
      <c r="C74" t="inlineStr">
        <is>
          <t>-</t>
        </is>
      </c>
      <c r="D74" t="n">
        <v>9.470000000000001</v>
      </c>
      <c r="E74" t="n">
        <v>9.35</v>
      </c>
    </row>
    <row r="75">
      <c r="A75" s="5" t="inlineStr">
        <is>
          <t>Ertrag des eingesetzten Kapitals</t>
        </is>
      </c>
      <c r="B75" s="5" t="inlineStr">
        <is>
          <t>ROCE Return on Cap. Empl. in %</t>
        </is>
      </c>
      <c r="C75" t="inlineStr">
        <is>
          <t>-</t>
        </is>
      </c>
      <c r="D75" t="n">
        <v>24.99</v>
      </c>
      <c r="E75" t="n">
        <v>26.41</v>
      </c>
    </row>
    <row r="76">
      <c r="A76" s="5" t="inlineStr">
        <is>
          <t>Eigenkapital zu Anlagevermögen</t>
        </is>
      </c>
      <c r="B76" s="5" t="inlineStr">
        <is>
          <t>Equity to Fixed Assets in %</t>
        </is>
      </c>
      <c r="C76" t="inlineStr">
        <is>
          <t>-</t>
        </is>
      </c>
      <c r="D76" t="n">
        <v>71.8</v>
      </c>
      <c r="E76" t="n">
        <v>98.81999999999999</v>
      </c>
    </row>
    <row r="77">
      <c r="A77" s="5" t="inlineStr">
        <is>
          <t>Liquidität Dritten Grades</t>
        </is>
      </c>
      <c r="B77" s="5" t="inlineStr">
        <is>
          <t>Current Ratio in %</t>
        </is>
      </c>
      <c r="C77" t="inlineStr">
        <is>
          <t>-</t>
        </is>
      </c>
      <c r="D77" t="n">
        <v>175.95</v>
      </c>
      <c r="E77" t="n">
        <v>167.4</v>
      </c>
    </row>
    <row r="78">
      <c r="A78" s="5" t="inlineStr">
        <is>
          <t>Operativer Cashflow</t>
        </is>
      </c>
      <c r="B78" s="5" t="inlineStr">
        <is>
          <t>Operating Cashflow in M</t>
        </is>
      </c>
      <c r="C78" t="inlineStr">
        <is>
          <t>-</t>
        </is>
      </c>
      <c r="D78" t="n">
        <v>2803.268</v>
      </c>
      <c r="E78" t="inlineStr">
        <is>
          <t>-</t>
        </is>
      </c>
    </row>
    <row r="79">
      <c r="A79" s="5" t="inlineStr">
        <is>
          <t>Aktienrückkauf</t>
        </is>
      </c>
      <c r="B79" s="5" t="inlineStr">
        <is>
          <t>Share Buyback in M</t>
        </is>
      </c>
      <c r="C79" t="inlineStr">
        <is>
          <t>-</t>
        </is>
      </c>
      <c r="D79" t="inlineStr">
        <is>
          <t>-</t>
        </is>
      </c>
      <c r="E79" t="inlineStr">
        <is>
          <t>-</t>
        </is>
      </c>
    </row>
    <row r="80">
      <c r="A80" s="5" t="inlineStr">
        <is>
          <t>Umsatzwachstum 1J in %</t>
        </is>
      </c>
      <c r="B80" s="5" t="inlineStr">
        <is>
          <t>Revenue Growth 1Y in %</t>
        </is>
      </c>
      <c r="C80" t="inlineStr">
        <is>
          <t>-</t>
        </is>
      </c>
      <c r="D80" t="inlineStr">
        <is>
          <t>-</t>
        </is>
      </c>
      <c r="E80" t="inlineStr">
        <is>
          <t>-</t>
        </is>
      </c>
    </row>
    <row r="81">
      <c r="A81" s="5" t="inlineStr">
        <is>
          <t>Umsatzwachstum 3J in %</t>
        </is>
      </c>
      <c r="B81" s="5" t="inlineStr">
        <is>
          <t>Revenue Growth 3Y in %</t>
        </is>
      </c>
      <c r="C81" t="inlineStr">
        <is>
          <t>-</t>
        </is>
      </c>
      <c r="D81" t="inlineStr">
        <is>
          <t>-</t>
        </is>
      </c>
      <c r="E81" t="inlineStr">
        <is>
          <t>-</t>
        </is>
      </c>
    </row>
    <row r="82">
      <c r="A82" s="5" t="inlineStr">
        <is>
          <t>Umsatzwachstum 5J in %</t>
        </is>
      </c>
      <c r="B82" s="5" t="inlineStr">
        <is>
          <t>Revenue Growth 5Y in %</t>
        </is>
      </c>
      <c r="C82" t="inlineStr">
        <is>
          <t>-</t>
        </is>
      </c>
      <c r="D82" t="inlineStr">
        <is>
          <t>-</t>
        </is>
      </c>
      <c r="E82" t="inlineStr">
        <is>
          <t>-</t>
        </is>
      </c>
    </row>
    <row r="83">
      <c r="A83" s="5" t="inlineStr">
        <is>
          <t>Umsatzwachstum 10J in %</t>
        </is>
      </c>
      <c r="B83" s="5" t="inlineStr">
        <is>
          <t>Revenue Growth 10Y in %</t>
        </is>
      </c>
      <c r="C83" t="inlineStr">
        <is>
          <t>-</t>
        </is>
      </c>
      <c r="D83" t="inlineStr">
        <is>
          <t>-</t>
        </is>
      </c>
      <c r="E83" t="inlineStr">
        <is>
          <t>-</t>
        </is>
      </c>
    </row>
    <row r="84">
      <c r="A84" s="5" t="inlineStr">
        <is>
          <t>Gewinnwachstum 1J in %</t>
        </is>
      </c>
      <c r="B84" s="5" t="inlineStr">
        <is>
          <t>Earnings Growth 1Y in %</t>
        </is>
      </c>
      <c r="C84" t="inlineStr">
        <is>
          <t>-</t>
        </is>
      </c>
      <c r="D84" t="n">
        <v>10.7</v>
      </c>
      <c r="E84" t="n">
        <v>1.75</v>
      </c>
    </row>
    <row r="85">
      <c r="A85" s="5" t="inlineStr">
        <is>
          <t>Gewinnwachstum 3J in %</t>
        </is>
      </c>
      <c r="B85" s="5" t="inlineStr">
        <is>
          <t>Earnings Growth 3Y in %</t>
        </is>
      </c>
      <c r="C85" t="inlineStr">
        <is>
          <t>-</t>
        </is>
      </c>
      <c r="D85" t="inlineStr">
        <is>
          <t>-</t>
        </is>
      </c>
      <c r="E85" t="inlineStr">
        <is>
          <t>-</t>
        </is>
      </c>
    </row>
    <row r="86">
      <c r="A86" s="5" t="inlineStr">
        <is>
          <t>Gewinnwachstum 5J in %</t>
        </is>
      </c>
      <c r="B86" s="5" t="inlineStr">
        <is>
          <t>Earnings Growth 5Y in %</t>
        </is>
      </c>
      <c r="C86" t="inlineStr">
        <is>
          <t>-</t>
        </is>
      </c>
      <c r="D86" t="inlineStr">
        <is>
          <t>-</t>
        </is>
      </c>
      <c r="E86" t="inlineStr">
        <is>
          <t>-</t>
        </is>
      </c>
    </row>
    <row r="87">
      <c r="A87" s="5" t="inlineStr">
        <is>
          <t>Gewinnwachstum 10J in %</t>
        </is>
      </c>
      <c r="B87" s="5" t="inlineStr">
        <is>
          <t>Earnings Growth 10Y in %</t>
        </is>
      </c>
      <c r="C87" t="inlineStr">
        <is>
          <t>-</t>
        </is>
      </c>
      <c r="D87" t="inlineStr">
        <is>
          <t>-</t>
        </is>
      </c>
      <c r="E87" t="inlineStr">
        <is>
          <t>-</t>
        </is>
      </c>
    </row>
    <row r="88">
      <c r="A88" s="5" t="inlineStr">
        <is>
          <t>PEG Ratio</t>
        </is>
      </c>
      <c r="B88" s="5" t="inlineStr">
        <is>
          <t>KGW Kurs/Gewinn/Wachstum</t>
        </is>
      </c>
      <c r="C88" t="inlineStr">
        <is>
          <t>-</t>
        </is>
      </c>
      <c r="D88" t="inlineStr">
        <is>
          <t>-</t>
        </is>
      </c>
      <c r="E88" t="inlineStr">
        <is>
          <t>-</t>
        </is>
      </c>
    </row>
    <row r="89">
      <c r="A89" s="5" t="inlineStr">
        <is>
          <t>EBIT-Wachstum 1J in %</t>
        </is>
      </c>
      <c r="B89" s="5" t="inlineStr">
        <is>
          <t>EBIT Growth 1Y in %</t>
        </is>
      </c>
      <c r="C89" t="n">
        <v>9.31</v>
      </c>
      <c r="D89" t="n">
        <v>7.58</v>
      </c>
      <c r="E89" t="n">
        <v>1.99</v>
      </c>
    </row>
    <row r="90">
      <c r="A90" s="5" t="inlineStr">
        <is>
          <t>EBIT-Wachstum 3J in %</t>
        </is>
      </c>
      <c r="B90" s="5" t="inlineStr">
        <is>
          <t>EBIT Growth 3Y in %</t>
        </is>
      </c>
      <c r="C90" t="n">
        <v>6.29</v>
      </c>
      <c r="D90" t="inlineStr">
        <is>
          <t>-</t>
        </is>
      </c>
      <c r="E90" t="inlineStr">
        <is>
          <t>-</t>
        </is>
      </c>
    </row>
    <row r="91">
      <c r="A91" s="5" t="inlineStr">
        <is>
          <t>EBIT-Wachstum 5J in %</t>
        </is>
      </c>
      <c r="B91" s="5" t="inlineStr">
        <is>
          <t>EBIT Growth 5Y in %</t>
        </is>
      </c>
      <c r="C91" t="inlineStr">
        <is>
          <t>-</t>
        </is>
      </c>
      <c r="D91" t="inlineStr">
        <is>
          <t>-</t>
        </is>
      </c>
      <c r="E91" t="inlineStr">
        <is>
          <t>-</t>
        </is>
      </c>
    </row>
    <row r="92">
      <c r="A92" s="5" t="inlineStr">
        <is>
          <t>EBIT-Wachstum 10J in %</t>
        </is>
      </c>
      <c r="B92" s="5" t="inlineStr">
        <is>
          <t>EBIT Growth 10Y in %</t>
        </is>
      </c>
      <c r="C92" t="inlineStr">
        <is>
          <t>-</t>
        </is>
      </c>
      <c r="D92" t="inlineStr">
        <is>
          <t>-</t>
        </is>
      </c>
      <c r="E92" t="inlineStr">
        <is>
          <t>-</t>
        </is>
      </c>
    </row>
    <row r="93">
      <c r="A93" s="5" t="inlineStr">
        <is>
          <t>Op.Cashflow Wachstum 1J in %</t>
        </is>
      </c>
      <c r="B93" s="5" t="inlineStr">
        <is>
          <t>Op.Cashflow Wachstum 1Y in %</t>
        </is>
      </c>
      <c r="C93" t="inlineStr">
        <is>
          <t>-</t>
        </is>
      </c>
      <c r="D93" t="inlineStr">
        <is>
          <t>-</t>
        </is>
      </c>
      <c r="E93" t="inlineStr">
        <is>
          <t>-</t>
        </is>
      </c>
    </row>
    <row r="94">
      <c r="A94" s="5" t="inlineStr">
        <is>
          <t>Op.Cashflow Wachstum 3J in %</t>
        </is>
      </c>
      <c r="B94" s="5" t="inlineStr">
        <is>
          <t>Op.Cashflow Wachstum 3Y in %</t>
        </is>
      </c>
      <c r="C94" t="inlineStr">
        <is>
          <t>-</t>
        </is>
      </c>
      <c r="D94" t="inlineStr">
        <is>
          <t>-</t>
        </is>
      </c>
      <c r="E94" t="inlineStr">
        <is>
          <t>-</t>
        </is>
      </c>
    </row>
    <row r="95">
      <c r="A95" s="5" t="inlineStr">
        <is>
          <t>Op.Cashflow Wachstum 5J in %</t>
        </is>
      </c>
      <c r="B95" s="5" t="inlineStr">
        <is>
          <t>Op.Cashflow Wachstum 5Y in %</t>
        </is>
      </c>
      <c r="C95" t="inlineStr">
        <is>
          <t>-</t>
        </is>
      </c>
      <c r="D95" t="inlineStr">
        <is>
          <t>-</t>
        </is>
      </c>
      <c r="E95" t="inlineStr">
        <is>
          <t>-</t>
        </is>
      </c>
    </row>
    <row r="96">
      <c r="A96" s="5" t="inlineStr">
        <is>
          <t>Op.Cashflow Wachstum 10J in %</t>
        </is>
      </c>
      <c r="B96" s="5" t="inlineStr">
        <is>
          <t>Op.Cashflow Wachstum 10Y in %</t>
        </is>
      </c>
      <c r="C96" t="inlineStr">
        <is>
          <t>-</t>
        </is>
      </c>
      <c r="D96" t="inlineStr">
        <is>
          <t>-</t>
        </is>
      </c>
      <c r="E96" t="inlineStr">
        <is>
          <t>-</t>
        </is>
      </c>
    </row>
    <row r="97">
      <c r="A97" s="5" t="inlineStr">
        <is>
          <t>Working Capital in Mio</t>
        </is>
      </c>
      <c r="B97" s="5" t="inlineStr">
        <is>
          <t>Working Capital in M</t>
        </is>
      </c>
      <c r="C97" t="inlineStr">
        <is>
          <t>-</t>
        </is>
      </c>
      <c r="D97" t="n">
        <v>1800</v>
      </c>
      <c r="E97" t="n">
        <v>1554</v>
      </c>
      <c r="F97" t="n">
        <v>1623</v>
      </c>
    </row>
  </sheetData>
  <pageMargins bottom="1" footer="0.5" header="0.5" left="0.75" right="0.75" top="1"/>
</worksheet>
</file>

<file path=xl/worksheets/sheet35.xml><?xml version="1.0" encoding="utf-8"?>
<worksheet xmlns="http://schemas.openxmlformats.org/spreadsheetml/2006/main">
  <sheetPr>
    <outlinePr summaryBelow="1" summaryRight="1"/>
    <pageSetUpPr/>
  </sheetPr>
  <dimension ref="A1:T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20"/>
    <col customWidth="1" max="15" min="15" width="19"/>
    <col customWidth="1" max="16" min="16" width="19"/>
    <col customWidth="1" max="17" min="17" width="10"/>
    <col customWidth="1" max="18" min="18" width="20"/>
    <col customWidth="1" max="19" min="19" width="10"/>
    <col customWidth="1" max="20" min="20" width="8"/>
  </cols>
  <sheetData>
    <row r="1">
      <c r="A1" s="1" t="inlineStr">
        <is>
          <t xml:space="preserve">LANXESS </t>
        </is>
      </c>
      <c r="B1" s="2" t="inlineStr">
        <is>
          <t>WKN: 547040  ISIN: DE0005470405  Symbol:LXS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2004</t>
        </is>
      </c>
      <c r="C4" s="5" t="inlineStr">
        <is>
          <t>Telefon / Phone</t>
        </is>
      </c>
      <c r="D4" s="5" t="inlineStr"/>
      <c r="E4" t="inlineStr">
        <is>
          <t>+49-221-8885-0</t>
        </is>
      </c>
      <c r="G4" t="inlineStr">
        <is>
          <t>11.03.2020</t>
        </is>
      </c>
      <c r="H4" t="inlineStr">
        <is>
          <t>Publication Of Annual Report</t>
        </is>
      </c>
      <c r="J4" t="inlineStr">
        <is>
          <t>Dodge &amp; Cox</t>
        </is>
      </c>
      <c r="L4" t="inlineStr">
        <is>
          <t>2,89%</t>
        </is>
      </c>
    </row>
    <row r="5">
      <c r="A5" s="5" t="inlineStr">
        <is>
          <t>Ticker</t>
        </is>
      </c>
      <c r="B5" t="inlineStr">
        <is>
          <t>LXS</t>
        </is>
      </c>
      <c r="C5" s="5" t="inlineStr">
        <is>
          <t>Fax</t>
        </is>
      </c>
      <c r="D5" s="5" t="inlineStr"/>
      <c r="E5" t="inlineStr">
        <is>
          <t>-</t>
        </is>
      </c>
      <c r="G5" t="inlineStr">
        <is>
          <t>06.05.2020</t>
        </is>
      </c>
      <c r="H5" t="inlineStr">
        <is>
          <t>Result Q1</t>
        </is>
      </c>
      <c r="J5" t="inlineStr">
        <is>
          <t>BlackRock, Inc.</t>
        </is>
      </c>
      <c r="L5" t="inlineStr">
        <is>
          <t>4,56%</t>
        </is>
      </c>
    </row>
    <row r="6">
      <c r="A6" s="5" t="inlineStr">
        <is>
          <t>Gelistet Seit / Listed Since</t>
        </is>
      </c>
      <c r="B6" t="inlineStr">
        <is>
          <t>31.01.2005</t>
        </is>
      </c>
      <c r="C6" s="5" t="inlineStr">
        <is>
          <t>Internet</t>
        </is>
      </c>
      <c r="D6" s="5" t="inlineStr"/>
      <c r="E6" t="inlineStr">
        <is>
          <t>http://www.lanxess.com</t>
        </is>
      </c>
      <c r="G6" t="inlineStr">
        <is>
          <t>13.05.2020</t>
        </is>
      </c>
      <c r="H6" t="inlineStr">
        <is>
          <t>Annual General Meeting (Postponed)</t>
        </is>
      </c>
      <c r="J6" t="inlineStr">
        <is>
          <t>Norges Bank</t>
        </is>
      </c>
      <c r="L6" t="inlineStr">
        <is>
          <t>5,26%</t>
        </is>
      </c>
    </row>
    <row r="7">
      <c r="A7" s="5" t="inlineStr">
        <is>
          <t>Nominalwert / Nominal Value</t>
        </is>
      </c>
      <c r="B7" t="inlineStr">
        <is>
          <t>-</t>
        </is>
      </c>
      <c r="C7" s="5" t="inlineStr">
        <is>
          <t>E-Mail</t>
        </is>
      </c>
      <c r="D7" s="5" t="inlineStr"/>
      <c r="E7" t="inlineStr">
        <is>
          <t>lanxess-info@lanxess.com</t>
        </is>
      </c>
      <c r="G7" t="inlineStr">
        <is>
          <t>13.08.2020</t>
        </is>
      </c>
      <c r="H7" t="inlineStr">
        <is>
          <t>Score Half Year</t>
        </is>
      </c>
      <c r="J7" t="inlineStr">
        <is>
          <t>FMR LLC</t>
        </is>
      </c>
      <c r="L7" t="inlineStr">
        <is>
          <t>2,95%</t>
        </is>
      </c>
    </row>
    <row r="8">
      <c r="A8" s="5" t="inlineStr">
        <is>
          <t>Land / Country</t>
        </is>
      </c>
      <c r="B8" t="inlineStr">
        <is>
          <t>Deutschland</t>
        </is>
      </c>
      <c r="C8" s="5" t="inlineStr">
        <is>
          <t>Inv. Relations Telefon / Phone</t>
        </is>
      </c>
      <c r="D8" s="5" t="inlineStr"/>
      <c r="E8" t="inlineStr">
        <is>
          <t>+49-221-8885-3262</t>
        </is>
      </c>
      <c r="G8" t="inlineStr">
        <is>
          <t>05.11.2020</t>
        </is>
      </c>
      <c r="H8" t="inlineStr">
        <is>
          <t>Q3 Earnings</t>
        </is>
      </c>
      <c r="J8" t="inlineStr">
        <is>
          <t>Allianz Global Investors Europe GmbH</t>
        </is>
      </c>
      <c r="L8" t="inlineStr">
        <is>
          <t>3,02%</t>
        </is>
      </c>
    </row>
    <row r="9">
      <c r="A9" s="5" t="inlineStr">
        <is>
          <t>Währung / Currency</t>
        </is>
      </c>
      <c r="B9" t="inlineStr">
        <is>
          <t>EUR</t>
        </is>
      </c>
      <c r="C9" s="5" t="inlineStr">
        <is>
          <t>Inv. Relations E-Mail</t>
        </is>
      </c>
      <c r="D9" s="5" t="inlineStr"/>
      <c r="E9" t="inlineStr">
        <is>
          <t>ir@lanxess.com</t>
        </is>
      </c>
      <c r="J9" t="inlineStr">
        <is>
          <t>UBS Group AG</t>
        </is>
      </c>
      <c r="L9" t="inlineStr">
        <is>
          <t>2,94%</t>
        </is>
      </c>
    </row>
    <row r="10">
      <c r="A10" s="5" t="inlineStr">
        <is>
          <t>Branche / Industry</t>
        </is>
      </c>
      <c r="B10" t="inlineStr">
        <is>
          <t>Chemistry</t>
        </is>
      </c>
      <c r="C10" s="5" t="inlineStr">
        <is>
          <t>Kontaktperson / Contact Person</t>
        </is>
      </c>
      <c r="D10" s="5" t="inlineStr"/>
      <c r="E10" t="inlineStr">
        <is>
          <t>Oliver Stratmann</t>
        </is>
      </c>
      <c r="J10" t="inlineStr">
        <is>
          <t>The Capital Group Companies, Inc.</t>
        </is>
      </c>
      <c r="L10" t="inlineStr">
        <is>
          <t>1,30%</t>
        </is>
      </c>
    </row>
    <row r="11">
      <c r="A11" s="5" t="inlineStr">
        <is>
          <t>Sektor / Sector</t>
        </is>
      </c>
      <c r="B11" t="inlineStr">
        <is>
          <t>Chemicals / Pharmaceuticals</t>
        </is>
      </c>
      <c r="J11" t="inlineStr">
        <is>
          <t>Dimensional Holdings Inc.</t>
        </is>
      </c>
      <c r="L11" t="inlineStr">
        <is>
          <t>3,00%</t>
        </is>
      </c>
    </row>
    <row r="12">
      <c r="A12" s="5" t="inlineStr">
        <is>
          <t>Typ / Genre</t>
        </is>
      </c>
      <c r="B12" t="inlineStr">
        <is>
          <t>Inhaber-Stammaktie</t>
        </is>
      </c>
      <c r="J12" t="inlineStr">
        <is>
          <t>Union Investment Privatfonds GmbH</t>
        </is>
      </c>
      <c r="L12" t="inlineStr">
        <is>
          <t>2,97%</t>
        </is>
      </c>
    </row>
    <row r="13">
      <c r="A13" s="5" t="inlineStr">
        <is>
          <t>Adresse / Address</t>
        </is>
      </c>
      <c r="B13" t="inlineStr">
        <is>
          <t>LANXESS AGKennedyplatz 1  D-50569 Köln</t>
        </is>
      </c>
    </row>
    <row r="14">
      <c r="A14" s="5" t="inlineStr">
        <is>
          <t>Management</t>
        </is>
      </c>
      <c r="B14" t="inlineStr">
        <is>
          <t>Matthias Zachert, Dr. Anno Borkowsky, Dr. Hubert Fink, Michael Pontzen, Stephanie Coßmann</t>
        </is>
      </c>
    </row>
    <row r="15">
      <c r="A15" s="5" t="inlineStr">
        <is>
          <t>Aufsichtsrat / Board</t>
        </is>
      </c>
      <c r="B15" t="inlineStr">
        <is>
          <t>Dr. Matthias L. Wolfgruber, Dr. Friedrich Janssen, Lawrence A. Rosen, Pamela Knapp, Dr. Heike Hanagarth, Theo H. Walthie, Werner Czaplik, Ralf Sikorski, Dr. Hans-Dieter Gerriets, Thomas Meiers, Manuela Strauch</t>
        </is>
      </c>
    </row>
    <row r="16">
      <c r="A16" s="5" t="inlineStr">
        <is>
          <t>Beschreibung</t>
        </is>
      </c>
      <c r="B16" t="inlineStr">
        <is>
          <t>Die Lanxess AG gehört mit einem umfangreichen Produktportfolio aus den Bereichen Polymere sowie Basis-, Spezial- und Feinchemikalien zu den bedeutenden Chemie- und Polymeranbietern Europas. Das Unternehmen entwickelt, produziert und vertreibt Kunststoffe, Kautschuke, Spezialchemikalien und Zwischenprodukte. Darüber hinaus unterstützt Lanxess seine Kunden bei der Entwicklung und der Umsetzung von Systemlösungen. Der Konzern konzentriert sich bei seinen Produkten besonders auf Nachhaltigkeit und Umweltfreundlichkeit. Das Programm „Grüne Mobilität“ entwickelt zum Beispiel Hightech-Kunststoffe, die im Leichtbau von Fahrzeugen zum Einsatz kommen und durch ihr vermindertes Gewicht weniger Emissionen erzeugen und den Kraftstoffverbrauch senken. Des Weiteren kommen Hochleistungs-Kautschuke bei der Herstellung von Reifen zum Einsatz. Diese zeichnen sich durch einen geringeren Rollwiderstand, ausgezeichnetes Bremsverhalten, eine längere Laufleistung und verminderte Geräuschentwicklung aus. Copyright 2014 FINANCE BASE AG</t>
        </is>
      </c>
    </row>
    <row r="17">
      <c r="A17" s="5" t="inlineStr">
        <is>
          <t>Profile</t>
        </is>
      </c>
      <c r="B17" t="inlineStr">
        <is>
          <t>Lanxess AG, with a comprehensive product portfolio in the fields of polymers and basic, specialty and fine chemicals to major chemical and polymer suppliers in Europe. The company develops, manufactures and markets plastics, rubbers, specialty chemicals and intermediates. In addition, Lanxess supports its customers in the development and implementation of system solutions. The Group focuses its products particularly on sustainability and environmental friendliness. The program "Green Mobility" developed as high-tech plastics used in lightweight vehicles used and generate fewer emissions through their reduced weight and reduce fuel consumption. Furthermore, high-performance rubbers used in the manufacture of tires. These are characterized by a lower rolling resistance, excellent braking performance, longer service life and reduced noise emissions.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row>
    <row r="20">
      <c r="A20" s="5" t="inlineStr">
        <is>
          <t>Umsatz</t>
        </is>
      </c>
      <c r="B20" s="5" t="inlineStr">
        <is>
          <t>Revenue</t>
        </is>
      </c>
      <c r="C20" t="n">
        <v>6802</v>
      </c>
      <c r="D20" t="n">
        <v>7197</v>
      </c>
      <c r="E20" t="n">
        <v>9664</v>
      </c>
      <c r="F20" t="n">
        <v>7699</v>
      </c>
      <c r="G20" t="n">
        <v>7902</v>
      </c>
      <c r="H20" t="n">
        <v>8006</v>
      </c>
      <c r="I20" t="n">
        <v>8300</v>
      </c>
      <c r="J20" t="n">
        <v>9094</v>
      </c>
      <c r="K20" t="n">
        <v>8775</v>
      </c>
      <c r="L20" t="n">
        <v>7120</v>
      </c>
      <c r="M20" t="n">
        <v>5057</v>
      </c>
      <c r="N20" t="n">
        <v>6576</v>
      </c>
      <c r="O20" t="n">
        <v>6608</v>
      </c>
      <c r="P20" t="n">
        <v>6944</v>
      </c>
      <c r="Q20" t="n">
        <v>7150</v>
      </c>
      <c r="R20" t="n">
        <v>6773</v>
      </c>
      <c r="S20" t="n">
        <v>6315</v>
      </c>
      <c r="T20" t="n">
        <v>6763</v>
      </c>
    </row>
    <row r="21">
      <c r="A21" s="5" t="inlineStr">
        <is>
          <t>Bruttoergebnis vom Umsatz</t>
        </is>
      </c>
      <c r="B21" s="5" t="inlineStr">
        <is>
          <t>Gross Profit</t>
        </is>
      </c>
      <c r="C21" t="n">
        <v>1759</v>
      </c>
      <c r="D21" t="n">
        <v>1834</v>
      </c>
      <c r="E21" t="n">
        <v>2145</v>
      </c>
      <c r="F21" t="n">
        <v>1754</v>
      </c>
      <c r="G21" t="n">
        <v>1748</v>
      </c>
      <c r="H21" t="n">
        <v>1588</v>
      </c>
      <c r="I21" t="n">
        <v>1548</v>
      </c>
      <c r="J21" t="n">
        <v>2108</v>
      </c>
      <c r="K21" t="n">
        <v>2010</v>
      </c>
      <c r="L21" t="n">
        <v>1739</v>
      </c>
      <c r="M21" t="n">
        <v>1101</v>
      </c>
      <c r="N21" t="n">
        <v>1460</v>
      </c>
      <c r="O21" t="n">
        <v>1461</v>
      </c>
      <c r="P21" t="n">
        <v>1540</v>
      </c>
      <c r="Q21" t="n">
        <v>1613</v>
      </c>
      <c r="R21" t="n">
        <v>1424</v>
      </c>
      <c r="S21" t="n">
        <v>1104</v>
      </c>
      <c r="T21" t="n">
        <v>1478</v>
      </c>
    </row>
    <row r="22">
      <c r="A22" s="5" t="inlineStr">
        <is>
          <t>Operatives Ergebnis (EBIT)</t>
        </is>
      </c>
      <c r="B22" s="5" t="inlineStr">
        <is>
          <t>EBIT Earning Before Interest &amp; Tax</t>
        </is>
      </c>
      <c r="C22" t="n">
        <v>407</v>
      </c>
      <c r="D22" t="n">
        <v>504</v>
      </c>
      <c r="E22" t="n">
        <v>434</v>
      </c>
      <c r="F22" t="n">
        <v>464</v>
      </c>
      <c r="G22" t="n">
        <v>415</v>
      </c>
      <c r="H22" t="n">
        <v>218</v>
      </c>
      <c r="I22" t="n">
        <v>-93</v>
      </c>
      <c r="J22" t="n">
        <v>810</v>
      </c>
      <c r="K22" t="n">
        <v>776</v>
      </c>
      <c r="L22" t="n">
        <v>607</v>
      </c>
      <c r="M22" t="n">
        <v>149</v>
      </c>
      <c r="N22" t="n">
        <v>322</v>
      </c>
      <c r="O22" t="n">
        <v>215</v>
      </c>
      <c r="P22" t="n">
        <v>376</v>
      </c>
      <c r="Q22" t="n">
        <v>28</v>
      </c>
      <c r="R22" t="n">
        <v>59</v>
      </c>
      <c r="S22" t="n">
        <v>-1297</v>
      </c>
      <c r="T22" t="n">
        <v>-119</v>
      </c>
    </row>
    <row r="23">
      <c r="A23" s="5" t="inlineStr">
        <is>
          <t>Finanzergebnis</t>
        </is>
      </c>
      <c r="B23" s="5" t="inlineStr">
        <is>
          <t>Financial Result</t>
        </is>
      </c>
      <c r="C23" t="n">
        <v>-61</v>
      </c>
      <c r="D23" t="n">
        <v>-114</v>
      </c>
      <c r="E23" t="n">
        <v>-109</v>
      </c>
      <c r="F23" t="n">
        <v>-125</v>
      </c>
      <c r="G23" t="n">
        <v>-127</v>
      </c>
      <c r="H23" t="n">
        <v>-138</v>
      </c>
      <c r="I23" t="n">
        <v>-146</v>
      </c>
      <c r="J23" t="n">
        <v>-141</v>
      </c>
      <c r="K23" t="n">
        <v>-121</v>
      </c>
      <c r="L23" t="n">
        <v>-114</v>
      </c>
      <c r="M23" t="n">
        <v>-117</v>
      </c>
      <c r="N23" t="n">
        <v>-93</v>
      </c>
      <c r="O23" t="n">
        <v>-43</v>
      </c>
      <c r="P23" t="n">
        <v>-89</v>
      </c>
      <c r="Q23" t="n">
        <v>-145</v>
      </c>
      <c r="R23" t="n">
        <v>-79</v>
      </c>
      <c r="S23" t="n">
        <v>-111</v>
      </c>
      <c r="T23" t="n">
        <v>-89</v>
      </c>
    </row>
    <row r="24">
      <c r="A24" s="5" t="inlineStr">
        <is>
          <t>Ergebnis vor Steuer (EBT)</t>
        </is>
      </c>
      <c r="B24" s="5" t="inlineStr">
        <is>
          <t>EBT Earning Before Tax</t>
        </is>
      </c>
      <c r="C24" t="n">
        <v>346</v>
      </c>
      <c r="D24" t="n">
        <v>390</v>
      </c>
      <c r="E24" t="n">
        <v>325</v>
      </c>
      <c r="F24" t="n">
        <v>339</v>
      </c>
      <c r="G24" t="n">
        <v>288</v>
      </c>
      <c r="H24" t="n">
        <v>80</v>
      </c>
      <c r="I24" t="n">
        <v>-239</v>
      </c>
      <c r="J24" t="n">
        <v>669</v>
      </c>
      <c r="K24" t="n">
        <v>655</v>
      </c>
      <c r="L24" t="n">
        <v>493</v>
      </c>
      <c r="M24" t="n">
        <v>32</v>
      </c>
      <c r="N24" t="n">
        <v>229</v>
      </c>
      <c r="O24" t="n">
        <v>172</v>
      </c>
      <c r="P24" t="n">
        <v>287</v>
      </c>
      <c r="Q24" t="n">
        <v>-117</v>
      </c>
      <c r="R24" t="n">
        <v>-20</v>
      </c>
      <c r="S24" t="n">
        <v>-1408</v>
      </c>
      <c r="T24" t="n">
        <v>-208</v>
      </c>
    </row>
    <row r="25">
      <c r="A25" s="5" t="inlineStr">
        <is>
          <t>Steuern auf Einkommen und Ertrag</t>
        </is>
      </c>
      <c r="B25" s="5" t="inlineStr">
        <is>
          <t>Taxes on income and earnings</t>
        </is>
      </c>
      <c r="C25" t="n">
        <v>105</v>
      </c>
      <c r="D25" t="n">
        <v>118</v>
      </c>
      <c r="E25" t="n">
        <v>201</v>
      </c>
      <c r="F25" t="n">
        <v>144</v>
      </c>
      <c r="G25" t="n">
        <v>121</v>
      </c>
      <c r="H25" t="n">
        <v>36</v>
      </c>
      <c r="I25" t="n">
        <v>-71</v>
      </c>
      <c r="J25" t="n">
        <v>154</v>
      </c>
      <c r="K25" t="n">
        <v>148</v>
      </c>
      <c r="L25" t="n">
        <v>112</v>
      </c>
      <c r="M25" t="n">
        <v>-7</v>
      </c>
      <c r="N25" t="n">
        <v>58</v>
      </c>
      <c r="O25" t="n">
        <v>60</v>
      </c>
      <c r="P25" t="n">
        <v>85</v>
      </c>
      <c r="Q25" t="n">
        <v>-63</v>
      </c>
      <c r="R25" t="n">
        <v>-13</v>
      </c>
      <c r="S25" t="n">
        <v>-412</v>
      </c>
      <c r="T25" t="n">
        <v>-90</v>
      </c>
    </row>
    <row r="26">
      <c r="A26" s="5" t="inlineStr">
        <is>
          <t>Ergebnis nach Steuer</t>
        </is>
      </c>
      <c r="B26" s="5" t="inlineStr">
        <is>
          <t>Earnings after tax</t>
        </is>
      </c>
      <c r="C26" t="n">
        <v>241</v>
      </c>
      <c r="D26" t="n">
        <v>272</v>
      </c>
      <c r="E26" t="n">
        <v>124</v>
      </c>
      <c r="F26" t="n">
        <v>195</v>
      </c>
      <c r="G26" t="n">
        <v>167</v>
      </c>
      <c r="H26" t="n">
        <v>44</v>
      </c>
      <c r="I26" t="n">
        <v>-168</v>
      </c>
      <c r="J26" t="n">
        <v>515</v>
      </c>
      <c r="K26" t="n">
        <v>507</v>
      </c>
      <c r="L26" t="n">
        <v>381</v>
      </c>
      <c r="M26" t="n">
        <v>39</v>
      </c>
      <c r="N26" t="n">
        <v>171</v>
      </c>
      <c r="O26" t="n">
        <v>112</v>
      </c>
      <c r="P26" t="n">
        <v>202</v>
      </c>
      <c r="Q26" t="n">
        <v>-54</v>
      </c>
      <c r="R26" t="n">
        <v>-7</v>
      </c>
      <c r="S26" t="n">
        <v>-996</v>
      </c>
      <c r="T26" t="n">
        <v>-118</v>
      </c>
    </row>
    <row r="27">
      <c r="A27" s="5" t="inlineStr">
        <is>
          <t>Minderheitenanteil</t>
        </is>
      </c>
      <c r="B27" s="5" t="inlineStr">
        <is>
          <t>Minority Share</t>
        </is>
      </c>
      <c r="C27" t="n">
        <v>14</v>
      </c>
      <c r="D27" t="n">
        <v>-92</v>
      </c>
      <c r="E27" t="n">
        <v>-37</v>
      </c>
      <c r="F27" t="n">
        <v>-3</v>
      </c>
      <c r="G27" t="n">
        <v>-2</v>
      </c>
      <c r="H27" t="n">
        <v>3</v>
      </c>
      <c r="I27" t="n">
        <v>9</v>
      </c>
      <c r="J27" t="n">
        <v>-1</v>
      </c>
      <c r="K27" t="n">
        <v>-1</v>
      </c>
      <c r="L27" t="n">
        <v>-2</v>
      </c>
      <c r="M27" t="n">
        <v>1</v>
      </c>
      <c r="N27" t="inlineStr">
        <is>
          <t>-</t>
        </is>
      </c>
      <c r="O27" t="inlineStr">
        <is>
          <t>-</t>
        </is>
      </c>
      <c r="P27" t="n">
        <v>-5</v>
      </c>
      <c r="Q27" t="n">
        <v>-9</v>
      </c>
      <c r="R27" t="n">
        <v>-5</v>
      </c>
      <c r="S27" t="n">
        <v>-1</v>
      </c>
      <c r="T27" t="n">
        <v>-1</v>
      </c>
    </row>
    <row r="28">
      <c r="A28" s="5" t="inlineStr">
        <is>
          <t>Jahresüberschuss/-fehlbetrag</t>
        </is>
      </c>
      <c r="B28" s="5" t="inlineStr">
        <is>
          <t>Net Profit</t>
        </is>
      </c>
      <c r="C28" t="n">
        <v>205</v>
      </c>
      <c r="D28" t="n">
        <v>431</v>
      </c>
      <c r="E28" t="n">
        <v>87</v>
      </c>
      <c r="F28" t="n">
        <v>192</v>
      </c>
      <c r="G28" t="n">
        <v>165</v>
      </c>
      <c r="H28" t="n">
        <v>47</v>
      </c>
      <c r="I28" t="n">
        <v>-159</v>
      </c>
      <c r="J28" t="n">
        <v>514</v>
      </c>
      <c r="K28" t="n">
        <v>506</v>
      </c>
      <c r="L28" t="n">
        <v>379</v>
      </c>
      <c r="M28" t="n">
        <v>40</v>
      </c>
      <c r="N28" t="n">
        <v>171</v>
      </c>
      <c r="O28" t="n">
        <v>112</v>
      </c>
      <c r="P28" t="n">
        <v>197</v>
      </c>
      <c r="Q28" t="n">
        <v>-63</v>
      </c>
      <c r="R28" t="n">
        <v>-12</v>
      </c>
      <c r="S28" t="n">
        <v>-997</v>
      </c>
      <c r="T28" t="n">
        <v>-119</v>
      </c>
    </row>
    <row r="29">
      <c r="A29" s="5" t="inlineStr">
        <is>
          <t>Summe Umlaufvermögen</t>
        </is>
      </c>
      <c r="B29" s="5" t="inlineStr">
        <is>
          <t>Current Assets</t>
        </is>
      </c>
      <c r="C29" t="n">
        <v>3630</v>
      </c>
      <c r="D29" t="n">
        <v>3901</v>
      </c>
      <c r="E29" t="n">
        <v>3957</v>
      </c>
      <c r="F29" t="n">
        <v>5358</v>
      </c>
      <c r="G29" t="n">
        <v>3039</v>
      </c>
      <c r="H29" t="n">
        <v>3149</v>
      </c>
      <c r="I29" t="n">
        <v>3219</v>
      </c>
      <c r="J29" t="n">
        <v>3772</v>
      </c>
      <c r="K29" t="n">
        <v>3389</v>
      </c>
      <c r="L29" t="n">
        <v>2928</v>
      </c>
      <c r="M29" t="n">
        <v>2686</v>
      </c>
      <c r="N29" t="n">
        <v>2423</v>
      </c>
      <c r="O29" t="n">
        <v>2243</v>
      </c>
      <c r="P29" t="n">
        <v>2475</v>
      </c>
      <c r="Q29" t="n">
        <v>2506</v>
      </c>
      <c r="R29" t="n">
        <v>2723</v>
      </c>
      <c r="S29" t="n">
        <v>2653</v>
      </c>
      <c r="T29" t="n">
        <v>2551</v>
      </c>
    </row>
    <row r="30">
      <c r="A30" s="5" t="inlineStr">
        <is>
          <t>Summe Anlagevermögen</t>
        </is>
      </c>
      <c r="B30" s="5" t="inlineStr">
        <is>
          <t>Fixed Assets</t>
        </is>
      </c>
      <c r="C30" t="n">
        <v>5065</v>
      </c>
      <c r="D30" t="n">
        <v>4499</v>
      </c>
      <c r="E30" t="n">
        <v>5997</v>
      </c>
      <c r="F30" t="n">
        <v>4077</v>
      </c>
      <c r="G30" t="n">
        <v>3819</v>
      </c>
      <c r="H30" t="n">
        <v>3721</v>
      </c>
      <c r="I30" t="n">
        <v>3338</v>
      </c>
      <c r="J30" t="n">
        <v>3536</v>
      </c>
      <c r="K30" t="n">
        <v>3293</v>
      </c>
      <c r="L30" t="n">
        <v>2568</v>
      </c>
      <c r="M30" t="n">
        <v>2219</v>
      </c>
      <c r="N30" t="n">
        <v>2091</v>
      </c>
      <c r="O30" t="n">
        <v>1713</v>
      </c>
      <c r="P30" t="n">
        <v>1646</v>
      </c>
      <c r="Q30" t="n">
        <v>1732</v>
      </c>
      <c r="R30" t="n">
        <v>1671</v>
      </c>
      <c r="S30" t="n">
        <v>1690</v>
      </c>
      <c r="T30" t="n">
        <v>3021</v>
      </c>
    </row>
    <row r="31">
      <c r="A31" s="5" t="inlineStr">
        <is>
          <t>Summe Aktiva</t>
        </is>
      </c>
      <c r="B31" s="5" t="inlineStr">
        <is>
          <t>Total Assets</t>
        </is>
      </c>
      <c r="C31" t="n">
        <v>8695</v>
      </c>
      <c r="D31" t="n">
        <v>8687</v>
      </c>
      <c r="E31" t="n">
        <v>10396</v>
      </c>
      <c r="F31" t="n">
        <v>9877</v>
      </c>
      <c r="G31" t="n">
        <v>7219</v>
      </c>
      <c r="H31" t="n">
        <v>7250</v>
      </c>
      <c r="I31" t="n">
        <v>6811</v>
      </c>
      <c r="J31" t="n">
        <v>7519</v>
      </c>
      <c r="K31" t="n">
        <v>6878</v>
      </c>
      <c r="L31" t="n">
        <v>5666</v>
      </c>
      <c r="M31" t="n">
        <v>5068</v>
      </c>
      <c r="N31" t="n">
        <v>4651</v>
      </c>
      <c r="O31" t="n">
        <v>4049</v>
      </c>
      <c r="P31" t="n">
        <v>4205</v>
      </c>
      <c r="Q31" t="n">
        <v>4341</v>
      </c>
      <c r="R31" t="n">
        <v>4577</v>
      </c>
      <c r="S31" t="n">
        <v>4531</v>
      </c>
      <c r="T31" t="n">
        <v>5619</v>
      </c>
    </row>
    <row r="32">
      <c r="A32" s="5" t="inlineStr">
        <is>
          <t>Summe kurzfristiges Fremdkapital</t>
        </is>
      </c>
      <c r="B32" s="5" t="inlineStr">
        <is>
          <t>Short-Term Debt</t>
        </is>
      </c>
      <c r="C32" t="n">
        <v>1482</v>
      </c>
      <c r="D32" t="n">
        <v>1519</v>
      </c>
      <c r="E32" t="n">
        <v>2458</v>
      </c>
      <c r="F32" t="n">
        <v>1633</v>
      </c>
      <c r="G32" t="n">
        <v>1960</v>
      </c>
      <c r="H32" t="n">
        <v>1642</v>
      </c>
      <c r="I32" t="n">
        <v>1882</v>
      </c>
      <c r="J32" t="n">
        <v>1630</v>
      </c>
      <c r="K32" t="n">
        <v>2089</v>
      </c>
      <c r="L32" t="n">
        <v>1451</v>
      </c>
      <c r="M32" t="n">
        <v>1119</v>
      </c>
      <c r="N32" t="n">
        <v>1300</v>
      </c>
      <c r="O32" t="n">
        <v>1068</v>
      </c>
      <c r="P32" t="n">
        <v>1223</v>
      </c>
      <c r="Q32" t="n">
        <v>1509</v>
      </c>
      <c r="R32" t="n">
        <v>2328</v>
      </c>
      <c r="S32" t="n">
        <v>2147</v>
      </c>
      <c r="T32" t="n">
        <v>1807</v>
      </c>
    </row>
    <row r="33">
      <c r="A33" s="5" t="inlineStr">
        <is>
          <t>Summe langfristiges Fremdkapital</t>
        </is>
      </c>
      <c r="B33" s="5" t="inlineStr">
        <is>
          <t>Long-Term Debt</t>
        </is>
      </c>
      <c r="C33" t="n">
        <v>4566</v>
      </c>
      <c r="D33" t="n">
        <v>4395</v>
      </c>
      <c r="E33" t="n">
        <v>4525</v>
      </c>
      <c r="F33" t="n">
        <v>4516</v>
      </c>
      <c r="G33" t="n">
        <v>2936</v>
      </c>
      <c r="H33" t="n">
        <v>3447</v>
      </c>
      <c r="I33" t="n">
        <v>3000</v>
      </c>
      <c r="J33" t="n">
        <v>3476</v>
      </c>
      <c r="K33" t="n">
        <v>2640</v>
      </c>
      <c r="L33" t="n">
        <v>2414</v>
      </c>
      <c r="M33" t="n">
        <v>2466</v>
      </c>
      <c r="N33" t="n">
        <v>1897</v>
      </c>
      <c r="O33" t="n">
        <v>1396</v>
      </c>
      <c r="P33" t="n">
        <v>1497</v>
      </c>
      <c r="Q33" t="n">
        <v>1501</v>
      </c>
      <c r="R33" t="n">
        <v>788</v>
      </c>
      <c r="S33" t="n">
        <v>870</v>
      </c>
      <c r="T33" t="n">
        <v>942</v>
      </c>
    </row>
    <row r="34">
      <c r="A34" s="5" t="inlineStr">
        <is>
          <t>Summe Fremdkapital</t>
        </is>
      </c>
      <c r="B34" s="5" t="inlineStr">
        <is>
          <t>Total Liabilities</t>
        </is>
      </c>
      <c r="C34" t="n">
        <v>6048</v>
      </c>
      <c r="D34" t="n">
        <v>5914</v>
      </c>
      <c r="E34" t="n">
        <v>6983</v>
      </c>
      <c r="F34" t="n">
        <v>6149</v>
      </c>
      <c r="G34" t="n">
        <v>4896</v>
      </c>
      <c r="H34" t="n">
        <v>5089</v>
      </c>
      <c r="I34" t="n">
        <v>4911</v>
      </c>
      <c r="J34" t="n">
        <v>5188</v>
      </c>
      <c r="K34" t="n">
        <v>4804</v>
      </c>
      <c r="L34" t="n">
        <v>3905</v>
      </c>
      <c r="M34" t="n">
        <v>3623</v>
      </c>
      <c r="N34" t="n">
        <v>3244</v>
      </c>
      <c r="O34" t="n">
        <v>2524</v>
      </c>
      <c r="P34" t="n">
        <v>2777</v>
      </c>
      <c r="Q34" t="n">
        <v>3085</v>
      </c>
      <c r="R34" t="n">
        <v>3212</v>
      </c>
      <c r="S34" t="n">
        <v>3130</v>
      </c>
      <c r="T34" t="n">
        <v>3115</v>
      </c>
    </row>
    <row r="35">
      <c r="A35" s="5" t="inlineStr">
        <is>
          <t>Minderheitenanteil</t>
        </is>
      </c>
      <c r="B35" s="5" t="inlineStr">
        <is>
          <t>Minority Share</t>
        </is>
      </c>
      <c r="C35" t="n">
        <v>-22</v>
      </c>
      <c r="D35" t="n">
        <v>-7</v>
      </c>
      <c r="E35" t="n">
        <v>1126</v>
      </c>
      <c r="F35" t="n">
        <v>1176</v>
      </c>
      <c r="G35" t="n">
        <v>13</v>
      </c>
      <c r="H35" t="n">
        <v>2</v>
      </c>
      <c r="I35" t="n">
        <v>5</v>
      </c>
      <c r="J35" t="n">
        <v>16</v>
      </c>
      <c r="K35" t="n">
        <v>16</v>
      </c>
      <c r="L35" t="n">
        <v>15</v>
      </c>
      <c r="M35" t="n">
        <v>13</v>
      </c>
      <c r="N35" t="n">
        <v>16</v>
      </c>
      <c r="O35" t="n">
        <v>17</v>
      </c>
      <c r="P35" t="n">
        <v>25</v>
      </c>
      <c r="Q35" t="n">
        <v>17</v>
      </c>
      <c r="R35" t="n">
        <v>34</v>
      </c>
      <c r="S35" t="n">
        <v>43</v>
      </c>
      <c r="T35" t="n">
        <v>39</v>
      </c>
    </row>
    <row r="36">
      <c r="A36" s="5" t="inlineStr">
        <is>
          <t>Summe Eigenkapital</t>
        </is>
      </c>
      <c r="B36" s="5" t="inlineStr">
        <is>
          <t>Equity</t>
        </is>
      </c>
      <c r="C36" t="n">
        <v>2669</v>
      </c>
      <c r="D36" t="n">
        <v>2780</v>
      </c>
      <c r="E36" t="n">
        <v>2287</v>
      </c>
      <c r="F36" t="n">
        <v>2552</v>
      </c>
      <c r="G36" t="n">
        <v>2310</v>
      </c>
      <c r="H36" t="n">
        <v>2159</v>
      </c>
      <c r="I36" t="n">
        <v>1895</v>
      </c>
      <c r="J36" t="n">
        <v>2315</v>
      </c>
      <c r="K36" t="n">
        <v>2058</v>
      </c>
      <c r="L36" t="n">
        <v>1746</v>
      </c>
      <c r="M36" t="n">
        <v>1432</v>
      </c>
      <c r="N36" t="n">
        <v>1391</v>
      </c>
      <c r="O36" t="n">
        <v>1508</v>
      </c>
      <c r="P36" t="n">
        <v>1403</v>
      </c>
      <c r="Q36" t="n">
        <v>1239</v>
      </c>
      <c r="R36" t="n">
        <v>1331</v>
      </c>
      <c r="S36" t="n">
        <v>1358</v>
      </c>
      <c r="T36" t="n">
        <v>2465</v>
      </c>
    </row>
    <row r="37">
      <c r="A37" s="5" t="inlineStr">
        <is>
          <t>Summe Passiva</t>
        </is>
      </c>
      <c r="B37" s="5" t="inlineStr">
        <is>
          <t>Liabilities &amp; Shareholder Equity</t>
        </is>
      </c>
      <c r="C37" t="n">
        <v>8695</v>
      </c>
      <c r="D37" t="n">
        <v>8687</v>
      </c>
      <c r="E37" t="n">
        <v>10396</v>
      </c>
      <c r="F37" t="n">
        <v>9877</v>
      </c>
      <c r="G37" t="n">
        <v>7219</v>
      </c>
      <c r="H37" t="n">
        <v>7250</v>
      </c>
      <c r="I37" t="n">
        <v>6811</v>
      </c>
      <c r="J37" t="n">
        <v>7519</v>
      </c>
      <c r="K37" t="n">
        <v>6878</v>
      </c>
      <c r="L37" t="n">
        <v>5666</v>
      </c>
      <c r="M37" t="n">
        <v>5068</v>
      </c>
      <c r="N37" t="n">
        <v>4651</v>
      </c>
      <c r="O37" t="n">
        <v>4049</v>
      </c>
      <c r="P37" t="n">
        <v>4205</v>
      </c>
      <c r="Q37" t="n">
        <v>4341</v>
      </c>
      <c r="R37" t="n">
        <v>4577</v>
      </c>
      <c r="S37" t="n">
        <v>4531</v>
      </c>
      <c r="T37" t="n">
        <v>5619</v>
      </c>
    </row>
    <row r="38">
      <c r="A38" s="5" t="inlineStr">
        <is>
          <t>Mio.Aktien im Umlauf</t>
        </is>
      </c>
      <c r="B38" s="5" t="inlineStr">
        <is>
          <t>Million shares outstanding</t>
        </is>
      </c>
      <c r="C38" t="n">
        <v>87.45</v>
      </c>
      <c r="D38" t="n">
        <v>91.52</v>
      </c>
      <c r="E38" t="n">
        <v>91.52</v>
      </c>
      <c r="F38" t="n">
        <v>91.52</v>
      </c>
      <c r="G38" t="n">
        <v>91.52</v>
      </c>
      <c r="H38" t="n">
        <v>91.52</v>
      </c>
      <c r="I38" t="n">
        <v>83.2</v>
      </c>
      <c r="J38" t="n">
        <v>83.2</v>
      </c>
      <c r="K38" t="n">
        <v>83.2</v>
      </c>
      <c r="L38" t="n">
        <v>83.2</v>
      </c>
      <c r="M38" t="n">
        <v>83.2</v>
      </c>
      <c r="N38" t="n">
        <v>83.2</v>
      </c>
      <c r="O38" t="n">
        <v>83.2</v>
      </c>
      <c r="P38" t="n">
        <v>86.40000000000001</v>
      </c>
      <c r="Q38" t="n">
        <v>86.40000000000001</v>
      </c>
      <c r="R38" t="n">
        <v>86.40000000000001</v>
      </c>
      <c r="S38" t="inlineStr">
        <is>
          <t>-</t>
        </is>
      </c>
      <c r="T38" t="inlineStr">
        <is>
          <t>-</t>
        </is>
      </c>
    </row>
    <row r="39">
      <c r="A39" s="5" t="inlineStr">
        <is>
          <t>Gezeichnetes Kapital (in Mio.)</t>
        </is>
      </c>
      <c r="B39" s="5" t="inlineStr">
        <is>
          <t>Subscribed Capital in M</t>
        </is>
      </c>
      <c r="C39" t="n">
        <v>87.45</v>
      </c>
      <c r="D39" t="n">
        <v>91.52</v>
      </c>
      <c r="E39" t="n">
        <v>91.52</v>
      </c>
      <c r="F39" t="n">
        <v>91.52</v>
      </c>
      <c r="G39" t="n">
        <v>91.52</v>
      </c>
      <c r="H39" t="n">
        <v>91.52</v>
      </c>
      <c r="I39" t="n">
        <v>83.2</v>
      </c>
      <c r="J39" t="n">
        <v>83.2</v>
      </c>
      <c r="K39" t="n">
        <v>83.2</v>
      </c>
      <c r="L39" t="n">
        <v>83.2</v>
      </c>
      <c r="M39" t="n">
        <v>83.2</v>
      </c>
      <c r="N39" t="n">
        <v>83.2</v>
      </c>
      <c r="O39" t="n">
        <v>83.2</v>
      </c>
      <c r="P39" t="n">
        <v>86.40000000000001</v>
      </c>
      <c r="Q39" t="n">
        <v>86.40000000000001</v>
      </c>
      <c r="R39" t="n">
        <v>86.40000000000001</v>
      </c>
      <c r="S39" t="inlineStr">
        <is>
          <t>-</t>
        </is>
      </c>
      <c r="T39" t="inlineStr">
        <is>
          <t>-</t>
        </is>
      </c>
    </row>
    <row r="40">
      <c r="A40" s="5" t="inlineStr">
        <is>
          <t>Ergebnis je Aktie (brutto)</t>
        </is>
      </c>
      <c r="B40" s="5" t="inlineStr">
        <is>
          <t>Earnings per share</t>
        </is>
      </c>
      <c r="C40" t="n">
        <v>3.96</v>
      </c>
      <c r="D40" t="n">
        <v>4.26</v>
      </c>
      <c r="E40" t="n">
        <v>3.55</v>
      </c>
      <c r="F40" t="n">
        <v>3.7</v>
      </c>
      <c r="G40" t="n">
        <v>3.15</v>
      </c>
      <c r="H40" t="n">
        <v>0.87</v>
      </c>
      <c r="I40" t="n">
        <v>-2.87</v>
      </c>
      <c r="J40" t="n">
        <v>8.039999999999999</v>
      </c>
      <c r="K40" t="n">
        <v>7.87</v>
      </c>
      <c r="L40" t="n">
        <v>5.93</v>
      </c>
      <c r="M40" t="n">
        <v>0.38</v>
      </c>
      <c r="N40" t="n">
        <v>2.75</v>
      </c>
      <c r="O40" t="n">
        <v>2.07</v>
      </c>
      <c r="P40" t="n">
        <v>3.32</v>
      </c>
      <c r="Q40" t="n">
        <v>-1.35</v>
      </c>
      <c r="R40" t="n">
        <v>-0.23</v>
      </c>
      <c r="S40" t="inlineStr">
        <is>
          <t>-</t>
        </is>
      </c>
      <c r="T40" t="inlineStr">
        <is>
          <t>-</t>
        </is>
      </c>
    </row>
    <row r="41">
      <c r="A41" s="5" t="inlineStr">
        <is>
          <t>Ergebnis je Aktie (unverwässert)</t>
        </is>
      </c>
      <c r="B41" s="5" t="inlineStr">
        <is>
          <t>Basic Earnings per share</t>
        </is>
      </c>
      <c r="C41" t="n">
        <v>2.32</v>
      </c>
      <c r="D41" t="n">
        <v>4.71</v>
      </c>
      <c r="E41" t="n">
        <v>0.95</v>
      </c>
      <c r="F41" t="n">
        <v>2.1</v>
      </c>
      <c r="G41" t="n">
        <v>1.8</v>
      </c>
      <c r="H41" t="n">
        <v>0.53</v>
      </c>
      <c r="I41" t="n">
        <v>-1.91</v>
      </c>
      <c r="J41" t="n">
        <v>6.18</v>
      </c>
      <c r="K41" t="n">
        <v>6.08</v>
      </c>
      <c r="L41" t="n">
        <v>4.56</v>
      </c>
      <c r="M41" t="n">
        <v>0.48</v>
      </c>
      <c r="N41" t="n">
        <v>2.05</v>
      </c>
      <c r="O41" t="n">
        <v>1.32</v>
      </c>
      <c r="P41" t="n">
        <v>2.33</v>
      </c>
      <c r="Q41" t="n">
        <v>-0.75</v>
      </c>
      <c r="R41" t="n">
        <v>-0.16</v>
      </c>
      <c r="S41" t="n">
        <v>-13.65</v>
      </c>
      <c r="T41" t="n">
        <v>-1.63</v>
      </c>
    </row>
    <row r="42">
      <c r="A42" s="5" t="inlineStr">
        <is>
          <t>Ergebnis je Aktie (verwässert)</t>
        </is>
      </c>
      <c r="B42" s="5" t="inlineStr">
        <is>
          <t>Diluted Earnings per share</t>
        </is>
      </c>
      <c r="C42" t="n">
        <v>2.32</v>
      </c>
      <c r="D42" t="n">
        <v>4.71</v>
      </c>
      <c r="E42" t="n">
        <v>0.95</v>
      </c>
      <c r="F42" t="n">
        <v>2.1</v>
      </c>
      <c r="G42" t="n">
        <v>1.8</v>
      </c>
      <c r="H42" t="n">
        <v>0.53</v>
      </c>
      <c r="I42" t="n">
        <v>-1.91</v>
      </c>
      <c r="J42" t="n">
        <v>6.18</v>
      </c>
      <c r="K42" t="n">
        <v>6.08</v>
      </c>
      <c r="L42" t="n">
        <v>4.56</v>
      </c>
      <c r="M42" t="n">
        <v>0.48</v>
      </c>
      <c r="N42" t="n">
        <v>2.05</v>
      </c>
      <c r="O42" t="n">
        <v>1.32</v>
      </c>
      <c r="P42" t="n">
        <v>2.33</v>
      </c>
      <c r="Q42" t="n">
        <v>-0.75</v>
      </c>
      <c r="R42" t="n">
        <v>-0.11</v>
      </c>
      <c r="S42" t="n">
        <v>-13.65</v>
      </c>
      <c r="T42" t="n">
        <v>-1.63</v>
      </c>
    </row>
    <row r="43">
      <c r="A43" s="5" t="inlineStr">
        <is>
          <t>Dividende je Aktie</t>
        </is>
      </c>
      <c r="B43" s="5" t="inlineStr">
        <is>
          <t>Dividend per share</t>
        </is>
      </c>
      <c r="C43" t="n">
        <v>0.95</v>
      </c>
      <c r="D43" t="n">
        <v>0.9</v>
      </c>
      <c r="E43" t="n">
        <v>0.8</v>
      </c>
      <c r="F43" t="n">
        <v>0.7</v>
      </c>
      <c r="G43" t="n">
        <v>0.6</v>
      </c>
      <c r="H43" t="n">
        <v>0.5</v>
      </c>
      <c r="I43" t="n">
        <v>0.5</v>
      </c>
      <c r="J43" t="n">
        <v>1</v>
      </c>
      <c r="K43" t="n">
        <v>0.85</v>
      </c>
      <c r="L43" t="n">
        <v>0.7</v>
      </c>
      <c r="M43" t="n">
        <v>0.5</v>
      </c>
      <c r="N43" t="n">
        <v>0.5</v>
      </c>
      <c r="O43" t="n">
        <v>1</v>
      </c>
      <c r="P43" t="n">
        <v>0.25</v>
      </c>
      <c r="Q43" t="inlineStr">
        <is>
          <t>-</t>
        </is>
      </c>
      <c r="R43" t="inlineStr">
        <is>
          <t>-</t>
        </is>
      </c>
      <c r="S43" t="inlineStr">
        <is>
          <t>-</t>
        </is>
      </c>
      <c r="T43" t="inlineStr">
        <is>
          <t>-</t>
        </is>
      </c>
    </row>
    <row r="44">
      <c r="A44" s="5" t="inlineStr">
        <is>
          <t>Dividendenausschüttung in Mio</t>
        </is>
      </c>
      <c r="B44" s="5" t="inlineStr">
        <is>
          <t>Dividend Payment in M</t>
        </is>
      </c>
      <c r="C44" t="inlineStr">
        <is>
          <t>-</t>
        </is>
      </c>
      <c r="D44" t="n">
        <v>82.40000000000001</v>
      </c>
      <c r="E44" t="n">
        <v>74</v>
      </c>
      <c r="F44" t="n">
        <v>67</v>
      </c>
      <c r="G44" t="n">
        <v>55</v>
      </c>
      <c r="H44" t="n">
        <v>46</v>
      </c>
      <c r="I44" t="n">
        <v>46</v>
      </c>
      <c r="J44" t="n">
        <v>83.2</v>
      </c>
      <c r="K44" t="inlineStr">
        <is>
          <t>-</t>
        </is>
      </c>
      <c r="L44" t="inlineStr">
        <is>
          <t>-</t>
        </is>
      </c>
      <c r="M44" t="inlineStr">
        <is>
          <t>-</t>
        </is>
      </c>
      <c r="N44" t="inlineStr">
        <is>
          <t>-</t>
        </is>
      </c>
      <c r="O44" t="inlineStr">
        <is>
          <t>-</t>
        </is>
      </c>
      <c r="P44" t="inlineStr">
        <is>
          <t>-</t>
        </is>
      </c>
      <c r="Q44" t="inlineStr">
        <is>
          <t>-</t>
        </is>
      </c>
      <c r="R44" t="inlineStr">
        <is>
          <t>-</t>
        </is>
      </c>
      <c r="S44" t="inlineStr">
        <is>
          <t>-</t>
        </is>
      </c>
      <c r="T44" t="inlineStr">
        <is>
          <t>-</t>
        </is>
      </c>
    </row>
    <row r="45">
      <c r="A45" s="5" t="inlineStr">
        <is>
          <t>Umsatz je Aktie</t>
        </is>
      </c>
      <c r="B45" s="5" t="inlineStr">
        <is>
          <t>Revenue per share</t>
        </is>
      </c>
      <c r="C45" t="n">
        <v>77.78</v>
      </c>
      <c r="D45" t="n">
        <v>78.64</v>
      </c>
      <c r="E45" t="n">
        <v>105.59</v>
      </c>
      <c r="F45" t="n">
        <v>84.12</v>
      </c>
      <c r="G45" t="n">
        <v>86.34</v>
      </c>
      <c r="H45" t="n">
        <v>87.48</v>
      </c>
      <c r="I45" t="n">
        <v>99.76000000000001</v>
      </c>
      <c r="J45" t="n">
        <v>109.3</v>
      </c>
      <c r="K45" t="n">
        <v>105.46</v>
      </c>
      <c r="L45" t="n">
        <v>85.58</v>
      </c>
      <c r="M45" t="n">
        <v>60.78</v>
      </c>
      <c r="N45" t="n">
        <v>79.04000000000001</v>
      </c>
      <c r="O45" t="n">
        <v>79.42</v>
      </c>
      <c r="P45" t="n">
        <v>80.37</v>
      </c>
      <c r="Q45" t="n">
        <v>82.75</v>
      </c>
      <c r="R45" t="n">
        <v>78.39</v>
      </c>
      <c r="S45" t="inlineStr">
        <is>
          <t>-</t>
        </is>
      </c>
      <c r="T45" t="inlineStr">
        <is>
          <t>-</t>
        </is>
      </c>
    </row>
    <row r="46">
      <c r="A46" s="5" t="inlineStr">
        <is>
          <t>Buchwert je Aktie</t>
        </is>
      </c>
      <c r="B46" s="5" t="inlineStr">
        <is>
          <t>Book value per share</t>
        </is>
      </c>
      <c r="C46" t="n">
        <v>30.52</v>
      </c>
      <c r="D46" t="n">
        <v>30.37</v>
      </c>
      <c r="E46" t="n">
        <v>24.99</v>
      </c>
      <c r="F46" t="n">
        <v>27.88</v>
      </c>
      <c r="G46" t="n">
        <v>25.24</v>
      </c>
      <c r="H46" t="n">
        <v>23.59</v>
      </c>
      <c r="I46" t="n">
        <v>22.78</v>
      </c>
      <c r="J46" t="n">
        <v>27.82</v>
      </c>
      <c r="K46" t="n">
        <v>24.73</v>
      </c>
      <c r="L46" t="n">
        <v>20.99</v>
      </c>
      <c r="M46" t="n">
        <v>17.21</v>
      </c>
      <c r="N46" t="n">
        <v>16.72</v>
      </c>
      <c r="O46" t="n">
        <v>18.13</v>
      </c>
      <c r="P46" t="n">
        <v>16.24</v>
      </c>
      <c r="Q46" t="n">
        <v>14.34</v>
      </c>
      <c r="R46" t="n">
        <v>15.41</v>
      </c>
      <c r="S46" t="inlineStr">
        <is>
          <t>-</t>
        </is>
      </c>
      <c r="T46" t="inlineStr">
        <is>
          <t>-</t>
        </is>
      </c>
    </row>
    <row r="47">
      <c r="A47" s="5" t="inlineStr">
        <is>
          <t>Cashflow je Aktie</t>
        </is>
      </c>
      <c r="B47" s="5" t="inlineStr">
        <is>
          <t>Cashflow per share</t>
        </is>
      </c>
      <c r="C47" t="n">
        <v>7.35</v>
      </c>
      <c r="D47" t="n">
        <v>6.4</v>
      </c>
      <c r="E47" t="n">
        <v>9.48</v>
      </c>
      <c r="F47" t="n">
        <v>7.53</v>
      </c>
      <c r="G47" t="n">
        <v>7.56</v>
      </c>
      <c r="H47" t="n">
        <v>8.710000000000001</v>
      </c>
      <c r="I47" t="n">
        <v>7.7</v>
      </c>
      <c r="J47" t="n">
        <v>10.07</v>
      </c>
      <c r="K47" t="n">
        <v>8.08</v>
      </c>
      <c r="L47" t="n">
        <v>6.07</v>
      </c>
      <c r="M47" t="n">
        <v>6.79</v>
      </c>
      <c r="N47" t="n">
        <v>6.08</v>
      </c>
      <c r="O47" t="n">
        <v>5.65</v>
      </c>
      <c r="P47" t="n">
        <v>4.73</v>
      </c>
      <c r="Q47" t="n">
        <v>7.22</v>
      </c>
      <c r="R47" t="n">
        <v>3.6</v>
      </c>
      <c r="S47" t="inlineStr">
        <is>
          <t>-</t>
        </is>
      </c>
      <c r="T47" t="inlineStr">
        <is>
          <t>-</t>
        </is>
      </c>
    </row>
    <row r="48">
      <c r="A48" s="5" t="inlineStr">
        <is>
          <t>Bilanzsumme je Aktie</t>
        </is>
      </c>
      <c r="B48" s="5" t="inlineStr">
        <is>
          <t>Total assets per share</t>
        </is>
      </c>
      <c r="C48" t="n">
        <v>99.43000000000001</v>
      </c>
      <c r="D48" t="n">
        <v>94.92</v>
      </c>
      <c r="E48" t="n">
        <v>113.59</v>
      </c>
      <c r="F48" t="n">
        <v>107.92</v>
      </c>
      <c r="G48" t="n">
        <v>78.88</v>
      </c>
      <c r="H48" t="n">
        <v>79.22</v>
      </c>
      <c r="I48" t="n">
        <v>81.86</v>
      </c>
      <c r="J48" t="n">
        <v>90.37</v>
      </c>
      <c r="K48" t="n">
        <v>82.67</v>
      </c>
      <c r="L48" t="n">
        <v>68.09999999999999</v>
      </c>
      <c r="M48" t="n">
        <v>60.91</v>
      </c>
      <c r="N48" t="n">
        <v>55.9</v>
      </c>
      <c r="O48" t="n">
        <v>48.67</v>
      </c>
      <c r="P48" t="n">
        <v>48.67</v>
      </c>
      <c r="Q48" t="n">
        <v>50.24</v>
      </c>
      <c r="R48" t="n">
        <v>52.97</v>
      </c>
      <c r="S48" t="inlineStr">
        <is>
          <t>-</t>
        </is>
      </c>
      <c r="T48" t="inlineStr">
        <is>
          <t>-</t>
        </is>
      </c>
    </row>
    <row r="49">
      <c r="A49" s="5" t="inlineStr">
        <is>
          <t>Personal am Ende des Jahres</t>
        </is>
      </c>
      <c r="B49" s="5" t="inlineStr">
        <is>
          <t>Staff at the end of year</t>
        </is>
      </c>
      <c r="C49" t="n">
        <v>15479</v>
      </c>
      <c r="D49" t="n">
        <v>15441</v>
      </c>
      <c r="E49" t="n">
        <v>19029</v>
      </c>
      <c r="F49" t="n">
        <v>16721</v>
      </c>
      <c r="G49" t="n">
        <v>16225</v>
      </c>
      <c r="H49" t="n">
        <v>16584</v>
      </c>
      <c r="I49" t="n">
        <v>17343</v>
      </c>
      <c r="J49" t="n">
        <v>17177</v>
      </c>
      <c r="K49" t="n">
        <v>16390</v>
      </c>
      <c r="L49" t="n">
        <v>14648</v>
      </c>
      <c r="M49" t="n">
        <v>14338</v>
      </c>
      <c r="N49" t="n">
        <v>14797</v>
      </c>
      <c r="O49" t="n">
        <v>14610</v>
      </c>
      <c r="P49" t="n">
        <v>16481</v>
      </c>
      <c r="Q49" t="n">
        <v>18282</v>
      </c>
      <c r="R49" t="n">
        <v>19659</v>
      </c>
      <c r="S49" t="n">
        <v>20423</v>
      </c>
      <c r="T49" t="inlineStr">
        <is>
          <t>-</t>
        </is>
      </c>
    </row>
    <row r="50">
      <c r="A50" s="5" t="inlineStr">
        <is>
          <t>Personalaufwand in Mio. EUR</t>
        </is>
      </c>
      <c r="B50" s="5" t="inlineStr">
        <is>
          <t>Personnel expenses in M</t>
        </is>
      </c>
      <c r="C50" t="n">
        <v>1345</v>
      </c>
      <c r="D50" t="n">
        <v>1258</v>
      </c>
      <c r="E50" t="n">
        <v>1663</v>
      </c>
      <c r="F50" t="n">
        <v>1467</v>
      </c>
      <c r="G50" t="n">
        <v>1432</v>
      </c>
      <c r="H50" t="n">
        <v>1457</v>
      </c>
      <c r="I50" t="n">
        <v>1339</v>
      </c>
      <c r="J50" t="n">
        <v>1392</v>
      </c>
      <c r="K50" t="n">
        <v>1244</v>
      </c>
      <c r="L50" t="n">
        <v>1141</v>
      </c>
      <c r="M50" t="n">
        <v>981</v>
      </c>
      <c r="N50" t="n">
        <v>1062</v>
      </c>
      <c r="O50" t="n">
        <v>1064</v>
      </c>
      <c r="P50" t="n">
        <v>1136</v>
      </c>
      <c r="Q50" t="n">
        <v>1333</v>
      </c>
      <c r="R50" t="n">
        <v>1117</v>
      </c>
      <c r="S50" t="n">
        <v>1277</v>
      </c>
      <c r="T50" t="inlineStr">
        <is>
          <t>-</t>
        </is>
      </c>
    </row>
    <row r="51">
      <c r="A51" s="5" t="inlineStr">
        <is>
          <t>Aufwand je Mitarbeiter in EUR</t>
        </is>
      </c>
      <c r="B51" s="5" t="inlineStr">
        <is>
          <t>Effort per employee</t>
        </is>
      </c>
      <c r="C51" t="n">
        <v>86892</v>
      </c>
      <c r="D51" t="n">
        <v>81471</v>
      </c>
      <c r="E51" t="n">
        <v>87393</v>
      </c>
      <c r="F51" t="n">
        <v>87734</v>
      </c>
      <c r="G51" t="n">
        <v>88259</v>
      </c>
      <c r="H51" t="n">
        <v>87856</v>
      </c>
      <c r="I51" t="n">
        <v>77207</v>
      </c>
      <c r="J51" t="n">
        <v>81039</v>
      </c>
      <c r="K51" t="n">
        <v>75900</v>
      </c>
      <c r="L51" t="n">
        <v>77895</v>
      </c>
      <c r="M51" t="n">
        <v>68420</v>
      </c>
      <c r="N51" t="n">
        <v>71771</v>
      </c>
      <c r="O51" t="n">
        <v>72827</v>
      </c>
      <c r="P51" t="n">
        <v>68928</v>
      </c>
      <c r="Q51" t="n">
        <v>72913</v>
      </c>
      <c r="R51" t="n">
        <v>56819</v>
      </c>
      <c r="S51" t="n">
        <v>62528</v>
      </c>
      <c r="T51" t="inlineStr">
        <is>
          <t>-</t>
        </is>
      </c>
    </row>
    <row r="52">
      <c r="A52" s="5" t="inlineStr">
        <is>
          <t>Umsatz je Mitarbeiter in EUR</t>
        </is>
      </c>
      <c r="B52" s="5" t="inlineStr">
        <is>
          <t>Turnover per employee</t>
        </is>
      </c>
      <c r="C52" t="n">
        <v>439434</v>
      </c>
      <c r="D52" t="n">
        <v>466097</v>
      </c>
      <c r="E52" t="n">
        <v>507856</v>
      </c>
      <c r="F52" t="n">
        <v>472579</v>
      </c>
      <c r="G52" t="n">
        <v>487026</v>
      </c>
      <c r="H52" t="n">
        <v>500482</v>
      </c>
      <c r="I52" t="n">
        <v>524361</v>
      </c>
      <c r="J52" t="n">
        <v>529429</v>
      </c>
      <c r="K52" t="n">
        <v>434411</v>
      </c>
      <c r="L52" t="n">
        <v>486073</v>
      </c>
      <c r="M52" t="n">
        <v>352699</v>
      </c>
      <c r="N52" t="n">
        <v>444414</v>
      </c>
      <c r="O52" t="n">
        <v>452292</v>
      </c>
      <c r="P52" t="n">
        <v>421333</v>
      </c>
      <c r="Q52" t="n">
        <v>391095</v>
      </c>
      <c r="R52" t="n">
        <v>344524</v>
      </c>
      <c r="S52" t="n">
        <v>309210</v>
      </c>
      <c r="T52" t="inlineStr">
        <is>
          <t>-</t>
        </is>
      </c>
    </row>
    <row r="53">
      <c r="A53" s="5" t="inlineStr">
        <is>
          <t>Bruttoergebnis je Mitarbeiter in EUR</t>
        </is>
      </c>
      <c r="B53" s="5" t="inlineStr">
        <is>
          <t>Gross Profit per employee</t>
        </is>
      </c>
      <c r="C53" t="n">
        <v>113638</v>
      </c>
      <c r="D53" t="n">
        <v>118775</v>
      </c>
      <c r="E53" t="n">
        <v>112723</v>
      </c>
      <c r="F53" t="n">
        <v>104898</v>
      </c>
      <c r="G53" t="n">
        <v>107735</v>
      </c>
      <c r="H53" t="n">
        <v>95755</v>
      </c>
      <c r="I53" t="n">
        <v>89258</v>
      </c>
      <c r="J53" t="n">
        <v>122722</v>
      </c>
      <c r="K53" t="n">
        <v>122636</v>
      </c>
      <c r="L53" t="n">
        <v>118719</v>
      </c>
      <c r="M53" t="n">
        <v>76789</v>
      </c>
      <c r="N53" t="n">
        <v>98669</v>
      </c>
      <c r="O53" t="n">
        <v>100000</v>
      </c>
      <c r="P53" t="n">
        <v>93441</v>
      </c>
      <c r="Q53" t="n">
        <v>88229</v>
      </c>
      <c r="R53" t="n">
        <v>72435</v>
      </c>
      <c r="S53" t="n">
        <v>54057</v>
      </c>
      <c r="T53" t="inlineStr">
        <is>
          <t>-</t>
        </is>
      </c>
    </row>
    <row r="54">
      <c r="A54" s="5" t="inlineStr">
        <is>
          <t>Gewinn je Mitarbeiter in EUR</t>
        </is>
      </c>
      <c r="B54" s="5" t="inlineStr">
        <is>
          <t>Earnings per employee</t>
        </is>
      </c>
      <c r="C54" t="n">
        <v>13244</v>
      </c>
      <c r="D54" t="n">
        <v>27913</v>
      </c>
      <c r="E54" t="n">
        <v>4572</v>
      </c>
      <c r="F54" t="n">
        <v>11483</v>
      </c>
      <c r="G54" t="n">
        <v>10169</v>
      </c>
      <c r="H54" t="n">
        <v>2834</v>
      </c>
      <c r="I54" t="n">
        <v>-9168</v>
      </c>
      <c r="J54" t="n">
        <v>29924</v>
      </c>
      <c r="K54" t="n">
        <v>30872</v>
      </c>
      <c r="L54" t="n">
        <v>25874</v>
      </c>
      <c r="M54" t="n">
        <v>2790</v>
      </c>
      <c r="N54" t="n">
        <v>11556</v>
      </c>
      <c r="O54" t="n">
        <v>7666</v>
      </c>
      <c r="P54" t="n">
        <v>11953</v>
      </c>
      <c r="Q54" t="n">
        <v>-3446</v>
      </c>
      <c r="R54" t="n">
        <v>-610.41</v>
      </c>
      <c r="S54" t="n">
        <v>-48818</v>
      </c>
      <c r="T54" t="inlineStr">
        <is>
          <t>-</t>
        </is>
      </c>
    </row>
    <row r="55">
      <c r="A55" s="5" t="inlineStr">
        <is>
          <t>KGV (Kurs/Gewinn)</t>
        </is>
      </c>
      <c r="B55" s="5" t="inlineStr">
        <is>
          <t>PE (price/earnings)</t>
        </is>
      </c>
      <c r="C55" t="n">
        <v>25.8</v>
      </c>
      <c r="D55" t="n">
        <v>8.5</v>
      </c>
      <c r="E55" t="n">
        <v>69.8</v>
      </c>
      <c r="F55" t="n">
        <v>29.7</v>
      </c>
      <c r="G55" t="n">
        <v>23.7</v>
      </c>
      <c r="H55" t="n">
        <v>72.59999999999999</v>
      </c>
      <c r="I55" t="inlineStr">
        <is>
          <t>-</t>
        </is>
      </c>
      <c r="J55" t="n">
        <v>10.7</v>
      </c>
      <c r="K55" t="n">
        <v>6.6</v>
      </c>
      <c r="L55" t="n">
        <v>13</v>
      </c>
      <c r="M55" t="n">
        <v>54.9</v>
      </c>
      <c r="N55" t="n">
        <v>6.7</v>
      </c>
      <c r="O55" t="n">
        <v>25.5</v>
      </c>
      <c r="P55" t="n">
        <v>18.2</v>
      </c>
      <c r="Q55" t="inlineStr">
        <is>
          <t>-</t>
        </is>
      </c>
      <c r="R55" t="inlineStr">
        <is>
          <t>-</t>
        </is>
      </c>
      <c r="S55" t="inlineStr">
        <is>
          <t>-</t>
        </is>
      </c>
      <c r="T55" t="inlineStr">
        <is>
          <t>-</t>
        </is>
      </c>
    </row>
    <row r="56">
      <c r="A56" s="5" t="inlineStr">
        <is>
          <t>KUV (Kurs/Umsatz)</t>
        </is>
      </c>
      <c r="B56" s="5" t="inlineStr">
        <is>
          <t>PS (price/sales)</t>
        </is>
      </c>
      <c r="C56" t="n">
        <v>0.77</v>
      </c>
      <c r="D56" t="n">
        <v>0.51</v>
      </c>
      <c r="E56" t="n">
        <v>0.63</v>
      </c>
      <c r="F56" t="n">
        <v>0.74</v>
      </c>
      <c r="G56" t="n">
        <v>0.49</v>
      </c>
      <c r="H56" t="n">
        <v>0.44</v>
      </c>
      <c r="I56" t="n">
        <v>0.49</v>
      </c>
      <c r="J56" t="n">
        <v>0.61</v>
      </c>
      <c r="K56" t="n">
        <v>0.38</v>
      </c>
      <c r="L56" t="n">
        <v>0.6899999999999999</v>
      </c>
      <c r="M56" t="n">
        <v>0.43</v>
      </c>
      <c r="N56" t="n">
        <v>0.17</v>
      </c>
      <c r="O56" t="n">
        <v>0.42</v>
      </c>
      <c r="P56" t="n">
        <v>0.53</v>
      </c>
      <c r="Q56" t="n">
        <v>0.33</v>
      </c>
      <c r="R56" t="n">
        <v>0.2</v>
      </c>
      <c r="S56" t="inlineStr">
        <is>
          <t>-</t>
        </is>
      </c>
      <c r="T56" t="inlineStr">
        <is>
          <t>-</t>
        </is>
      </c>
    </row>
    <row r="57">
      <c r="A57" s="5" t="inlineStr">
        <is>
          <t>KBV (Kurs/Buchwert)</t>
        </is>
      </c>
      <c r="B57" s="5" t="inlineStr">
        <is>
          <t>PB (price/book value)</t>
        </is>
      </c>
      <c r="C57" t="n">
        <v>1.96</v>
      </c>
      <c r="D57" t="n">
        <v>1.32</v>
      </c>
      <c r="E57" t="n">
        <v>2.65</v>
      </c>
      <c r="F57" t="n">
        <v>2.24</v>
      </c>
      <c r="G57" t="n">
        <v>1.69</v>
      </c>
      <c r="H57" t="n">
        <v>1.63</v>
      </c>
      <c r="I57" t="n">
        <v>2.13</v>
      </c>
      <c r="J57" t="n">
        <v>2.38</v>
      </c>
      <c r="K57" t="n">
        <v>1.62</v>
      </c>
      <c r="L57" t="n">
        <v>2.82</v>
      </c>
      <c r="M57" t="n">
        <v>1.53</v>
      </c>
      <c r="N57" t="n">
        <v>0.82</v>
      </c>
      <c r="O57" t="n">
        <v>1.85</v>
      </c>
      <c r="P57" t="n">
        <v>2.62</v>
      </c>
      <c r="Q57" t="n">
        <v>1.88</v>
      </c>
      <c r="R57" t="n">
        <v>1.03</v>
      </c>
      <c r="S57" t="inlineStr">
        <is>
          <t>-</t>
        </is>
      </c>
      <c r="T57" t="inlineStr">
        <is>
          <t>-</t>
        </is>
      </c>
    </row>
    <row r="58">
      <c r="A58" s="5" t="inlineStr">
        <is>
          <t>KCV (Kurs/Cashflow)</t>
        </is>
      </c>
      <c r="B58" s="5" t="inlineStr">
        <is>
          <t>PC (price/cashflow)</t>
        </is>
      </c>
      <c r="C58" t="n">
        <v>8.140000000000001</v>
      </c>
      <c r="D58" t="n">
        <v>6.28</v>
      </c>
      <c r="E58" t="n">
        <v>6.99</v>
      </c>
      <c r="F58" t="n">
        <v>8.279999999999999</v>
      </c>
      <c r="G58" t="n">
        <v>5.64</v>
      </c>
      <c r="H58" t="n">
        <v>4.42</v>
      </c>
      <c r="I58" t="n">
        <v>6.29</v>
      </c>
      <c r="J58" t="n">
        <v>6.58</v>
      </c>
      <c r="K58" t="n">
        <v>4.95</v>
      </c>
      <c r="L58" t="n">
        <v>9.74</v>
      </c>
      <c r="M58" t="n">
        <v>3.88</v>
      </c>
      <c r="N58" t="n">
        <v>2.26</v>
      </c>
      <c r="O58" t="n">
        <v>5.95</v>
      </c>
      <c r="P58" t="n">
        <v>8.970000000000001</v>
      </c>
      <c r="Q58" t="n">
        <v>3.73</v>
      </c>
      <c r="R58" t="n">
        <v>4.42</v>
      </c>
      <c r="S58" t="inlineStr">
        <is>
          <t>-</t>
        </is>
      </c>
      <c r="T58" t="inlineStr">
        <is>
          <t>-</t>
        </is>
      </c>
    </row>
    <row r="59">
      <c r="A59" s="5" t="inlineStr">
        <is>
          <t>Dividendenrendite in %</t>
        </is>
      </c>
      <c r="B59" s="5" t="inlineStr">
        <is>
          <t>Dividend Yield in %</t>
        </is>
      </c>
      <c r="C59" t="n">
        <v>1.59</v>
      </c>
      <c r="D59" t="n">
        <v>2.24</v>
      </c>
      <c r="E59" t="n">
        <v>1.21</v>
      </c>
      <c r="F59" t="n">
        <v>1.12</v>
      </c>
      <c r="G59" t="n">
        <v>1.41</v>
      </c>
      <c r="H59" t="n">
        <v>1.3</v>
      </c>
      <c r="I59" t="n">
        <v>1.03</v>
      </c>
      <c r="J59" t="n">
        <v>1.51</v>
      </c>
      <c r="K59" t="n">
        <v>2.13</v>
      </c>
      <c r="L59" t="n">
        <v>1.18</v>
      </c>
      <c r="M59" t="n">
        <v>1.9</v>
      </c>
      <c r="N59" t="n">
        <v>3.64</v>
      </c>
      <c r="O59" t="n">
        <v>2.98</v>
      </c>
      <c r="P59" t="n">
        <v>0.59</v>
      </c>
      <c r="Q59" t="inlineStr">
        <is>
          <t>-</t>
        </is>
      </c>
      <c r="R59" t="inlineStr">
        <is>
          <t>-</t>
        </is>
      </c>
      <c r="S59" t="inlineStr">
        <is>
          <t>-</t>
        </is>
      </c>
      <c r="T59" t="inlineStr">
        <is>
          <t>-</t>
        </is>
      </c>
    </row>
    <row r="60">
      <c r="A60" s="5" t="inlineStr">
        <is>
          <t>Gewinnrendite in %</t>
        </is>
      </c>
      <c r="B60" s="5" t="inlineStr">
        <is>
          <t>Return on profit in %</t>
        </is>
      </c>
      <c r="C60" t="n">
        <v>3.9</v>
      </c>
      <c r="D60" t="n">
        <v>11.7</v>
      </c>
      <c r="E60" t="n">
        <v>1.4</v>
      </c>
      <c r="F60" t="n">
        <v>3.4</v>
      </c>
      <c r="G60" t="n">
        <v>4.2</v>
      </c>
      <c r="H60" t="n">
        <v>1.4</v>
      </c>
      <c r="I60" t="n">
        <v>-3.9</v>
      </c>
      <c r="J60" t="n">
        <v>9.300000000000001</v>
      </c>
      <c r="K60" t="n">
        <v>15.2</v>
      </c>
      <c r="L60" t="n">
        <v>7.7</v>
      </c>
      <c r="M60" t="n">
        <v>1.8</v>
      </c>
      <c r="N60" t="n">
        <v>14.9</v>
      </c>
      <c r="O60" t="n">
        <v>3.9</v>
      </c>
      <c r="P60" t="n">
        <v>5.5</v>
      </c>
      <c r="Q60" t="n">
        <v>-2.8</v>
      </c>
      <c r="R60" t="n">
        <v>-1</v>
      </c>
      <c r="S60" t="inlineStr">
        <is>
          <t>-</t>
        </is>
      </c>
      <c r="T60" t="inlineStr">
        <is>
          <t>-</t>
        </is>
      </c>
    </row>
    <row r="61">
      <c r="A61" s="5" t="inlineStr">
        <is>
          <t>Eigenkapitalrendite in %</t>
        </is>
      </c>
      <c r="B61" s="5" t="inlineStr">
        <is>
          <t>Return on Equity in %</t>
        </is>
      </c>
      <c r="C61" t="n">
        <v>7.68</v>
      </c>
      <c r="D61" t="n">
        <v>15.5</v>
      </c>
      <c r="E61" t="n">
        <v>3.8</v>
      </c>
      <c r="F61" t="n">
        <v>7.52</v>
      </c>
      <c r="G61" t="n">
        <v>7.14</v>
      </c>
      <c r="H61" t="n">
        <v>2.18</v>
      </c>
      <c r="I61" t="n">
        <v>-8.390000000000001</v>
      </c>
      <c r="J61" t="n">
        <v>22.2</v>
      </c>
      <c r="K61" t="n">
        <v>24.59</v>
      </c>
      <c r="L61" t="n">
        <v>21.71</v>
      </c>
      <c r="M61" t="n">
        <v>2.79</v>
      </c>
      <c r="N61" t="n">
        <v>12.29</v>
      </c>
      <c r="O61" t="n">
        <v>7.43</v>
      </c>
      <c r="P61" t="n">
        <v>14.04</v>
      </c>
      <c r="Q61" t="n">
        <v>-5.08</v>
      </c>
      <c r="R61" t="n">
        <v>-0.9</v>
      </c>
      <c r="S61" t="n">
        <v>-73.42</v>
      </c>
      <c r="T61" t="n">
        <v>-4.83</v>
      </c>
    </row>
    <row r="62">
      <c r="A62" s="5" t="inlineStr">
        <is>
          <t>Umsatzrendite in %</t>
        </is>
      </c>
      <c r="B62" s="5" t="inlineStr">
        <is>
          <t>Return on sales in %</t>
        </is>
      </c>
      <c r="C62" t="n">
        <v>3.01</v>
      </c>
      <c r="D62" t="n">
        <v>5.99</v>
      </c>
      <c r="E62" t="n">
        <v>0.9</v>
      </c>
      <c r="F62" t="n">
        <v>2.49</v>
      </c>
      <c r="G62" t="n">
        <v>2.09</v>
      </c>
      <c r="H62" t="n">
        <v>0.59</v>
      </c>
      <c r="I62" t="n">
        <v>-1.92</v>
      </c>
      <c r="J62" t="n">
        <v>5.65</v>
      </c>
      <c r="K62" t="n">
        <v>5.77</v>
      </c>
      <c r="L62" t="n">
        <v>5.32</v>
      </c>
      <c r="M62" t="n">
        <v>0.79</v>
      </c>
      <c r="N62" t="n">
        <v>2.6</v>
      </c>
      <c r="O62" t="n">
        <v>1.69</v>
      </c>
      <c r="P62" t="n">
        <v>2.84</v>
      </c>
      <c r="Q62" t="n">
        <v>-0.88</v>
      </c>
      <c r="R62" t="n">
        <v>-0.35</v>
      </c>
      <c r="S62" t="n">
        <v>-15.79</v>
      </c>
      <c r="T62" t="n">
        <v>-1.76</v>
      </c>
    </row>
    <row r="63">
      <c r="A63" s="5" t="inlineStr">
        <is>
          <t>Gesamtkapitalrendite in %</t>
        </is>
      </c>
      <c r="B63" s="5" t="inlineStr">
        <is>
          <t>Total Return on Investment in %</t>
        </is>
      </c>
      <c r="C63" t="n">
        <v>3.23</v>
      </c>
      <c r="D63" t="n">
        <v>5.82</v>
      </c>
      <c r="E63" t="n">
        <v>1.73</v>
      </c>
      <c r="F63" t="n">
        <v>2.67</v>
      </c>
      <c r="G63" t="n">
        <v>3.26</v>
      </c>
      <c r="H63" t="n">
        <v>1.64</v>
      </c>
      <c r="I63" t="n">
        <v>-0.75</v>
      </c>
      <c r="J63" t="n">
        <v>8.18</v>
      </c>
      <c r="K63" t="n">
        <v>8.869999999999999</v>
      </c>
      <c r="L63" t="n">
        <v>6.69</v>
      </c>
      <c r="M63" t="n">
        <v>0.79</v>
      </c>
      <c r="N63" t="n">
        <v>3.68</v>
      </c>
      <c r="O63" t="n">
        <v>2.77</v>
      </c>
      <c r="P63" t="n">
        <v>4.68</v>
      </c>
      <c r="Q63" t="n">
        <v>-1.45</v>
      </c>
      <c r="R63" t="n">
        <v>-0.26</v>
      </c>
      <c r="S63" t="n">
        <v>-22</v>
      </c>
      <c r="T63" t="n">
        <v>-2.12</v>
      </c>
    </row>
    <row r="64">
      <c r="A64" s="5" t="inlineStr">
        <is>
          <t>Return on Investment in %</t>
        </is>
      </c>
      <c r="B64" s="5" t="inlineStr">
        <is>
          <t>Return on Investment in %</t>
        </is>
      </c>
      <c r="C64" t="n">
        <v>2.36</v>
      </c>
      <c r="D64" t="n">
        <v>4.96</v>
      </c>
      <c r="E64" t="n">
        <v>0.84</v>
      </c>
      <c r="F64" t="n">
        <v>1.94</v>
      </c>
      <c r="G64" t="n">
        <v>2.29</v>
      </c>
      <c r="H64" t="n">
        <v>0.65</v>
      </c>
      <c r="I64" t="n">
        <v>-2.33</v>
      </c>
      <c r="J64" t="n">
        <v>6.84</v>
      </c>
      <c r="K64" t="n">
        <v>7.36</v>
      </c>
      <c r="L64" t="n">
        <v>6.69</v>
      </c>
      <c r="M64" t="n">
        <v>0.79</v>
      </c>
      <c r="N64" t="n">
        <v>3.68</v>
      </c>
      <c r="O64" t="n">
        <v>2.77</v>
      </c>
      <c r="P64" t="n">
        <v>4.68</v>
      </c>
      <c r="Q64" t="n">
        <v>-1.45</v>
      </c>
      <c r="R64" t="n">
        <v>-0.26</v>
      </c>
      <c r="S64" t="n">
        <v>-22</v>
      </c>
      <c r="T64" t="n">
        <v>-2.12</v>
      </c>
    </row>
    <row r="65">
      <c r="A65" s="5" t="inlineStr">
        <is>
          <t>Arbeitsintensität in %</t>
        </is>
      </c>
      <c r="B65" s="5" t="inlineStr">
        <is>
          <t>Work Intensity in %</t>
        </is>
      </c>
      <c r="C65" t="n">
        <v>41.75</v>
      </c>
      <c r="D65" t="n">
        <v>44.91</v>
      </c>
      <c r="E65" t="n">
        <v>38.06</v>
      </c>
      <c r="F65" t="n">
        <v>54.25</v>
      </c>
      <c r="G65" t="n">
        <v>42.1</v>
      </c>
      <c r="H65" t="n">
        <v>43.43</v>
      </c>
      <c r="I65" t="n">
        <v>47.26</v>
      </c>
      <c r="J65" t="n">
        <v>50.17</v>
      </c>
      <c r="K65" t="n">
        <v>49.27</v>
      </c>
      <c r="L65" t="n">
        <v>51.68</v>
      </c>
      <c r="M65" t="n">
        <v>53</v>
      </c>
      <c r="N65" t="n">
        <v>52.1</v>
      </c>
      <c r="O65" t="n">
        <v>55.4</v>
      </c>
      <c r="P65" t="n">
        <v>58.86</v>
      </c>
      <c r="Q65" t="n">
        <v>57.73</v>
      </c>
      <c r="R65" t="n">
        <v>59.49</v>
      </c>
      <c r="S65" t="n">
        <v>58.55</v>
      </c>
      <c r="T65" t="n">
        <v>45.4</v>
      </c>
    </row>
    <row r="66">
      <c r="A66" s="5" t="inlineStr">
        <is>
          <t>Eigenkapitalquote in %</t>
        </is>
      </c>
      <c r="B66" s="5" t="inlineStr">
        <is>
          <t>Equity Ratio in %</t>
        </is>
      </c>
      <c r="C66" t="n">
        <v>30.7</v>
      </c>
      <c r="D66" t="n">
        <v>32</v>
      </c>
      <c r="E66" t="n">
        <v>22</v>
      </c>
      <c r="F66" t="n">
        <v>25.84</v>
      </c>
      <c r="G66" t="n">
        <v>32</v>
      </c>
      <c r="H66" t="n">
        <v>29.78</v>
      </c>
      <c r="I66" t="n">
        <v>27.82</v>
      </c>
      <c r="J66" t="n">
        <v>30.79</v>
      </c>
      <c r="K66" t="n">
        <v>29.92</v>
      </c>
      <c r="L66" t="n">
        <v>30.82</v>
      </c>
      <c r="M66" t="n">
        <v>28.26</v>
      </c>
      <c r="N66" t="n">
        <v>29.91</v>
      </c>
      <c r="O66" t="n">
        <v>37.24</v>
      </c>
      <c r="P66" t="n">
        <v>33.37</v>
      </c>
      <c r="Q66" t="n">
        <v>28.54</v>
      </c>
      <c r="R66" t="n">
        <v>29.08</v>
      </c>
      <c r="S66" t="n">
        <v>29.97</v>
      </c>
      <c r="T66" t="n">
        <v>43.87</v>
      </c>
    </row>
    <row r="67">
      <c r="A67" s="5" t="inlineStr">
        <is>
          <t>Fremdkapitalquote in %</t>
        </is>
      </c>
      <c r="B67" s="5" t="inlineStr">
        <is>
          <t>Debt Ratio in %</t>
        </is>
      </c>
      <c r="C67" t="n">
        <v>69.3</v>
      </c>
      <c r="D67" t="n">
        <v>68</v>
      </c>
      <c r="E67" t="n">
        <v>78</v>
      </c>
      <c r="F67" t="n">
        <v>74.16</v>
      </c>
      <c r="G67" t="n">
        <v>68</v>
      </c>
      <c r="H67" t="n">
        <v>70.22</v>
      </c>
      <c r="I67" t="n">
        <v>72.18000000000001</v>
      </c>
      <c r="J67" t="n">
        <v>69.20999999999999</v>
      </c>
      <c r="K67" t="n">
        <v>70.08</v>
      </c>
      <c r="L67" t="n">
        <v>69.18000000000001</v>
      </c>
      <c r="M67" t="n">
        <v>71.73999999999999</v>
      </c>
      <c r="N67" t="n">
        <v>70.09</v>
      </c>
      <c r="O67" t="n">
        <v>62.76</v>
      </c>
      <c r="P67" t="n">
        <v>66.63</v>
      </c>
      <c r="Q67" t="n">
        <v>71.45999999999999</v>
      </c>
      <c r="R67" t="n">
        <v>70.92</v>
      </c>
      <c r="S67" t="n">
        <v>70.03</v>
      </c>
      <c r="T67" t="n">
        <v>56.13</v>
      </c>
    </row>
    <row r="68">
      <c r="A68" s="5" t="inlineStr">
        <is>
          <t>Verschuldungsgrad in %</t>
        </is>
      </c>
      <c r="B68" s="5" t="inlineStr">
        <is>
          <t>Finance Gearing in %</t>
        </is>
      </c>
      <c r="C68" t="n">
        <v>225.78</v>
      </c>
      <c r="D68" t="n">
        <v>212.48</v>
      </c>
      <c r="E68" t="n">
        <v>354.57</v>
      </c>
      <c r="F68" t="n">
        <v>287.03</v>
      </c>
      <c r="G68" t="n">
        <v>212.51</v>
      </c>
      <c r="H68" t="n">
        <v>235.8</v>
      </c>
      <c r="I68" t="n">
        <v>259.42</v>
      </c>
      <c r="J68" t="n">
        <v>224.79</v>
      </c>
      <c r="K68" t="n">
        <v>234.21</v>
      </c>
      <c r="L68" t="n">
        <v>224.51</v>
      </c>
      <c r="M68" t="n">
        <v>253.91</v>
      </c>
      <c r="N68" t="n">
        <v>234.36</v>
      </c>
      <c r="O68" t="n">
        <v>168.5</v>
      </c>
      <c r="P68" t="n">
        <v>199.71</v>
      </c>
      <c r="Q68" t="n">
        <v>250.36</v>
      </c>
      <c r="R68" t="n">
        <v>243.88</v>
      </c>
      <c r="S68" t="n">
        <v>233.65</v>
      </c>
      <c r="T68" t="n">
        <v>127.95</v>
      </c>
    </row>
    <row r="69">
      <c r="A69" s="5" t="inlineStr">
        <is>
          <t>Bruttoergebnis Marge in %</t>
        </is>
      </c>
      <c r="B69" s="5" t="inlineStr">
        <is>
          <t>Gross Profit Marge in %</t>
        </is>
      </c>
      <c r="C69" t="n">
        <v>25.86</v>
      </c>
      <c r="D69" t="n">
        <v>25.48</v>
      </c>
      <c r="E69" t="n">
        <v>22.2</v>
      </c>
      <c r="F69" t="n">
        <v>22.78</v>
      </c>
      <c r="G69" t="n">
        <v>22.12</v>
      </c>
      <c r="H69" t="n">
        <v>19.84</v>
      </c>
      <c r="I69" t="n">
        <v>18.65</v>
      </c>
      <c r="J69" t="n">
        <v>23.18</v>
      </c>
      <c r="K69" t="n">
        <v>22.91</v>
      </c>
      <c r="L69" t="n">
        <v>24.42</v>
      </c>
      <c r="M69" t="n">
        <v>21.77</v>
      </c>
      <c r="N69" t="n">
        <v>22.2</v>
      </c>
      <c r="O69" t="n">
        <v>22.11</v>
      </c>
      <c r="P69" t="n">
        <v>22.18</v>
      </c>
      <c r="Q69" t="n">
        <v>22.56</v>
      </c>
      <c r="R69" t="n">
        <v>21.02</v>
      </c>
      <c r="S69" t="n">
        <v>17.48</v>
      </c>
    </row>
    <row r="70">
      <c r="A70" s="5" t="inlineStr">
        <is>
          <t>Kurzfristige Vermögensquote in %</t>
        </is>
      </c>
      <c r="B70" s="5" t="inlineStr">
        <is>
          <t>Current Assets Ratio in %</t>
        </is>
      </c>
      <c r="C70" t="n">
        <v>41.75</v>
      </c>
      <c r="D70" t="n">
        <v>44.91</v>
      </c>
      <c r="E70" t="n">
        <v>38.06</v>
      </c>
      <c r="F70" t="n">
        <v>54.25</v>
      </c>
      <c r="G70" t="n">
        <v>42.1</v>
      </c>
      <c r="H70" t="n">
        <v>43.43</v>
      </c>
      <c r="I70" t="n">
        <v>47.26</v>
      </c>
      <c r="J70" t="n">
        <v>50.17</v>
      </c>
      <c r="K70" t="n">
        <v>49.27</v>
      </c>
      <c r="L70" t="n">
        <v>51.68</v>
      </c>
      <c r="M70" t="n">
        <v>53</v>
      </c>
      <c r="N70" t="n">
        <v>52.1</v>
      </c>
      <c r="O70" t="n">
        <v>55.4</v>
      </c>
      <c r="P70" t="n">
        <v>58.86</v>
      </c>
      <c r="Q70" t="n">
        <v>57.73</v>
      </c>
      <c r="R70" t="n">
        <v>59.49</v>
      </c>
      <c r="S70" t="n">
        <v>58.55</v>
      </c>
    </row>
    <row r="71">
      <c r="A71" s="5" t="inlineStr">
        <is>
          <t>Nettogewinn Marge in %</t>
        </is>
      </c>
      <c r="B71" s="5" t="inlineStr">
        <is>
          <t>Net Profit Marge in %</t>
        </is>
      </c>
      <c r="C71" t="n">
        <v>3.01</v>
      </c>
      <c r="D71" t="n">
        <v>5.99</v>
      </c>
      <c r="E71" t="n">
        <v>0.9</v>
      </c>
      <c r="F71" t="n">
        <v>2.49</v>
      </c>
      <c r="G71" t="n">
        <v>2.09</v>
      </c>
      <c r="H71" t="n">
        <v>0.59</v>
      </c>
      <c r="I71" t="n">
        <v>-1.92</v>
      </c>
      <c r="J71" t="n">
        <v>5.65</v>
      </c>
      <c r="K71" t="n">
        <v>5.77</v>
      </c>
      <c r="L71" t="n">
        <v>5.32</v>
      </c>
      <c r="M71" t="n">
        <v>0.79</v>
      </c>
      <c r="N71" t="n">
        <v>2.6</v>
      </c>
      <c r="O71" t="n">
        <v>1.69</v>
      </c>
      <c r="P71" t="n">
        <v>2.84</v>
      </c>
      <c r="Q71" t="n">
        <v>-0.88</v>
      </c>
      <c r="R71" t="n">
        <v>-0.18</v>
      </c>
      <c r="S71" t="n">
        <v>-15.79</v>
      </c>
    </row>
    <row r="72">
      <c r="A72" s="5" t="inlineStr">
        <is>
          <t>Operative Ergebnis Marge in %</t>
        </is>
      </c>
      <c r="B72" s="5" t="inlineStr">
        <is>
          <t>EBIT Marge in %</t>
        </is>
      </c>
      <c r="C72" t="n">
        <v>5.98</v>
      </c>
      <c r="D72" t="n">
        <v>7</v>
      </c>
      <c r="E72" t="n">
        <v>4.49</v>
      </c>
      <c r="F72" t="n">
        <v>6.03</v>
      </c>
      <c r="G72" t="n">
        <v>5.25</v>
      </c>
      <c r="H72" t="n">
        <v>2.72</v>
      </c>
      <c r="I72" t="n">
        <v>-1.12</v>
      </c>
      <c r="J72" t="n">
        <v>8.91</v>
      </c>
      <c r="K72" t="n">
        <v>8.84</v>
      </c>
      <c r="L72" t="n">
        <v>8.529999999999999</v>
      </c>
      <c r="M72" t="n">
        <v>2.95</v>
      </c>
      <c r="N72" t="n">
        <v>4.9</v>
      </c>
      <c r="O72" t="n">
        <v>3.25</v>
      </c>
      <c r="P72" t="n">
        <v>5.41</v>
      </c>
      <c r="Q72" t="n">
        <v>0.39</v>
      </c>
      <c r="R72" t="n">
        <v>0.87</v>
      </c>
      <c r="S72" t="n">
        <v>-20.54</v>
      </c>
    </row>
    <row r="73">
      <c r="A73" s="5" t="inlineStr">
        <is>
          <t>Vermögensumsschlag in %</t>
        </is>
      </c>
      <c r="B73" s="5" t="inlineStr">
        <is>
          <t>Asset Turnover in %</t>
        </is>
      </c>
      <c r="C73" t="n">
        <v>78.23</v>
      </c>
      <c r="D73" t="n">
        <v>82.84999999999999</v>
      </c>
      <c r="E73" t="n">
        <v>92.95999999999999</v>
      </c>
      <c r="F73" t="n">
        <v>77.95</v>
      </c>
      <c r="G73" t="n">
        <v>109.46</v>
      </c>
      <c r="H73" t="n">
        <v>110.43</v>
      </c>
      <c r="I73" t="n">
        <v>121.86</v>
      </c>
      <c r="J73" t="n">
        <v>120.95</v>
      </c>
      <c r="K73" t="n">
        <v>127.58</v>
      </c>
      <c r="L73" t="n">
        <v>125.66</v>
      </c>
      <c r="M73" t="n">
        <v>99.78</v>
      </c>
      <c r="N73" t="n">
        <v>141.39</v>
      </c>
      <c r="O73" t="n">
        <v>163.2</v>
      </c>
      <c r="P73" t="n">
        <v>165.14</v>
      </c>
      <c r="Q73" t="n">
        <v>164.71</v>
      </c>
      <c r="R73" t="n">
        <v>147.98</v>
      </c>
      <c r="S73" t="n">
        <v>139.37</v>
      </c>
    </row>
    <row r="74">
      <c r="A74" s="5" t="inlineStr">
        <is>
          <t>Langfristige Vermögensquote in %</t>
        </is>
      </c>
      <c r="B74" s="5" t="inlineStr">
        <is>
          <t>Non-Current Assets Ratio in %</t>
        </is>
      </c>
      <c r="C74" t="n">
        <v>58.25</v>
      </c>
      <c r="D74" t="n">
        <v>51.79</v>
      </c>
      <c r="E74" t="n">
        <v>57.69</v>
      </c>
      <c r="F74" t="n">
        <v>41.28</v>
      </c>
      <c r="G74" t="n">
        <v>52.9</v>
      </c>
      <c r="H74" t="n">
        <v>51.32</v>
      </c>
      <c r="I74" t="n">
        <v>49.01</v>
      </c>
      <c r="J74" t="n">
        <v>47.03</v>
      </c>
      <c r="K74" t="n">
        <v>47.88</v>
      </c>
      <c r="L74" t="n">
        <v>45.32</v>
      </c>
      <c r="M74" t="n">
        <v>43.78</v>
      </c>
      <c r="N74" t="n">
        <v>44.96</v>
      </c>
      <c r="O74" t="n">
        <v>42.31</v>
      </c>
      <c r="P74" t="n">
        <v>39.14</v>
      </c>
      <c r="Q74" t="n">
        <v>39.9</v>
      </c>
      <c r="R74" t="n">
        <v>36.51</v>
      </c>
      <c r="S74" t="n">
        <v>37.3</v>
      </c>
    </row>
    <row r="75">
      <c r="A75" s="5" t="inlineStr">
        <is>
          <t>Gesamtkapitalrentabilität</t>
        </is>
      </c>
      <c r="B75" s="5" t="inlineStr">
        <is>
          <t>ROA Return on Assets in %</t>
        </is>
      </c>
      <c r="C75" t="n">
        <v>2.36</v>
      </c>
      <c r="D75" t="n">
        <v>4.96</v>
      </c>
      <c r="E75" t="n">
        <v>0.84</v>
      </c>
      <c r="F75" t="n">
        <v>1.94</v>
      </c>
      <c r="G75" t="n">
        <v>2.29</v>
      </c>
      <c r="H75" t="n">
        <v>0.65</v>
      </c>
      <c r="I75" t="n">
        <v>-2.33</v>
      </c>
      <c r="J75" t="n">
        <v>6.84</v>
      </c>
      <c r="K75" t="n">
        <v>7.36</v>
      </c>
      <c r="L75" t="n">
        <v>6.69</v>
      </c>
      <c r="M75" t="n">
        <v>0.79</v>
      </c>
      <c r="N75" t="n">
        <v>3.68</v>
      </c>
      <c r="O75" t="n">
        <v>2.77</v>
      </c>
      <c r="P75" t="n">
        <v>4.68</v>
      </c>
      <c r="Q75" t="n">
        <v>-1.45</v>
      </c>
      <c r="R75" t="n">
        <v>-0.26</v>
      </c>
      <c r="S75" t="n">
        <v>-22</v>
      </c>
    </row>
    <row r="76">
      <c r="A76" s="5" t="inlineStr">
        <is>
          <t>Ertrag des eingesetzten Kapitals</t>
        </is>
      </c>
      <c r="B76" s="5" t="inlineStr">
        <is>
          <t>ROCE Return on Cap. Empl. in %</t>
        </is>
      </c>
      <c r="C76" t="n">
        <v>5.64</v>
      </c>
      <c r="D76" t="n">
        <v>7.03</v>
      </c>
      <c r="E76" t="n">
        <v>5.47</v>
      </c>
      <c r="F76" t="n">
        <v>5.63</v>
      </c>
      <c r="G76" t="n">
        <v>7.89</v>
      </c>
      <c r="H76" t="n">
        <v>3.89</v>
      </c>
      <c r="I76" t="n">
        <v>-1.89</v>
      </c>
      <c r="J76" t="n">
        <v>13.75</v>
      </c>
      <c r="K76" t="n">
        <v>16.2</v>
      </c>
      <c r="L76" t="n">
        <v>14.4</v>
      </c>
      <c r="M76" t="n">
        <v>3.77</v>
      </c>
      <c r="N76" t="n">
        <v>9.609999999999999</v>
      </c>
      <c r="O76" t="n">
        <v>7.21</v>
      </c>
      <c r="P76" t="n">
        <v>12.61</v>
      </c>
      <c r="Q76" t="n">
        <v>0.99</v>
      </c>
      <c r="R76" t="n">
        <v>2.62</v>
      </c>
      <c r="S76" t="n">
        <v>-54.4</v>
      </c>
    </row>
    <row r="77">
      <c r="A77" s="5" t="inlineStr">
        <is>
          <t>Eigenkapital zu Anlagevermögen</t>
        </is>
      </c>
      <c r="B77" s="5" t="inlineStr">
        <is>
          <t>Equity to Fixed Assets in %</t>
        </is>
      </c>
      <c r="C77" t="n">
        <v>52.69</v>
      </c>
      <c r="D77" t="n">
        <v>61.79</v>
      </c>
      <c r="E77" t="n">
        <v>38.14</v>
      </c>
      <c r="F77" t="n">
        <v>62.6</v>
      </c>
      <c r="G77" t="n">
        <v>60.49</v>
      </c>
      <c r="H77" t="n">
        <v>58.02</v>
      </c>
      <c r="I77" t="n">
        <v>56.77</v>
      </c>
      <c r="J77" t="n">
        <v>65.47</v>
      </c>
      <c r="K77" t="n">
        <v>62.5</v>
      </c>
      <c r="L77" t="n">
        <v>67.98999999999999</v>
      </c>
      <c r="M77" t="n">
        <v>64.53</v>
      </c>
      <c r="N77" t="n">
        <v>66.52</v>
      </c>
      <c r="O77" t="n">
        <v>88.03</v>
      </c>
      <c r="P77" t="n">
        <v>85.23999999999999</v>
      </c>
      <c r="Q77" t="n">
        <v>71.54000000000001</v>
      </c>
      <c r="R77" t="n">
        <v>79.65000000000001</v>
      </c>
      <c r="S77" t="n">
        <v>80.36</v>
      </c>
    </row>
    <row r="78">
      <c r="A78" s="5" t="inlineStr">
        <is>
          <t>Liquidität Dritten Grades</t>
        </is>
      </c>
      <c r="B78" s="5" t="inlineStr">
        <is>
          <t>Current Ratio in %</t>
        </is>
      </c>
      <c r="C78" t="n">
        <v>244.94</v>
      </c>
      <c r="D78" t="n">
        <v>256.81</v>
      </c>
      <c r="E78" t="n">
        <v>160.98</v>
      </c>
      <c r="F78" t="n">
        <v>328.11</v>
      </c>
      <c r="G78" t="n">
        <v>155.05</v>
      </c>
      <c r="H78" t="n">
        <v>191.78</v>
      </c>
      <c r="I78" t="n">
        <v>171.04</v>
      </c>
      <c r="J78" t="n">
        <v>231.41</v>
      </c>
      <c r="K78" t="n">
        <v>162.23</v>
      </c>
      <c r="L78" t="n">
        <v>201.79</v>
      </c>
      <c r="M78" t="n">
        <v>240.04</v>
      </c>
      <c r="N78" t="n">
        <v>186.38</v>
      </c>
      <c r="O78" t="n">
        <v>210.02</v>
      </c>
      <c r="P78" t="n">
        <v>202.37</v>
      </c>
      <c r="Q78" t="n">
        <v>166.07</v>
      </c>
      <c r="R78" t="n">
        <v>116.97</v>
      </c>
      <c r="S78" t="n">
        <v>123.57</v>
      </c>
    </row>
    <row r="79">
      <c r="A79" s="5" t="inlineStr">
        <is>
          <t>Operativer Cashflow</t>
        </is>
      </c>
      <c r="B79" s="5" t="inlineStr">
        <is>
          <t>Operating Cashflow in M</t>
        </is>
      </c>
      <c r="C79" t="n">
        <v>711.8430000000001</v>
      </c>
      <c r="D79" t="n">
        <v>574.7456</v>
      </c>
      <c r="E79" t="n">
        <v>639.7248</v>
      </c>
      <c r="F79" t="n">
        <v>757.7855999999999</v>
      </c>
      <c r="G79" t="n">
        <v>516.1727999999999</v>
      </c>
      <c r="H79" t="n">
        <v>404.5184</v>
      </c>
      <c r="I79" t="n">
        <v>523.328</v>
      </c>
      <c r="J79" t="n">
        <v>547.456</v>
      </c>
      <c r="K79" t="n">
        <v>411.84</v>
      </c>
      <c r="L79" t="n">
        <v>810.3680000000001</v>
      </c>
      <c r="M79" t="n">
        <v>322.816</v>
      </c>
      <c r="N79" t="n">
        <v>188.032</v>
      </c>
      <c r="O79" t="n">
        <v>495.04</v>
      </c>
      <c r="P79" t="n">
        <v>775.0080000000002</v>
      </c>
      <c r="Q79" t="n">
        <v>322.272</v>
      </c>
      <c r="R79" t="n">
        <v>381.888</v>
      </c>
      <c r="S79" t="inlineStr">
        <is>
          <t>-</t>
        </is>
      </c>
    </row>
    <row r="80">
      <c r="A80" s="5" t="inlineStr">
        <is>
          <t>Aktienrückkauf</t>
        </is>
      </c>
      <c r="B80" s="5" t="inlineStr">
        <is>
          <t>Share Buyback in M</t>
        </is>
      </c>
      <c r="C80" t="n">
        <v>4.069999999999993</v>
      </c>
      <c r="D80" t="n">
        <v>0</v>
      </c>
      <c r="E80" t="n">
        <v>0</v>
      </c>
      <c r="F80" t="n">
        <v>0</v>
      </c>
      <c r="G80" t="n">
        <v>0</v>
      </c>
      <c r="H80" t="n">
        <v>-8.319999999999993</v>
      </c>
      <c r="I80" t="n">
        <v>0</v>
      </c>
      <c r="J80" t="n">
        <v>0</v>
      </c>
      <c r="K80" t="n">
        <v>0</v>
      </c>
      <c r="L80" t="n">
        <v>0</v>
      </c>
      <c r="M80" t="n">
        <v>0</v>
      </c>
      <c r="N80" t="n">
        <v>0</v>
      </c>
      <c r="O80" t="n">
        <v>3.200000000000003</v>
      </c>
      <c r="P80" t="n">
        <v>0</v>
      </c>
      <c r="Q80" t="n">
        <v>0</v>
      </c>
      <c r="R80" t="inlineStr">
        <is>
          <t>-</t>
        </is>
      </c>
      <c r="S80" t="inlineStr">
        <is>
          <t>-</t>
        </is>
      </c>
    </row>
    <row r="81">
      <c r="A81" s="5" t="inlineStr">
        <is>
          <t>Umsatzwachstum 1J in %</t>
        </is>
      </c>
      <c r="B81" s="5" t="inlineStr">
        <is>
          <t>Revenue Growth 1Y in %</t>
        </is>
      </c>
      <c r="C81" t="n">
        <v>-5.49</v>
      </c>
      <c r="D81" t="n">
        <v>-25.53</v>
      </c>
      <c r="E81" t="n">
        <v>25.52</v>
      </c>
      <c r="F81" t="n">
        <v>-2.57</v>
      </c>
      <c r="G81" t="n">
        <v>-1.3</v>
      </c>
      <c r="H81" t="n">
        <v>-3.54</v>
      </c>
      <c r="I81" t="n">
        <v>-8.73</v>
      </c>
      <c r="J81" t="n">
        <v>3.64</v>
      </c>
      <c r="K81" t="n">
        <v>23.24</v>
      </c>
      <c r="L81" t="n">
        <v>40.79</v>
      </c>
      <c r="M81" t="n">
        <v>-23.1</v>
      </c>
      <c r="N81" t="n">
        <v>-0.48</v>
      </c>
      <c r="O81" t="n">
        <v>-4.84</v>
      </c>
      <c r="P81" t="n">
        <v>-2.88</v>
      </c>
      <c r="Q81" t="n">
        <v>5.57</v>
      </c>
      <c r="R81" t="n">
        <v>7.25</v>
      </c>
      <c r="S81" t="n">
        <v>-6.62</v>
      </c>
    </row>
    <row r="82">
      <c r="A82" s="5" t="inlineStr">
        <is>
          <t>Umsatzwachstum 3J in %</t>
        </is>
      </c>
      <c r="B82" s="5" t="inlineStr">
        <is>
          <t>Revenue Growth 3Y in %</t>
        </is>
      </c>
      <c r="C82" t="n">
        <v>-1.83</v>
      </c>
      <c r="D82" t="n">
        <v>-0.86</v>
      </c>
      <c r="E82" t="n">
        <v>7.22</v>
      </c>
      <c r="F82" t="n">
        <v>-2.47</v>
      </c>
      <c r="G82" t="n">
        <v>-4.52</v>
      </c>
      <c r="H82" t="n">
        <v>-2.88</v>
      </c>
      <c r="I82" t="n">
        <v>6.05</v>
      </c>
      <c r="J82" t="n">
        <v>22.56</v>
      </c>
      <c r="K82" t="n">
        <v>13.64</v>
      </c>
      <c r="L82" t="n">
        <v>5.74</v>
      </c>
      <c r="M82" t="n">
        <v>-9.470000000000001</v>
      </c>
      <c r="N82" t="n">
        <v>-2.73</v>
      </c>
      <c r="O82" t="n">
        <v>-0.72</v>
      </c>
      <c r="P82" t="n">
        <v>3.31</v>
      </c>
      <c r="Q82" t="n">
        <v>2.07</v>
      </c>
      <c r="R82" t="inlineStr">
        <is>
          <t>-</t>
        </is>
      </c>
      <c r="S82" t="inlineStr">
        <is>
          <t>-</t>
        </is>
      </c>
    </row>
    <row r="83">
      <c r="A83" s="5" t="inlineStr">
        <is>
          <t>Umsatzwachstum 5J in %</t>
        </is>
      </c>
      <c r="B83" s="5" t="inlineStr">
        <is>
          <t>Revenue Growth 5Y in %</t>
        </is>
      </c>
      <c r="C83" t="n">
        <v>-1.87</v>
      </c>
      <c r="D83" t="n">
        <v>-1.48</v>
      </c>
      <c r="E83" t="n">
        <v>1.88</v>
      </c>
      <c r="F83" t="n">
        <v>-2.5</v>
      </c>
      <c r="G83" t="n">
        <v>2.66</v>
      </c>
      <c r="H83" t="n">
        <v>11.08</v>
      </c>
      <c r="I83" t="n">
        <v>7.17</v>
      </c>
      <c r="J83" t="n">
        <v>8.82</v>
      </c>
      <c r="K83" t="n">
        <v>7.12</v>
      </c>
      <c r="L83" t="n">
        <v>1.9</v>
      </c>
      <c r="M83" t="n">
        <v>-5.15</v>
      </c>
      <c r="N83" t="n">
        <v>0.92</v>
      </c>
      <c r="O83" t="n">
        <v>-0.3</v>
      </c>
      <c r="P83" t="inlineStr">
        <is>
          <t>-</t>
        </is>
      </c>
      <c r="Q83" t="inlineStr">
        <is>
          <t>-</t>
        </is>
      </c>
      <c r="R83" t="inlineStr">
        <is>
          <t>-</t>
        </is>
      </c>
      <c r="S83" t="inlineStr">
        <is>
          <t>-</t>
        </is>
      </c>
    </row>
    <row r="84">
      <c r="A84" s="5" t="inlineStr">
        <is>
          <t>Umsatzwachstum 10J in %</t>
        </is>
      </c>
      <c r="B84" s="5" t="inlineStr">
        <is>
          <t>Revenue Growth 10Y in %</t>
        </is>
      </c>
      <c r="C84" t="n">
        <v>4.6</v>
      </c>
      <c r="D84" t="n">
        <v>2.84</v>
      </c>
      <c r="E84" t="n">
        <v>5.35</v>
      </c>
      <c r="F84" t="n">
        <v>2.31</v>
      </c>
      <c r="G84" t="n">
        <v>2.28</v>
      </c>
      <c r="H84" t="n">
        <v>2.97</v>
      </c>
      <c r="I84" t="n">
        <v>4.05</v>
      </c>
      <c r="J84" t="n">
        <v>4.26</v>
      </c>
      <c r="K84" t="inlineStr">
        <is>
          <t>-</t>
        </is>
      </c>
      <c r="L84" t="inlineStr">
        <is>
          <t>-</t>
        </is>
      </c>
      <c r="M84" t="inlineStr">
        <is>
          <t>-</t>
        </is>
      </c>
      <c r="N84" t="inlineStr">
        <is>
          <t>-</t>
        </is>
      </c>
      <c r="O84" t="inlineStr">
        <is>
          <t>-</t>
        </is>
      </c>
      <c r="P84" t="inlineStr">
        <is>
          <t>-</t>
        </is>
      </c>
      <c r="Q84" t="inlineStr">
        <is>
          <t>-</t>
        </is>
      </c>
      <c r="R84" t="inlineStr">
        <is>
          <t>-</t>
        </is>
      </c>
      <c r="S84" t="inlineStr">
        <is>
          <t>-</t>
        </is>
      </c>
    </row>
    <row r="85">
      <c r="A85" s="5" t="inlineStr">
        <is>
          <t>Gewinnwachstum 1J in %</t>
        </is>
      </c>
      <c r="B85" s="5" t="inlineStr">
        <is>
          <t>Earnings Growth 1Y in %</t>
        </is>
      </c>
      <c r="C85" t="n">
        <v>-52.44</v>
      </c>
      <c r="D85" t="n">
        <v>395.4</v>
      </c>
      <c r="E85" t="n">
        <v>-54.69</v>
      </c>
      <c r="F85" t="n">
        <v>16.36</v>
      </c>
      <c r="G85" t="n">
        <v>251.06</v>
      </c>
      <c r="H85" t="n">
        <v>-129.56</v>
      </c>
      <c r="I85" t="n">
        <v>-130.93</v>
      </c>
      <c r="J85" t="n">
        <v>1.58</v>
      </c>
      <c r="K85" t="n">
        <v>33.51</v>
      </c>
      <c r="L85" t="n">
        <v>847.5</v>
      </c>
      <c r="M85" t="n">
        <v>-76.61</v>
      </c>
      <c r="N85" t="n">
        <v>52.68</v>
      </c>
      <c r="O85" t="n">
        <v>-43.15</v>
      </c>
      <c r="P85" t="n">
        <v>-412.7</v>
      </c>
      <c r="Q85" t="n">
        <v>425</v>
      </c>
      <c r="R85" t="n">
        <v>-98.8</v>
      </c>
      <c r="S85" t="n">
        <v>737.8200000000001</v>
      </c>
    </row>
    <row r="86">
      <c r="A86" s="5" t="inlineStr">
        <is>
          <t>Gewinnwachstum 3J in %</t>
        </is>
      </c>
      <c r="B86" s="5" t="inlineStr">
        <is>
          <t>Earnings Growth 3Y in %</t>
        </is>
      </c>
      <c r="C86" t="n">
        <v>96.09</v>
      </c>
      <c r="D86" t="n">
        <v>119.02</v>
      </c>
      <c r="E86" t="n">
        <v>70.91</v>
      </c>
      <c r="F86" t="n">
        <v>45.95</v>
      </c>
      <c r="G86" t="n">
        <v>-3.14</v>
      </c>
      <c r="H86" t="n">
        <v>-86.3</v>
      </c>
      <c r="I86" t="n">
        <v>-31.95</v>
      </c>
      <c r="J86" t="n">
        <v>294.2</v>
      </c>
      <c r="K86" t="n">
        <v>268.13</v>
      </c>
      <c r="L86" t="n">
        <v>274.52</v>
      </c>
      <c r="M86" t="n">
        <v>-22.36</v>
      </c>
      <c r="N86" t="n">
        <v>-134.39</v>
      </c>
      <c r="O86" t="n">
        <v>-10.28</v>
      </c>
      <c r="P86" t="n">
        <v>-28.83</v>
      </c>
      <c r="Q86" t="n">
        <v>354.67</v>
      </c>
      <c r="R86" t="inlineStr">
        <is>
          <t>-</t>
        </is>
      </c>
      <c r="S86" t="inlineStr">
        <is>
          <t>-</t>
        </is>
      </c>
    </row>
    <row r="87">
      <c r="A87" s="5" t="inlineStr">
        <is>
          <t>Gewinnwachstum 5J in %</t>
        </is>
      </c>
      <c r="B87" s="5" t="inlineStr">
        <is>
          <t>Earnings Growth 5Y in %</t>
        </is>
      </c>
      <c r="C87" t="n">
        <v>111.14</v>
      </c>
      <c r="D87" t="n">
        <v>95.70999999999999</v>
      </c>
      <c r="E87" t="n">
        <v>-9.550000000000001</v>
      </c>
      <c r="F87" t="n">
        <v>1.7</v>
      </c>
      <c r="G87" t="n">
        <v>5.13</v>
      </c>
      <c r="H87" t="n">
        <v>124.42</v>
      </c>
      <c r="I87" t="n">
        <v>135.01</v>
      </c>
      <c r="J87" t="n">
        <v>171.73</v>
      </c>
      <c r="K87" t="n">
        <v>162.79</v>
      </c>
      <c r="L87" t="n">
        <v>73.54000000000001</v>
      </c>
      <c r="M87" t="n">
        <v>-10.96</v>
      </c>
      <c r="N87" t="n">
        <v>-15.39</v>
      </c>
      <c r="O87" t="n">
        <v>121.63</v>
      </c>
      <c r="P87" t="inlineStr">
        <is>
          <t>-</t>
        </is>
      </c>
      <c r="Q87" t="inlineStr">
        <is>
          <t>-</t>
        </is>
      </c>
      <c r="R87" t="inlineStr">
        <is>
          <t>-</t>
        </is>
      </c>
      <c r="S87" t="inlineStr">
        <is>
          <t>-</t>
        </is>
      </c>
    </row>
    <row r="88">
      <c r="A88" s="5" t="inlineStr">
        <is>
          <t>Gewinnwachstum 10J in %</t>
        </is>
      </c>
      <c r="B88" s="5" t="inlineStr">
        <is>
          <t>Earnings Growth 10Y in %</t>
        </is>
      </c>
      <c r="C88" t="n">
        <v>117.78</v>
      </c>
      <c r="D88" t="n">
        <v>115.36</v>
      </c>
      <c r="E88" t="n">
        <v>81.09</v>
      </c>
      <c r="F88" t="n">
        <v>82.23999999999999</v>
      </c>
      <c r="G88" t="n">
        <v>39.34</v>
      </c>
      <c r="H88" t="n">
        <v>56.73</v>
      </c>
      <c r="I88" t="n">
        <v>59.81</v>
      </c>
      <c r="J88" t="n">
        <v>146.68</v>
      </c>
      <c r="K88" t="inlineStr">
        <is>
          <t>-</t>
        </is>
      </c>
      <c r="L88" t="inlineStr">
        <is>
          <t>-</t>
        </is>
      </c>
      <c r="M88" t="inlineStr">
        <is>
          <t>-</t>
        </is>
      </c>
      <c r="N88" t="inlineStr">
        <is>
          <t>-</t>
        </is>
      </c>
      <c r="O88" t="inlineStr">
        <is>
          <t>-</t>
        </is>
      </c>
      <c r="P88" t="inlineStr">
        <is>
          <t>-</t>
        </is>
      </c>
      <c r="Q88" t="inlineStr">
        <is>
          <t>-</t>
        </is>
      </c>
      <c r="R88" t="inlineStr">
        <is>
          <t>-</t>
        </is>
      </c>
      <c r="S88" t="inlineStr">
        <is>
          <t>-</t>
        </is>
      </c>
    </row>
    <row r="89">
      <c r="A89" s="5" t="inlineStr">
        <is>
          <t>PEG Ratio</t>
        </is>
      </c>
      <c r="B89" s="5" t="inlineStr">
        <is>
          <t>KGW Kurs/Gewinn/Wachstum</t>
        </is>
      </c>
      <c r="C89" t="n">
        <v>0.23</v>
      </c>
      <c r="D89" t="n">
        <v>0.09</v>
      </c>
      <c r="E89" t="n">
        <v>-7.31</v>
      </c>
      <c r="F89" t="n">
        <v>17.47</v>
      </c>
      <c r="G89" t="n">
        <v>4.62</v>
      </c>
      <c r="H89" t="n">
        <v>0.58</v>
      </c>
      <c r="I89" t="inlineStr">
        <is>
          <t>-</t>
        </is>
      </c>
      <c r="J89" t="n">
        <v>0.06</v>
      </c>
      <c r="K89" t="n">
        <v>0.04</v>
      </c>
      <c r="L89" t="n">
        <v>0.18</v>
      </c>
      <c r="M89" t="n">
        <v>-5.01</v>
      </c>
      <c r="N89" t="n">
        <v>-0.44</v>
      </c>
      <c r="O89" t="n">
        <v>0.21</v>
      </c>
      <c r="P89" t="inlineStr">
        <is>
          <t>-</t>
        </is>
      </c>
      <c r="Q89" t="inlineStr">
        <is>
          <t>-</t>
        </is>
      </c>
      <c r="R89" t="inlineStr">
        <is>
          <t>-</t>
        </is>
      </c>
      <c r="S89" t="inlineStr">
        <is>
          <t>-</t>
        </is>
      </c>
    </row>
    <row r="90">
      <c r="A90" s="5" t="inlineStr">
        <is>
          <t>EBIT-Wachstum 1J in %</t>
        </is>
      </c>
      <c r="B90" s="5" t="inlineStr">
        <is>
          <t>EBIT Growth 1Y in %</t>
        </is>
      </c>
      <c r="C90" t="n">
        <v>-19.25</v>
      </c>
      <c r="D90" t="n">
        <v>16.13</v>
      </c>
      <c r="E90" t="n">
        <v>-6.47</v>
      </c>
      <c r="F90" t="n">
        <v>11.81</v>
      </c>
      <c r="G90" t="n">
        <v>90.37</v>
      </c>
      <c r="H90" t="n">
        <v>-334.41</v>
      </c>
      <c r="I90" t="n">
        <v>-111.48</v>
      </c>
      <c r="J90" t="n">
        <v>4.38</v>
      </c>
      <c r="K90" t="n">
        <v>27.84</v>
      </c>
      <c r="L90" t="n">
        <v>307.38</v>
      </c>
      <c r="M90" t="n">
        <v>-53.73</v>
      </c>
      <c r="N90" t="n">
        <v>49.77</v>
      </c>
      <c r="O90" t="n">
        <v>-42.82</v>
      </c>
      <c r="P90" t="n">
        <v>1242.86</v>
      </c>
      <c r="Q90" t="n">
        <v>-52.54</v>
      </c>
      <c r="R90" t="n">
        <v>-104.55</v>
      </c>
      <c r="S90" t="n">
        <v>989.92</v>
      </c>
    </row>
    <row r="91">
      <c r="A91" s="5" t="inlineStr">
        <is>
          <t>EBIT-Wachstum 3J in %</t>
        </is>
      </c>
      <c r="B91" s="5" t="inlineStr">
        <is>
          <t>EBIT Growth 3Y in %</t>
        </is>
      </c>
      <c r="C91" t="n">
        <v>-3.2</v>
      </c>
      <c r="D91" t="n">
        <v>7.16</v>
      </c>
      <c r="E91" t="n">
        <v>31.9</v>
      </c>
      <c r="F91" t="n">
        <v>-77.41</v>
      </c>
      <c r="G91" t="n">
        <v>-118.51</v>
      </c>
      <c r="H91" t="n">
        <v>-147.17</v>
      </c>
      <c r="I91" t="n">
        <v>-26.42</v>
      </c>
      <c r="J91" t="n">
        <v>113.2</v>
      </c>
      <c r="K91" t="n">
        <v>93.83</v>
      </c>
      <c r="L91" t="n">
        <v>101.14</v>
      </c>
      <c r="M91" t="n">
        <v>-15.59</v>
      </c>
      <c r="N91" t="n">
        <v>416.6</v>
      </c>
      <c r="O91" t="n">
        <v>382.5</v>
      </c>
      <c r="P91" t="n">
        <v>361.92</v>
      </c>
      <c r="Q91" t="n">
        <v>277.61</v>
      </c>
      <c r="R91" t="inlineStr">
        <is>
          <t>-</t>
        </is>
      </c>
      <c r="S91" t="inlineStr">
        <is>
          <t>-</t>
        </is>
      </c>
    </row>
    <row r="92">
      <c r="A92" s="5" t="inlineStr">
        <is>
          <t>EBIT-Wachstum 5J in %</t>
        </is>
      </c>
      <c r="B92" s="5" t="inlineStr">
        <is>
          <t>EBIT Growth 5Y in %</t>
        </is>
      </c>
      <c r="C92" t="n">
        <v>18.52</v>
      </c>
      <c r="D92" t="n">
        <v>-44.51</v>
      </c>
      <c r="E92" t="n">
        <v>-70.04000000000001</v>
      </c>
      <c r="F92" t="n">
        <v>-67.87</v>
      </c>
      <c r="G92" t="n">
        <v>-64.66</v>
      </c>
      <c r="H92" t="n">
        <v>-21.26</v>
      </c>
      <c r="I92" t="n">
        <v>34.88</v>
      </c>
      <c r="J92" t="n">
        <v>67.13</v>
      </c>
      <c r="K92" t="n">
        <v>57.69</v>
      </c>
      <c r="L92" t="n">
        <v>300.69</v>
      </c>
      <c r="M92" t="n">
        <v>228.71</v>
      </c>
      <c r="N92" t="n">
        <v>218.54</v>
      </c>
      <c r="O92" t="n">
        <v>406.57</v>
      </c>
      <c r="P92" t="inlineStr">
        <is>
          <t>-</t>
        </is>
      </c>
      <c r="Q92" t="inlineStr">
        <is>
          <t>-</t>
        </is>
      </c>
      <c r="R92" t="inlineStr">
        <is>
          <t>-</t>
        </is>
      </c>
      <c r="S92" t="inlineStr">
        <is>
          <t>-</t>
        </is>
      </c>
    </row>
    <row r="93">
      <c r="A93" s="5" t="inlineStr">
        <is>
          <t>EBIT-Wachstum 10J in %</t>
        </is>
      </c>
      <c r="B93" s="5" t="inlineStr">
        <is>
          <t>EBIT Growth 10Y in %</t>
        </is>
      </c>
      <c r="C93" t="n">
        <v>-1.37</v>
      </c>
      <c r="D93" t="n">
        <v>-4.82</v>
      </c>
      <c r="E93" t="n">
        <v>-1.45</v>
      </c>
      <c r="F93" t="n">
        <v>-5.09</v>
      </c>
      <c r="G93" t="n">
        <v>118.02</v>
      </c>
      <c r="H93" t="n">
        <v>103.72</v>
      </c>
      <c r="I93" t="n">
        <v>126.71</v>
      </c>
      <c r="J93" t="n">
        <v>236.85</v>
      </c>
      <c r="K93" t="inlineStr">
        <is>
          <t>-</t>
        </is>
      </c>
      <c r="L93" t="inlineStr">
        <is>
          <t>-</t>
        </is>
      </c>
      <c r="M93" t="inlineStr">
        <is>
          <t>-</t>
        </is>
      </c>
      <c r="N93" t="inlineStr">
        <is>
          <t>-</t>
        </is>
      </c>
      <c r="O93" t="inlineStr">
        <is>
          <t>-</t>
        </is>
      </c>
      <c r="P93" t="inlineStr">
        <is>
          <t>-</t>
        </is>
      </c>
      <c r="Q93" t="inlineStr">
        <is>
          <t>-</t>
        </is>
      </c>
      <c r="R93" t="inlineStr">
        <is>
          <t>-</t>
        </is>
      </c>
      <c r="S93" t="inlineStr">
        <is>
          <t>-</t>
        </is>
      </c>
    </row>
    <row r="94">
      <c r="A94" s="5" t="inlineStr">
        <is>
          <t>Op.Cashflow Wachstum 1J in %</t>
        </is>
      </c>
      <c r="B94" s="5" t="inlineStr">
        <is>
          <t>Op.Cashflow Wachstum 1Y in %</t>
        </is>
      </c>
      <c r="C94" t="n">
        <v>29.62</v>
      </c>
      <c r="D94" t="n">
        <v>-10.16</v>
      </c>
      <c r="E94" t="n">
        <v>-15.58</v>
      </c>
      <c r="F94" t="n">
        <v>46.81</v>
      </c>
      <c r="G94" t="n">
        <v>27.6</v>
      </c>
      <c r="H94" t="n">
        <v>-29.73</v>
      </c>
      <c r="I94" t="n">
        <v>-4.41</v>
      </c>
      <c r="J94" t="n">
        <v>32.93</v>
      </c>
      <c r="K94" t="n">
        <v>-49.18</v>
      </c>
      <c r="L94" t="n">
        <v>151.03</v>
      </c>
      <c r="M94" t="n">
        <v>71.68000000000001</v>
      </c>
      <c r="N94" t="n">
        <v>-62.02</v>
      </c>
      <c r="O94" t="n">
        <v>-33.67</v>
      </c>
      <c r="P94" t="n">
        <v>140.48</v>
      </c>
      <c r="Q94" t="n">
        <v>-15.61</v>
      </c>
      <c r="R94" t="inlineStr">
        <is>
          <t>-</t>
        </is>
      </c>
      <c r="S94" t="inlineStr">
        <is>
          <t>-</t>
        </is>
      </c>
    </row>
    <row r="95">
      <c r="A95" s="5" t="inlineStr">
        <is>
          <t>Op.Cashflow Wachstum 3J in %</t>
        </is>
      </c>
      <c r="B95" s="5" t="inlineStr">
        <is>
          <t>Op.Cashflow Wachstum 3Y in %</t>
        </is>
      </c>
      <c r="C95" t="n">
        <v>1.29</v>
      </c>
      <c r="D95" t="n">
        <v>7.02</v>
      </c>
      <c r="E95" t="n">
        <v>19.61</v>
      </c>
      <c r="F95" t="n">
        <v>14.89</v>
      </c>
      <c r="G95" t="n">
        <v>-2.18</v>
      </c>
      <c r="H95" t="n">
        <v>-0.4</v>
      </c>
      <c r="I95" t="n">
        <v>-6.89</v>
      </c>
      <c r="J95" t="n">
        <v>44.93</v>
      </c>
      <c r="K95" t="n">
        <v>57.84</v>
      </c>
      <c r="L95" t="n">
        <v>53.56</v>
      </c>
      <c r="M95" t="n">
        <v>-8</v>
      </c>
      <c r="N95" t="n">
        <v>14.93</v>
      </c>
      <c r="O95" t="n">
        <v>30.4</v>
      </c>
      <c r="P95" t="inlineStr">
        <is>
          <t>-</t>
        </is>
      </c>
      <c r="Q95" t="inlineStr">
        <is>
          <t>-</t>
        </is>
      </c>
      <c r="R95" t="inlineStr">
        <is>
          <t>-</t>
        </is>
      </c>
      <c r="S95" t="inlineStr">
        <is>
          <t>-</t>
        </is>
      </c>
    </row>
    <row r="96">
      <c r="A96" s="5" t="inlineStr">
        <is>
          <t>Op.Cashflow Wachstum 5J in %</t>
        </is>
      </c>
      <c r="B96" s="5" t="inlineStr">
        <is>
          <t>Op.Cashflow Wachstum 5Y in %</t>
        </is>
      </c>
      <c r="C96" t="n">
        <v>15.66</v>
      </c>
      <c r="D96" t="n">
        <v>3.79</v>
      </c>
      <c r="E96" t="n">
        <v>4.94</v>
      </c>
      <c r="F96" t="n">
        <v>14.64</v>
      </c>
      <c r="G96" t="n">
        <v>-4.56</v>
      </c>
      <c r="H96" t="n">
        <v>20.13</v>
      </c>
      <c r="I96" t="n">
        <v>40.41</v>
      </c>
      <c r="J96" t="n">
        <v>28.89</v>
      </c>
      <c r="K96" t="n">
        <v>15.57</v>
      </c>
      <c r="L96" t="n">
        <v>53.5</v>
      </c>
      <c r="M96" t="n">
        <v>20.17</v>
      </c>
      <c r="N96" t="inlineStr">
        <is>
          <t>-</t>
        </is>
      </c>
      <c r="O96" t="inlineStr">
        <is>
          <t>-</t>
        </is>
      </c>
      <c r="P96" t="inlineStr">
        <is>
          <t>-</t>
        </is>
      </c>
      <c r="Q96" t="inlineStr">
        <is>
          <t>-</t>
        </is>
      </c>
      <c r="R96" t="inlineStr">
        <is>
          <t>-</t>
        </is>
      </c>
      <c r="S96" t="inlineStr">
        <is>
          <t>-</t>
        </is>
      </c>
    </row>
    <row r="97">
      <c r="A97" s="5" t="inlineStr">
        <is>
          <t>Op.Cashflow Wachstum 10J in %</t>
        </is>
      </c>
      <c r="B97" s="5" t="inlineStr">
        <is>
          <t>Op.Cashflow Wachstum 10Y in %</t>
        </is>
      </c>
      <c r="C97" t="n">
        <v>17.89</v>
      </c>
      <c r="D97" t="n">
        <v>22.1</v>
      </c>
      <c r="E97" t="n">
        <v>16.91</v>
      </c>
      <c r="F97" t="n">
        <v>15.1</v>
      </c>
      <c r="G97" t="n">
        <v>24.47</v>
      </c>
      <c r="H97" t="n">
        <v>20.15</v>
      </c>
      <c r="I97" t="inlineStr">
        <is>
          <t>-</t>
        </is>
      </c>
      <c r="J97" t="inlineStr">
        <is>
          <t>-</t>
        </is>
      </c>
      <c r="K97" t="inlineStr">
        <is>
          <t>-</t>
        </is>
      </c>
      <c r="L97" t="inlineStr">
        <is>
          <t>-</t>
        </is>
      </c>
      <c r="M97" t="inlineStr">
        <is>
          <t>-</t>
        </is>
      </c>
      <c r="N97" t="inlineStr">
        <is>
          <t>-</t>
        </is>
      </c>
      <c r="O97" t="inlineStr">
        <is>
          <t>-</t>
        </is>
      </c>
      <c r="P97" t="inlineStr">
        <is>
          <t>-</t>
        </is>
      </c>
      <c r="Q97" t="inlineStr">
        <is>
          <t>-</t>
        </is>
      </c>
      <c r="R97" t="inlineStr">
        <is>
          <t>-</t>
        </is>
      </c>
      <c r="S97" t="inlineStr">
        <is>
          <t>-</t>
        </is>
      </c>
    </row>
    <row r="98">
      <c r="A98" s="5" t="inlineStr">
        <is>
          <t>Working Capital in Mio</t>
        </is>
      </c>
      <c r="B98" s="5" t="inlineStr">
        <is>
          <t>Working Capital in M</t>
        </is>
      </c>
      <c r="C98" t="n">
        <v>2148</v>
      </c>
      <c r="D98" t="n">
        <v>2382</v>
      </c>
      <c r="E98" t="n">
        <v>1499</v>
      </c>
      <c r="F98" t="n">
        <v>3725</v>
      </c>
      <c r="G98" t="n">
        <v>1079</v>
      </c>
      <c r="H98" t="n">
        <v>1507</v>
      </c>
      <c r="I98" t="n">
        <v>1337</v>
      </c>
      <c r="J98" t="n">
        <v>2142</v>
      </c>
      <c r="K98" t="n">
        <v>1300</v>
      </c>
      <c r="L98" t="n">
        <v>1477</v>
      </c>
      <c r="M98" t="n">
        <v>1567</v>
      </c>
      <c r="N98" t="n">
        <v>1123</v>
      </c>
      <c r="O98" t="n">
        <v>1175</v>
      </c>
      <c r="P98" t="n">
        <v>1252</v>
      </c>
      <c r="Q98" t="n">
        <v>997</v>
      </c>
      <c r="R98" t="n">
        <v>395</v>
      </c>
      <c r="S98" t="n">
        <v>506</v>
      </c>
      <c r="T98" t="n">
        <v>744</v>
      </c>
    </row>
  </sheetData>
  <pageMargins bottom="1" footer="0.5" header="0.5" left="0.75" right="0.75" top="1"/>
</worksheet>
</file>

<file path=xl/worksheets/sheet36.xml><?xml version="1.0" encoding="utf-8"?>
<worksheet xmlns="http://schemas.openxmlformats.org/spreadsheetml/2006/main">
  <sheetPr>
    <outlinePr summaryBelow="1" summaryRight="1"/>
    <pageSetUpPr/>
  </sheetPr>
  <dimension ref="A1:L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LEG IMMOBILIEN </t>
        </is>
      </c>
      <c r="B1" s="2" t="inlineStr">
        <is>
          <t>WKN: LEG111  ISIN: DE000LEG1110  Symbol:LEG  Typ: Aktie</t>
        </is>
      </c>
      <c r="C1" s="2" t="inlineStr"/>
      <c r="D1" s="2" t="inlineStr"/>
      <c r="E1" s="2" t="inlineStr"/>
      <c r="F1" s="2">
        <f>HYPERLINK("mdax_Stock_Data_EUR.xlsx#INDEX!A1",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1970</t>
        </is>
      </c>
      <c r="C4" s="5" t="inlineStr">
        <is>
          <t>Telefon / Phone</t>
        </is>
      </c>
      <c r="D4" s="5" t="inlineStr"/>
      <c r="E4" t="inlineStr">
        <is>
          <t>+49-211-4568-0</t>
        </is>
      </c>
      <c r="G4" t="inlineStr">
        <is>
          <t>09.03.2020</t>
        </is>
      </c>
      <c r="H4" t="inlineStr">
        <is>
          <t>Publication Of Annual Report</t>
        </is>
      </c>
      <c r="J4" t="inlineStr">
        <is>
          <t>BlackRock, Inc.</t>
        </is>
      </c>
      <c r="L4" t="inlineStr">
        <is>
          <t>7,94%</t>
        </is>
      </c>
    </row>
    <row r="5">
      <c r="A5" s="5" t="inlineStr">
        <is>
          <t>Ticker</t>
        </is>
      </c>
      <c r="B5" t="inlineStr">
        <is>
          <t>LEG</t>
        </is>
      </c>
      <c r="C5" s="5" t="inlineStr">
        <is>
          <t>Fax</t>
        </is>
      </c>
      <c r="D5" s="5" t="inlineStr"/>
      <c r="E5" t="inlineStr">
        <is>
          <t>+49-211-4568-261</t>
        </is>
      </c>
      <c r="G5" t="inlineStr">
        <is>
          <t>11.05.2020</t>
        </is>
      </c>
      <c r="H5" t="inlineStr">
        <is>
          <t>Result Q1</t>
        </is>
      </c>
      <c r="J5" t="inlineStr">
        <is>
          <t>MFS</t>
        </is>
      </c>
      <c r="L5" t="inlineStr">
        <is>
          <t>10,46%</t>
        </is>
      </c>
    </row>
    <row r="6">
      <c r="A6" s="5" t="inlineStr">
        <is>
          <t>Gelistet Seit / Listed Since</t>
        </is>
      </c>
      <c r="B6" t="inlineStr">
        <is>
          <t>01.02.2013</t>
        </is>
      </c>
      <c r="C6" s="5" t="inlineStr">
        <is>
          <t>Internet</t>
        </is>
      </c>
      <c r="D6" s="5" t="inlineStr"/>
      <c r="E6" t="inlineStr">
        <is>
          <t>http://www.leg-nrw.de/</t>
        </is>
      </c>
      <c r="G6" t="inlineStr">
        <is>
          <t>20.05.2020</t>
        </is>
      </c>
      <c r="H6" t="inlineStr">
        <is>
          <t>Annual General Meeting (Postponed)</t>
        </is>
      </c>
      <c r="J6" t="inlineStr">
        <is>
          <t>BNP PARIBAS ASSET MANAGEMENT Holding S.A.</t>
        </is>
      </c>
      <c r="L6" t="inlineStr">
        <is>
          <t>3,21%</t>
        </is>
      </c>
    </row>
    <row r="7">
      <c r="A7" s="5" t="inlineStr">
        <is>
          <t>Nominalwert / Nominal Value</t>
        </is>
      </c>
      <c r="B7" t="inlineStr">
        <is>
          <t>1,00</t>
        </is>
      </c>
      <c r="C7" s="5" t="inlineStr">
        <is>
          <t>E-Mail</t>
        </is>
      </c>
      <c r="D7" s="5" t="inlineStr"/>
      <c r="E7" t="inlineStr">
        <is>
          <t>info@leg-wohnen.de</t>
        </is>
      </c>
      <c r="G7" t="inlineStr">
        <is>
          <t>07.08.2020</t>
        </is>
      </c>
      <c r="H7" t="inlineStr">
        <is>
          <t>Score Half Year</t>
        </is>
      </c>
      <c r="J7" t="inlineStr">
        <is>
          <t>CBRE Clarion Securities LLC</t>
        </is>
      </c>
      <c r="L7" t="inlineStr">
        <is>
          <t>2,95%</t>
        </is>
      </c>
    </row>
    <row r="8">
      <c r="A8" s="5" t="inlineStr">
        <is>
          <t>Land / Country</t>
        </is>
      </c>
      <c r="B8" t="inlineStr">
        <is>
          <t>Deutschland</t>
        </is>
      </c>
      <c r="C8" s="5" t="inlineStr">
        <is>
          <t>Inv. Relations Telefon / Phone</t>
        </is>
      </c>
      <c r="D8" s="5" t="inlineStr"/>
      <c r="E8" t="inlineStr">
        <is>
          <t>+49-211-4568-400</t>
        </is>
      </c>
      <c r="G8" t="inlineStr">
        <is>
          <t>12.11.2020</t>
        </is>
      </c>
      <c r="H8" t="inlineStr">
        <is>
          <t>Q3 Earnings</t>
        </is>
      </c>
      <c r="J8" t="inlineStr">
        <is>
          <t>Invesco Limited</t>
        </is>
      </c>
      <c r="L8" t="inlineStr">
        <is>
          <t>2,98%</t>
        </is>
      </c>
    </row>
    <row r="9">
      <c r="A9" s="5" t="inlineStr">
        <is>
          <t>Währung / Currency</t>
        </is>
      </c>
      <c r="B9" t="inlineStr">
        <is>
          <t>EUR</t>
        </is>
      </c>
      <c r="C9" s="5" t="inlineStr">
        <is>
          <t>Inv. Relations E-Mail</t>
        </is>
      </c>
      <c r="D9" s="5" t="inlineStr"/>
      <c r="E9" t="inlineStr">
        <is>
          <t>ir@leg.ag</t>
        </is>
      </c>
      <c r="J9" t="inlineStr">
        <is>
          <t>Perry Capital</t>
        </is>
      </c>
      <c r="L9" t="inlineStr">
        <is>
          <t>3,00%</t>
        </is>
      </c>
    </row>
    <row r="10">
      <c r="A10" s="5" t="inlineStr">
        <is>
          <t>Branche / Industry</t>
        </is>
      </c>
      <c r="B10" t="inlineStr">
        <is>
          <t>Real Estate</t>
        </is>
      </c>
      <c r="C10" s="5" t="inlineStr">
        <is>
          <t>Kontaktperson / Contact Person</t>
        </is>
      </c>
      <c r="D10" s="5" t="inlineStr"/>
      <c r="E10" t="inlineStr">
        <is>
          <t>Frank Kopfinger</t>
        </is>
      </c>
      <c r="J10" t="inlineStr">
        <is>
          <t>Ruffer LLP</t>
        </is>
      </c>
      <c r="L10" t="inlineStr">
        <is>
          <t>2,99%</t>
        </is>
      </c>
    </row>
    <row r="11">
      <c r="A11" s="5" t="inlineStr">
        <is>
          <t>Sektor / Sector</t>
        </is>
      </c>
      <c r="B11" t="inlineStr">
        <is>
          <t>Various</t>
        </is>
      </c>
      <c r="J11" t="inlineStr">
        <is>
          <t>AXA S.A.</t>
        </is>
      </c>
      <c r="L11" t="inlineStr">
        <is>
          <t>2,99%</t>
        </is>
      </c>
    </row>
    <row r="12">
      <c r="A12" s="5" t="inlineStr">
        <is>
          <t>Typ / Genre</t>
        </is>
      </c>
      <c r="B12" t="inlineStr">
        <is>
          <t>Namensaktie</t>
        </is>
      </c>
      <c r="J12" t="inlineStr">
        <is>
          <t>Schroders plc</t>
        </is>
      </c>
      <c r="L12" t="inlineStr">
        <is>
          <t>2,99%</t>
        </is>
      </c>
    </row>
    <row r="13">
      <c r="A13" s="5" t="inlineStr">
        <is>
          <t>Adresse / Address</t>
        </is>
      </c>
      <c r="B13" t="inlineStr">
        <is>
          <t>LEG Immobilien AGHans-Böckler-Straße 38  D-40476 Düsseldorf</t>
        </is>
      </c>
    </row>
    <row r="14">
      <c r="A14" s="5" t="inlineStr">
        <is>
          <t>Management</t>
        </is>
      </c>
      <c r="B14" t="inlineStr">
        <is>
          <t>Lars von Lackum, Susanne Schröter-Crossan (ab 1.07.2020), Dr. Volker Wiegel</t>
        </is>
      </c>
    </row>
    <row r="15">
      <c r="A15" s="5" t="inlineStr">
        <is>
          <t>Aufsichtsrat / Board</t>
        </is>
      </c>
      <c r="B15" t="inlineStr">
        <is>
          <t>Michael Zimmer, Stefan Jütte, Natalie C. Hayday, Dr. Johannes Ludewig, Dr. Claus Nolting, Dr. Jochen Scharpe</t>
        </is>
      </c>
    </row>
    <row r="16">
      <c r="A16" s="5" t="inlineStr">
        <is>
          <t>Beschreibung</t>
        </is>
      </c>
      <c r="B16" t="inlineStr">
        <is>
          <t>Die LEG Immobilien AG verwaltet Wohnimmobilien in Nordrhein-Westfalen. Zum Portfolio gehören rund 134.000 Mietwohnungen in Wohnsiedlungen und Stadtnähe mit dazugehörigen Garagen. Das Unternehmen ist neben der Immobilienverwaltung auch stark in die Modernisierung und Instandhaltung von eigenen und neu übernommenen Wohngebäuden involviert. Außerdem betreibt das Unternehmen ein aktives Quartiermanagement mit Angeboten zur Stadtteil-, Kultur- und Jugendarbeit. Im September 2015 wurde eine Grundsatzvereinbarung über einen Zusammenschluss mit der Deutsche Wohnen AG geschlossen. Copyright 2014 FINANCE BASE AG</t>
        </is>
      </c>
    </row>
    <row r="17">
      <c r="A17" s="5" t="inlineStr">
        <is>
          <t>Profile</t>
        </is>
      </c>
      <c r="B17" t="inlineStr">
        <is>
          <t>LEG Immobilien AG manages residential property in North Rhine-Westphalia. Its portfolio includes approximately 134,000 apartments in housing estates and town with associated garages. The company is also heavily involved in addition to property management in the modernization and maintenance of its own and newly acquired residential buildings. The company also operates an active neighborhood management with offers for city district, cultural and youth work. In September 2015 agreement in principle was concluded on a merger with the German Wohnen AG.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inlineStr"/>
    </row>
    <row r="20">
      <c r="A20" s="5" t="inlineStr">
        <is>
          <t>Umsatz</t>
        </is>
      </c>
      <c r="B20" s="5" t="inlineStr">
        <is>
          <t>Revenue</t>
        </is>
      </c>
      <c r="C20" t="n">
        <v>1005</v>
      </c>
      <c r="D20" t="n">
        <v>796.4</v>
      </c>
      <c r="E20" t="n">
        <v>862.5</v>
      </c>
      <c r="F20" t="n">
        <v>922.3</v>
      </c>
      <c r="G20" t="n">
        <v>766.8</v>
      </c>
      <c r="H20" t="n">
        <v>629.4</v>
      </c>
      <c r="I20" t="n">
        <v>566</v>
      </c>
      <c r="J20" t="n">
        <v>535.5</v>
      </c>
      <c r="K20" t="n">
        <v>499</v>
      </c>
    </row>
    <row r="21">
      <c r="A21" s="5" t="inlineStr">
        <is>
          <t>Bruttoergebnis vom Umsatz</t>
        </is>
      </c>
      <c r="B21" s="5" t="inlineStr">
        <is>
          <t>Gross Profit</t>
        </is>
      </c>
      <c r="C21" t="n">
        <v>432.9</v>
      </c>
      <c r="D21" t="n">
        <v>416.1</v>
      </c>
      <c r="E21" t="n">
        <v>395.7</v>
      </c>
      <c r="F21" t="n">
        <v>378.6</v>
      </c>
      <c r="G21" t="n">
        <v>331.8</v>
      </c>
      <c r="H21" t="n">
        <v>289.4</v>
      </c>
      <c r="I21" t="n">
        <v>262.6</v>
      </c>
      <c r="J21" t="n">
        <v>247.5</v>
      </c>
      <c r="K21" t="n">
        <v>243.7</v>
      </c>
    </row>
    <row r="22">
      <c r="A22" s="5" t="inlineStr">
        <is>
          <t>Operatives Ergebnis (EBIT)</t>
        </is>
      </c>
      <c r="B22" s="5" t="inlineStr">
        <is>
          <t>EBIT Earning Before Interest &amp; Tax</t>
        </is>
      </c>
      <c r="C22" t="n">
        <v>1294</v>
      </c>
      <c r="D22" t="n">
        <v>1178</v>
      </c>
      <c r="E22" t="n">
        <v>1399</v>
      </c>
      <c r="F22" t="n">
        <v>936.8</v>
      </c>
      <c r="G22" t="n">
        <v>552.1</v>
      </c>
      <c r="H22" t="n">
        <v>381.7</v>
      </c>
      <c r="I22" t="n">
        <v>285.5</v>
      </c>
      <c r="J22" t="n">
        <v>310.1</v>
      </c>
      <c r="K22" t="n">
        <v>183.7</v>
      </c>
    </row>
    <row r="23">
      <c r="A23" s="5" t="inlineStr">
        <is>
          <t>Finanzergebnis</t>
        </is>
      </c>
      <c r="B23" s="5" t="inlineStr">
        <is>
          <t>Financial Result</t>
        </is>
      </c>
      <c r="C23" t="n">
        <v>-242.7</v>
      </c>
      <c r="D23" t="n">
        <v>-81.90000000000001</v>
      </c>
      <c r="E23" t="n">
        <v>-278.6</v>
      </c>
      <c r="F23" t="n">
        <v>-157.2</v>
      </c>
      <c r="G23" t="n">
        <v>-252.4</v>
      </c>
      <c r="H23" t="n">
        <v>-162.2</v>
      </c>
      <c r="I23" t="n">
        <v>-126.9</v>
      </c>
      <c r="J23" t="n">
        <v>-195.6</v>
      </c>
      <c r="K23" t="n">
        <v>-174.5</v>
      </c>
    </row>
    <row r="24">
      <c r="A24" s="5" t="inlineStr">
        <is>
          <t>Ergebnis vor Steuer (EBT)</t>
        </is>
      </c>
      <c r="B24" s="5" t="inlineStr">
        <is>
          <t>EBT Earning Before Tax</t>
        </is>
      </c>
      <c r="C24" t="n">
        <v>1051</v>
      </c>
      <c r="D24" t="n">
        <v>1096</v>
      </c>
      <c r="E24" t="n">
        <v>1120</v>
      </c>
      <c r="F24" t="n">
        <v>779.6</v>
      </c>
      <c r="G24" t="n">
        <v>299.7</v>
      </c>
      <c r="H24" t="n">
        <v>219.5</v>
      </c>
      <c r="I24" t="n">
        <v>158.6</v>
      </c>
      <c r="J24" t="n">
        <v>114.5</v>
      </c>
      <c r="K24" t="n">
        <v>9.199999999999999</v>
      </c>
    </row>
    <row r="25">
      <c r="A25" s="5" t="inlineStr">
        <is>
          <t>Steuern auf Einkommen und Ertrag</t>
        </is>
      </c>
      <c r="B25" s="5" t="inlineStr">
        <is>
          <t>Taxes on income and earnings</t>
        </is>
      </c>
      <c r="C25" t="n">
        <v>230.2</v>
      </c>
      <c r="D25" t="n">
        <v>249.3</v>
      </c>
      <c r="E25" t="n">
        <v>275.5</v>
      </c>
      <c r="F25" t="n">
        <v>200.4</v>
      </c>
      <c r="G25" t="n">
        <v>82</v>
      </c>
      <c r="H25" t="n">
        <v>62.7</v>
      </c>
      <c r="I25" t="n">
        <v>21.7</v>
      </c>
      <c r="J25" t="n">
        <v>2.4</v>
      </c>
      <c r="K25" t="n">
        <v>24.3</v>
      </c>
    </row>
    <row r="26">
      <c r="A26" s="5" t="inlineStr">
        <is>
          <t>Ergebnis nach Steuer</t>
        </is>
      </c>
      <c r="B26" s="5" t="inlineStr">
        <is>
          <t>Earnings after tax</t>
        </is>
      </c>
      <c r="C26" t="n">
        <v>821.1</v>
      </c>
      <c r="D26" t="n">
        <v>847.1</v>
      </c>
      <c r="E26" t="n">
        <v>844.8</v>
      </c>
      <c r="F26" t="n">
        <v>579.2</v>
      </c>
      <c r="G26" t="n">
        <v>217.7</v>
      </c>
      <c r="H26" t="n">
        <v>156.8</v>
      </c>
      <c r="I26" t="n">
        <v>136.9</v>
      </c>
      <c r="J26" t="n">
        <v>112.1</v>
      </c>
      <c r="K26" t="n">
        <v>-15.1</v>
      </c>
    </row>
    <row r="27">
      <c r="A27" s="5" t="inlineStr">
        <is>
          <t>Minderheitenanteil</t>
        </is>
      </c>
      <c r="B27" s="5" t="inlineStr">
        <is>
          <t>Minority Share</t>
        </is>
      </c>
      <c r="C27" t="n">
        <v>-3.9</v>
      </c>
      <c r="D27" t="n">
        <v>-4.1</v>
      </c>
      <c r="E27" t="n">
        <v>-3.5</v>
      </c>
      <c r="F27" t="n">
        <v>-1.1</v>
      </c>
      <c r="G27" t="n">
        <v>0.1</v>
      </c>
      <c r="H27" t="n">
        <v>-1</v>
      </c>
      <c r="I27" t="n">
        <v>-1.7</v>
      </c>
      <c r="J27" t="n">
        <v>-17.7</v>
      </c>
      <c r="K27" t="n">
        <v>3.6</v>
      </c>
    </row>
    <row r="28">
      <c r="A28" s="5" t="inlineStr">
        <is>
          <t>Jahresüberschuss/-fehlbetrag</t>
        </is>
      </c>
      <c r="B28" s="5" t="inlineStr">
        <is>
          <t>Net Profit</t>
        </is>
      </c>
      <c r="C28" t="n">
        <v>817.2</v>
      </c>
      <c r="D28" t="n">
        <v>843</v>
      </c>
      <c r="E28" t="n">
        <v>841.3</v>
      </c>
      <c r="F28" t="n">
        <v>578.1</v>
      </c>
      <c r="G28" t="n">
        <v>217.8</v>
      </c>
      <c r="H28" t="n">
        <v>155.8</v>
      </c>
      <c r="I28" t="n">
        <v>135.2</v>
      </c>
      <c r="J28" t="n">
        <v>94.40000000000001</v>
      </c>
      <c r="K28" t="n">
        <v>-11.5</v>
      </c>
    </row>
    <row r="29">
      <c r="A29" s="5" t="inlineStr">
        <is>
          <t>Summe Umlaufvermögen</t>
        </is>
      </c>
      <c r="B29" s="5" t="inlineStr">
        <is>
          <t>Current Assets</t>
        </is>
      </c>
      <c r="C29" t="n">
        <v>540.8</v>
      </c>
      <c r="D29" t="n">
        <v>289</v>
      </c>
      <c r="E29" t="n">
        <v>349.1</v>
      </c>
      <c r="F29" t="n">
        <v>214.4</v>
      </c>
      <c r="G29" t="n">
        <v>290</v>
      </c>
      <c r="H29" t="n">
        <v>165.8</v>
      </c>
      <c r="I29" t="n">
        <v>160.9</v>
      </c>
      <c r="J29" t="n">
        <v>186.6</v>
      </c>
      <c r="K29" t="n">
        <v>145.8</v>
      </c>
    </row>
    <row r="30">
      <c r="A30" s="5" t="inlineStr">
        <is>
          <t>Summe Anlagevermögen</t>
        </is>
      </c>
      <c r="B30" s="5" t="inlineStr">
        <is>
          <t>Fixed Assets</t>
        </is>
      </c>
      <c r="C30" t="n">
        <v>12379</v>
      </c>
      <c r="D30" t="n">
        <v>10905</v>
      </c>
      <c r="E30" t="n">
        <v>9664</v>
      </c>
      <c r="F30" t="n">
        <v>8222</v>
      </c>
      <c r="G30" t="n">
        <v>6905</v>
      </c>
      <c r="H30" t="n">
        <v>6145</v>
      </c>
      <c r="I30" t="n">
        <v>5262</v>
      </c>
      <c r="J30" t="n">
        <v>5051</v>
      </c>
      <c r="K30" t="n">
        <v>4843</v>
      </c>
    </row>
    <row r="31">
      <c r="A31" s="5" t="inlineStr">
        <is>
          <t>Summe Aktiva</t>
        </is>
      </c>
      <c r="B31" s="5" t="inlineStr">
        <is>
          <t>Total Assets</t>
        </is>
      </c>
      <c r="C31" t="n">
        <v>12920</v>
      </c>
      <c r="D31" t="n">
        <v>11194</v>
      </c>
      <c r="E31" t="n">
        <v>10013</v>
      </c>
      <c r="F31" t="n">
        <v>8436</v>
      </c>
      <c r="G31" t="n">
        <v>7195</v>
      </c>
      <c r="H31" t="n">
        <v>6311</v>
      </c>
      <c r="I31" t="n">
        <v>5423</v>
      </c>
      <c r="J31" t="n">
        <v>5238</v>
      </c>
      <c r="K31" t="n">
        <v>4988</v>
      </c>
    </row>
    <row r="32">
      <c r="A32" s="5" t="inlineStr">
        <is>
          <t>Summe kurzfristiges Fremdkapital</t>
        </is>
      </c>
      <c r="B32" s="5" t="inlineStr">
        <is>
          <t>Short-Term Debt</t>
        </is>
      </c>
      <c r="C32" t="n">
        <v>474.9</v>
      </c>
      <c r="D32" t="n">
        <v>914.7</v>
      </c>
      <c r="E32" t="n">
        <v>920.4</v>
      </c>
      <c r="F32" t="n">
        <v>906.6</v>
      </c>
      <c r="G32" t="n">
        <v>790.8</v>
      </c>
      <c r="H32" t="n">
        <v>660.7</v>
      </c>
      <c r="I32" t="n">
        <v>306.4</v>
      </c>
      <c r="J32" t="n">
        <v>569.2</v>
      </c>
      <c r="K32" t="n">
        <v>428.3</v>
      </c>
    </row>
    <row r="33">
      <c r="A33" s="5" t="inlineStr">
        <is>
          <t>Summe langfristiges Fremdkapital</t>
        </is>
      </c>
      <c r="B33" s="5" t="inlineStr">
        <is>
          <t>Long-Term Debt</t>
        </is>
      </c>
      <c r="C33" t="n">
        <v>6511</v>
      </c>
      <c r="D33" t="n">
        <v>5496</v>
      </c>
      <c r="E33" t="n">
        <v>4980</v>
      </c>
      <c r="F33" t="n">
        <v>4093</v>
      </c>
      <c r="G33" t="n">
        <v>3419</v>
      </c>
      <c r="H33" t="n">
        <v>3159</v>
      </c>
      <c r="I33" t="n">
        <v>2841</v>
      </c>
      <c r="J33" t="n">
        <v>2583</v>
      </c>
      <c r="K33" t="n">
        <v>2414</v>
      </c>
    </row>
    <row r="34">
      <c r="A34" s="5" t="inlineStr">
        <is>
          <t>Summe Fremdkapital</t>
        </is>
      </c>
      <c r="B34" s="5" t="inlineStr">
        <is>
          <t>Total Liabilities</t>
        </is>
      </c>
      <c r="C34" t="n">
        <v>6986</v>
      </c>
      <c r="D34" t="n">
        <v>6410</v>
      </c>
      <c r="E34" t="n">
        <v>5901</v>
      </c>
      <c r="F34" t="n">
        <v>4999</v>
      </c>
      <c r="G34" t="n">
        <v>4210</v>
      </c>
      <c r="H34" t="n">
        <v>3820</v>
      </c>
      <c r="I34" t="n">
        <v>3147</v>
      </c>
      <c r="J34" t="n">
        <v>3152</v>
      </c>
      <c r="K34" t="n">
        <v>2843</v>
      </c>
    </row>
    <row r="35">
      <c r="A35" s="5" t="inlineStr">
        <is>
          <t>Minderheitenanteil</t>
        </is>
      </c>
      <c r="B35" s="5" t="inlineStr">
        <is>
          <t>Minority Share</t>
        </is>
      </c>
      <c r="C35" t="n">
        <v>24</v>
      </c>
      <c r="D35" t="n">
        <v>26.3</v>
      </c>
      <c r="E35" t="n">
        <v>25</v>
      </c>
      <c r="F35" t="n">
        <v>22.2</v>
      </c>
      <c r="G35" t="n">
        <v>17.2</v>
      </c>
      <c r="H35" t="n">
        <v>14.3</v>
      </c>
      <c r="I35" t="n">
        <v>27.3</v>
      </c>
      <c r="J35" t="n">
        <v>24.9</v>
      </c>
      <c r="K35" t="n">
        <v>375.1</v>
      </c>
    </row>
    <row r="36">
      <c r="A36" s="5" t="inlineStr">
        <is>
          <t>Summe Eigenkapital</t>
        </is>
      </c>
      <c r="B36" s="5" t="inlineStr">
        <is>
          <t>Equity</t>
        </is>
      </c>
      <c r="C36" t="n">
        <v>5910</v>
      </c>
      <c r="D36" t="n">
        <v>4758</v>
      </c>
      <c r="E36" t="n">
        <v>4087</v>
      </c>
      <c r="F36" t="n">
        <v>3415</v>
      </c>
      <c r="G36" t="n">
        <v>2968</v>
      </c>
      <c r="H36" t="n">
        <v>2477</v>
      </c>
      <c r="I36" t="n">
        <v>2249</v>
      </c>
      <c r="J36" t="n">
        <v>2061</v>
      </c>
      <c r="K36" t="n">
        <v>1771</v>
      </c>
    </row>
    <row r="37">
      <c r="A37" s="5" t="inlineStr">
        <is>
          <t>Summe Passiva</t>
        </is>
      </c>
      <c r="B37" s="5" t="inlineStr">
        <is>
          <t>Liabilities &amp; Shareholder Equity</t>
        </is>
      </c>
      <c r="C37" t="n">
        <v>12920</v>
      </c>
      <c r="D37" t="n">
        <v>11194</v>
      </c>
      <c r="E37" t="n">
        <v>10013</v>
      </c>
      <c r="F37" t="n">
        <v>8436</v>
      </c>
      <c r="G37" t="n">
        <v>7195</v>
      </c>
      <c r="H37" t="n">
        <v>6311</v>
      </c>
      <c r="I37" t="n">
        <v>5423</v>
      </c>
      <c r="J37" t="n">
        <v>5238</v>
      </c>
      <c r="K37" t="n">
        <v>4988</v>
      </c>
    </row>
    <row r="38">
      <c r="A38" s="5" t="inlineStr">
        <is>
          <t>Mio.Aktien im Umlauf</t>
        </is>
      </c>
      <c r="B38" s="5" t="inlineStr">
        <is>
          <t>Million shares outstanding</t>
        </is>
      </c>
      <c r="C38" t="n">
        <v>69.01000000000001</v>
      </c>
      <c r="D38" t="n">
        <v>63.19</v>
      </c>
      <c r="E38" t="n">
        <v>63.19</v>
      </c>
      <c r="F38" t="n">
        <v>63.19</v>
      </c>
      <c r="G38" t="n">
        <v>62.77</v>
      </c>
      <c r="H38" t="n">
        <v>57.06</v>
      </c>
      <c r="I38" t="n">
        <v>52.96</v>
      </c>
      <c r="J38" t="n">
        <v>52.96</v>
      </c>
      <c r="K38" t="inlineStr">
        <is>
          <t>-</t>
        </is>
      </c>
    </row>
    <row r="39">
      <c r="A39" s="5" t="inlineStr">
        <is>
          <t>Gezeichnetes Kapital (in Mio.)</t>
        </is>
      </c>
      <c r="B39" s="5" t="inlineStr">
        <is>
          <t>Subscribed Capital in M</t>
        </is>
      </c>
      <c r="C39" t="n">
        <v>69.01000000000001</v>
      </c>
      <c r="D39" t="n">
        <v>63.19</v>
      </c>
      <c r="E39" t="n">
        <v>63.19</v>
      </c>
      <c r="F39" t="n">
        <v>63.19</v>
      </c>
      <c r="G39" t="n">
        <v>62.77</v>
      </c>
      <c r="H39" t="n">
        <v>57.06</v>
      </c>
      <c r="I39" t="n">
        <v>52.96</v>
      </c>
      <c r="J39" t="n">
        <v>53</v>
      </c>
      <c r="K39" t="inlineStr">
        <is>
          <t>-</t>
        </is>
      </c>
    </row>
    <row r="40">
      <c r="A40" s="5" t="inlineStr">
        <is>
          <t>Ergebnis je Aktie (brutto)</t>
        </is>
      </c>
      <c r="B40" s="5" t="inlineStr">
        <is>
          <t>Earnings per share</t>
        </is>
      </c>
      <c r="C40" t="n">
        <v>15.23</v>
      </c>
      <c r="D40" t="n">
        <v>17.35</v>
      </c>
      <c r="E40" t="n">
        <v>17.73</v>
      </c>
      <c r="F40" t="n">
        <v>12.34</v>
      </c>
      <c r="G40" t="n">
        <v>4.77</v>
      </c>
      <c r="H40" t="n">
        <v>3.85</v>
      </c>
      <c r="I40" t="n">
        <v>2.99</v>
      </c>
      <c r="J40" t="n">
        <v>2.16</v>
      </c>
      <c r="K40" t="inlineStr">
        <is>
          <t>-</t>
        </is>
      </c>
    </row>
    <row r="41">
      <c r="A41" s="5" t="inlineStr">
        <is>
          <t>Ergebnis je Aktie (unverwässert)</t>
        </is>
      </c>
      <c r="B41" s="5" t="inlineStr">
        <is>
          <t>Basic Earnings per share</t>
        </is>
      </c>
      <c r="C41" t="n">
        <v>12.61</v>
      </c>
      <c r="D41" t="n">
        <v>13.34</v>
      </c>
      <c r="E41" t="n">
        <v>13.31</v>
      </c>
      <c r="F41" t="n">
        <v>9.17</v>
      </c>
      <c r="G41" t="n">
        <v>3.74</v>
      </c>
      <c r="H41" t="n">
        <v>2.89</v>
      </c>
      <c r="I41" t="n">
        <v>2.5</v>
      </c>
      <c r="J41" t="n">
        <v>5.9</v>
      </c>
      <c r="K41" t="n">
        <v>-0.8</v>
      </c>
    </row>
    <row r="42">
      <c r="A42" s="5" t="inlineStr">
        <is>
          <t>Ergebnis je Aktie (verwässert)</t>
        </is>
      </c>
      <c r="B42" s="5" t="inlineStr">
        <is>
          <t>Diluted Earnings per share</t>
        </is>
      </c>
      <c r="C42" t="n">
        <v>12.52</v>
      </c>
      <c r="D42" t="n">
        <v>11.47</v>
      </c>
      <c r="E42" t="n">
        <v>13.31</v>
      </c>
      <c r="F42" t="n">
        <v>8.279999999999999</v>
      </c>
      <c r="G42" t="n">
        <v>3.74</v>
      </c>
      <c r="H42" t="n">
        <v>2.89</v>
      </c>
      <c r="I42" t="n">
        <v>2.5</v>
      </c>
      <c r="J42" t="n">
        <v>5.9</v>
      </c>
      <c r="K42" t="n">
        <v>-0.8</v>
      </c>
    </row>
    <row r="43">
      <c r="A43" s="5" t="inlineStr">
        <is>
          <t>Dividende je Aktie</t>
        </is>
      </c>
      <c r="B43" s="5" t="inlineStr">
        <is>
          <t>Dividend per share</t>
        </is>
      </c>
      <c r="C43" t="n">
        <v>3.6</v>
      </c>
      <c r="D43" t="n">
        <v>3.53</v>
      </c>
      <c r="E43" t="n">
        <v>3.04</v>
      </c>
      <c r="F43" t="n">
        <v>2.76</v>
      </c>
      <c r="G43" t="n">
        <v>2.26</v>
      </c>
      <c r="H43" t="n">
        <v>1.96</v>
      </c>
      <c r="I43" t="n">
        <v>1.73</v>
      </c>
      <c r="J43" t="n">
        <v>0.41</v>
      </c>
      <c r="K43" t="inlineStr">
        <is>
          <t>-</t>
        </is>
      </c>
    </row>
    <row r="44">
      <c r="A44" s="5" t="inlineStr">
        <is>
          <t>Dividendenausschüttung in Mio</t>
        </is>
      </c>
      <c r="B44" s="5" t="inlineStr">
        <is>
          <t>Dividend Payment in M</t>
        </is>
      </c>
      <c r="C44" t="n">
        <v>248.4</v>
      </c>
      <c r="D44" t="n">
        <v>223.1</v>
      </c>
      <c r="E44" t="n">
        <v>192.1</v>
      </c>
      <c r="F44" t="n">
        <v>174.4</v>
      </c>
      <c r="G44" t="n">
        <v>141.9</v>
      </c>
      <c r="H44" t="n">
        <v>111.8</v>
      </c>
      <c r="I44" t="n">
        <v>91.59999999999999</v>
      </c>
      <c r="J44" t="n">
        <v>21.7</v>
      </c>
      <c r="K44" t="inlineStr">
        <is>
          <t>-</t>
        </is>
      </c>
    </row>
    <row r="45">
      <c r="A45" s="5" t="inlineStr">
        <is>
          <t>Umsatz je Aktie</t>
        </is>
      </c>
      <c r="B45" s="5" t="inlineStr">
        <is>
          <t>Revenue per share</t>
        </is>
      </c>
      <c r="C45" t="n">
        <v>14.56</v>
      </c>
      <c r="D45" t="n">
        <v>12.6</v>
      </c>
      <c r="E45" t="n">
        <v>13.65</v>
      </c>
      <c r="F45" t="n">
        <v>14.6</v>
      </c>
      <c r="G45" t="n">
        <v>12.22</v>
      </c>
      <c r="H45" t="n">
        <v>11.03</v>
      </c>
      <c r="I45" t="n">
        <v>10.69</v>
      </c>
      <c r="J45" t="n">
        <v>10.11</v>
      </c>
      <c r="K45" t="inlineStr">
        <is>
          <t>-</t>
        </is>
      </c>
    </row>
    <row r="46">
      <c r="A46" s="5" t="inlineStr">
        <is>
          <t>Buchwert je Aktie</t>
        </is>
      </c>
      <c r="B46" s="5" t="inlineStr">
        <is>
          <t>Book value per share</t>
        </is>
      </c>
      <c r="C46" t="n">
        <v>85.98999999999999</v>
      </c>
      <c r="D46" t="n">
        <v>75.70999999999999</v>
      </c>
      <c r="E46" t="n">
        <v>65.08</v>
      </c>
      <c r="F46" t="n">
        <v>54.39</v>
      </c>
      <c r="G46" t="n">
        <v>47.55</v>
      </c>
      <c r="H46" t="n">
        <v>43.66</v>
      </c>
      <c r="I46" t="n">
        <v>42.98</v>
      </c>
      <c r="J46" t="n">
        <v>39.38</v>
      </c>
      <c r="K46" t="inlineStr">
        <is>
          <t>-</t>
        </is>
      </c>
    </row>
    <row r="47">
      <c r="A47" s="5" t="inlineStr">
        <is>
          <t>Cashflow je Aktie</t>
        </is>
      </c>
      <c r="B47" s="5" t="inlineStr">
        <is>
          <t>Cashflow per share</t>
        </is>
      </c>
      <c r="C47" t="n">
        <v>4.61</v>
      </c>
      <c r="D47" t="n">
        <v>4.57</v>
      </c>
      <c r="E47" t="n">
        <v>4.27</v>
      </c>
      <c r="F47" t="n">
        <v>3.28</v>
      </c>
      <c r="G47" t="n">
        <v>2.66</v>
      </c>
      <c r="H47" t="n">
        <v>2.57</v>
      </c>
      <c r="I47" t="n">
        <v>1.93</v>
      </c>
      <c r="J47" t="n">
        <v>1.96</v>
      </c>
      <c r="K47" t="inlineStr">
        <is>
          <t>-</t>
        </is>
      </c>
    </row>
    <row r="48">
      <c r="A48" s="5" t="inlineStr">
        <is>
          <t>Bilanzsumme je Aktie</t>
        </is>
      </c>
      <c r="B48" s="5" t="inlineStr">
        <is>
          <t>Total assets per share</t>
        </is>
      </c>
      <c r="C48" t="n">
        <v>187.22</v>
      </c>
      <c r="D48" t="n">
        <v>177.16</v>
      </c>
      <c r="E48" t="n">
        <v>158.46</v>
      </c>
      <c r="F48" t="n">
        <v>133.5</v>
      </c>
      <c r="G48" t="n">
        <v>114.63</v>
      </c>
      <c r="H48" t="n">
        <v>110.6</v>
      </c>
      <c r="I48" t="n">
        <v>102.39</v>
      </c>
      <c r="J48" t="n">
        <v>98.90000000000001</v>
      </c>
      <c r="K48" t="inlineStr">
        <is>
          <t>-</t>
        </is>
      </c>
    </row>
    <row r="49">
      <c r="A49" s="5" t="inlineStr">
        <is>
          <t>Personal am Ende des Jahres</t>
        </is>
      </c>
      <c r="B49" s="5" t="inlineStr">
        <is>
          <t>Staff at the end of year</t>
        </is>
      </c>
      <c r="C49" t="n">
        <v>1444</v>
      </c>
      <c r="D49" t="n">
        <v>1380</v>
      </c>
      <c r="E49" t="n">
        <v>1311</v>
      </c>
      <c r="F49" t="n">
        <v>990</v>
      </c>
      <c r="G49" t="n">
        <v>970</v>
      </c>
      <c r="H49" t="n">
        <v>1040</v>
      </c>
      <c r="I49" t="n">
        <v>915</v>
      </c>
      <c r="J49" t="n">
        <v>901</v>
      </c>
      <c r="K49" t="inlineStr">
        <is>
          <t>-</t>
        </is>
      </c>
    </row>
    <row r="50">
      <c r="A50" s="5" t="inlineStr">
        <is>
          <t>Personalaufwand in Mio. EUR</t>
        </is>
      </c>
      <c r="B50" s="5" t="inlineStr">
        <is>
          <t>Personnel expenses in M</t>
        </is>
      </c>
      <c r="C50" t="n">
        <v>30.1</v>
      </c>
      <c r="D50" t="n">
        <v>24.8</v>
      </c>
      <c r="E50" t="n">
        <v>22.2</v>
      </c>
      <c r="F50" t="n">
        <v>21.6</v>
      </c>
      <c r="G50" t="n">
        <v>22.7</v>
      </c>
      <c r="H50" t="n">
        <v>21.6</v>
      </c>
      <c r="I50" t="n">
        <v>25.2</v>
      </c>
      <c r="J50" t="n">
        <v>17</v>
      </c>
      <c r="K50" t="n">
        <v>18.8</v>
      </c>
    </row>
    <row r="51">
      <c r="A51" s="5" t="inlineStr">
        <is>
          <t>Aufwand je Mitarbeiter in EUR</t>
        </is>
      </c>
      <c r="B51" s="5" t="inlineStr">
        <is>
          <t>Effort per employee</t>
        </is>
      </c>
      <c r="C51" t="n">
        <v>20845</v>
      </c>
      <c r="D51" t="n">
        <v>17971</v>
      </c>
      <c r="E51" t="n">
        <v>16934</v>
      </c>
      <c r="F51" t="n">
        <v>21818</v>
      </c>
      <c r="G51" t="n">
        <v>23402</v>
      </c>
      <c r="H51" t="n">
        <v>20769</v>
      </c>
      <c r="I51" t="n">
        <v>27541</v>
      </c>
      <c r="J51" t="n">
        <v>18868</v>
      </c>
      <c r="K51" t="inlineStr">
        <is>
          <t>-</t>
        </is>
      </c>
    </row>
    <row r="52">
      <c r="A52" s="5" t="inlineStr">
        <is>
          <t>Umsatz je Mitarbeiter in EUR</t>
        </is>
      </c>
      <c r="B52" s="5" t="inlineStr">
        <is>
          <t>Turnover per employee</t>
        </is>
      </c>
      <c r="C52" t="n">
        <v>695776</v>
      </c>
      <c r="D52" t="n">
        <v>577101</v>
      </c>
      <c r="E52" t="n">
        <v>657895</v>
      </c>
      <c r="F52" t="n">
        <v>931616</v>
      </c>
      <c r="G52" t="n">
        <v>790515</v>
      </c>
      <c r="H52" t="n">
        <v>605192</v>
      </c>
      <c r="I52" t="n">
        <v>618579</v>
      </c>
      <c r="J52" t="n">
        <v>594340</v>
      </c>
      <c r="K52" t="inlineStr">
        <is>
          <t>-</t>
        </is>
      </c>
    </row>
    <row r="53">
      <c r="A53" s="5" t="inlineStr">
        <is>
          <t>Bruttoergebnis je Mitarbeiter in EUR</t>
        </is>
      </c>
      <c r="B53" s="5" t="inlineStr">
        <is>
          <t>Gross Profit per employee</t>
        </is>
      </c>
      <c r="C53" t="n">
        <v>299792</v>
      </c>
      <c r="D53" t="n">
        <v>301522</v>
      </c>
      <c r="E53" t="n">
        <v>301831</v>
      </c>
      <c r="F53" t="n">
        <v>382424</v>
      </c>
      <c r="G53" t="n">
        <v>342062</v>
      </c>
      <c r="H53" t="n">
        <v>278269</v>
      </c>
      <c r="I53" t="n">
        <v>286995</v>
      </c>
      <c r="J53" t="n">
        <v>274695</v>
      </c>
      <c r="K53" t="inlineStr">
        <is>
          <t>-</t>
        </is>
      </c>
    </row>
    <row r="54">
      <c r="A54" s="5" t="inlineStr">
        <is>
          <t>Gewinn je Mitarbeiter in EUR</t>
        </is>
      </c>
      <c r="B54" s="5" t="inlineStr">
        <is>
          <t>Earnings per employee</t>
        </is>
      </c>
      <c r="C54" t="n">
        <v>565928</v>
      </c>
      <c r="D54" t="n">
        <v>610870</v>
      </c>
      <c r="E54" t="n">
        <v>641724</v>
      </c>
      <c r="F54" t="n">
        <v>583939</v>
      </c>
      <c r="G54" t="n">
        <v>224536</v>
      </c>
      <c r="H54" t="n">
        <v>149808</v>
      </c>
      <c r="I54" t="n">
        <v>147760</v>
      </c>
      <c r="J54" t="n">
        <v>104772</v>
      </c>
      <c r="K54" t="inlineStr">
        <is>
          <t>-</t>
        </is>
      </c>
    </row>
    <row r="55">
      <c r="A55" s="5" t="inlineStr">
        <is>
          <t>KGV (Kurs/Gewinn)</t>
        </is>
      </c>
      <c r="B55" s="5" t="inlineStr">
        <is>
          <t>PE (price/earnings)</t>
        </is>
      </c>
      <c r="C55" t="n">
        <v>8.4</v>
      </c>
      <c r="D55" t="n">
        <v>6.8</v>
      </c>
      <c r="E55" t="n">
        <v>7.2</v>
      </c>
      <c r="F55" t="n">
        <v>7.8</v>
      </c>
      <c r="G55" t="n">
        <v>20.2</v>
      </c>
      <c r="H55" t="n">
        <v>21.4</v>
      </c>
      <c r="I55" t="n">
        <v>17.2</v>
      </c>
      <c r="J55" t="inlineStr">
        <is>
          <t>-</t>
        </is>
      </c>
      <c r="K55" t="inlineStr">
        <is>
          <t>-</t>
        </is>
      </c>
    </row>
    <row r="56">
      <c r="A56" s="5" t="inlineStr">
        <is>
          <t>KUV (Kurs/Umsatz)</t>
        </is>
      </c>
      <c r="B56" s="5" t="inlineStr">
        <is>
          <t>PS (price/sales)</t>
        </is>
      </c>
      <c r="C56" t="n">
        <v>7.25</v>
      </c>
      <c r="D56" t="n">
        <v>7.23</v>
      </c>
      <c r="E56" t="n">
        <v>6.98</v>
      </c>
      <c r="F56" t="n">
        <v>4.92</v>
      </c>
      <c r="G56" t="n">
        <v>6.18</v>
      </c>
      <c r="H56" t="n">
        <v>5.62</v>
      </c>
      <c r="I56" t="n">
        <v>4.02</v>
      </c>
      <c r="J56" t="inlineStr">
        <is>
          <t>-</t>
        </is>
      </c>
      <c r="K56" t="inlineStr">
        <is>
          <t>-</t>
        </is>
      </c>
    </row>
    <row r="57">
      <c r="A57" s="5" t="inlineStr">
        <is>
          <t>KBV (Kurs/Buchwert)</t>
        </is>
      </c>
      <c r="B57" s="5" t="inlineStr">
        <is>
          <t>PB (price/book value)</t>
        </is>
      </c>
      <c r="C57" t="n">
        <v>1.23</v>
      </c>
      <c r="D57" t="n">
        <v>1.21</v>
      </c>
      <c r="E57" t="n">
        <v>1.47</v>
      </c>
      <c r="F57" t="n">
        <v>1.33</v>
      </c>
      <c r="G57" t="n">
        <v>1.6</v>
      </c>
      <c r="H57" t="n">
        <v>1.43</v>
      </c>
      <c r="I57" t="n">
        <v>1.01</v>
      </c>
      <c r="J57" t="inlineStr">
        <is>
          <t>-</t>
        </is>
      </c>
      <c r="K57" t="inlineStr">
        <is>
          <t>-</t>
        </is>
      </c>
    </row>
    <row r="58">
      <c r="A58" s="5" t="inlineStr">
        <is>
          <t>KCV (Kurs/Cashflow)</t>
        </is>
      </c>
      <c r="B58" s="5" t="inlineStr">
        <is>
          <t>PC (price/cashflow)</t>
        </is>
      </c>
      <c r="C58" t="n">
        <v>22.89</v>
      </c>
      <c r="D58" t="n">
        <v>19.95</v>
      </c>
      <c r="E58" t="n">
        <v>22.33</v>
      </c>
      <c r="F58" t="n">
        <v>21.92</v>
      </c>
      <c r="G58" t="n">
        <v>28.4</v>
      </c>
      <c r="H58" t="n">
        <v>24.08</v>
      </c>
      <c r="I58" t="n">
        <v>22.26</v>
      </c>
      <c r="J58" t="inlineStr">
        <is>
          <t>-</t>
        </is>
      </c>
      <c r="K58" t="inlineStr">
        <is>
          <t>-</t>
        </is>
      </c>
    </row>
    <row r="59">
      <c r="A59" s="5" t="inlineStr">
        <is>
          <t>Dividendenrendite in %</t>
        </is>
      </c>
      <c r="B59" s="5" t="inlineStr">
        <is>
          <t>Dividend Yield in %</t>
        </is>
      </c>
      <c r="C59" t="n">
        <v>3.41</v>
      </c>
      <c r="D59" t="n">
        <v>3.87</v>
      </c>
      <c r="E59" t="n">
        <v>3.19</v>
      </c>
      <c r="F59" t="n">
        <v>3.84</v>
      </c>
      <c r="G59" t="n">
        <v>2.99</v>
      </c>
      <c r="H59" t="n">
        <v>3.16</v>
      </c>
      <c r="I59" t="n">
        <v>4.03</v>
      </c>
      <c r="J59" t="inlineStr">
        <is>
          <t>-</t>
        </is>
      </c>
      <c r="K59" t="inlineStr">
        <is>
          <t>-</t>
        </is>
      </c>
    </row>
    <row r="60">
      <c r="A60" s="5" t="inlineStr">
        <is>
          <t>Gewinnrendite in %</t>
        </is>
      </c>
      <c r="B60" s="5" t="inlineStr">
        <is>
          <t>Return on profit in %</t>
        </is>
      </c>
      <c r="C60" t="n">
        <v>11.9</v>
      </c>
      <c r="D60" t="n">
        <v>14.6</v>
      </c>
      <c r="E60" t="n">
        <v>14</v>
      </c>
      <c r="F60" t="n">
        <v>12.8</v>
      </c>
      <c r="G60" t="n">
        <v>5</v>
      </c>
      <c r="H60" t="n">
        <v>4.7</v>
      </c>
      <c r="I60" t="n">
        <v>5.8</v>
      </c>
      <c r="J60" t="inlineStr">
        <is>
          <t>-</t>
        </is>
      </c>
      <c r="K60" t="inlineStr">
        <is>
          <t>-</t>
        </is>
      </c>
    </row>
    <row r="61">
      <c r="A61" s="5" t="inlineStr">
        <is>
          <t>Eigenkapitalrendite in %</t>
        </is>
      </c>
      <c r="B61" s="5" t="inlineStr">
        <is>
          <t>Return on Equity in %</t>
        </is>
      </c>
      <c r="C61" t="n">
        <v>13.77</v>
      </c>
      <c r="D61" t="n">
        <v>17.62</v>
      </c>
      <c r="E61" t="n">
        <v>20.46</v>
      </c>
      <c r="F61" t="n">
        <v>16.82</v>
      </c>
      <c r="G61" t="n">
        <v>7.3</v>
      </c>
      <c r="H61" t="n">
        <v>6.25</v>
      </c>
      <c r="I61" t="n">
        <v>5.94</v>
      </c>
      <c r="J61" t="n">
        <v>4.53</v>
      </c>
      <c r="K61" t="n">
        <v>-0.54</v>
      </c>
    </row>
    <row r="62">
      <c r="A62" s="5" t="inlineStr">
        <is>
          <t>Umsatzrendite in %</t>
        </is>
      </c>
      <c r="B62" s="5" t="inlineStr">
        <is>
          <t>Return on sales in %</t>
        </is>
      </c>
      <c r="C62" t="n">
        <v>81.34</v>
      </c>
      <c r="D62" t="n">
        <v>105.85</v>
      </c>
      <c r="E62" t="n">
        <v>97.54000000000001</v>
      </c>
      <c r="F62" t="n">
        <v>62.68</v>
      </c>
      <c r="G62" t="n">
        <v>28.4</v>
      </c>
      <c r="H62" t="n">
        <v>24.75</v>
      </c>
      <c r="I62" t="n">
        <v>23.89</v>
      </c>
      <c r="J62" t="n">
        <v>17.63</v>
      </c>
      <c r="K62" t="n">
        <v>-2.3</v>
      </c>
    </row>
    <row r="63">
      <c r="A63" s="5" t="inlineStr">
        <is>
          <t>Gesamtkapitalrendite in %</t>
        </is>
      </c>
      <c r="B63" s="5" t="inlineStr">
        <is>
          <t>Total Return on Investment in %</t>
        </is>
      </c>
      <c r="C63" t="n">
        <v>7.51</v>
      </c>
      <c r="D63" t="n">
        <v>8.51</v>
      </c>
      <c r="E63" t="n">
        <v>9.92</v>
      </c>
      <c r="F63" t="n">
        <v>8.949999999999999</v>
      </c>
      <c r="G63" t="n">
        <v>5.55</v>
      </c>
      <c r="H63" t="n">
        <v>4.5</v>
      </c>
      <c r="I63" t="n">
        <v>4.92</v>
      </c>
      <c r="J63" t="n">
        <v>5.53</v>
      </c>
      <c r="K63" t="n">
        <v>3.28</v>
      </c>
    </row>
    <row r="64">
      <c r="A64" s="5" t="inlineStr">
        <is>
          <t>Return on Investment in %</t>
        </is>
      </c>
      <c r="B64" s="5" t="inlineStr">
        <is>
          <t>Return on Investment in %</t>
        </is>
      </c>
      <c r="C64" t="n">
        <v>6.33</v>
      </c>
      <c r="D64" t="n">
        <v>7.53</v>
      </c>
      <c r="E64" t="n">
        <v>8.4</v>
      </c>
      <c r="F64" t="n">
        <v>6.85</v>
      </c>
      <c r="G64" t="n">
        <v>3.03</v>
      </c>
      <c r="H64" t="n">
        <v>2.47</v>
      </c>
      <c r="I64" t="n">
        <v>2.49</v>
      </c>
      <c r="J64" t="n">
        <v>1.8</v>
      </c>
      <c r="K64" t="n">
        <v>-0.23</v>
      </c>
    </row>
    <row r="65">
      <c r="A65" s="5" t="inlineStr">
        <is>
          <t>Arbeitsintensität in %</t>
        </is>
      </c>
      <c r="B65" s="5" t="inlineStr">
        <is>
          <t>Work Intensity in %</t>
        </is>
      </c>
      <c r="C65" t="n">
        <v>4.19</v>
      </c>
      <c r="D65" t="n">
        <v>2.58</v>
      </c>
      <c r="E65" t="n">
        <v>3.49</v>
      </c>
      <c r="F65" t="n">
        <v>2.54</v>
      </c>
      <c r="G65" t="n">
        <v>4.03</v>
      </c>
      <c r="H65" t="n">
        <v>2.63</v>
      </c>
      <c r="I65" t="n">
        <v>2.97</v>
      </c>
      <c r="J65" t="n">
        <v>3.56</v>
      </c>
      <c r="K65" t="n">
        <v>2.92</v>
      </c>
    </row>
    <row r="66">
      <c r="A66" s="5" t="inlineStr">
        <is>
          <t>Eigenkapitalquote in %</t>
        </is>
      </c>
      <c r="B66" s="5" t="inlineStr">
        <is>
          <t>Equity Ratio in %</t>
        </is>
      </c>
      <c r="C66" t="n">
        <v>45.93</v>
      </c>
      <c r="D66" t="n">
        <v>42.74</v>
      </c>
      <c r="E66" t="n">
        <v>41.07</v>
      </c>
      <c r="F66" t="n">
        <v>40.74</v>
      </c>
      <c r="G66" t="n">
        <v>41.49</v>
      </c>
      <c r="H66" t="n">
        <v>39.48</v>
      </c>
      <c r="I66" t="n">
        <v>41.97</v>
      </c>
      <c r="J66" t="n">
        <v>39.82</v>
      </c>
      <c r="K66" t="n">
        <v>43.02</v>
      </c>
    </row>
    <row r="67">
      <c r="A67" s="5" t="inlineStr">
        <is>
          <t>Fremdkapitalquote in %</t>
        </is>
      </c>
      <c r="B67" s="5" t="inlineStr">
        <is>
          <t>Debt Ratio in %</t>
        </is>
      </c>
      <c r="C67" t="n">
        <v>54.07</v>
      </c>
      <c r="D67" t="n">
        <v>57.26</v>
      </c>
      <c r="E67" t="n">
        <v>58.93</v>
      </c>
      <c r="F67" t="n">
        <v>59.26</v>
      </c>
      <c r="G67" t="n">
        <v>58.51</v>
      </c>
      <c r="H67" t="n">
        <v>60.52</v>
      </c>
      <c r="I67" t="n">
        <v>58.03</v>
      </c>
      <c r="J67" t="n">
        <v>60.18</v>
      </c>
      <c r="K67" t="n">
        <v>56.98</v>
      </c>
    </row>
    <row r="68">
      <c r="A68" s="5" t="inlineStr">
        <is>
          <t>Verschuldungsgrad in %</t>
        </is>
      </c>
      <c r="B68" s="5" t="inlineStr">
        <is>
          <t>Finance Gearing in %</t>
        </is>
      </c>
      <c r="C68" t="n">
        <v>117.73</v>
      </c>
      <c r="D68" t="n">
        <v>134</v>
      </c>
      <c r="E68" t="n">
        <v>143.48</v>
      </c>
      <c r="F68" t="n">
        <v>145.47</v>
      </c>
      <c r="G68" t="n">
        <v>141.04</v>
      </c>
      <c r="H68" t="n">
        <v>153.3</v>
      </c>
      <c r="I68" t="n">
        <v>138.26</v>
      </c>
      <c r="J68" t="n">
        <v>151.15</v>
      </c>
      <c r="K68" t="n">
        <v>132.46</v>
      </c>
    </row>
    <row r="69">
      <c r="A69" s="5" t="inlineStr">
        <is>
          <t>Bruttoergebnis Marge in %</t>
        </is>
      </c>
      <c r="B69" s="5" t="inlineStr">
        <is>
          <t>Gross Profit Marge in %</t>
        </is>
      </c>
      <c r="C69" t="n">
        <v>43.07</v>
      </c>
      <c r="D69" t="n">
        <v>52.25</v>
      </c>
      <c r="E69" t="n">
        <v>45.88</v>
      </c>
      <c r="F69" t="n">
        <v>41.05</v>
      </c>
      <c r="G69" t="n">
        <v>43.27</v>
      </c>
      <c r="H69" t="n">
        <v>45.98</v>
      </c>
      <c r="I69" t="n">
        <v>46.4</v>
      </c>
      <c r="J69" t="n">
        <v>46.22</v>
      </c>
    </row>
    <row r="70">
      <c r="A70" s="5" t="inlineStr">
        <is>
          <t>Kurzfristige Vermögensquote in %</t>
        </is>
      </c>
      <c r="B70" s="5" t="inlineStr">
        <is>
          <t>Current Assets Ratio in %</t>
        </is>
      </c>
      <c r="C70" t="n">
        <v>4.19</v>
      </c>
      <c r="D70" t="n">
        <v>2.58</v>
      </c>
      <c r="E70" t="n">
        <v>3.49</v>
      </c>
      <c r="F70" t="n">
        <v>2.54</v>
      </c>
      <c r="G70" t="n">
        <v>4.03</v>
      </c>
      <c r="H70" t="n">
        <v>2.63</v>
      </c>
      <c r="I70" t="n">
        <v>2.97</v>
      </c>
      <c r="J70" t="n">
        <v>3.56</v>
      </c>
    </row>
    <row r="71">
      <c r="A71" s="5" t="inlineStr">
        <is>
          <t>Nettogewinn Marge in %</t>
        </is>
      </c>
      <c r="B71" s="5" t="inlineStr">
        <is>
          <t>Net Profit Marge in %</t>
        </is>
      </c>
      <c r="C71" t="n">
        <v>81.31</v>
      </c>
      <c r="D71" t="n">
        <v>105.85</v>
      </c>
      <c r="E71" t="n">
        <v>97.54000000000001</v>
      </c>
      <c r="F71" t="n">
        <v>62.68</v>
      </c>
      <c r="G71" t="n">
        <v>28.4</v>
      </c>
      <c r="H71" t="n">
        <v>24.75</v>
      </c>
      <c r="I71" t="n">
        <v>23.89</v>
      </c>
      <c r="J71" t="n">
        <v>17.63</v>
      </c>
    </row>
    <row r="72">
      <c r="A72" s="5" t="inlineStr">
        <is>
          <t>Operative Ergebnis Marge in %</t>
        </is>
      </c>
      <c r="B72" s="5" t="inlineStr">
        <is>
          <t>EBIT Marge in %</t>
        </is>
      </c>
      <c r="C72" t="n">
        <v>128.76</v>
      </c>
      <c r="D72" t="n">
        <v>147.92</v>
      </c>
      <c r="E72" t="n">
        <v>162.2</v>
      </c>
      <c r="F72" t="n">
        <v>101.57</v>
      </c>
      <c r="G72" t="n">
        <v>72</v>
      </c>
      <c r="H72" t="n">
        <v>60.65</v>
      </c>
      <c r="I72" t="n">
        <v>50.44</v>
      </c>
      <c r="J72" t="n">
        <v>57.91</v>
      </c>
    </row>
    <row r="73">
      <c r="A73" s="5" t="inlineStr">
        <is>
          <t>Vermögensumsschlag in %</t>
        </is>
      </c>
      <c r="B73" s="5" t="inlineStr">
        <is>
          <t>Asset Turnover in %</t>
        </is>
      </c>
      <c r="C73" t="n">
        <v>7.78</v>
      </c>
      <c r="D73" t="n">
        <v>7.11</v>
      </c>
      <c r="E73" t="n">
        <v>8.609999999999999</v>
      </c>
      <c r="F73" t="n">
        <v>10.93</v>
      </c>
      <c r="G73" t="n">
        <v>10.66</v>
      </c>
      <c r="H73" t="n">
        <v>9.970000000000001</v>
      </c>
      <c r="I73" t="n">
        <v>10.44</v>
      </c>
      <c r="J73" t="n">
        <v>10.22</v>
      </c>
    </row>
    <row r="74">
      <c r="A74" s="5" t="inlineStr">
        <is>
          <t>Langfristige Vermögensquote in %</t>
        </is>
      </c>
      <c r="B74" s="5" t="inlineStr">
        <is>
          <t>Non-Current Assets Ratio in %</t>
        </is>
      </c>
      <c r="C74" t="n">
        <v>95.81</v>
      </c>
      <c r="D74" t="n">
        <v>97.42</v>
      </c>
      <c r="E74" t="n">
        <v>96.51000000000001</v>
      </c>
      <c r="F74" t="n">
        <v>97.45999999999999</v>
      </c>
      <c r="G74" t="n">
        <v>95.97</v>
      </c>
      <c r="H74" t="n">
        <v>97.37</v>
      </c>
      <c r="I74" t="n">
        <v>97.03</v>
      </c>
      <c r="J74" t="n">
        <v>96.43000000000001</v>
      </c>
    </row>
    <row r="75">
      <c r="A75" s="5" t="inlineStr">
        <is>
          <t>Gesamtkapitalrentabilität</t>
        </is>
      </c>
      <c r="B75" s="5" t="inlineStr">
        <is>
          <t>ROA Return on Assets in %</t>
        </is>
      </c>
      <c r="C75" t="n">
        <v>6.33</v>
      </c>
      <c r="D75" t="n">
        <v>7.53</v>
      </c>
      <c r="E75" t="n">
        <v>8.4</v>
      </c>
      <c r="F75" t="n">
        <v>6.85</v>
      </c>
      <c r="G75" t="n">
        <v>3.03</v>
      </c>
      <c r="H75" t="n">
        <v>2.47</v>
      </c>
      <c r="I75" t="n">
        <v>2.49</v>
      </c>
      <c r="J75" t="n">
        <v>1.8</v>
      </c>
    </row>
    <row r="76">
      <c r="A76" s="5" t="inlineStr">
        <is>
          <t>Ertrag des eingesetzten Kapitals</t>
        </is>
      </c>
      <c r="B76" s="5" t="inlineStr">
        <is>
          <t>ROCE Return on Cap. Empl. in %</t>
        </is>
      </c>
      <c r="C76" t="n">
        <v>10.4</v>
      </c>
      <c r="D76" t="n">
        <v>11.46</v>
      </c>
      <c r="E76" t="n">
        <v>15.39</v>
      </c>
      <c r="F76" t="n">
        <v>12.44</v>
      </c>
      <c r="G76" t="n">
        <v>8.619999999999999</v>
      </c>
      <c r="H76" t="n">
        <v>6.76</v>
      </c>
      <c r="I76" t="n">
        <v>5.58</v>
      </c>
      <c r="J76" t="n">
        <v>6.64</v>
      </c>
    </row>
    <row r="77">
      <c r="A77" s="5" t="inlineStr">
        <is>
          <t>Eigenkapital zu Anlagevermögen</t>
        </is>
      </c>
      <c r="B77" s="5" t="inlineStr">
        <is>
          <t>Equity to Fixed Assets in %</t>
        </is>
      </c>
      <c r="C77" t="n">
        <v>47.74</v>
      </c>
      <c r="D77" t="n">
        <v>43.63</v>
      </c>
      <c r="E77" t="n">
        <v>42.29</v>
      </c>
      <c r="F77" t="n">
        <v>41.53</v>
      </c>
      <c r="G77" t="n">
        <v>42.98</v>
      </c>
      <c r="H77" t="n">
        <v>40.31</v>
      </c>
      <c r="I77" t="n">
        <v>42.74</v>
      </c>
      <c r="J77" t="n">
        <v>40.8</v>
      </c>
    </row>
    <row r="78">
      <c r="A78" s="5" t="inlineStr">
        <is>
          <t>Liquidität Dritten Grades</t>
        </is>
      </c>
      <c r="B78" s="5" t="inlineStr">
        <is>
          <t>Current Ratio in %</t>
        </is>
      </c>
      <c r="C78" t="n">
        <v>113.88</v>
      </c>
      <c r="D78" t="n">
        <v>31.6</v>
      </c>
      <c r="E78" t="n">
        <v>37.93</v>
      </c>
      <c r="F78" t="n">
        <v>23.65</v>
      </c>
      <c r="G78" t="n">
        <v>36.67</v>
      </c>
      <c r="H78" t="n">
        <v>25.09</v>
      </c>
      <c r="I78" t="n">
        <v>52.51</v>
      </c>
      <c r="J78" t="n">
        <v>32.78</v>
      </c>
    </row>
    <row r="79">
      <c r="A79" s="5" t="inlineStr">
        <is>
          <t>Operativer Cashflow</t>
        </is>
      </c>
      <c r="B79" s="5" t="inlineStr">
        <is>
          <t>Operating Cashflow in M</t>
        </is>
      </c>
      <c r="C79" t="n">
        <v>1579.6389</v>
      </c>
      <c r="D79" t="n">
        <v>1260.6405</v>
      </c>
      <c r="E79" t="n">
        <v>1411.0327</v>
      </c>
      <c r="F79" t="n">
        <v>1385.1248</v>
      </c>
      <c r="G79" t="n">
        <v>1782.668</v>
      </c>
      <c r="H79" t="n">
        <v>1374.0048</v>
      </c>
      <c r="I79" t="n">
        <v>1178.8896</v>
      </c>
      <c r="J79" t="inlineStr">
        <is>
          <t>-</t>
        </is>
      </c>
    </row>
    <row r="80">
      <c r="A80" s="5" t="inlineStr">
        <is>
          <t>Aktienrückkauf</t>
        </is>
      </c>
      <c r="B80" s="5" t="inlineStr">
        <is>
          <t>Share Buyback in M</t>
        </is>
      </c>
      <c r="C80" t="n">
        <v>-5.820000000000007</v>
      </c>
      <c r="D80" t="n">
        <v>0</v>
      </c>
      <c r="E80" t="n">
        <v>0</v>
      </c>
      <c r="F80" t="n">
        <v>-0.4199999999999946</v>
      </c>
      <c r="G80" t="n">
        <v>-5.710000000000001</v>
      </c>
      <c r="H80" t="n">
        <v>-4.100000000000001</v>
      </c>
      <c r="I80" t="n">
        <v>0</v>
      </c>
      <c r="J80" t="inlineStr">
        <is>
          <t>-</t>
        </is>
      </c>
    </row>
    <row r="81">
      <c r="A81" s="5" t="inlineStr">
        <is>
          <t>Umsatzwachstum 1J in %</t>
        </is>
      </c>
      <c r="B81" s="5" t="inlineStr">
        <is>
          <t>Revenue Growth 1Y in %</t>
        </is>
      </c>
      <c r="C81" t="n">
        <v>26.19</v>
      </c>
      <c r="D81" t="n">
        <v>-7.66</v>
      </c>
      <c r="E81" t="n">
        <v>-6.48</v>
      </c>
      <c r="F81" t="n">
        <v>20.28</v>
      </c>
      <c r="G81" t="n">
        <v>21.83</v>
      </c>
      <c r="H81" t="n">
        <v>11.2</v>
      </c>
      <c r="I81" t="n">
        <v>5.7</v>
      </c>
      <c r="J81" t="n">
        <v>7.31</v>
      </c>
    </row>
    <row r="82">
      <c r="A82" s="5" t="inlineStr">
        <is>
          <t>Umsatzwachstum 3J in %</t>
        </is>
      </c>
      <c r="B82" s="5" t="inlineStr">
        <is>
          <t>Revenue Growth 3Y in %</t>
        </is>
      </c>
      <c r="C82" t="n">
        <v>4.02</v>
      </c>
      <c r="D82" t="n">
        <v>2.05</v>
      </c>
      <c r="E82" t="n">
        <v>11.88</v>
      </c>
      <c r="F82" t="n">
        <v>17.77</v>
      </c>
      <c r="G82" t="n">
        <v>12.91</v>
      </c>
      <c r="H82" t="n">
        <v>8.07</v>
      </c>
      <c r="I82" t="inlineStr">
        <is>
          <t>-</t>
        </is>
      </c>
      <c r="J82" t="inlineStr">
        <is>
          <t>-</t>
        </is>
      </c>
    </row>
    <row r="83">
      <c r="A83" s="5" t="inlineStr">
        <is>
          <t>Umsatzwachstum 5J in %</t>
        </is>
      </c>
      <c r="B83" s="5" t="inlineStr">
        <is>
          <t>Revenue Growth 5Y in %</t>
        </is>
      </c>
      <c r="C83" t="n">
        <v>10.83</v>
      </c>
      <c r="D83" t="n">
        <v>7.83</v>
      </c>
      <c r="E83" t="n">
        <v>10.51</v>
      </c>
      <c r="F83" t="n">
        <v>13.26</v>
      </c>
      <c r="G83" t="inlineStr">
        <is>
          <t>-</t>
        </is>
      </c>
      <c r="H83" t="inlineStr">
        <is>
          <t>-</t>
        </is>
      </c>
      <c r="I83" t="inlineStr">
        <is>
          <t>-</t>
        </is>
      </c>
      <c r="J83" t="inlineStr">
        <is>
          <t>-</t>
        </is>
      </c>
    </row>
    <row r="84">
      <c r="A84" s="5" t="inlineStr">
        <is>
          <t>Umsatzwachstum 10J in %</t>
        </is>
      </c>
      <c r="B84" s="5" t="inlineStr">
        <is>
          <t>Revenue Growth 10Y in %</t>
        </is>
      </c>
      <c r="C84" t="inlineStr">
        <is>
          <t>-</t>
        </is>
      </c>
      <c r="D84" t="inlineStr">
        <is>
          <t>-</t>
        </is>
      </c>
      <c r="E84" t="inlineStr">
        <is>
          <t>-</t>
        </is>
      </c>
      <c r="F84" t="inlineStr">
        <is>
          <t>-</t>
        </is>
      </c>
      <c r="G84" t="inlineStr">
        <is>
          <t>-</t>
        </is>
      </c>
      <c r="H84" t="inlineStr">
        <is>
          <t>-</t>
        </is>
      </c>
      <c r="I84" t="inlineStr">
        <is>
          <t>-</t>
        </is>
      </c>
      <c r="J84" t="inlineStr">
        <is>
          <t>-</t>
        </is>
      </c>
    </row>
    <row r="85">
      <c r="A85" s="5" t="inlineStr">
        <is>
          <t>Gewinnwachstum 1J in %</t>
        </is>
      </c>
      <c r="B85" s="5" t="inlineStr">
        <is>
          <t>Earnings Growth 1Y in %</t>
        </is>
      </c>
      <c r="C85" t="n">
        <v>-3.06</v>
      </c>
      <c r="D85" t="n">
        <v>0.2</v>
      </c>
      <c r="E85" t="n">
        <v>45.53</v>
      </c>
      <c r="F85" t="n">
        <v>165.43</v>
      </c>
      <c r="G85" t="n">
        <v>39.79</v>
      </c>
      <c r="H85" t="n">
        <v>15.24</v>
      </c>
      <c r="I85" t="n">
        <v>43.22</v>
      </c>
      <c r="J85" t="n">
        <v>-920.87</v>
      </c>
    </row>
    <row r="86">
      <c r="A86" s="5" t="inlineStr">
        <is>
          <t>Gewinnwachstum 3J in %</t>
        </is>
      </c>
      <c r="B86" s="5" t="inlineStr">
        <is>
          <t>Earnings Growth 3Y in %</t>
        </is>
      </c>
      <c r="C86" t="n">
        <v>14.22</v>
      </c>
      <c r="D86" t="n">
        <v>70.39</v>
      </c>
      <c r="E86" t="n">
        <v>83.58</v>
      </c>
      <c r="F86" t="n">
        <v>73.48999999999999</v>
      </c>
      <c r="G86" t="n">
        <v>32.75</v>
      </c>
      <c r="H86" t="n">
        <v>-287.47</v>
      </c>
      <c r="I86" t="inlineStr">
        <is>
          <t>-</t>
        </is>
      </c>
      <c r="J86" t="inlineStr">
        <is>
          <t>-</t>
        </is>
      </c>
    </row>
    <row r="87">
      <c r="A87" s="5" t="inlineStr">
        <is>
          <t>Gewinnwachstum 5J in %</t>
        </is>
      </c>
      <c r="B87" s="5" t="inlineStr">
        <is>
          <t>Earnings Growth 5Y in %</t>
        </is>
      </c>
      <c r="C87" t="n">
        <v>49.58</v>
      </c>
      <c r="D87" t="n">
        <v>53.24</v>
      </c>
      <c r="E87" t="n">
        <v>61.84</v>
      </c>
      <c r="F87" t="n">
        <v>-131.44</v>
      </c>
      <c r="G87" t="inlineStr">
        <is>
          <t>-</t>
        </is>
      </c>
      <c r="H87" t="inlineStr">
        <is>
          <t>-</t>
        </is>
      </c>
      <c r="I87" t="inlineStr">
        <is>
          <t>-</t>
        </is>
      </c>
      <c r="J87" t="inlineStr">
        <is>
          <t>-</t>
        </is>
      </c>
    </row>
    <row r="88">
      <c r="A88" s="5" t="inlineStr">
        <is>
          <t>Gewinnwachstum 10J in %</t>
        </is>
      </c>
      <c r="B88" s="5" t="inlineStr">
        <is>
          <t>Earnings Growth 10Y in %</t>
        </is>
      </c>
      <c r="C88" t="inlineStr">
        <is>
          <t>-</t>
        </is>
      </c>
      <c r="D88" t="inlineStr">
        <is>
          <t>-</t>
        </is>
      </c>
      <c r="E88" t="inlineStr">
        <is>
          <t>-</t>
        </is>
      </c>
      <c r="F88" t="inlineStr">
        <is>
          <t>-</t>
        </is>
      </c>
      <c r="G88" t="inlineStr">
        <is>
          <t>-</t>
        </is>
      </c>
      <c r="H88" t="inlineStr">
        <is>
          <t>-</t>
        </is>
      </c>
      <c r="I88" t="inlineStr">
        <is>
          <t>-</t>
        </is>
      </c>
      <c r="J88" t="inlineStr">
        <is>
          <t>-</t>
        </is>
      </c>
    </row>
    <row r="89">
      <c r="A89" s="5" t="inlineStr">
        <is>
          <t>PEG Ratio</t>
        </is>
      </c>
      <c r="B89" s="5" t="inlineStr">
        <is>
          <t>KGW Kurs/Gewinn/Wachstum</t>
        </is>
      </c>
      <c r="C89" t="n">
        <v>0.17</v>
      </c>
      <c r="D89" t="n">
        <v>0.13</v>
      </c>
      <c r="E89" t="n">
        <v>0.12</v>
      </c>
      <c r="F89" t="n">
        <v>-0.06</v>
      </c>
      <c r="G89" t="inlineStr">
        <is>
          <t>-</t>
        </is>
      </c>
      <c r="H89" t="inlineStr">
        <is>
          <t>-</t>
        </is>
      </c>
      <c r="I89" t="inlineStr">
        <is>
          <t>-</t>
        </is>
      </c>
      <c r="J89" t="inlineStr">
        <is>
          <t>-</t>
        </is>
      </c>
    </row>
    <row r="90">
      <c r="A90" s="5" t="inlineStr">
        <is>
          <t>EBIT-Wachstum 1J in %</t>
        </is>
      </c>
      <c r="B90" s="5" t="inlineStr">
        <is>
          <t>EBIT Growth 1Y in %</t>
        </is>
      </c>
      <c r="C90" t="n">
        <v>9.85</v>
      </c>
      <c r="D90" t="n">
        <v>-15.8</v>
      </c>
      <c r="E90" t="n">
        <v>49.34</v>
      </c>
      <c r="F90" t="n">
        <v>69.68000000000001</v>
      </c>
      <c r="G90" t="n">
        <v>44.64</v>
      </c>
      <c r="H90" t="n">
        <v>33.7</v>
      </c>
      <c r="I90" t="n">
        <v>-7.93</v>
      </c>
      <c r="J90" t="n">
        <v>68.81</v>
      </c>
    </row>
    <row r="91">
      <c r="A91" s="5" t="inlineStr">
        <is>
          <t>EBIT-Wachstum 3J in %</t>
        </is>
      </c>
      <c r="B91" s="5" t="inlineStr">
        <is>
          <t>EBIT Growth 3Y in %</t>
        </is>
      </c>
      <c r="C91" t="n">
        <v>14.46</v>
      </c>
      <c r="D91" t="n">
        <v>34.41</v>
      </c>
      <c r="E91" t="n">
        <v>54.55</v>
      </c>
      <c r="F91" t="n">
        <v>49.34</v>
      </c>
      <c r="G91" t="n">
        <v>23.47</v>
      </c>
      <c r="H91" t="n">
        <v>31.53</v>
      </c>
      <c r="I91" t="inlineStr">
        <is>
          <t>-</t>
        </is>
      </c>
      <c r="J91" t="inlineStr">
        <is>
          <t>-</t>
        </is>
      </c>
    </row>
    <row r="92">
      <c r="A92" s="5" t="inlineStr">
        <is>
          <t>EBIT-Wachstum 5J in %</t>
        </is>
      </c>
      <c r="B92" s="5" t="inlineStr">
        <is>
          <t>EBIT Growth 5Y in %</t>
        </is>
      </c>
      <c r="C92" t="n">
        <v>31.54</v>
      </c>
      <c r="D92" t="n">
        <v>36.31</v>
      </c>
      <c r="E92" t="n">
        <v>37.89</v>
      </c>
      <c r="F92" t="n">
        <v>41.78</v>
      </c>
      <c r="G92" t="inlineStr">
        <is>
          <t>-</t>
        </is>
      </c>
      <c r="H92" t="inlineStr">
        <is>
          <t>-</t>
        </is>
      </c>
      <c r="I92" t="inlineStr">
        <is>
          <t>-</t>
        </is>
      </c>
      <c r="J92" t="inlineStr">
        <is>
          <t>-</t>
        </is>
      </c>
    </row>
    <row r="93">
      <c r="A93" s="5" t="inlineStr">
        <is>
          <t>EBIT-Wachstum 10J in %</t>
        </is>
      </c>
      <c r="B93" s="5" t="inlineStr">
        <is>
          <t>EBIT Growth 10Y in %</t>
        </is>
      </c>
      <c r="C93" t="inlineStr">
        <is>
          <t>-</t>
        </is>
      </c>
      <c r="D93" t="inlineStr">
        <is>
          <t>-</t>
        </is>
      </c>
      <c r="E93" t="inlineStr">
        <is>
          <t>-</t>
        </is>
      </c>
      <c r="F93" t="inlineStr">
        <is>
          <t>-</t>
        </is>
      </c>
      <c r="G93" t="inlineStr">
        <is>
          <t>-</t>
        </is>
      </c>
      <c r="H93" t="inlineStr">
        <is>
          <t>-</t>
        </is>
      </c>
      <c r="I93" t="inlineStr">
        <is>
          <t>-</t>
        </is>
      </c>
      <c r="J93" t="inlineStr">
        <is>
          <t>-</t>
        </is>
      </c>
    </row>
    <row r="94">
      <c r="A94" s="5" t="inlineStr">
        <is>
          <t>Op.Cashflow Wachstum 1J in %</t>
        </is>
      </c>
      <c r="B94" s="5" t="inlineStr">
        <is>
          <t>Op.Cashflow Wachstum 1Y in %</t>
        </is>
      </c>
      <c r="C94" t="n">
        <v>14.74</v>
      </c>
      <c r="D94" t="n">
        <v>-10.66</v>
      </c>
      <c r="E94" t="n">
        <v>1.87</v>
      </c>
      <c r="F94" t="n">
        <v>-22.82</v>
      </c>
      <c r="G94" t="n">
        <v>17.94</v>
      </c>
      <c r="H94" t="n">
        <v>8.18</v>
      </c>
      <c r="I94" t="inlineStr">
        <is>
          <t>-</t>
        </is>
      </c>
      <c r="J94" t="inlineStr">
        <is>
          <t>-</t>
        </is>
      </c>
    </row>
    <row r="95">
      <c r="A95" s="5" t="inlineStr">
        <is>
          <t>Op.Cashflow Wachstum 3J in %</t>
        </is>
      </c>
      <c r="B95" s="5" t="inlineStr">
        <is>
          <t>Op.Cashflow Wachstum 3Y in %</t>
        </is>
      </c>
      <c r="C95" t="n">
        <v>1.98</v>
      </c>
      <c r="D95" t="n">
        <v>-10.54</v>
      </c>
      <c r="E95" t="n">
        <v>-1</v>
      </c>
      <c r="F95" t="n">
        <v>1.1</v>
      </c>
      <c r="G95" t="inlineStr">
        <is>
          <t>-</t>
        </is>
      </c>
      <c r="H95" t="inlineStr">
        <is>
          <t>-</t>
        </is>
      </c>
      <c r="I95" t="inlineStr">
        <is>
          <t>-</t>
        </is>
      </c>
      <c r="J95" t="inlineStr">
        <is>
          <t>-</t>
        </is>
      </c>
    </row>
    <row r="96">
      <c r="A96" s="5" t="inlineStr">
        <is>
          <t>Op.Cashflow Wachstum 5J in %</t>
        </is>
      </c>
      <c r="B96" s="5" t="inlineStr">
        <is>
          <t>Op.Cashflow Wachstum 5Y in %</t>
        </is>
      </c>
      <c r="C96" t="n">
        <v>0.21</v>
      </c>
      <c r="D96" t="n">
        <v>-1.1</v>
      </c>
      <c r="E96" t="inlineStr">
        <is>
          <t>-</t>
        </is>
      </c>
      <c r="F96" t="inlineStr">
        <is>
          <t>-</t>
        </is>
      </c>
      <c r="G96" t="inlineStr">
        <is>
          <t>-</t>
        </is>
      </c>
      <c r="H96" t="inlineStr">
        <is>
          <t>-</t>
        </is>
      </c>
      <c r="I96" t="inlineStr">
        <is>
          <t>-</t>
        </is>
      </c>
      <c r="J96" t="inlineStr">
        <is>
          <t>-</t>
        </is>
      </c>
    </row>
    <row r="97">
      <c r="A97" s="5" t="inlineStr">
        <is>
          <t>Op.Cashflow Wachstum 10J in %</t>
        </is>
      </c>
      <c r="B97" s="5" t="inlineStr">
        <is>
          <t>Op.Cashflow Wachstum 10Y in %</t>
        </is>
      </c>
      <c r="C97" t="inlineStr">
        <is>
          <t>-</t>
        </is>
      </c>
      <c r="D97" t="inlineStr">
        <is>
          <t>-</t>
        </is>
      </c>
      <c r="E97" t="inlineStr">
        <is>
          <t>-</t>
        </is>
      </c>
      <c r="F97" t="inlineStr">
        <is>
          <t>-</t>
        </is>
      </c>
      <c r="G97" t="inlineStr">
        <is>
          <t>-</t>
        </is>
      </c>
      <c r="H97" t="inlineStr">
        <is>
          <t>-</t>
        </is>
      </c>
      <c r="I97" t="inlineStr">
        <is>
          <t>-</t>
        </is>
      </c>
      <c r="J97" t="inlineStr">
        <is>
          <t>-</t>
        </is>
      </c>
    </row>
    <row r="98">
      <c r="A98" s="5" t="inlineStr">
        <is>
          <t>Working Capital in Mio</t>
        </is>
      </c>
      <c r="B98" s="5" t="inlineStr">
        <is>
          <t>Working Capital in M</t>
        </is>
      </c>
      <c r="C98" t="n">
        <v>65.90000000000001</v>
      </c>
      <c r="D98" t="n">
        <v>-625.7</v>
      </c>
      <c r="E98" t="n">
        <v>-571.3</v>
      </c>
      <c r="F98" t="n">
        <v>-692.2</v>
      </c>
      <c r="G98" t="n">
        <v>-500.8</v>
      </c>
      <c r="H98" t="n">
        <v>-494.9</v>
      </c>
      <c r="I98" t="n">
        <v>-145.5</v>
      </c>
      <c r="J98" t="n">
        <v>-382.6</v>
      </c>
      <c r="K98" t="n">
        <v>-282.5</v>
      </c>
    </row>
  </sheetData>
  <pageMargins bottom="1" footer="0.5" header="0.5" left="0.75" right="0.75" top="1"/>
</worksheet>
</file>

<file path=xl/worksheets/sheet37.xml><?xml version="1.0" encoding="utf-8"?>
<worksheet xmlns="http://schemas.openxmlformats.org/spreadsheetml/2006/main">
  <sheetPr>
    <outlinePr summaryBelow="1" summaryRight="1"/>
    <pageSetUpPr/>
  </sheetPr>
  <dimension ref="A1:L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METRO ST </t>
        </is>
      </c>
      <c r="B1" s="2" t="inlineStr">
        <is>
          <t>WKN: BFB001  ISIN: DE000BFB0019  Symbol:B4B  Typ: Aktie</t>
        </is>
      </c>
      <c r="C1" s="2" t="inlineStr"/>
      <c r="D1" s="2" t="inlineStr"/>
      <c r="E1" s="2" t="inlineStr"/>
      <c r="F1" s="2">
        <f>HYPERLINK("mdax_Stock_Data_EUR.xlsx#INDEX!A1",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1996</t>
        </is>
      </c>
      <c r="C4" s="5" t="inlineStr">
        <is>
          <t>Telefon / Phone</t>
        </is>
      </c>
      <c r="D4" s="5" t="inlineStr"/>
      <c r="E4" t="inlineStr">
        <is>
          <t>+49-211-6886-0</t>
        </is>
      </c>
      <c r="G4" t="inlineStr">
        <is>
          <t>13.02.2020</t>
        </is>
      </c>
      <c r="H4" t="inlineStr">
        <is>
          <t>Result Q1</t>
        </is>
      </c>
      <c r="J4" t="inlineStr">
        <is>
          <t>Franz Haniel &amp; Cie. GmbH</t>
        </is>
      </c>
      <c r="L4" t="inlineStr">
        <is>
          <t>2,71%</t>
        </is>
      </c>
    </row>
    <row r="5">
      <c r="A5" s="5" t="inlineStr">
        <is>
          <t>Ticker</t>
        </is>
      </c>
      <c r="B5" t="inlineStr">
        <is>
          <t>B4B</t>
        </is>
      </c>
      <c r="C5" s="5" t="inlineStr">
        <is>
          <t>Fax</t>
        </is>
      </c>
      <c r="D5" s="5" t="inlineStr"/>
      <c r="E5" t="inlineStr">
        <is>
          <t>+49-211-6886-490-3759</t>
        </is>
      </c>
      <c r="G5" t="inlineStr">
        <is>
          <t>14.02.2020</t>
        </is>
      </c>
      <c r="H5" t="inlineStr">
        <is>
          <t>Annual General Meeting</t>
        </is>
      </c>
      <c r="J5" t="inlineStr">
        <is>
          <t>BlackRock, Inc.</t>
        </is>
      </c>
      <c r="L5" t="inlineStr">
        <is>
          <t>2,99%</t>
        </is>
      </c>
    </row>
    <row r="6">
      <c r="A6" s="5" t="inlineStr">
        <is>
          <t>Gelistet Seit / Listed Since</t>
        </is>
      </c>
      <c r="B6" t="inlineStr">
        <is>
          <t>13.07.2017</t>
        </is>
      </c>
      <c r="C6" s="5" t="inlineStr">
        <is>
          <t>Internet</t>
        </is>
      </c>
      <c r="D6" s="5" t="inlineStr"/>
      <c r="E6" t="inlineStr">
        <is>
          <t>https://www.metroag.de/</t>
        </is>
      </c>
      <c r="G6" t="inlineStr">
        <is>
          <t>19.02.2020</t>
        </is>
      </c>
      <c r="H6" t="inlineStr">
        <is>
          <t>Dividend Payout</t>
        </is>
      </c>
      <c r="J6" t="inlineStr">
        <is>
          <t>Franklin Mutual Series Funds</t>
        </is>
      </c>
      <c r="L6" t="inlineStr">
        <is>
          <t>2,99%</t>
        </is>
      </c>
    </row>
    <row r="7">
      <c r="A7" s="5" t="inlineStr">
        <is>
          <t>Nominalwert / Nominal Value</t>
        </is>
      </c>
      <c r="B7" t="inlineStr">
        <is>
          <t>1,00</t>
        </is>
      </c>
      <c r="C7" s="5" t="inlineStr">
        <is>
          <t>E-Mail</t>
        </is>
      </c>
      <c r="D7" s="5" t="inlineStr"/>
      <c r="E7" t="inlineStr">
        <is>
          <t>presse@metro.de</t>
        </is>
      </c>
      <c r="G7" t="inlineStr">
        <is>
          <t>07.05.2020</t>
        </is>
      </c>
      <c r="H7" t="inlineStr">
        <is>
          <t>Score Half Year</t>
        </is>
      </c>
      <c r="J7" t="inlineStr">
        <is>
          <t>Templeton Global Advisors Limited</t>
        </is>
      </c>
      <c r="L7" t="inlineStr">
        <is>
          <t>2,97%</t>
        </is>
      </c>
    </row>
    <row r="8">
      <c r="A8" s="5" t="inlineStr">
        <is>
          <t>Land / Country</t>
        </is>
      </c>
      <c r="B8" t="inlineStr">
        <is>
          <t>Deutschland</t>
        </is>
      </c>
      <c r="C8" s="5" t="inlineStr">
        <is>
          <t>Inv. Relations Telefon / Phone</t>
        </is>
      </c>
      <c r="D8" s="5" t="inlineStr"/>
      <c r="E8" t="inlineStr">
        <is>
          <t>+49-211-6886-1051</t>
        </is>
      </c>
      <c r="G8" t="inlineStr">
        <is>
          <t>05.08.2020</t>
        </is>
      </c>
      <c r="H8" t="inlineStr">
        <is>
          <t>Q3 Earnings</t>
        </is>
      </c>
      <c r="J8" t="inlineStr">
        <is>
          <t>Prof. Otto Beisheim Stiftung</t>
        </is>
      </c>
      <c r="L8" t="inlineStr">
        <is>
          <t>20,63%</t>
        </is>
      </c>
    </row>
    <row r="9">
      <c r="A9" s="5" t="inlineStr">
        <is>
          <t>Währung / Currency</t>
        </is>
      </c>
      <c r="B9" t="inlineStr">
        <is>
          <t>EUR</t>
        </is>
      </c>
      <c r="C9" s="5" t="inlineStr">
        <is>
          <t>Inv. Relations E-Mail</t>
        </is>
      </c>
      <c r="D9" s="5" t="inlineStr"/>
      <c r="E9" t="inlineStr">
        <is>
          <t>investorrelations@metro.de</t>
        </is>
      </c>
      <c r="G9" t="inlineStr">
        <is>
          <t>22.10.2020</t>
        </is>
      </c>
      <c r="H9" t="inlineStr">
        <is>
          <t>Preliminary Results</t>
        </is>
      </c>
      <c r="J9" t="inlineStr">
        <is>
          <t>METRO Consumer Electronics Zwischenholding GmbH &amp; Co. KG</t>
        </is>
      </c>
      <c r="L9" t="inlineStr">
        <is>
          <t>9,99%</t>
        </is>
      </c>
    </row>
    <row r="10">
      <c r="A10" s="5" t="inlineStr">
        <is>
          <t>Branche / Industry</t>
        </is>
      </c>
      <c r="B10" t="inlineStr">
        <is>
          <t>Holdings</t>
        </is>
      </c>
      <c r="C10" s="5" t="inlineStr">
        <is>
          <t>Kontaktperson / Contact Person</t>
        </is>
      </c>
      <c r="D10" s="5" t="inlineStr"/>
      <c r="E10" t="inlineStr">
        <is>
          <t>Sabrina Ley</t>
        </is>
      </c>
      <c r="J10" t="inlineStr">
        <is>
          <t>J O Hambro Capital Management Limited</t>
        </is>
      </c>
      <c r="L10" t="inlineStr">
        <is>
          <t>2,99%</t>
        </is>
      </c>
    </row>
    <row r="11">
      <c r="A11" s="5" t="inlineStr">
        <is>
          <t>Sektor / Sector</t>
        </is>
      </c>
      <c r="B11" t="inlineStr">
        <is>
          <t>Various</t>
        </is>
      </c>
      <c r="J11" t="inlineStr">
        <is>
          <t>Axxion S.A.</t>
        </is>
      </c>
      <c r="L11" t="inlineStr">
        <is>
          <t>2,94%</t>
        </is>
      </c>
    </row>
    <row r="12">
      <c r="A12" s="5" t="inlineStr">
        <is>
          <t>Typ / Genre</t>
        </is>
      </c>
      <c r="B12" t="inlineStr">
        <is>
          <t>Stammaktie</t>
        </is>
      </c>
      <c r="J12" t="inlineStr">
        <is>
          <t>EP Global Commerce GmbH</t>
        </is>
      </c>
      <c r="L12" t="inlineStr">
        <is>
          <t>29,99%</t>
        </is>
      </c>
    </row>
    <row r="13">
      <c r="A13" s="5" t="inlineStr">
        <is>
          <t>Adresse / Address</t>
        </is>
      </c>
      <c r="B13" t="inlineStr">
        <is>
          <t>Metro AGMetro-Straße 1  D-40235 Düsseldorf</t>
        </is>
      </c>
    </row>
    <row r="14">
      <c r="A14" s="5" t="inlineStr">
        <is>
          <t>Management</t>
        </is>
      </c>
      <c r="B14" t="inlineStr">
        <is>
          <t>Olaf G. Koch, Christian Baier, Andrea Euenheim, Rafael Gasset, Eric Poirier</t>
        </is>
      </c>
    </row>
    <row r="15">
      <c r="A15" s="5" t="inlineStr">
        <is>
          <t>Aufsichtsrat / Board</t>
        </is>
      </c>
      <c r="B15" t="inlineStr">
        <is>
          <t>Jürgen B. Steinemann, Werner Klockhaus, Marco Arcelli, Herbert Bolliger, Gwyn Burr, Prof. Dr. Edgar Ernst, Peter Küpfer, Dr. Fredy Raas, Eva-Lotto Sjöstedt, Dr. Liliana Solomon, Alexandra Soto, Stefanie Blaser, Thomas Dommel, Michael Heider, Susanne Meister, Dr. Angela Pilkmann, Xaver Schiller, Angelika Will, Manfred Wirsch, Silke Zimmer</t>
        </is>
      </c>
    </row>
    <row r="16">
      <c r="A16" s="5" t="inlineStr">
        <is>
          <t>Beschreibung</t>
        </is>
      </c>
      <c r="B16" t="inlineStr">
        <is>
          <t>Die Metro AG ist eines der größten Handelsunternehmen der Welt. Sie entstand im Juli 1996 aus der Verschmelzung von Metro Cash &amp; Carry, Kaufhof Holding AG und Asko Deutsche Kaufhaus AG. Heute vereint der Konzern Aktivitäten von Metro, Makro Cash &amp; Carry und Real unter einem Dach. Das Unternehmen zeigt ein klares Portfolio: An der Spitze steht die Metro Wholesale &amp; Food Specialist AG als strategische Management-Holding, das operative Geschäft teilt sich in die Geschäftsfelder Großhandel, Lebensmitteleinzelhandel und Warenhäuser. In diesen Bereichen sind die Vertriebsmarken selbstständig am Markt tätig und bieten privaten wie gewerblichen Kunden ein breites Leistungsspektrum. 2015 verkaufte das Unternehmen seine Warenhaustochter Galeria Kaufhof an den kanadischen Konzern Hudson´s Bay. Im Juli 2017 spaltete sich der Konzern in zwei unabhängige Handelsgruppen auf. Daraus entstand die neue Metro als Großhandels- und Lebensmittel-Spezialist sowie eine Consumer Electronics-Gruppe mit dem Namen CECONOMY. Derzeit liegt ein Übernahmeangebot der EP Global Commerce VI GmbH vor. Copyright 2014 FINANCE BASE AG</t>
        </is>
      </c>
    </row>
    <row r="17">
      <c r="A17" s="5" t="inlineStr">
        <is>
          <t>Profile</t>
        </is>
      </c>
      <c r="B17" t="inlineStr">
        <is>
          <t>Metro AG is one of the largest trading companies in the world. It was created in July 1996 from the merger of Metro Cash &amp; Carry, Kaufhof Holding AG and Asko German department store AG. Today, the group combines activities of Metro, Makro Cash &amp; Carry and Real under one roof. The company has a clear portfolio: Metro Wholesale &amp; Food stands Specialist AG as a strategic management holding company at the head, the operative business is divided into the business segments of wholesale, food retail and department stores. In these areas, the sales brands operate independently in the market and offer private and commercial customers a wide range of services. 2015, the company sold its department store subsidiary Galeria Kaufhof to the Canadian company Hudson Bay. In July 2017, the group split into two independent trade groups. From the new metro as wholesale and food specialist and a consumer electronics group called CECONOMY emerged. Currently, there is a takeover bid by EP Global Commerce VI GmbH.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30.09</t>
        </is>
      </c>
      <c r="B19" s="5" t="inlineStr">
        <is>
          <t>Balance Sheet in M  EUR per  30.09</t>
        </is>
      </c>
      <c r="C19" s="5" t="n">
        <v>2019</v>
      </c>
      <c r="D19" s="5" t="n">
        <v>2018</v>
      </c>
      <c r="E19" s="5" t="n">
        <v>2017</v>
      </c>
      <c r="F19" s="5" t="n">
        <v>2016</v>
      </c>
      <c r="G19" s="5" t="inlineStr"/>
      <c r="H19" s="5" t="inlineStr"/>
      <c r="I19" s="5" t="inlineStr"/>
      <c r="J19" s="5" t="inlineStr"/>
      <c r="K19" s="5" t="inlineStr"/>
      <c r="L19" s="5" t="inlineStr"/>
    </row>
    <row r="20">
      <c r="A20" s="5" t="inlineStr">
        <is>
          <t>Umsatz</t>
        </is>
      </c>
      <c r="B20" s="5" t="inlineStr">
        <is>
          <t>Revenue</t>
        </is>
      </c>
      <c r="C20" t="n">
        <v>27082</v>
      </c>
      <c r="D20" t="n">
        <v>36534</v>
      </c>
      <c r="E20" t="n">
        <v>37140</v>
      </c>
      <c r="F20" t="inlineStr">
        <is>
          <t>-</t>
        </is>
      </c>
    </row>
    <row r="21">
      <c r="A21" s="5" t="inlineStr">
        <is>
          <t>Operatives Ergebnis (EBIT)</t>
        </is>
      </c>
      <c r="B21" s="5" t="inlineStr">
        <is>
          <t>EBIT Earning Before Interest &amp; Tax</t>
        </is>
      </c>
      <c r="C21" t="n">
        <v>828</v>
      </c>
      <c r="D21" t="n">
        <v>823</v>
      </c>
      <c r="E21" t="n">
        <v>852</v>
      </c>
      <c r="F21" t="inlineStr">
        <is>
          <t>-</t>
        </is>
      </c>
    </row>
    <row r="22">
      <c r="A22" s="5" t="inlineStr">
        <is>
          <t>Finanzergebnis</t>
        </is>
      </c>
      <c r="B22" s="5" t="inlineStr">
        <is>
          <t>Financial Result</t>
        </is>
      </c>
      <c r="C22" t="n">
        <v>-119</v>
      </c>
      <c r="D22" t="n">
        <v>-130</v>
      </c>
      <c r="E22" t="n">
        <v>-203</v>
      </c>
      <c r="F22" t="inlineStr">
        <is>
          <t>-</t>
        </is>
      </c>
    </row>
    <row r="23">
      <c r="A23" s="5" t="inlineStr">
        <is>
          <t>Ergebnis vor Steuer (EBT)</t>
        </is>
      </c>
      <c r="B23" s="5" t="inlineStr">
        <is>
          <t>EBT Earning Before Tax</t>
        </is>
      </c>
      <c r="C23" t="n">
        <v>709</v>
      </c>
      <c r="D23" t="n">
        <v>693</v>
      </c>
      <c r="E23" t="n">
        <v>649</v>
      </c>
      <c r="F23" t="inlineStr">
        <is>
          <t>-</t>
        </is>
      </c>
    </row>
    <row r="24">
      <c r="A24" s="5" t="inlineStr">
        <is>
          <t>Steuern auf Einkommen und Ertrag</t>
        </is>
      </c>
      <c r="B24" s="5" t="inlineStr">
        <is>
          <t>Taxes on income and earnings</t>
        </is>
      </c>
      <c r="C24" t="n">
        <v>298</v>
      </c>
      <c r="D24" t="n">
        <v>235</v>
      </c>
      <c r="E24" t="n">
        <v>304</v>
      </c>
      <c r="F24" t="inlineStr">
        <is>
          <t>-</t>
        </is>
      </c>
    </row>
    <row r="25">
      <c r="A25" s="5" t="inlineStr">
        <is>
          <t>Ergebnis nach Steuer</t>
        </is>
      </c>
      <c r="B25" s="5" t="inlineStr">
        <is>
          <t>Earnings after tax</t>
        </is>
      </c>
      <c r="C25" t="n">
        <v>411</v>
      </c>
      <c r="D25" t="n">
        <v>458</v>
      </c>
      <c r="E25" t="n">
        <v>345</v>
      </c>
      <c r="F25" t="inlineStr">
        <is>
          <t>-</t>
        </is>
      </c>
    </row>
    <row r="26">
      <c r="A26" s="5" t="inlineStr">
        <is>
          <t>Minderheitenanteil</t>
        </is>
      </c>
      <c r="B26" s="5" t="inlineStr">
        <is>
          <t>Minority Share</t>
        </is>
      </c>
      <c r="C26" t="n">
        <v>-11</v>
      </c>
      <c r="D26" t="n">
        <v>-4</v>
      </c>
      <c r="E26" t="n">
        <v>-20</v>
      </c>
      <c r="F26" t="inlineStr">
        <is>
          <t>-</t>
        </is>
      </c>
    </row>
    <row r="27">
      <c r="A27" s="5" t="inlineStr">
        <is>
          <t>Jahresüberschuss/-fehlbetrag</t>
        </is>
      </c>
      <c r="B27" s="5" t="inlineStr">
        <is>
          <t>Net Profit</t>
        </is>
      </c>
      <c r="C27" t="n">
        <v>-126</v>
      </c>
      <c r="D27" t="n">
        <v>344</v>
      </c>
      <c r="E27" t="n">
        <v>325</v>
      </c>
      <c r="F27" t="inlineStr">
        <is>
          <t>-</t>
        </is>
      </c>
    </row>
    <row r="28">
      <c r="A28" s="5" t="inlineStr">
        <is>
          <t>Summe Umlaufvermögen</t>
        </is>
      </c>
      <c r="B28" s="5" t="inlineStr">
        <is>
          <t>Current Assets</t>
        </is>
      </c>
      <c r="C28" t="n">
        <v>7761</v>
      </c>
      <c r="D28" t="n">
        <v>7703</v>
      </c>
      <c r="E28" t="n">
        <v>6554</v>
      </c>
      <c r="F28" t="inlineStr">
        <is>
          <t>-</t>
        </is>
      </c>
    </row>
    <row r="29">
      <c r="A29" s="5" t="inlineStr">
        <is>
          <t>Summe Anlagevermögen</t>
        </is>
      </c>
      <c r="B29" s="5" t="inlineStr">
        <is>
          <t>Fixed Assets</t>
        </is>
      </c>
      <c r="C29" t="n">
        <v>6736</v>
      </c>
      <c r="D29" t="n">
        <v>7539</v>
      </c>
      <c r="E29" t="n">
        <v>9225</v>
      </c>
      <c r="F29" t="inlineStr">
        <is>
          <t>-</t>
        </is>
      </c>
    </row>
    <row r="30">
      <c r="A30" s="5" t="inlineStr">
        <is>
          <t>Summe Aktiva</t>
        </is>
      </c>
      <c r="B30" s="5" t="inlineStr">
        <is>
          <t>Total Assets</t>
        </is>
      </c>
      <c r="C30" t="n">
        <v>14497</v>
      </c>
      <c r="D30" t="n">
        <v>15242</v>
      </c>
      <c r="E30" t="n">
        <v>15779</v>
      </c>
      <c r="F30" t="inlineStr">
        <is>
          <t>-</t>
        </is>
      </c>
    </row>
    <row r="31">
      <c r="A31" s="5" t="inlineStr">
        <is>
          <t>Summe kurzfristiges Fremdkapital</t>
        </is>
      </c>
      <c r="B31" s="5" t="inlineStr">
        <is>
          <t>Short-Term Debt</t>
        </is>
      </c>
      <c r="C31" t="n">
        <v>8343</v>
      </c>
      <c r="D31" t="n">
        <v>8705</v>
      </c>
      <c r="E31" t="n">
        <v>8376</v>
      </c>
      <c r="F31" t="inlineStr">
        <is>
          <t>-</t>
        </is>
      </c>
    </row>
    <row r="32">
      <c r="A32" s="5" t="inlineStr">
        <is>
          <t>Summe langfristiges Fremdkapital</t>
        </is>
      </c>
      <c r="B32" s="5" t="inlineStr">
        <is>
          <t>Long-Term Debt</t>
        </is>
      </c>
      <c r="C32" t="n">
        <v>3419</v>
      </c>
      <c r="D32" t="n">
        <v>3406</v>
      </c>
      <c r="E32" t="n">
        <v>4197</v>
      </c>
      <c r="F32" t="inlineStr">
        <is>
          <t>-</t>
        </is>
      </c>
    </row>
    <row r="33">
      <c r="A33" s="5" t="inlineStr">
        <is>
          <t>Summe Fremdkapital</t>
        </is>
      </c>
      <c r="B33" s="5" t="inlineStr">
        <is>
          <t>Total Liabilities</t>
        </is>
      </c>
      <c r="C33" t="n">
        <v>11762</v>
      </c>
      <c r="D33" t="n">
        <v>12111</v>
      </c>
      <c r="E33" t="n">
        <v>12573</v>
      </c>
      <c r="F33" t="inlineStr">
        <is>
          <t>-</t>
        </is>
      </c>
    </row>
    <row r="34">
      <c r="A34" s="5" t="inlineStr">
        <is>
          <t>Minderheitenanteil</t>
        </is>
      </c>
      <c r="B34" s="5" t="inlineStr">
        <is>
          <t>Minority Share</t>
        </is>
      </c>
      <c r="C34" t="n">
        <v>32</v>
      </c>
      <c r="D34" t="n">
        <v>41</v>
      </c>
      <c r="E34" t="n">
        <v>46</v>
      </c>
      <c r="F34" t="inlineStr">
        <is>
          <t>-</t>
        </is>
      </c>
    </row>
    <row r="35">
      <c r="A35" s="5" t="inlineStr">
        <is>
          <t>Summe Eigenkapital</t>
        </is>
      </c>
      <c r="B35" s="5" t="inlineStr">
        <is>
          <t>Equity</t>
        </is>
      </c>
      <c r="C35" t="n">
        <v>2703</v>
      </c>
      <c r="D35" t="n">
        <v>3089</v>
      </c>
      <c r="E35" t="n">
        <v>3161</v>
      </c>
      <c r="F35" t="inlineStr">
        <is>
          <t>-</t>
        </is>
      </c>
    </row>
    <row r="36">
      <c r="A36" s="5" t="inlineStr">
        <is>
          <t>Summe Passiva</t>
        </is>
      </c>
      <c r="B36" s="5" t="inlineStr">
        <is>
          <t>Liabilities &amp; Shareholder Equity</t>
        </is>
      </c>
      <c r="C36" t="n">
        <v>14497</v>
      </c>
      <c r="D36" t="n">
        <v>15242</v>
      </c>
      <c r="E36" t="n">
        <v>15779</v>
      </c>
      <c r="F36" t="inlineStr">
        <is>
          <t>-</t>
        </is>
      </c>
    </row>
    <row r="37">
      <c r="A37" s="5" t="inlineStr">
        <is>
          <t>Mio.Aktien im Umlauf</t>
        </is>
      </c>
      <c r="B37" s="5" t="inlineStr">
        <is>
          <t>Million shares outstanding</t>
        </is>
      </c>
      <c r="C37" t="n">
        <v>363.1</v>
      </c>
      <c r="D37" t="n">
        <v>363.1</v>
      </c>
      <c r="E37" t="n">
        <v>363.1</v>
      </c>
      <c r="F37" t="inlineStr">
        <is>
          <t>-</t>
        </is>
      </c>
    </row>
    <row r="38">
      <c r="A38" s="5" t="inlineStr">
        <is>
          <t>Mio.Aktien im Umlauf</t>
        </is>
      </c>
      <c r="B38" s="5" t="inlineStr">
        <is>
          <t>Million shares outstanding</t>
        </is>
      </c>
      <c r="C38" t="n">
        <v>360.12</v>
      </c>
      <c r="D38" t="n">
        <v>360.12</v>
      </c>
      <c r="E38" t="n">
        <v>360.12</v>
      </c>
      <c r="F38" t="inlineStr">
        <is>
          <t>-</t>
        </is>
      </c>
    </row>
    <row r="39">
      <c r="A39" s="5" t="inlineStr">
        <is>
          <t>Gezeichnetes Kapital (in Mio.)</t>
        </is>
      </c>
      <c r="B39" s="5" t="inlineStr">
        <is>
          <t>Subscribed Capital in M</t>
        </is>
      </c>
      <c r="C39" t="n">
        <v>363.1</v>
      </c>
      <c r="D39" t="n">
        <v>363.1</v>
      </c>
      <c r="E39" t="n">
        <v>363.1</v>
      </c>
      <c r="F39" t="inlineStr">
        <is>
          <t>-</t>
        </is>
      </c>
    </row>
    <row r="40">
      <c r="A40" s="5" t="inlineStr">
        <is>
          <t>Ergebnis je Aktie (brutto)</t>
        </is>
      </c>
      <c r="B40" s="5" t="inlineStr">
        <is>
          <t>Earnings per share</t>
        </is>
      </c>
      <c r="C40" t="n">
        <v>1.95</v>
      </c>
      <c r="D40" t="n">
        <v>1.91</v>
      </c>
      <c r="E40" t="n">
        <v>1.79</v>
      </c>
      <c r="F40" t="inlineStr">
        <is>
          <t>-</t>
        </is>
      </c>
    </row>
    <row r="41">
      <c r="A41" s="5" t="inlineStr">
        <is>
          <t>Ergebnis je Aktie (unverwässert)</t>
        </is>
      </c>
      <c r="B41" s="5" t="inlineStr">
        <is>
          <t>Basic Earnings per share</t>
        </is>
      </c>
      <c r="C41" t="n">
        <v>-0.35</v>
      </c>
      <c r="D41" t="n">
        <v>0.95</v>
      </c>
      <c r="E41" t="n">
        <v>0.89</v>
      </c>
      <c r="F41" t="n">
        <v>1.39</v>
      </c>
    </row>
    <row r="42">
      <c r="A42" s="5" t="inlineStr">
        <is>
          <t>Ergebnis je Aktie (verwässert)</t>
        </is>
      </c>
      <c r="B42" s="5" t="inlineStr">
        <is>
          <t>Diluted Earnings per share</t>
        </is>
      </c>
      <c r="C42" t="n">
        <v>-0.35</v>
      </c>
      <c r="D42" t="n">
        <v>0.95</v>
      </c>
      <c r="E42" t="n">
        <v>0.89</v>
      </c>
      <c r="F42" t="n">
        <v>1.39</v>
      </c>
    </row>
    <row r="43">
      <c r="A43" s="5" t="inlineStr">
        <is>
          <t>Dividende je Aktie</t>
        </is>
      </c>
      <c r="B43" s="5" t="inlineStr">
        <is>
          <t>Dividend per share</t>
        </is>
      </c>
      <c r="C43" t="n">
        <v>0.7</v>
      </c>
      <c r="D43" t="n">
        <v>0.7</v>
      </c>
      <c r="E43" t="n">
        <v>0.7</v>
      </c>
      <c r="F43" t="inlineStr">
        <is>
          <t>-</t>
        </is>
      </c>
    </row>
    <row r="44">
      <c r="A44" s="5" t="inlineStr">
        <is>
          <t>Dividendenausschüttung in Mio</t>
        </is>
      </c>
      <c r="B44" s="5" t="inlineStr">
        <is>
          <t>Dividend Payment in M</t>
        </is>
      </c>
      <c r="C44" t="n">
        <v>254.2</v>
      </c>
      <c r="D44" t="n">
        <v>254</v>
      </c>
      <c r="E44" t="n">
        <v>254</v>
      </c>
      <c r="F44" t="inlineStr">
        <is>
          <t>-</t>
        </is>
      </c>
    </row>
    <row r="45">
      <c r="A45" s="5" t="inlineStr">
        <is>
          <t>Umsatz</t>
        </is>
      </c>
      <c r="B45" s="5" t="inlineStr">
        <is>
          <t>Revenue</t>
        </is>
      </c>
      <c r="C45" t="n">
        <v>74.59</v>
      </c>
      <c r="D45" t="n">
        <v>100.62</v>
      </c>
      <c r="E45" t="n">
        <v>102.29</v>
      </c>
      <c r="F45" t="inlineStr">
        <is>
          <t>-</t>
        </is>
      </c>
    </row>
    <row r="46">
      <c r="A46" s="5" t="inlineStr">
        <is>
          <t>Buchwert je Aktie</t>
        </is>
      </c>
      <c r="B46" s="5" t="inlineStr">
        <is>
          <t>Book value per share</t>
        </is>
      </c>
      <c r="C46" t="n">
        <v>7.53</v>
      </c>
      <c r="D46" t="n">
        <v>8.619999999999999</v>
      </c>
      <c r="E46" t="n">
        <v>8.83</v>
      </c>
      <c r="F46" t="inlineStr">
        <is>
          <t>-</t>
        </is>
      </c>
    </row>
    <row r="47">
      <c r="A47" s="5" t="inlineStr">
        <is>
          <t>Cashflow je Aktie</t>
        </is>
      </c>
      <c r="B47" s="5" t="inlineStr">
        <is>
          <t>Cashflow per share</t>
        </is>
      </c>
      <c r="C47" t="n">
        <v>2.62</v>
      </c>
      <c r="D47" t="n">
        <v>2.49</v>
      </c>
      <c r="E47" t="n">
        <v>2.83</v>
      </c>
      <c r="F47" t="inlineStr">
        <is>
          <t>-</t>
        </is>
      </c>
    </row>
    <row r="48">
      <c r="A48" s="5" t="inlineStr">
        <is>
          <t>Bilanzsumme je Aktie</t>
        </is>
      </c>
      <c r="B48" s="5" t="inlineStr">
        <is>
          <t>Total assets per share</t>
        </is>
      </c>
      <c r="C48" t="n">
        <v>39.93</v>
      </c>
      <c r="D48" t="n">
        <v>41.98</v>
      </c>
      <c r="E48" t="n">
        <v>43.46</v>
      </c>
      <c r="F48" t="inlineStr">
        <is>
          <t>-</t>
        </is>
      </c>
    </row>
    <row r="49">
      <c r="A49" s="5" t="inlineStr">
        <is>
          <t>Personal am Ende des Jahres</t>
        </is>
      </c>
      <c r="B49" s="5" t="inlineStr">
        <is>
          <t>Staff at the end of year</t>
        </is>
      </c>
      <c r="C49" t="n">
        <v>101654</v>
      </c>
      <c r="D49" t="n">
        <v>152426</v>
      </c>
      <c r="E49" t="n">
        <v>155082</v>
      </c>
      <c r="F49" t="n">
        <v>156852</v>
      </c>
    </row>
    <row r="50">
      <c r="A50" s="5" t="inlineStr">
        <is>
          <t>Personalaufwand in Mio. EUR</t>
        </is>
      </c>
      <c r="B50" s="5" t="inlineStr">
        <is>
          <t>Personnel expenses in M</t>
        </is>
      </c>
      <c r="C50" t="n">
        <v>2816</v>
      </c>
      <c r="D50" t="n">
        <v>2894</v>
      </c>
      <c r="E50" t="n">
        <v>4016</v>
      </c>
      <c r="F50" t="n">
        <v>4233</v>
      </c>
    </row>
    <row r="51">
      <c r="A51" s="5" t="inlineStr">
        <is>
          <t>Aufwand je Mitarbeiter in EUR</t>
        </is>
      </c>
      <c r="B51" s="5" t="inlineStr">
        <is>
          <t>Effort per employee</t>
        </is>
      </c>
      <c r="C51" t="n">
        <v>27702</v>
      </c>
      <c r="D51" t="n">
        <v>18986</v>
      </c>
      <c r="E51" t="n">
        <v>25896</v>
      </c>
      <c r="F51" t="n">
        <v>26987</v>
      </c>
    </row>
    <row r="52">
      <c r="A52" s="5" t="inlineStr">
        <is>
          <t>Umsatz je Aktie</t>
        </is>
      </c>
      <c r="B52" s="5" t="inlineStr">
        <is>
          <t>Revenue per share</t>
        </is>
      </c>
      <c r="C52" t="n">
        <v>266414</v>
      </c>
      <c r="D52" t="n">
        <v>239684</v>
      </c>
      <c r="E52" t="n">
        <v>239486</v>
      </c>
      <c r="F52" t="inlineStr">
        <is>
          <t>-</t>
        </is>
      </c>
    </row>
    <row r="53">
      <c r="A53" s="5" t="inlineStr">
        <is>
          <t>Bruttoergebnis je Mitarbeiter in EUR</t>
        </is>
      </c>
      <c r="B53" s="5" t="inlineStr">
        <is>
          <t>Gross Profit per employee</t>
        </is>
      </c>
      <c r="C53" t="inlineStr">
        <is>
          <t>-</t>
        </is>
      </c>
      <c r="D53" t="inlineStr">
        <is>
          <t>-</t>
        </is>
      </c>
      <c r="E53" t="inlineStr">
        <is>
          <t>-</t>
        </is>
      </c>
      <c r="F53" t="inlineStr">
        <is>
          <t>-</t>
        </is>
      </c>
    </row>
    <row r="54">
      <c r="A54" s="5" t="inlineStr">
        <is>
          <t>Gewinn je Mitarbeiter in EUR</t>
        </is>
      </c>
      <c r="B54" s="5" t="inlineStr">
        <is>
          <t>Earnings per employee</t>
        </is>
      </c>
      <c r="C54" t="n">
        <v>-1240</v>
      </c>
      <c r="D54" t="n">
        <v>2257</v>
      </c>
      <c r="E54" t="n">
        <v>2096</v>
      </c>
      <c r="F54" t="inlineStr">
        <is>
          <t>-</t>
        </is>
      </c>
    </row>
    <row r="55">
      <c r="A55" s="5" t="inlineStr">
        <is>
          <t>KGV (Kurs/Gewinn)</t>
        </is>
      </c>
      <c r="B55" s="5" t="inlineStr">
        <is>
          <t>PE (price/earnings)</t>
        </is>
      </c>
      <c r="C55" t="inlineStr">
        <is>
          <t>-</t>
        </is>
      </c>
      <c r="D55" t="n">
        <v>14.1</v>
      </c>
      <c r="E55" t="n">
        <v>20.1</v>
      </c>
      <c r="F55" t="inlineStr">
        <is>
          <t>-</t>
        </is>
      </c>
    </row>
    <row r="56">
      <c r="A56" s="5" t="inlineStr">
        <is>
          <t>KUV (Kurs/Umsatz)</t>
        </is>
      </c>
      <c r="B56" s="5" t="inlineStr">
        <is>
          <t>PS (price/sales)</t>
        </is>
      </c>
      <c r="C56" t="n">
        <v>0.2</v>
      </c>
      <c r="D56" t="n">
        <v>0.13</v>
      </c>
      <c r="E56" t="n">
        <v>0.17</v>
      </c>
      <c r="F56" t="inlineStr">
        <is>
          <t>-</t>
        </is>
      </c>
    </row>
    <row r="57">
      <c r="A57" s="5" t="inlineStr">
        <is>
          <t>KBV (Kurs/Buchwert)</t>
        </is>
      </c>
      <c r="B57" s="5" t="inlineStr">
        <is>
          <t>PB (price/book value)</t>
        </is>
      </c>
      <c r="C57" t="n">
        <v>1.95</v>
      </c>
      <c r="D57" t="n">
        <v>1.58</v>
      </c>
      <c r="E57" t="n">
        <v>2.06</v>
      </c>
      <c r="F57" t="inlineStr">
        <is>
          <t>-</t>
        </is>
      </c>
    </row>
    <row r="58">
      <c r="A58" s="5" t="inlineStr">
        <is>
          <t>KCV (Kurs/Cashflow)</t>
        </is>
      </c>
      <c r="B58" s="5" t="inlineStr">
        <is>
          <t>PC (price/cashflow)</t>
        </is>
      </c>
      <c r="C58" t="n">
        <v>5.54</v>
      </c>
      <c r="D58" t="n">
        <v>5.39</v>
      </c>
      <c r="E58" t="n">
        <v>6.33</v>
      </c>
      <c r="F58" t="inlineStr">
        <is>
          <t>-</t>
        </is>
      </c>
    </row>
    <row r="59">
      <c r="A59" s="5" t="inlineStr">
        <is>
          <t>Dividendenrendite in %</t>
        </is>
      </c>
      <c r="B59" s="5" t="inlineStr">
        <is>
          <t>Dividend Yield in %</t>
        </is>
      </c>
      <c r="C59" t="n">
        <v>4.81</v>
      </c>
      <c r="D59" t="n">
        <v>5.21</v>
      </c>
      <c r="E59" t="n">
        <v>3.91</v>
      </c>
      <c r="F59" t="inlineStr">
        <is>
          <t>-</t>
        </is>
      </c>
    </row>
    <row r="60">
      <c r="A60" s="5" t="inlineStr">
        <is>
          <t>Gewinnrendite in %</t>
        </is>
      </c>
      <c r="B60" s="5" t="inlineStr">
        <is>
          <t>Return on profit in %</t>
        </is>
      </c>
      <c r="C60" t="n">
        <v>-2.4</v>
      </c>
      <c r="D60" t="n">
        <v>7.1</v>
      </c>
      <c r="E60" t="n">
        <v>5</v>
      </c>
      <c r="F60" t="inlineStr">
        <is>
          <t>-</t>
        </is>
      </c>
    </row>
    <row r="61">
      <c r="A61" s="5" t="inlineStr">
        <is>
          <t>Eigenkapitalrendite in %</t>
        </is>
      </c>
      <c r="B61" s="5" t="inlineStr">
        <is>
          <t>Return on Equity in %</t>
        </is>
      </c>
      <c r="C61" t="n">
        <v>-4.61</v>
      </c>
      <c r="D61" t="n">
        <v>10.99</v>
      </c>
      <c r="E61" t="n">
        <v>10.13</v>
      </c>
      <c r="F61" t="inlineStr">
        <is>
          <t>-</t>
        </is>
      </c>
    </row>
    <row r="62">
      <c r="A62" s="5" t="inlineStr">
        <is>
          <t>Umsatzrendite in %</t>
        </is>
      </c>
      <c r="B62" s="5" t="inlineStr">
        <is>
          <t>Return on sales in %</t>
        </is>
      </c>
      <c r="C62" t="n">
        <v>-0.47</v>
      </c>
      <c r="D62" t="n">
        <v>0.9399999999999999</v>
      </c>
      <c r="E62" t="n">
        <v>0.88</v>
      </c>
      <c r="F62" t="inlineStr">
        <is>
          <t>-</t>
        </is>
      </c>
    </row>
    <row r="63">
      <c r="A63" s="5" t="inlineStr">
        <is>
          <t>Gesamtkapitalrendite in %</t>
        </is>
      </c>
      <c r="B63" s="5" t="inlineStr">
        <is>
          <t>Total Return on Investment in %</t>
        </is>
      </c>
      <c r="C63" t="n">
        <v>0.15</v>
      </c>
      <c r="D63" t="n">
        <v>3.33</v>
      </c>
      <c r="E63" t="n">
        <v>3.33</v>
      </c>
      <c r="F63" t="inlineStr">
        <is>
          <t>-</t>
        </is>
      </c>
    </row>
    <row r="64">
      <c r="A64" s="5" t="inlineStr">
        <is>
          <t>Return on Investment in %</t>
        </is>
      </c>
      <c r="B64" s="5" t="inlineStr">
        <is>
          <t>Return on Investment in %</t>
        </is>
      </c>
      <c r="C64" t="n">
        <v>-0.87</v>
      </c>
      <c r="D64" t="n">
        <v>2.26</v>
      </c>
      <c r="E64" t="n">
        <v>2.06</v>
      </c>
      <c r="F64" t="inlineStr">
        <is>
          <t>-</t>
        </is>
      </c>
    </row>
    <row r="65">
      <c r="A65" s="5" t="inlineStr">
        <is>
          <t>Arbeitsintensität in %</t>
        </is>
      </c>
      <c r="B65" s="5" t="inlineStr">
        <is>
          <t>Work Intensity in %</t>
        </is>
      </c>
      <c r="C65" t="n">
        <v>53.54</v>
      </c>
      <c r="D65" t="n">
        <v>50.54</v>
      </c>
      <c r="E65" t="n">
        <v>41.54</v>
      </c>
      <c r="F65" t="inlineStr">
        <is>
          <t>-</t>
        </is>
      </c>
    </row>
    <row r="66">
      <c r="A66" s="5" t="inlineStr">
        <is>
          <t>Eigenkapitalquote in %</t>
        </is>
      </c>
      <c r="B66" s="5" t="inlineStr">
        <is>
          <t>Equity Ratio in %</t>
        </is>
      </c>
      <c r="C66" t="n">
        <v>18.87</v>
      </c>
      <c r="D66" t="n">
        <v>20.54</v>
      </c>
      <c r="E66" t="n">
        <v>20.32</v>
      </c>
      <c r="F66" t="inlineStr">
        <is>
          <t>-</t>
        </is>
      </c>
    </row>
    <row r="67">
      <c r="A67" s="5" t="inlineStr">
        <is>
          <t>Fremdkapitalquote in %</t>
        </is>
      </c>
      <c r="B67" s="5" t="inlineStr">
        <is>
          <t>Debt Ratio in %</t>
        </is>
      </c>
      <c r="C67" t="n">
        <v>81.13</v>
      </c>
      <c r="D67" t="n">
        <v>79.45999999999999</v>
      </c>
      <c r="E67" t="n">
        <v>79.68000000000001</v>
      </c>
      <c r="F67" t="inlineStr">
        <is>
          <t>-</t>
        </is>
      </c>
    </row>
    <row r="68">
      <c r="A68" s="5" t="inlineStr">
        <is>
          <t>Verschuldungsgrad in %</t>
        </is>
      </c>
      <c r="B68" s="5" t="inlineStr">
        <is>
          <t>Finance Gearing in %</t>
        </is>
      </c>
      <c r="C68" t="n">
        <v>430.05</v>
      </c>
      <c r="D68" t="n">
        <v>386.96</v>
      </c>
      <c r="E68" t="n">
        <v>392.02</v>
      </c>
      <c r="F68" t="inlineStr">
        <is>
          <t>-</t>
        </is>
      </c>
    </row>
    <row r="69">
      <c r="A69" s="5" t="inlineStr"/>
      <c r="B69" s="5" t="inlineStr"/>
    </row>
    <row r="70">
      <c r="A70" s="5" t="inlineStr">
        <is>
          <t>Kurzfristige Vermögensquote in %</t>
        </is>
      </c>
      <c r="B70" s="5" t="inlineStr">
        <is>
          <t>Current Assets Ratio in %</t>
        </is>
      </c>
      <c r="C70" t="n">
        <v>53.54</v>
      </c>
      <c r="D70" t="n">
        <v>50.54</v>
      </c>
      <c r="E70" t="n">
        <v>41.54</v>
      </c>
    </row>
    <row r="71">
      <c r="A71" s="5" t="inlineStr">
        <is>
          <t>Nettogewinn Marge in %</t>
        </is>
      </c>
      <c r="B71" s="5" t="inlineStr">
        <is>
          <t>Net Profit Marge in %</t>
        </is>
      </c>
      <c r="C71" t="n">
        <v>-168.92</v>
      </c>
      <c r="D71" t="n">
        <v>341.88</v>
      </c>
      <c r="E71" t="n">
        <v>317.72</v>
      </c>
    </row>
    <row r="72">
      <c r="A72" s="5" t="inlineStr">
        <is>
          <t>Operative Ergebnis Marge in %</t>
        </is>
      </c>
      <c r="B72" s="5" t="inlineStr">
        <is>
          <t>EBIT Marge in %</t>
        </is>
      </c>
      <c r="C72" t="n">
        <v>1110.07</v>
      </c>
      <c r="D72" t="n">
        <v>817.9299999999999</v>
      </c>
      <c r="E72" t="n">
        <v>832.9299999999999</v>
      </c>
    </row>
    <row r="73">
      <c r="A73" s="5" t="inlineStr">
        <is>
          <t>Vermögensumsschlag in %</t>
        </is>
      </c>
      <c r="B73" s="5" t="inlineStr">
        <is>
          <t>Asset Turnover in %</t>
        </is>
      </c>
      <c r="C73" t="n">
        <v>0.51</v>
      </c>
      <c r="D73" t="n">
        <v>0.66</v>
      </c>
      <c r="E73" t="n">
        <v>0.65</v>
      </c>
    </row>
    <row r="74">
      <c r="A74" s="5" t="inlineStr">
        <is>
          <t>Langfristige Vermögensquote in %</t>
        </is>
      </c>
      <c r="B74" s="5" t="inlineStr">
        <is>
          <t>Non-Current Assets Ratio in %</t>
        </is>
      </c>
      <c r="C74" t="n">
        <v>46.46</v>
      </c>
      <c r="D74" t="n">
        <v>49.46</v>
      </c>
      <c r="E74" t="n">
        <v>58.46</v>
      </c>
    </row>
    <row r="75">
      <c r="A75" s="5" t="inlineStr">
        <is>
          <t>Gesamtkapitalrentabilität</t>
        </is>
      </c>
      <c r="B75" s="5" t="inlineStr">
        <is>
          <t>ROA Return on Assets in %</t>
        </is>
      </c>
      <c r="C75" t="n">
        <v>-0.87</v>
      </c>
      <c r="D75" t="n">
        <v>2.26</v>
      </c>
      <c r="E75" t="n">
        <v>2.06</v>
      </c>
    </row>
    <row r="76">
      <c r="A76" s="5" t="inlineStr">
        <is>
          <t>Ertrag des eingesetzten Kapitals</t>
        </is>
      </c>
      <c r="B76" s="5" t="inlineStr">
        <is>
          <t>ROCE Return on Cap. Empl. in %</t>
        </is>
      </c>
      <c r="C76" t="n">
        <v>13.45</v>
      </c>
      <c r="D76" t="n">
        <v>12.59</v>
      </c>
      <c r="E76" t="n">
        <v>11.51</v>
      </c>
    </row>
    <row r="77">
      <c r="A77" s="5" t="inlineStr">
        <is>
          <t>Eigenkapital zu Anlagevermögen</t>
        </is>
      </c>
      <c r="B77" s="5" t="inlineStr">
        <is>
          <t>Equity to Fixed Assets in %</t>
        </is>
      </c>
      <c r="C77" t="n">
        <v>40.13</v>
      </c>
      <c r="D77" t="n">
        <v>40.97</v>
      </c>
      <c r="E77" t="n">
        <v>34.27</v>
      </c>
    </row>
    <row r="78">
      <c r="A78" s="5" t="inlineStr">
        <is>
          <t>Liquidität Dritten Grades</t>
        </is>
      </c>
      <c r="B78" s="5" t="inlineStr">
        <is>
          <t>Current Ratio in %</t>
        </is>
      </c>
      <c r="C78" t="n">
        <v>93.02</v>
      </c>
      <c r="D78" t="n">
        <v>88.48999999999999</v>
      </c>
      <c r="E78" t="n">
        <v>78.25</v>
      </c>
    </row>
    <row r="79">
      <c r="A79" s="5" t="inlineStr">
        <is>
          <t>Operativer Cashflow</t>
        </is>
      </c>
      <c r="B79" s="5" t="inlineStr">
        <is>
          <t>Operating Cashflow in M</t>
        </is>
      </c>
      <c r="C79" t="n">
        <v>1995.0648</v>
      </c>
      <c r="D79" t="n">
        <v>1941.0468</v>
      </c>
      <c r="E79" t="n">
        <v>2279.5596</v>
      </c>
    </row>
    <row r="80">
      <c r="A80" s="5" t="inlineStr">
        <is>
          <t>Aktienrückkauf</t>
        </is>
      </c>
      <c r="B80" s="5" t="inlineStr">
        <is>
          <t>Share Buyback in M</t>
        </is>
      </c>
      <c r="C80" t="n">
        <v>0</v>
      </c>
      <c r="D80" t="n">
        <v>0</v>
      </c>
      <c r="E80" t="inlineStr">
        <is>
          <t>-</t>
        </is>
      </c>
    </row>
    <row r="81">
      <c r="A81" s="5" t="inlineStr">
        <is>
          <t>Umsatzwachstum 1J in %</t>
        </is>
      </c>
      <c r="B81" s="5" t="inlineStr">
        <is>
          <t>Revenue Growth 1Y in %</t>
        </is>
      </c>
      <c r="C81" t="n">
        <v>-25.87</v>
      </c>
      <c r="D81" t="n">
        <v>-1.63</v>
      </c>
      <c r="E81" t="inlineStr">
        <is>
          <t>-</t>
        </is>
      </c>
    </row>
    <row r="82">
      <c r="A82" s="5" t="inlineStr">
        <is>
          <t>Umsatzwachstum 3J in %</t>
        </is>
      </c>
      <c r="B82" s="5" t="inlineStr">
        <is>
          <t>Revenue Growth 3Y in %</t>
        </is>
      </c>
      <c r="C82" t="inlineStr">
        <is>
          <t>-</t>
        </is>
      </c>
      <c r="D82" t="inlineStr">
        <is>
          <t>-</t>
        </is>
      </c>
      <c r="E82" t="inlineStr">
        <is>
          <t>-</t>
        </is>
      </c>
    </row>
    <row r="83">
      <c r="A83" s="5" t="inlineStr">
        <is>
          <t>Umsatzwachstum 5J in %</t>
        </is>
      </c>
      <c r="B83" s="5" t="inlineStr">
        <is>
          <t>Revenue Growth 5Y in %</t>
        </is>
      </c>
      <c r="C83" t="inlineStr">
        <is>
          <t>-</t>
        </is>
      </c>
      <c r="D83" t="inlineStr">
        <is>
          <t>-</t>
        </is>
      </c>
      <c r="E83" t="inlineStr">
        <is>
          <t>-</t>
        </is>
      </c>
    </row>
    <row r="84">
      <c r="A84" s="5" t="inlineStr">
        <is>
          <t>Umsatzwachstum 10J in %</t>
        </is>
      </c>
      <c r="B84" s="5" t="inlineStr">
        <is>
          <t>Revenue Growth 10Y in %</t>
        </is>
      </c>
      <c r="C84" t="inlineStr">
        <is>
          <t>-</t>
        </is>
      </c>
      <c r="D84" t="inlineStr">
        <is>
          <t>-</t>
        </is>
      </c>
      <c r="E84" t="inlineStr">
        <is>
          <t>-</t>
        </is>
      </c>
    </row>
    <row r="85">
      <c r="A85" s="5" t="inlineStr">
        <is>
          <t>Gewinnwachstum 1J in %</t>
        </is>
      </c>
      <c r="B85" s="5" t="inlineStr">
        <is>
          <t>Earnings Growth 1Y in %</t>
        </is>
      </c>
      <c r="C85" t="n">
        <v>-136.63</v>
      </c>
      <c r="D85" t="n">
        <v>5.85</v>
      </c>
      <c r="E85" t="inlineStr">
        <is>
          <t>-</t>
        </is>
      </c>
    </row>
    <row r="86">
      <c r="A86" s="5" t="inlineStr">
        <is>
          <t>Gewinnwachstum 3J in %</t>
        </is>
      </c>
      <c r="B86" s="5" t="inlineStr">
        <is>
          <t>Earnings Growth 3Y in %</t>
        </is>
      </c>
      <c r="C86" t="inlineStr">
        <is>
          <t>-</t>
        </is>
      </c>
      <c r="D86" t="inlineStr">
        <is>
          <t>-</t>
        </is>
      </c>
      <c r="E86" t="inlineStr">
        <is>
          <t>-</t>
        </is>
      </c>
    </row>
    <row r="87">
      <c r="A87" s="5" t="inlineStr">
        <is>
          <t>Gewinnwachstum 5J in %</t>
        </is>
      </c>
      <c r="B87" s="5" t="inlineStr">
        <is>
          <t>Earnings Growth 5Y in %</t>
        </is>
      </c>
      <c r="C87" t="inlineStr">
        <is>
          <t>-</t>
        </is>
      </c>
      <c r="D87" t="inlineStr">
        <is>
          <t>-</t>
        </is>
      </c>
      <c r="E87" t="inlineStr">
        <is>
          <t>-</t>
        </is>
      </c>
    </row>
    <row r="88">
      <c r="A88" s="5" t="inlineStr">
        <is>
          <t>Gewinnwachstum 10J in %</t>
        </is>
      </c>
      <c r="B88" s="5" t="inlineStr">
        <is>
          <t>Earnings Growth 10Y in %</t>
        </is>
      </c>
      <c r="C88" t="inlineStr">
        <is>
          <t>-</t>
        </is>
      </c>
      <c r="D88" t="inlineStr">
        <is>
          <t>-</t>
        </is>
      </c>
      <c r="E88" t="inlineStr">
        <is>
          <t>-</t>
        </is>
      </c>
    </row>
    <row r="89">
      <c r="A89" s="5" t="inlineStr">
        <is>
          <t>PEG Ratio</t>
        </is>
      </c>
      <c r="B89" s="5" t="inlineStr">
        <is>
          <t>KGW Kurs/Gewinn/Wachstum</t>
        </is>
      </c>
      <c r="C89" t="inlineStr">
        <is>
          <t>-</t>
        </is>
      </c>
      <c r="D89" t="inlineStr">
        <is>
          <t>-</t>
        </is>
      </c>
      <c r="E89" t="inlineStr">
        <is>
          <t>-</t>
        </is>
      </c>
    </row>
    <row r="90">
      <c r="A90" s="5" t="inlineStr">
        <is>
          <t>EBIT-Wachstum 1J in %</t>
        </is>
      </c>
      <c r="B90" s="5" t="inlineStr">
        <is>
          <t>EBIT Growth 1Y in %</t>
        </is>
      </c>
      <c r="C90" t="n">
        <v>0.61</v>
      </c>
      <c r="D90" t="n">
        <v>-3.4</v>
      </c>
      <c r="E90" t="inlineStr">
        <is>
          <t>-</t>
        </is>
      </c>
    </row>
    <row r="91">
      <c r="A91" s="5" t="inlineStr">
        <is>
          <t>EBIT-Wachstum 3J in %</t>
        </is>
      </c>
      <c r="B91" s="5" t="inlineStr">
        <is>
          <t>EBIT Growth 3Y in %</t>
        </is>
      </c>
      <c r="C91" t="inlineStr">
        <is>
          <t>-</t>
        </is>
      </c>
      <c r="D91" t="inlineStr">
        <is>
          <t>-</t>
        </is>
      </c>
      <c r="E91" t="inlineStr">
        <is>
          <t>-</t>
        </is>
      </c>
    </row>
    <row r="92">
      <c r="A92" s="5" t="inlineStr">
        <is>
          <t>EBIT-Wachstum 5J in %</t>
        </is>
      </c>
      <c r="B92" s="5" t="inlineStr">
        <is>
          <t>EBIT Growth 5Y in %</t>
        </is>
      </c>
      <c r="C92" t="inlineStr">
        <is>
          <t>-</t>
        </is>
      </c>
      <c r="D92" t="inlineStr">
        <is>
          <t>-</t>
        </is>
      </c>
      <c r="E92" t="inlineStr">
        <is>
          <t>-</t>
        </is>
      </c>
    </row>
    <row r="93">
      <c r="A93" s="5" t="inlineStr">
        <is>
          <t>EBIT-Wachstum 10J in %</t>
        </is>
      </c>
      <c r="B93" s="5" t="inlineStr">
        <is>
          <t>EBIT Growth 10Y in %</t>
        </is>
      </c>
      <c r="C93" t="inlineStr">
        <is>
          <t>-</t>
        </is>
      </c>
      <c r="D93" t="inlineStr">
        <is>
          <t>-</t>
        </is>
      </c>
      <c r="E93" t="inlineStr">
        <is>
          <t>-</t>
        </is>
      </c>
    </row>
    <row r="94">
      <c r="A94" s="5" t="inlineStr">
        <is>
          <t>Op.Cashflow Wachstum 1J in %</t>
        </is>
      </c>
      <c r="B94" s="5" t="inlineStr">
        <is>
          <t>Op.Cashflow Wachstum 1Y in %</t>
        </is>
      </c>
      <c r="C94" t="n">
        <v>2.78</v>
      </c>
      <c r="D94" t="n">
        <v>-14.85</v>
      </c>
      <c r="E94" t="inlineStr">
        <is>
          <t>-</t>
        </is>
      </c>
    </row>
    <row r="95">
      <c r="A95" s="5" t="inlineStr">
        <is>
          <t>Op.Cashflow Wachstum 3J in %</t>
        </is>
      </c>
      <c r="B95" s="5" t="inlineStr">
        <is>
          <t>Op.Cashflow Wachstum 3Y in %</t>
        </is>
      </c>
      <c r="C95" t="inlineStr">
        <is>
          <t>-</t>
        </is>
      </c>
      <c r="D95" t="inlineStr">
        <is>
          <t>-</t>
        </is>
      </c>
      <c r="E95" t="inlineStr">
        <is>
          <t>-</t>
        </is>
      </c>
    </row>
    <row r="96">
      <c r="A96" s="5" t="inlineStr">
        <is>
          <t>Op.Cashflow Wachstum 5J in %</t>
        </is>
      </c>
      <c r="B96" s="5" t="inlineStr">
        <is>
          <t>Op.Cashflow Wachstum 5Y in %</t>
        </is>
      </c>
      <c r="C96" t="inlineStr">
        <is>
          <t>-</t>
        </is>
      </c>
      <c r="D96" t="inlineStr">
        <is>
          <t>-</t>
        </is>
      </c>
      <c r="E96" t="inlineStr">
        <is>
          <t>-</t>
        </is>
      </c>
    </row>
    <row r="97">
      <c r="A97" s="5" t="inlineStr">
        <is>
          <t>Op.Cashflow Wachstum 10J in %</t>
        </is>
      </c>
      <c r="B97" s="5" t="inlineStr">
        <is>
          <t>Op.Cashflow Wachstum 10Y in %</t>
        </is>
      </c>
      <c r="C97" t="inlineStr">
        <is>
          <t>-</t>
        </is>
      </c>
      <c r="D97" t="inlineStr">
        <is>
          <t>-</t>
        </is>
      </c>
      <c r="E97" t="inlineStr">
        <is>
          <t>-</t>
        </is>
      </c>
    </row>
    <row r="98">
      <c r="A98" s="5" t="inlineStr">
        <is>
          <t>Working Capital in Mio</t>
        </is>
      </c>
      <c r="B98" s="5" t="inlineStr">
        <is>
          <t>Working Capital in M</t>
        </is>
      </c>
      <c r="C98" t="n">
        <v>-582</v>
      </c>
      <c r="D98" t="n">
        <v>-1002</v>
      </c>
      <c r="E98" t="n">
        <v>-1822</v>
      </c>
      <c r="F98" t="inlineStr">
        <is>
          <t>-</t>
        </is>
      </c>
    </row>
  </sheetData>
  <pageMargins bottom="1" footer="0.5" header="0.5" left="0.75" right="0.75" top="1"/>
</worksheet>
</file>

<file path=xl/worksheets/sheet38.xml><?xml version="1.0" encoding="utf-8"?>
<worksheet xmlns="http://schemas.openxmlformats.org/spreadsheetml/2006/main">
  <sheetPr>
    <outlinePr summaryBelow="1" summaryRight="1"/>
    <pageSetUpPr/>
  </sheetPr>
  <dimension ref="A1:W95"/>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1"/>
    <col customWidth="1" max="14" min="14" width="21"/>
    <col customWidth="1" max="15" min="15" width="10"/>
    <col customWidth="1" max="16" min="16" width="20"/>
    <col customWidth="1" max="17" min="17" width="21"/>
    <col customWidth="1" max="18" min="18" width="21"/>
    <col customWidth="1" max="19" min="19" width="20"/>
    <col customWidth="1" max="20" min="20" width="10"/>
    <col customWidth="1" max="21" min="21" width="21"/>
    <col customWidth="1" max="22" min="22" width="10"/>
    <col customWidth="1" max="23" min="23" width="10"/>
  </cols>
  <sheetData>
    <row r="1">
      <c r="A1" s="1" t="inlineStr">
        <is>
          <t xml:space="preserve">MORPHOSYS </t>
        </is>
      </c>
      <c r="B1" s="2" t="inlineStr">
        <is>
          <t>WKN: 663200  ISIN: DE0006632003  Symbol:MOR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1992</t>
        </is>
      </c>
      <c r="C4" s="5" t="inlineStr">
        <is>
          <t>Telefon / Phone</t>
        </is>
      </c>
      <c r="D4" s="5" t="inlineStr"/>
      <c r="E4" t="inlineStr">
        <is>
          <t>+49-89-89927-0</t>
        </is>
      </c>
      <c r="G4" t="inlineStr">
        <is>
          <t>18.03.2020</t>
        </is>
      </c>
      <c r="H4" t="inlineStr">
        <is>
          <t>Publication Of Annual Report</t>
        </is>
      </c>
      <c r="J4" t="inlineStr">
        <is>
          <t>Vorstand und Aufsichtsrat</t>
        </is>
      </c>
      <c r="L4" t="inlineStr">
        <is>
          <t>2,00%</t>
        </is>
      </c>
    </row>
    <row r="5">
      <c r="A5" s="5" t="inlineStr">
        <is>
          <t>Ticker</t>
        </is>
      </c>
      <c r="B5" t="inlineStr">
        <is>
          <t>MOR</t>
        </is>
      </c>
      <c r="C5" s="5" t="inlineStr">
        <is>
          <t>Fax</t>
        </is>
      </c>
      <c r="D5" s="5" t="inlineStr"/>
      <c r="E5" t="inlineStr">
        <is>
          <t>+49-89-89927-222</t>
        </is>
      </c>
      <c r="G5" t="inlineStr">
        <is>
          <t>06.05.2020</t>
        </is>
      </c>
      <c r="H5" t="inlineStr">
        <is>
          <t>Result Q1</t>
        </is>
      </c>
      <c r="J5" t="inlineStr">
        <is>
          <t>BlackRock, Inc.</t>
        </is>
      </c>
      <c r="L5" t="inlineStr">
        <is>
          <t>6,93%</t>
        </is>
      </c>
    </row>
    <row r="6">
      <c r="A6" s="5" t="inlineStr">
        <is>
          <t>Gelistet Seit / Listed Since</t>
        </is>
      </c>
      <c r="B6" t="inlineStr">
        <is>
          <t>09.03.1999</t>
        </is>
      </c>
      <c r="C6" s="5" t="inlineStr">
        <is>
          <t>Internet</t>
        </is>
      </c>
      <c r="D6" s="5" t="inlineStr"/>
      <c r="E6" t="inlineStr">
        <is>
          <t>http://www.morphosys.de</t>
        </is>
      </c>
      <c r="G6" t="inlineStr">
        <is>
          <t>27.05.2020</t>
        </is>
      </c>
      <c r="H6" t="inlineStr">
        <is>
          <t>Annual General Meeting</t>
        </is>
      </c>
      <c r="J6" t="inlineStr">
        <is>
          <t>Templeton Funds Trust</t>
        </is>
      </c>
      <c r="L6" t="inlineStr">
        <is>
          <t>2,85%</t>
        </is>
      </c>
    </row>
    <row r="7">
      <c r="A7" s="5" t="inlineStr">
        <is>
          <t>Nominalwert / Nominal Value</t>
        </is>
      </c>
      <c r="B7" t="inlineStr">
        <is>
          <t>-</t>
        </is>
      </c>
      <c r="C7" s="5" t="inlineStr">
        <is>
          <t>E-Mail</t>
        </is>
      </c>
      <c r="D7" s="5" t="inlineStr"/>
      <c r="E7" t="inlineStr">
        <is>
          <t>info@morphosys.de</t>
        </is>
      </c>
      <c r="G7" t="inlineStr">
        <is>
          <t>05.08.2020</t>
        </is>
      </c>
      <c r="H7" t="inlineStr">
        <is>
          <t>Score Half Year</t>
        </is>
      </c>
      <c r="J7" t="inlineStr">
        <is>
          <t>Mark N. Lampert</t>
        </is>
      </c>
      <c r="L7" t="inlineStr">
        <is>
          <t>2,33%</t>
        </is>
      </c>
    </row>
    <row r="8">
      <c r="A8" s="5" t="inlineStr">
        <is>
          <t>Land / Country</t>
        </is>
      </c>
      <c r="B8" t="inlineStr">
        <is>
          <t>Deutschland</t>
        </is>
      </c>
      <c r="C8" s="5" t="inlineStr">
        <is>
          <t>Inv. Relations Telefon / Phone</t>
        </is>
      </c>
      <c r="D8" s="5" t="inlineStr"/>
      <c r="E8" t="inlineStr">
        <is>
          <t>+49-89-89927-365</t>
        </is>
      </c>
      <c r="G8" t="inlineStr">
        <is>
          <t>11.11.2020</t>
        </is>
      </c>
      <c r="H8" t="inlineStr">
        <is>
          <t>Q3 Earnings</t>
        </is>
      </c>
      <c r="J8" t="inlineStr">
        <is>
          <t>OppenheimerFunds, Inc.</t>
        </is>
      </c>
      <c r="L8" t="inlineStr">
        <is>
          <t>2,86%</t>
        </is>
      </c>
    </row>
    <row r="9">
      <c r="A9" s="5" t="inlineStr">
        <is>
          <t>Währung / Currency</t>
        </is>
      </c>
      <c r="B9" t="inlineStr">
        <is>
          <t>EUR</t>
        </is>
      </c>
      <c r="C9" s="5" t="inlineStr">
        <is>
          <t>Inv. Relations E-Mail</t>
        </is>
      </c>
      <c r="D9" s="5" t="inlineStr"/>
      <c r="E9" t="inlineStr">
        <is>
          <t>investors@morphosys.com</t>
        </is>
      </c>
      <c r="J9" t="inlineStr">
        <is>
          <t>Baillie Gifford &amp; Co</t>
        </is>
      </c>
      <c r="L9" t="inlineStr">
        <is>
          <t>6,23%</t>
        </is>
      </c>
    </row>
    <row r="10">
      <c r="A10" s="5" t="inlineStr">
        <is>
          <t>Branche / Industry</t>
        </is>
      </c>
      <c r="B10" t="inlineStr">
        <is>
          <t>Biotechnology</t>
        </is>
      </c>
      <c r="C10" s="5" t="inlineStr">
        <is>
          <t>Kontaktperson / Contact Person</t>
        </is>
      </c>
      <c r="D10" s="5" t="inlineStr"/>
      <c r="E10" t="inlineStr">
        <is>
          <t>Isabelle Degbegni</t>
        </is>
      </c>
      <c r="J10" t="inlineStr">
        <is>
          <t>Consonance Capital Management LP</t>
        </is>
      </c>
      <c r="L10" t="inlineStr">
        <is>
          <t>2,94%</t>
        </is>
      </c>
    </row>
    <row r="11">
      <c r="A11" s="5" t="inlineStr">
        <is>
          <t>Sektor / Sector</t>
        </is>
      </c>
      <c r="B11" t="inlineStr">
        <is>
          <t>Chemicals / Pharmaceuticals</t>
        </is>
      </c>
      <c r="J11" t="inlineStr">
        <is>
          <t>FMR LLC</t>
        </is>
      </c>
      <c r="L11" t="inlineStr">
        <is>
          <t>2,82%</t>
        </is>
      </c>
    </row>
    <row r="12">
      <c r="A12" s="5" t="inlineStr">
        <is>
          <t>Typ / Genre</t>
        </is>
      </c>
      <c r="B12" t="inlineStr">
        <is>
          <t>Inhaber-Stammaktie</t>
        </is>
      </c>
      <c r="J12" t="inlineStr">
        <is>
          <t>Schroders plc</t>
        </is>
      </c>
      <c r="L12" t="inlineStr">
        <is>
          <t>3,03%</t>
        </is>
      </c>
    </row>
    <row r="13">
      <c r="A13" s="5" t="inlineStr">
        <is>
          <t>Adresse / Address</t>
        </is>
      </c>
      <c r="B13" t="inlineStr">
        <is>
          <t>MorphoSys AGSemmelweisstr. 7  D-82152 Martinsried/Planegg</t>
        </is>
      </c>
    </row>
    <row r="14">
      <c r="A14" s="5" t="inlineStr">
        <is>
          <t>Management</t>
        </is>
      </c>
      <c r="B14" t="inlineStr">
        <is>
          <t>Dr. Jean-Paul Kress, Jens Holstein, Dr. Roland Wandeler, Dr. Malte Peters</t>
        </is>
      </c>
    </row>
    <row r="15">
      <c r="A15" s="5" t="inlineStr">
        <is>
          <t>Aufsichtsrat / Board</t>
        </is>
      </c>
      <c r="B15" t="inlineStr">
        <is>
          <t>Dr. Marc Cluzel, Dr. Frank Morich, Wendy Johnson, Krisja Vermeylen, Dr. George Golumbeski, Michael Brosnan, Sharon Curran</t>
        </is>
      </c>
    </row>
    <row r="16">
      <c r="A16" s="5" t="inlineStr">
        <is>
          <t>Beschreibung</t>
        </is>
      </c>
      <c r="B16" t="inlineStr">
        <is>
          <t>Die MorphoSys AG ist ein Biotech-Unternehmen, das auf die Entwicklung von Antikörper-basierten Produkten für die pharmazeutische Industrie spezialisiert ist. Die firmeneigene HuCAL® Technologie (Human Combinatorial Antibody Library) wird eingesetzt, um neue Arzneimittel für die Behandlung von Krankheiten wie Krebs, Autoimmunkrankheiten, Infektionen, verschiedene Entzündungen und anderen Erkrankungen herzustellen. Die Technologie-Plattform ist eine rein humane kombinatorische Antikörperbibliothek, die für Partner auf Lizenzbasis erhältlich ist und in deren Forschungsstätten eingesetzt werden kann. Die Technologie gilt bereits jetzt als Gold Standard für die Produktion von menschlichen Antikörpern. HuCAL® ermöglicht es exakt maßgeschneiderte Antikörper für bestimmte Therapien zu generieren. Sie stellt eine reiche Quelle für viele potenzieller Antikörper-Medikamente dar. Mit Ylanthia hat das Unternehmen zudem die nächste Generation der Antikörpertechnologie entwickelt, die über 100 Milliarden unterschiedliche, vollständig humane Antikörper enthält. Copyright 2014 FINANCE BASE AG</t>
        </is>
      </c>
    </row>
    <row r="17">
      <c r="A17" s="5" t="inlineStr">
        <is>
          <t>Profile</t>
        </is>
      </c>
      <c r="B17" t="inlineStr">
        <is>
          <t>MorphoSys is a biotechnology company that specializes in the development of antibody-based products for the pharmaceutical industry. The company's proprietary HuCAL® (Human Combinatorial Antibody Library) is used to create new medicines for the treatment of diseases such as cancer, autoimmune diseases, infections, various infections and other diseases to produce. The technology platform is a fully human combinatorial antibody library, which is available to partners on a license basis and can be used in their research institutions. The technology is already considered to be the gold standard for the production of human antibodies. HuCAL® allows precisely tailored antibodies for certain therapies to generate. It provides a rich source of many potential antibody drugs. With Ylanthia the company has also developed the next generation of antibody technology, which contains over 100 billion different fully human antibodies.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2020</v>
      </c>
      <c r="D19" s="5" t="n">
        <v>2019</v>
      </c>
      <c r="E19" s="5" t="n">
        <v>2018</v>
      </c>
      <c r="F19" s="5" t="n">
        <v>2017</v>
      </c>
      <c r="G19" s="5" t="n">
        <v>2016</v>
      </c>
      <c r="H19" s="5" t="n">
        <v>2015</v>
      </c>
      <c r="I19" s="5" t="n">
        <v>2014</v>
      </c>
      <c r="J19" s="5" t="n">
        <v>2013</v>
      </c>
      <c r="K19" s="5" t="n">
        <v>2012</v>
      </c>
      <c r="L19" s="5" t="n">
        <v>2011</v>
      </c>
      <c r="M19" s="5" t="n">
        <v>2010</v>
      </c>
      <c r="N19" s="5" t="n">
        <v>2009</v>
      </c>
      <c r="O19" s="5" t="n">
        <v>2008</v>
      </c>
      <c r="P19" s="5" t="n">
        <v>2007</v>
      </c>
      <c r="Q19" s="5" t="n">
        <v>2006</v>
      </c>
      <c r="R19" s="5" t="n">
        <v>2005</v>
      </c>
      <c r="S19" s="5" t="n">
        <v>2004</v>
      </c>
      <c r="T19" s="5" t="n">
        <v>2003</v>
      </c>
      <c r="U19" s="5" t="n">
        <v>2002</v>
      </c>
      <c r="V19" s="5" t="n">
        <v>2001</v>
      </c>
      <c r="W19" s="5" t="n">
        <v>2000</v>
      </c>
    </row>
    <row r="20">
      <c r="A20" s="5" t="inlineStr">
        <is>
          <t>Umsatz</t>
        </is>
      </c>
      <c r="B20" s="5" t="inlineStr">
        <is>
          <t>Revenue</t>
        </is>
      </c>
      <c r="C20" t="inlineStr">
        <is>
          <t>-</t>
        </is>
      </c>
      <c r="D20" t="n">
        <v>71.8</v>
      </c>
      <c r="E20" t="n">
        <v>76.40000000000001</v>
      </c>
      <c r="F20" t="n">
        <v>66.8</v>
      </c>
      <c r="G20" t="n">
        <v>49.7</v>
      </c>
      <c r="H20" t="n">
        <v>106.2</v>
      </c>
      <c r="I20" t="n">
        <v>64</v>
      </c>
      <c r="J20" t="n">
        <v>78</v>
      </c>
      <c r="K20" t="n">
        <v>51.9</v>
      </c>
      <c r="L20" t="n">
        <v>100.8</v>
      </c>
      <c r="M20" t="n">
        <v>87</v>
      </c>
      <c r="N20" t="n">
        <v>81</v>
      </c>
      <c r="O20" t="n">
        <v>71.59999999999999</v>
      </c>
      <c r="P20" t="n">
        <v>62</v>
      </c>
      <c r="Q20" t="n">
        <v>53</v>
      </c>
      <c r="R20" t="n">
        <v>33.5</v>
      </c>
      <c r="S20" t="n">
        <v>22</v>
      </c>
      <c r="T20" t="n">
        <v>15.3</v>
      </c>
      <c r="U20" t="n">
        <v>16.8</v>
      </c>
      <c r="V20" t="n">
        <v>16.1</v>
      </c>
      <c r="W20" t="n">
        <v>8.5</v>
      </c>
    </row>
    <row r="21">
      <c r="A21" s="5" t="inlineStr">
        <is>
          <t>Operatives Ergebnis (EBIT)</t>
        </is>
      </c>
      <c r="B21" s="5" t="inlineStr">
        <is>
          <t>EBIT Earning Before Interest &amp; Tax</t>
        </is>
      </c>
      <c r="C21" t="inlineStr">
        <is>
          <t>-</t>
        </is>
      </c>
      <c r="D21" t="n">
        <v>-107.9</v>
      </c>
      <c r="E21" t="n">
        <v>-59.1</v>
      </c>
      <c r="F21" t="n">
        <v>-67.59999999999999</v>
      </c>
      <c r="G21" t="n">
        <v>-59.9</v>
      </c>
      <c r="H21" t="n">
        <v>17.2</v>
      </c>
      <c r="I21" t="n">
        <v>-5.9</v>
      </c>
      <c r="J21" t="n">
        <v>9.9</v>
      </c>
      <c r="K21" t="n">
        <v>2.5</v>
      </c>
      <c r="L21" t="n">
        <v>12.2</v>
      </c>
      <c r="M21" t="n">
        <v>9.800000000000001</v>
      </c>
      <c r="N21" t="n">
        <v>11.4</v>
      </c>
      <c r="O21" t="n">
        <v>16.4</v>
      </c>
      <c r="P21" t="n">
        <v>7</v>
      </c>
      <c r="Q21" t="n">
        <v>6.2</v>
      </c>
      <c r="R21" t="n">
        <v>6.2</v>
      </c>
      <c r="S21" t="n">
        <v>0.6</v>
      </c>
      <c r="T21" t="n">
        <v>-3.5</v>
      </c>
      <c r="U21" t="n">
        <v>-25.5</v>
      </c>
      <c r="V21" t="n">
        <v>-7.2</v>
      </c>
      <c r="W21" t="n">
        <v>-6.8</v>
      </c>
    </row>
    <row r="22">
      <c r="A22" s="5" t="inlineStr">
        <is>
          <t>Finanzergebnis</t>
        </is>
      </c>
      <c r="B22" s="5" t="inlineStr">
        <is>
          <t>Financial Result</t>
        </is>
      </c>
      <c r="C22" t="inlineStr">
        <is>
          <t>-</t>
        </is>
      </c>
      <c r="D22" t="n">
        <v>1.4</v>
      </c>
      <c r="E22" t="n">
        <v>-1.4</v>
      </c>
      <c r="F22" t="n">
        <v>-1.2</v>
      </c>
      <c r="G22" t="inlineStr">
        <is>
          <t>-</t>
        </is>
      </c>
      <c r="H22" t="n">
        <v>3.4</v>
      </c>
      <c r="I22" t="n">
        <v>1.6</v>
      </c>
      <c r="J22" t="n">
        <v>0.9</v>
      </c>
      <c r="K22" t="n">
        <v>0.6</v>
      </c>
      <c r="L22" t="n">
        <v>-0.8</v>
      </c>
      <c r="M22" t="n">
        <v>3.4</v>
      </c>
      <c r="N22" t="n">
        <v>1.6</v>
      </c>
      <c r="O22" t="n">
        <v>1.6</v>
      </c>
      <c r="P22" t="n">
        <v>2.2</v>
      </c>
      <c r="Q22" t="n">
        <v>-0.9</v>
      </c>
      <c r="R22" t="n">
        <v>-1.1</v>
      </c>
      <c r="S22" t="n">
        <v>-0.3</v>
      </c>
      <c r="T22" t="n">
        <v>-0.6</v>
      </c>
      <c r="U22" t="n">
        <v>1.2</v>
      </c>
      <c r="V22" t="n">
        <v>0.8</v>
      </c>
      <c r="W22" t="n">
        <v>0.8</v>
      </c>
    </row>
    <row r="23">
      <c r="A23" s="5" t="inlineStr">
        <is>
          <t>Ergebnis vor Steuer (EBT)</t>
        </is>
      </c>
      <c r="B23" s="5" t="inlineStr">
        <is>
          <t>EBT Earning Before Tax</t>
        </is>
      </c>
      <c r="C23" t="inlineStr">
        <is>
          <t>-</t>
        </is>
      </c>
      <c r="D23" t="n">
        <v>-106.5</v>
      </c>
      <c r="E23" t="n">
        <v>-60.5</v>
      </c>
      <c r="F23" t="n">
        <v>-68.8</v>
      </c>
      <c r="G23" t="n">
        <v>-59.9</v>
      </c>
      <c r="H23" t="n">
        <v>20.6</v>
      </c>
      <c r="I23" t="n">
        <v>-4.3</v>
      </c>
      <c r="J23" t="n">
        <v>10.8</v>
      </c>
      <c r="K23" t="n">
        <v>3.1</v>
      </c>
      <c r="L23" t="n">
        <v>11.4</v>
      </c>
      <c r="M23" t="n">
        <v>13.2</v>
      </c>
      <c r="N23" t="n">
        <v>13</v>
      </c>
      <c r="O23" t="n">
        <v>18</v>
      </c>
      <c r="P23" t="n">
        <v>9.199999999999999</v>
      </c>
      <c r="Q23" t="n">
        <v>5.3</v>
      </c>
      <c r="R23" t="n">
        <v>5.1</v>
      </c>
      <c r="S23" t="n">
        <v>0.3</v>
      </c>
      <c r="T23" t="n">
        <v>-4.1</v>
      </c>
      <c r="U23" t="n">
        <v>-24.3</v>
      </c>
      <c r="V23" t="n">
        <v>-6.4</v>
      </c>
      <c r="W23" t="n">
        <v>-6</v>
      </c>
    </row>
    <row r="24">
      <c r="A24" s="5" t="inlineStr">
        <is>
          <t>Steuern auf Einkommen und Ertrag</t>
        </is>
      </c>
      <c r="B24" s="5" t="inlineStr">
        <is>
          <t>Taxes on income and earnings</t>
        </is>
      </c>
      <c r="C24" t="inlineStr">
        <is>
          <t>-</t>
        </is>
      </c>
      <c r="D24" t="n">
        <v>-3.5</v>
      </c>
      <c r="E24" t="n">
        <v>-4.3</v>
      </c>
      <c r="F24" t="n">
        <v>1</v>
      </c>
      <c r="G24" t="n">
        <v>0.5</v>
      </c>
      <c r="H24" t="n">
        <v>5.7</v>
      </c>
      <c r="I24" t="n">
        <v>-1.3</v>
      </c>
      <c r="J24" t="n">
        <v>3.3</v>
      </c>
      <c r="K24" t="n">
        <v>0.7</v>
      </c>
      <c r="L24" t="n">
        <v>3.2</v>
      </c>
      <c r="M24" t="n">
        <v>4</v>
      </c>
      <c r="N24" t="n">
        <v>4.1</v>
      </c>
      <c r="O24" t="n">
        <v>4.8</v>
      </c>
      <c r="P24" t="n">
        <v>-2.3</v>
      </c>
      <c r="Q24" t="n">
        <v>-0.7</v>
      </c>
      <c r="R24" t="n">
        <v>0.4</v>
      </c>
      <c r="S24" t="inlineStr">
        <is>
          <t>-</t>
        </is>
      </c>
      <c r="T24" t="inlineStr">
        <is>
          <t>-</t>
        </is>
      </c>
      <c r="U24" t="inlineStr">
        <is>
          <t>-</t>
        </is>
      </c>
      <c r="V24" t="n">
        <v>0.1</v>
      </c>
      <c r="W24" t="inlineStr">
        <is>
          <t>-</t>
        </is>
      </c>
    </row>
    <row r="25">
      <c r="A25" s="5" t="inlineStr">
        <is>
          <t>Ergebnis nach Steuer</t>
        </is>
      </c>
      <c r="B25" s="5" t="inlineStr">
        <is>
          <t>Earnings after tax</t>
        </is>
      </c>
      <c r="C25" t="inlineStr">
        <is>
          <t>-</t>
        </is>
      </c>
      <c r="D25" t="n">
        <v>-103</v>
      </c>
      <c r="E25" t="n">
        <v>-56.2</v>
      </c>
      <c r="F25" t="n">
        <v>-69.8</v>
      </c>
      <c r="G25" t="n">
        <v>-60.4</v>
      </c>
      <c r="H25" t="n">
        <v>14.9</v>
      </c>
      <c r="I25" t="n">
        <v>-3</v>
      </c>
      <c r="J25" t="n">
        <v>7.4</v>
      </c>
      <c r="K25" t="n">
        <v>2.4</v>
      </c>
      <c r="L25" t="n">
        <v>8.199999999999999</v>
      </c>
      <c r="M25" t="n">
        <v>9.199999999999999</v>
      </c>
      <c r="N25" t="n">
        <v>9</v>
      </c>
      <c r="O25" t="n">
        <v>13.2</v>
      </c>
      <c r="P25" t="n">
        <v>11.5</v>
      </c>
      <c r="Q25" t="n">
        <v>6</v>
      </c>
      <c r="R25" t="n">
        <v>4.7</v>
      </c>
      <c r="S25" t="n">
        <v>0.3</v>
      </c>
      <c r="T25" t="n">
        <v>-4.1</v>
      </c>
      <c r="U25" t="n">
        <v>-24.4</v>
      </c>
      <c r="V25" t="n">
        <v>-6.5</v>
      </c>
      <c r="W25" t="n">
        <v>-6</v>
      </c>
    </row>
    <row r="26">
      <c r="A26" s="5" t="inlineStr">
        <is>
          <t>Jahresüberschuss/-fehlbetrag</t>
        </is>
      </c>
      <c r="B26" s="5" t="inlineStr">
        <is>
          <t>Net Profit</t>
        </is>
      </c>
      <c r="C26" t="inlineStr">
        <is>
          <t>-</t>
        </is>
      </c>
      <c r="D26" t="n">
        <v>-103</v>
      </c>
      <c r="E26" t="n">
        <v>-56.2</v>
      </c>
      <c r="F26" t="n">
        <v>-69.8</v>
      </c>
      <c r="G26" t="n">
        <v>-60.4</v>
      </c>
      <c r="H26" t="n">
        <v>14.9</v>
      </c>
      <c r="I26" t="n">
        <v>-3</v>
      </c>
      <c r="J26" t="n">
        <v>13.2</v>
      </c>
      <c r="K26" t="n">
        <v>1.9</v>
      </c>
      <c r="L26" t="n">
        <v>8.199999999999999</v>
      </c>
      <c r="M26" t="n">
        <v>9.199999999999999</v>
      </c>
      <c r="N26" t="n">
        <v>9</v>
      </c>
      <c r="O26" t="n">
        <v>13.2</v>
      </c>
      <c r="P26" t="n">
        <v>11.5</v>
      </c>
      <c r="Q26" t="n">
        <v>6</v>
      </c>
      <c r="R26" t="n">
        <v>4.7</v>
      </c>
      <c r="S26" t="n">
        <v>0.3</v>
      </c>
      <c r="T26" t="n">
        <v>-4.1</v>
      </c>
      <c r="U26" t="n">
        <v>-24.4</v>
      </c>
      <c r="V26" t="n">
        <v>-6.5</v>
      </c>
      <c r="W26" t="n">
        <v>-9.199999999999999</v>
      </c>
    </row>
    <row r="27">
      <c r="A27" s="5" t="inlineStr">
        <is>
          <t>Summe Umlaufvermögen</t>
        </is>
      </c>
      <c r="B27" s="5" t="inlineStr">
        <is>
          <t>Current Assets</t>
        </is>
      </c>
      <c r="C27" t="inlineStr">
        <is>
          <t>-</t>
        </is>
      </c>
      <c r="D27" t="n">
        <v>303.7</v>
      </c>
      <c r="E27" t="n">
        <v>388.9</v>
      </c>
      <c r="F27" t="n">
        <v>340.7</v>
      </c>
      <c r="G27" t="n">
        <v>308.1</v>
      </c>
      <c r="H27" t="n">
        <v>300.1</v>
      </c>
      <c r="I27" t="n">
        <v>322.4</v>
      </c>
      <c r="J27" t="n">
        <v>406.6</v>
      </c>
      <c r="K27" t="n">
        <v>142.9</v>
      </c>
      <c r="L27" t="n">
        <v>154.7</v>
      </c>
      <c r="M27" t="n">
        <v>132.5</v>
      </c>
      <c r="N27" t="n">
        <v>155.6</v>
      </c>
      <c r="O27" t="n">
        <v>150.1</v>
      </c>
      <c r="P27" t="n">
        <v>122.9</v>
      </c>
      <c r="Q27" t="n">
        <v>76.09999999999999</v>
      </c>
      <c r="R27" t="n">
        <v>58.5</v>
      </c>
      <c r="S27" t="n">
        <v>40.4</v>
      </c>
      <c r="T27" t="n">
        <v>26.2</v>
      </c>
      <c r="U27" t="n">
        <v>29.5</v>
      </c>
      <c r="V27" t="n">
        <v>18</v>
      </c>
      <c r="W27" t="n">
        <v>24.8</v>
      </c>
    </row>
    <row r="28">
      <c r="A28" s="5" t="inlineStr">
        <is>
          <t>Summe Anlagevermögen</t>
        </is>
      </c>
      <c r="B28" s="5" t="inlineStr">
        <is>
          <t>Fixed Assets</t>
        </is>
      </c>
      <c r="C28" t="inlineStr">
        <is>
          <t>-</t>
        </is>
      </c>
      <c r="D28" t="n">
        <v>192.7</v>
      </c>
      <c r="E28" t="n">
        <v>149.9</v>
      </c>
      <c r="F28" t="n">
        <v>74.7</v>
      </c>
      <c r="G28" t="n">
        <v>155.5</v>
      </c>
      <c r="H28" t="n">
        <v>100</v>
      </c>
      <c r="I28" t="n">
        <v>104.1</v>
      </c>
      <c r="J28" t="n">
        <v>41.1</v>
      </c>
      <c r="K28" t="n">
        <v>81.40000000000001</v>
      </c>
      <c r="L28" t="n">
        <v>73.7</v>
      </c>
      <c r="M28" t="n">
        <v>80.09999999999999</v>
      </c>
      <c r="N28" t="n">
        <v>50.5</v>
      </c>
      <c r="O28" t="n">
        <v>53.2</v>
      </c>
      <c r="P28" t="n">
        <v>61.8</v>
      </c>
      <c r="Q28" t="n">
        <v>51.7</v>
      </c>
      <c r="R28" t="n">
        <v>21.6</v>
      </c>
      <c r="S28" t="n">
        <v>15.4</v>
      </c>
      <c r="T28" t="n">
        <v>19.6</v>
      </c>
      <c r="U28" t="n">
        <v>12.9</v>
      </c>
      <c r="V28" t="n">
        <v>10.1</v>
      </c>
      <c r="W28" t="n">
        <v>8.6</v>
      </c>
    </row>
    <row r="29">
      <c r="A29" s="5" t="inlineStr">
        <is>
          <t>Summe Aktiva</t>
        </is>
      </c>
      <c r="B29" s="5" t="inlineStr">
        <is>
          <t>Total Assets</t>
        </is>
      </c>
      <c r="C29" t="inlineStr">
        <is>
          <t>-</t>
        </is>
      </c>
      <c r="D29" t="n">
        <v>496.4</v>
      </c>
      <c r="E29" t="n">
        <v>538.8</v>
      </c>
      <c r="F29" t="n">
        <v>415.4</v>
      </c>
      <c r="G29" t="n">
        <v>463.6</v>
      </c>
      <c r="H29" t="n">
        <v>400.1</v>
      </c>
      <c r="I29" t="n">
        <v>426.5</v>
      </c>
      <c r="J29" t="n">
        <v>447.7</v>
      </c>
      <c r="K29" t="n">
        <v>224.3</v>
      </c>
      <c r="L29" t="n">
        <v>228.4</v>
      </c>
      <c r="M29" t="n">
        <v>212.6</v>
      </c>
      <c r="N29" t="n">
        <v>206.1</v>
      </c>
      <c r="O29" t="n">
        <v>203.3</v>
      </c>
      <c r="P29" t="n">
        <v>184.7</v>
      </c>
      <c r="Q29" t="n">
        <v>127.8</v>
      </c>
      <c r="R29" t="n">
        <v>80.09999999999999</v>
      </c>
      <c r="S29" t="n">
        <v>55.8</v>
      </c>
      <c r="T29" t="n">
        <v>45.8</v>
      </c>
      <c r="U29" t="n">
        <v>42.4</v>
      </c>
      <c r="V29" t="n">
        <v>28.1</v>
      </c>
      <c r="W29" t="n">
        <v>33.4</v>
      </c>
    </row>
    <row r="30">
      <c r="A30" s="5" t="inlineStr">
        <is>
          <t>Summe kurzfristiges Fremdkapital</t>
        </is>
      </c>
      <c r="B30" s="5" t="inlineStr">
        <is>
          <t>Short-Term Debt</t>
        </is>
      </c>
      <c r="C30" t="inlineStr">
        <is>
          <t>-</t>
        </is>
      </c>
      <c r="D30" t="n">
        <v>61.6</v>
      </c>
      <c r="E30" t="n">
        <v>45.9</v>
      </c>
      <c r="F30" t="n">
        <v>47.7</v>
      </c>
      <c r="G30" t="n">
        <v>38.3</v>
      </c>
      <c r="H30" t="n">
        <v>27.5</v>
      </c>
      <c r="I30" t="n">
        <v>32.7</v>
      </c>
      <c r="J30" t="n">
        <v>35.4</v>
      </c>
      <c r="K30" t="n">
        <v>11.9</v>
      </c>
      <c r="L30" t="n">
        <v>23.8</v>
      </c>
      <c r="M30" t="n">
        <v>21.4</v>
      </c>
      <c r="N30" t="n">
        <v>24.3</v>
      </c>
      <c r="O30" t="n">
        <v>27.4</v>
      </c>
      <c r="P30" t="n">
        <v>29.4</v>
      </c>
      <c r="Q30" t="n">
        <v>18.3</v>
      </c>
      <c r="R30" t="n">
        <v>11</v>
      </c>
      <c r="S30" t="n">
        <v>10.1</v>
      </c>
      <c r="T30" t="n">
        <v>7.7</v>
      </c>
      <c r="U30" t="n">
        <v>19.4</v>
      </c>
      <c r="V30" t="n">
        <v>10.4</v>
      </c>
      <c r="W30" t="n">
        <v>12.6</v>
      </c>
    </row>
    <row r="31">
      <c r="A31" s="5" t="inlineStr">
        <is>
          <t>Summe langfristiges Fremdkapital</t>
        </is>
      </c>
      <c r="B31" s="5" t="inlineStr">
        <is>
          <t>Long-Term Debt</t>
        </is>
      </c>
      <c r="C31" t="inlineStr">
        <is>
          <t>-</t>
        </is>
      </c>
      <c r="D31" t="n">
        <v>40.2</v>
      </c>
      <c r="E31" t="n">
        <v>4.5</v>
      </c>
      <c r="F31" t="n">
        <v>9</v>
      </c>
      <c r="G31" t="n">
        <v>9.800000000000001</v>
      </c>
      <c r="H31" t="n">
        <v>9.9</v>
      </c>
      <c r="I31" t="n">
        <v>45</v>
      </c>
      <c r="J31" t="n">
        <v>60.1</v>
      </c>
      <c r="K31" t="n">
        <v>10.4</v>
      </c>
      <c r="L31" t="n">
        <v>7.5</v>
      </c>
      <c r="M31" t="n">
        <v>5.3</v>
      </c>
      <c r="N31" t="n">
        <v>7.9</v>
      </c>
      <c r="O31" t="n">
        <v>13.9</v>
      </c>
      <c r="P31" t="n">
        <v>9.800000000000001</v>
      </c>
      <c r="Q31" t="n">
        <v>9.5</v>
      </c>
      <c r="R31" t="n">
        <v>5.1</v>
      </c>
      <c r="S31" t="n">
        <v>6.3</v>
      </c>
      <c r="T31" t="n">
        <v>7.9</v>
      </c>
      <c r="U31" t="n">
        <v>2.4</v>
      </c>
      <c r="V31" t="inlineStr">
        <is>
          <t>-</t>
        </is>
      </c>
      <c r="W31" t="inlineStr">
        <is>
          <t>-</t>
        </is>
      </c>
    </row>
    <row r="32">
      <c r="A32" s="5" t="inlineStr">
        <is>
          <t>Summe Fremdkapital</t>
        </is>
      </c>
      <c r="B32" s="5" t="inlineStr">
        <is>
          <t>Total Liabilities</t>
        </is>
      </c>
      <c r="C32" t="inlineStr">
        <is>
          <t>-</t>
        </is>
      </c>
      <c r="D32" t="n">
        <v>101.7</v>
      </c>
      <c r="E32" t="n">
        <v>50.4</v>
      </c>
      <c r="F32" t="n">
        <v>56.7</v>
      </c>
      <c r="G32" t="n">
        <v>48.1</v>
      </c>
      <c r="H32" t="n">
        <v>37.3</v>
      </c>
      <c r="I32" t="n">
        <v>77.7</v>
      </c>
      <c r="J32" t="n">
        <v>95.5</v>
      </c>
      <c r="K32" t="n">
        <v>22.3</v>
      </c>
      <c r="L32" t="n">
        <v>31.3</v>
      </c>
      <c r="M32" t="n">
        <v>26.7</v>
      </c>
      <c r="N32" t="n">
        <v>32.2</v>
      </c>
      <c r="O32" t="n">
        <v>41.3</v>
      </c>
      <c r="P32" t="n">
        <v>39.2</v>
      </c>
      <c r="Q32" t="n">
        <v>27.8</v>
      </c>
      <c r="R32" t="n">
        <v>16.1</v>
      </c>
      <c r="S32" t="n">
        <v>16.4</v>
      </c>
      <c r="T32" t="n">
        <v>15.6</v>
      </c>
      <c r="U32" t="n">
        <v>21.8</v>
      </c>
      <c r="V32" t="n">
        <v>10.4</v>
      </c>
      <c r="W32" t="n">
        <v>12.6</v>
      </c>
    </row>
    <row r="33">
      <c r="A33" s="5" t="inlineStr">
        <is>
          <t>Minderheitenanteil</t>
        </is>
      </c>
      <c r="B33" s="5" t="inlineStr">
        <is>
          <t>Minority Share</t>
        </is>
      </c>
      <c r="C33" t="inlineStr">
        <is>
          <t>-</t>
        </is>
      </c>
      <c r="D33" t="inlineStr">
        <is>
          <t>-</t>
        </is>
      </c>
      <c r="E33" t="inlineStr">
        <is>
          <t>-</t>
        </is>
      </c>
      <c r="F33" t="inlineStr">
        <is>
          <t>-</t>
        </is>
      </c>
      <c r="G33" t="inlineStr">
        <is>
          <t>-</t>
        </is>
      </c>
      <c r="H33" t="inlineStr">
        <is>
          <t>-</t>
        </is>
      </c>
      <c r="I33" t="inlineStr">
        <is>
          <t>-</t>
        </is>
      </c>
      <c r="J33" t="inlineStr">
        <is>
          <t>-</t>
        </is>
      </c>
      <c r="K33" t="inlineStr">
        <is>
          <t>-</t>
        </is>
      </c>
      <c r="L33" t="inlineStr">
        <is>
          <t>-</t>
        </is>
      </c>
      <c r="M33" t="inlineStr">
        <is>
          <t>-</t>
        </is>
      </c>
      <c r="N33" t="inlineStr">
        <is>
          <t>-</t>
        </is>
      </c>
      <c r="O33" t="inlineStr">
        <is>
          <t>-</t>
        </is>
      </c>
      <c r="P33" t="inlineStr">
        <is>
          <t>-</t>
        </is>
      </c>
      <c r="Q33" t="inlineStr">
        <is>
          <t>-</t>
        </is>
      </c>
      <c r="R33" t="inlineStr">
        <is>
          <t>-</t>
        </is>
      </c>
      <c r="S33" t="inlineStr">
        <is>
          <t>-</t>
        </is>
      </c>
      <c r="T33" t="inlineStr">
        <is>
          <t>-</t>
        </is>
      </c>
      <c r="U33" t="inlineStr">
        <is>
          <t>-</t>
        </is>
      </c>
      <c r="V33" t="inlineStr">
        <is>
          <t>-</t>
        </is>
      </c>
      <c r="W33" t="inlineStr">
        <is>
          <t>-</t>
        </is>
      </c>
    </row>
    <row r="34">
      <c r="A34" s="5" t="inlineStr">
        <is>
          <t>Summe Eigenkapital</t>
        </is>
      </c>
      <c r="B34" s="5" t="inlineStr">
        <is>
          <t>Equity</t>
        </is>
      </c>
      <c r="C34" t="inlineStr">
        <is>
          <t>-</t>
        </is>
      </c>
      <c r="D34" t="n">
        <v>394.7</v>
      </c>
      <c r="E34" t="n">
        <v>488.4</v>
      </c>
      <c r="F34" t="n">
        <v>358.7</v>
      </c>
      <c r="G34" t="n">
        <v>415.5</v>
      </c>
      <c r="H34" t="n">
        <v>362.7</v>
      </c>
      <c r="I34" t="n">
        <v>348.8</v>
      </c>
      <c r="J34" t="n">
        <v>352.1</v>
      </c>
      <c r="K34" t="n">
        <v>202</v>
      </c>
      <c r="L34" t="n">
        <v>197.1</v>
      </c>
      <c r="M34" t="n">
        <v>185.9</v>
      </c>
      <c r="N34" t="n">
        <v>173.9</v>
      </c>
      <c r="O34" t="n">
        <v>162</v>
      </c>
      <c r="P34" t="n">
        <v>145.5</v>
      </c>
      <c r="Q34" t="n">
        <v>100.1</v>
      </c>
      <c r="R34" t="n">
        <v>64</v>
      </c>
      <c r="S34" t="n">
        <v>39.4</v>
      </c>
      <c r="T34" t="n">
        <v>30.2</v>
      </c>
      <c r="U34" t="n">
        <v>20.6</v>
      </c>
      <c r="V34" t="n">
        <v>17.7</v>
      </c>
      <c r="W34" t="n">
        <v>20.7</v>
      </c>
    </row>
    <row r="35">
      <c r="A35" s="5" t="inlineStr">
        <is>
          <t>Summe Passiva</t>
        </is>
      </c>
      <c r="B35" s="5" t="inlineStr">
        <is>
          <t>Liabilities &amp; Shareholder Equity</t>
        </is>
      </c>
      <c r="C35" t="inlineStr">
        <is>
          <t>-</t>
        </is>
      </c>
      <c r="D35" t="n">
        <v>496.4</v>
      </c>
      <c r="E35" t="n">
        <v>538.8</v>
      </c>
      <c r="F35" t="n">
        <v>415.4</v>
      </c>
      <c r="G35" t="n">
        <v>463.6</v>
      </c>
      <c r="H35" t="n">
        <v>400.1</v>
      </c>
      <c r="I35" t="n">
        <v>426.5</v>
      </c>
      <c r="J35" t="n">
        <v>447.7</v>
      </c>
      <c r="K35" t="n">
        <v>224.3</v>
      </c>
      <c r="L35" t="n">
        <v>228.4</v>
      </c>
      <c r="M35" t="n">
        <v>212.6</v>
      </c>
      <c r="N35" t="n">
        <v>206.1</v>
      </c>
      <c r="O35" t="n">
        <v>203.3</v>
      </c>
      <c r="P35" t="n">
        <v>184.7</v>
      </c>
      <c r="Q35" t="n">
        <v>127.8</v>
      </c>
      <c r="R35" t="n">
        <v>80.09999999999999</v>
      </c>
      <c r="S35" t="n">
        <v>55.8</v>
      </c>
      <c r="T35" t="n">
        <v>45.8</v>
      </c>
      <c r="U35" t="n">
        <v>42.4</v>
      </c>
      <c r="V35" t="n">
        <v>28.1</v>
      </c>
      <c r="W35" t="n">
        <v>33.4</v>
      </c>
    </row>
    <row r="36">
      <c r="A36" s="5" t="inlineStr">
        <is>
          <t>Mio.Aktien im Umlauf</t>
        </is>
      </c>
      <c r="B36" s="5" t="inlineStr">
        <is>
          <t>Million shares outstanding</t>
        </is>
      </c>
      <c r="C36" t="n">
        <v>32.89</v>
      </c>
      <c r="D36" t="n">
        <v>31.96</v>
      </c>
      <c r="E36" t="n">
        <v>31.84</v>
      </c>
      <c r="F36" t="n">
        <v>29.42</v>
      </c>
      <c r="G36" t="n">
        <v>29.16</v>
      </c>
      <c r="H36" t="n">
        <v>26.54</v>
      </c>
      <c r="I36" t="n">
        <v>26.46</v>
      </c>
      <c r="J36" t="n">
        <v>26.22</v>
      </c>
      <c r="K36" t="n">
        <v>23.36</v>
      </c>
      <c r="L36" t="n">
        <v>23.11</v>
      </c>
      <c r="M36" t="n">
        <v>22.8</v>
      </c>
      <c r="N36" t="n">
        <v>22.5</v>
      </c>
      <c r="O36" t="n">
        <v>22.2</v>
      </c>
      <c r="P36" t="n">
        <v>22.2</v>
      </c>
      <c r="Q36" t="n">
        <v>20.1</v>
      </c>
      <c r="R36" t="n">
        <v>18</v>
      </c>
      <c r="S36" t="n">
        <v>16.2</v>
      </c>
      <c r="T36" t="n">
        <v>12.9</v>
      </c>
      <c r="U36" t="n">
        <v>11.4</v>
      </c>
      <c r="V36" t="n">
        <v>10.5</v>
      </c>
      <c r="W36" t="n">
        <v>10.5</v>
      </c>
    </row>
    <row r="37">
      <c r="A37" s="5" t="inlineStr">
        <is>
          <t>Ergebnis je Aktie (brutto)</t>
        </is>
      </c>
      <c r="B37" s="5" t="inlineStr">
        <is>
          <t>Earnings per share</t>
        </is>
      </c>
      <c r="C37" t="inlineStr">
        <is>
          <t>-</t>
        </is>
      </c>
      <c r="D37" t="n">
        <v>-3.33</v>
      </c>
      <c r="E37" t="n">
        <v>-1.9</v>
      </c>
      <c r="F37" t="n">
        <v>-2.34</v>
      </c>
      <c r="G37" t="n">
        <v>-2.05</v>
      </c>
      <c r="H37" t="n">
        <v>0.78</v>
      </c>
      <c r="I37" t="n">
        <v>-0.16</v>
      </c>
      <c r="J37" t="n">
        <v>0.41</v>
      </c>
      <c r="K37" t="n">
        <v>0.13</v>
      </c>
      <c r="L37" t="n">
        <v>0.49</v>
      </c>
      <c r="M37" t="n">
        <v>0.58</v>
      </c>
      <c r="N37" t="n">
        <v>0.58</v>
      </c>
      <c r="O37" t="n">
        <v>0.8100000000000001</v>
      </c>
      <c r="P37" t="n">
        <v>0.41</v>
      </c>
      <c r="Q37" t="n">
        <v>0.26</v>
      </c>
      <c r="R37" t="n">
        <v>0.28</v>
      </c>
      <c r="S37" t="n">
        <v>0.02</v>
      </c>
      <c r="T37" t="n">
        <v>-0.32</v>
      </c>
      <c r="U37" t="n">
        <v>-2.13</v>
      </c>
      <c r="V37" t="n">
        <v>-0.61</v>
      </c>
      <c r="W37" t="n">
        <v>-0.57</v>
      </c>
    </row>
    <row r="38">
      <c r="A38" s="5" t="inlineStr">
        <is>
          <t>Ergebnis je Aktie (unverwässert)</t>
        </is>
      </c>
      <c r="B38" s="5" t="inlineStr">
        <is>
          <t>Basic Earnings per share</t>
        </is>
      </c>
      <c r="C38" t="inlineStr">
        <is>
          <t>-</t>
        </is>
      </c>
      <c r="D38" t="n">
        <v>-3.26</v>
      </c>
      <c r="E38" t="n">
        <v>-1.79</v>
      </c>
      <c r="F38" t="n">
        <v>-2.41</v>
      </c>
      <c r="G38" t="n">
        <v>-2.28</v>
      </c>
      <c r="H38" t="n">
        <v>0.57</v>
      </c>
      <c r="I38" t="n">
        <v>-0.12</v>
      </c>
      <c r="J38" t="n">
        <v>0.54</v>
      </c>
      <c r="K38" t="n">
        <v>0.08</v>
      </c>
      <c r="L38" t="n">
        <v>0.36</v>
      </c>
      <c r="M38" t="n">
        <v>0.41</v>
      </c>
      <c r="N38" t="n">
        <v>0.4</v>
      </c>
      <c r="O38" t="n">
        <v>0.59</v>
      </c>
      <c r="P38" t="n">
        <v>0.54</v>
      </c>
      <c r="Q38" t="n">
        <v>0.31</v>
      </c>
      <c r="R38" t="n">
        <v>0.28</v>
      </c>
      <c r="S38" t="n">
        <v>0.02</v>
      </c>
      <c r="T38" t="n">
        <v>-0.32</v>
      </c>
      <c r="U38" t="n">
        <v>-2.12</v>
      </c>
      <c r="V38" t="n">
        <v>-0.62</v>
      </c>
      <c r="W38" t="n">
        <v>-0.87</v>
      </c>
    </row>
    <row r="39">
      <c r="A39" s="5" t="inlineStr">
        <is>
          <t>Ergebnis je Aktie (verwässert)</t>
        </is>
      </c>
      <c r="B39" s="5" t="inlineStr">
        <is>
          <t>Diluted Earnings per share</t>
        </is>
      </c>
      <c r="C39" t="inlineStr">
        <is>
          <t>-</t>
        </is>
      </c>
      <c r="D39" t="n">
        <v>-3.26</v>
      </c>
      <c r="E39" t="n">
        <v>-1.79</v>
      </c>
      <c r="F39" t="n">
        <v>-2.41</v>
      </c>
      <c r="G39" t="n">
        <v>-2.27</v>
      </c>
      <c r="H39" t="n">
        <v>0.57</v>
      </c>
      <c r="I39" t="n">
        <v>-0.12</v>
      </c>
      <c r="J39" t="n">
        <v>0.54</v>
      </c>
      <c r="K39" t="n">
        <v>0.08</v>
      </c>
      <c r="L39" t="n">
        <v>0.36</v>
      </c>
      <c r="M39" t="n">
        <v>0.4</v>
      </c>
      <c r="N39" t="n">
        <v>0.4</v>
      </c>
      <c r="O39" t="n">
        <v>0.59</v>
      </c>
      <c r="P39" t="n">
        <v>0.53</v>
      </c>
      <c r="Q39" t="n">
        <v>0.31</v>
      </c>
      <c r="R39" t="n">
        <v>0.28</v>
      </c>
      <c r="S39" t="n">
        <v>0.02</v>
      </c>
      <c r="T39" t="n">
        <v>-0.32</v>
      </c>
      <c r="U39" t="n">
        <v>-2.12</v>
      </c>
      <c r="V39" t="n">
        <v>-0.62</v>
      </c>
      <c r="W39" t="n">
        <v>-0.87</v>
      </c>
    </row>
    <row r="40">
      <c r="A40" s="5" t="inlineStr">
        <is>
          <t>Dividende je Aktie</t>
        </is>
      </c>
      <c r="B40" s="5" t="inlineStr">
        <is>
          <t>Dividend per share</t>
        </is>
      </c>
      <c r="C40" t="inlineStr">
        <is>
          <t>-</t>
        </is>
      </c>
      <c r="D40" t="inlineStr">
        <is>
          <t>-</t>
        </is>
      </c>
      <c r="E40" t="inlineStr">
        <is>
          <t>-</t>
        </is>
      </c>
      <c r="F40" t="inlineStr">
        <is>
          <t>-</t>
        </is>
      </c>
      <c r="G40" t="inlineStr">
        <is>
          <t>-</t>
        </is>
      </c>
      <c r="H40" t="inlineStr">
        <is>
          <t>-</t>
        </is>
      </c>
      <c r="I40" t="inlineStr">
        <is>
          <t>-</t>
        </is>
      </c>
      <c r="J40" t="inlineStr">
        <is>
          <t>-</t>
        </is>
      </c>
      <c r="K40" t="inlineStr">
        <is>
          <t>-</t>
        </is>
      </c>
      <c r="L40" t="inlineStr">
        <is>
          <t>-</t>
        </is>
      </c>
      <c r="M40" t="inlineStr">
        <is>
          <t>-</t>
        </is>
      </c>
      <c r="N40" t="inlineStr">
        <is>
          <t>-</t>
        </is>
      </c>
      <c r="O40" t="inlineStr">
        <is>
          <t>-</t>
        </is>
      </c>
      <c r="P40" t="inlineStr">
        <is>
          <t>-</t>
        </is>
      </c>
      <c r="Q40" t="inlineStr">
        <is>
          <t>-</t>
        </is>
      </c>
      <c r="R40" t="inlineStr">
        <is>
          <t>-</t>
        </is>
      </c>
      <c r="S40" t="inlineStr">
        <is>
          <t>-</t>
        </is>
      </c>
      <c r="T40" t="inlineStr">
        <is>
          <t>-</t>
        </is>
      </c>
      <c r="U40" t="inlineStr">
        <is>
          <t>-</t>
        </is>
      </c>
      <c r="V40" t="inlineStr">
        <is>
          <t>-</t>
        </is>
      </c>
      <c r="W40" t="inlineStr">
        <is>
          <t>-</t>
        </is>
      </c>
    </row>
    <row r="41">
      <c r="A41" s="5" t="inlineStr">
        <is>
          <t>Dividendenausschüttung in Mio</t>
        </is>
      </c>
      <c r="B41" s="5" t="inlineStr">
        <is>
          <t>Dividend Payment in M</t>
        </is>
      </c>
      <c r="C41" t="inlineStr">
        <is>
          <t>-</t>
        </is>
      </c>
      <c r="D41" t="inlineStr">
        <is>
          <t>-</t>
        </is>
      </c>
      <c r="E41" t="inlineStr">
        <is>
          <t>-</t>
        </is>
      </c>
      <c r="F41" t="inlineStr">
        <is>
          <t>-</t>
        </is>
      </c>
      <c r="G41" t="inlineStr">
        <is>
          <t>-</t>
        </is>
      </c>
      <c r="H41" t="inlineStr">
        <is>
          <t>-</t>
        </is>
      </c>
      <c r="I41" t="inlineStr">
        <is>
          <t>-</t>
        </is>
      </c>
      <c r="J41" t="inlineStr">
        <is>
          <t>-</t>
        </is>
      </c>
      <c r="K41" t="inlineStr">
        <is>
          <t>-</t>
        </is>
      </c>
      <c r="L41" t="inlineStr">
        <is>
          <t>-</t>
        </is>
      </c>
      <c r="M41" t="inlineStr">
        <is>
          <t>-</t>
        </is>
      </c>
      <c r="N41" t="inlineStr">
        <is>
          <t>-</t>
        </is>
      </c>
      <c r="O41" t="inlineStr">
        <is>
          <t>-</t>
        </is>
      </c>
      <c r="P41" t="inlineStr">
        <is>
          <t>-</t>
        </is>
      </c>
      <c r="Q41" t="inlineStr">
        <is>
          <t>-</t>
        </is>
      </c>
      <c r="R41" t="inlineStr">
        <is>
          <t>-</t>
        </is>
      </c>
      <c r="S41" t="inlineStr">
        <is>
          <t>-</t>
        </is>
      </c>
      <c r="T41" t="inlineStr">
        <is>
          <t>-</t>
        </is>
      </c>
      <c r="U41" t="inlineStr">
        <is>
          <t>-</t>
        </is>
      </c>
      <c r="V41" t="inlineStr">
        <is>
          <t>-</t>
        </is>
      </c>
      <c r="W41" t="inlineStr">
        <is>
          <t>-</t>
        </is>
      </c>
    </row>
    <row r="42">
      <c r="A42" s="5" t="inlineStr">
        <is>
          <t>Umsatz</t>
        </is>
      </c>
      <c r="B42" s="5" t="inlineStr">
        <is>
          <t>Revenue</t>
        </is>
      </c>
      <c r="C42" t="inlineStr">
        <is>
          <t>-</t>
        </is>
      </c>
      <c r="D42" t="n">
        <v>2.25</v>
      </c>
      <c r="E42" t="n">
        <v>2.4</v>
      </c>
      <c r="F42" t="n">
        <v>2.27</v>
      </c>
      <c r="G42" t="n">
        <v>1.7</v>
      </c>
      <c r="H42" t="n">
        <v>4</v>
      </c>
      <c r="I42" t="n">
        <v>2.42</v>
      </c>
      <c r="J42" t="n">
        <v>2.97</v>
      </c>
      <c r="K42" t="n">
        <v>2.22</v>
      </c>
      <c r="L42" t="n">
        <v>4.36</v>
      </c>
      <c r="M42" t="n">
        <v>3.82</v>
      </c>
      <c r="N42" t="n">
        <v>3.6</v>
      </c>
      <c r="O42" t="n">
        <v>3.23</v>
      </c>
      <c r="P42" t="n">
        <v>2.79</v>
      </c>
      <c r="Q42" t="n">
        <v>2.64</v>
      </c>
      <c r="R42" t="n">
        <v>1.86</v>
      </c>
      <c r="S42" t="n">
        <v>1.36</v>
      </c>
      <c r="T42" t="n">
        <v>1.19</v>
      </c>
      <c r="U42" t="n">
        <v>1.47</v>
      </c>
      <c r="V42" t="n">
        <v>1.53</v>
      </c>
      <c r="W42" t="n">
        <v>0.8100000000000001</v>
      </c>
    </row>
    <row r="43">
      <c r="A43" s="5" t="inlineStr">
        <is>
          <t>Buchwert je Aktie</t>
        </is>
      </c>
      <c r="B43" s="5" t="inlineStr">
        <is>
          <t>Book value per share</t>
        </is>
      </c>
      <c r="C43" t="inlineStr">
        <is>
          <t>-</t>
        </is>
      </c>
      <c r="D43" t="n">
        <v>12.35</v>
      </c>
      <c r="E43" t="n">
        <v>15.34</v>
      </c>
      <c r="F43" t="n">
        <v>12.19</v>
      </c>
      <c r="G43" t="n">
        <v>14.25</v>
      </c>
      <c r="H43" t="n">
        <v>13.67</v>
      </c>
      <c r="I43" t="n">
        <v>13.18</v>
      </c>
      <c r="J43" t="n">
        <v>13.43</v>
      </c>
      <c r="K43" t="n">
        <v>8.65</v>
      </c>
      <c r="L43" t="n">
        <v>8.529999999999999</v>
      </c>
      <c r="M43" t="n">
        <v>8.15</v>
      </c>
      <c r="N43" t="n">
        <v>7.73</v>
      </c>
      <c r="O43" t="n">
        <v>7.3</v>
      </c>
      <c r="P43" t="n">
        <v>6.55</v>
      </c>
      <c r="Q43" t="n">
        <v>4.98</v>
      </c>
      <c r="R43" t="n">
        <v>3.56</v>
      </c>
      <c r="S43" t="n">
        <v>2.43</v>
      </c>
      <c r="T43" t="n">
        <v>2.34</v>
      </c>
      <c r="U43" t="n">
        <v>1.81</v>
      </c>
      <c r="V43" t="n">
        <v>1.69</v>
      </c>
      <c r="W43" t="n">
        <v>1.97</v>
      </c>
    </row>
    <row r="44">
      <c r="A44" s="5" t="inlineStr">
        <is>
          <t>Cashflow je Aktie</t>
        </is>
      </c>
      <c r="B44" s="5" t="inlineStr">
        <is>
          <t>Cashflow per share</t>
        </is>
      </c>
      <c r="C44" t="inlineStr">
        <is>
          <t>-</t>
        </is>
      </c>
      <c r="D44" t="n">
        <v>-2.51</v>
      </c>
      <c r="E44" t="n">
        <v>-1.05</v>
      </c>
      <c r="F44" t="n">
        <v>-1.31</v>
      </c>
      <c r="G44" t="n">
        <v>-1.6</v>
      </c>
      <c r="H44" t="n">
        <v>-0.89</v>
      </c>
      <c r="I44" t="n">
        <v>-0.54</v>
      </c>
      <c r="J44" t="n">
        <v>3.4</v>
      </c>
      <c r="K44" t="n">
        <v>0.08</v>
      </c>
      <c r="L44" t="n">
        <v>1.17</v>
      </c>
      <c r="M44" t="n">
        <v>0.11</v>
      </c>
      <c r="N44" t="n">
        <v>-0.04</v>
      </c>
      <c r="O44" t="n">
        <v>1.29</v>
      </c>
      <c r="P44" t="n">
        <v>0.77</v>
      </c>
      <c r="Q44" t="n">
        <v>0.8100000000000001</v>
      </c>
      <c r="R44" t="n">
        <v>0.24</v>
      </c>
      <c r="S44" t="n">
        <v>0.29</v>
      </c>
      <c r="T44" t="n">
        <v>0.45</v>
      </c>
      <c r="U44" t="n">
        <v>-1.33</v>
      </c>
      <c r="V44" t="n">
        <v>-0.34</v>
      </c>
      <c r="W44" t="inlineStr">
        <is>
          <t>-</t>
        </is>
      </c>
    </row>
    <row r="45">
      <c r="A45" s="5" t="inlineStr">
        <is>
          <t>Bilanzsumme je Aktie</t>
        </is>
      </c>
      <c r="B45" s="5" t="inlineStr">
        <is>
          <t>Total assets per share</t>
        </is>
      </c>
      <c r="C45" t="inlineStr">
        <is>
          <t>-</t>
        </is>
      </c>
      <c r="D45" t="n">
        <v>15.53</v>
      </c>
      <c r="E45" t="n">
        <v>16.92</v>
      </c>
      <c r="F45" t="n">
        <v>14.12</v>
      </c>
      <c r="G45" t="n">
        <v>15.9</v>
      </c>
      <c r="H45" t="n">
        <v>15.08</v>
      </c>
      <c r="I45" t="n">
        <v>16.12</v>
      </c>
      <c r="J45" t="n">
        <v>17.07</v>
      </c>
      <c r="K45" t="n">
        <v>9.6</v>
      </c>
      <c r="L45" t="n">
        <v>9.880000000000001</v>
      </c>
      <c r="M45" t="n">
        <v>9.32</v>
      </c>
      <c r="N45" t="n">
        <v>9.16</v>
      </c>
      <c r="O45" t="n">
        <v>9.16</v>
      </c>
      <c r="P45" t="n">
        <v>8.32</v>
      </c>
      <c r="Q45" t="n">
        <v>6.36</v>
      </c>
      <c r="R45" t="n">
        <v>4.45</v>
      </c>
      <c r="S45" t="n">
        <v>3.44</v>
      </c>
      <c r="T45" t="n">
        <v>3.55</v>
      </c>
      <c r="U45" t="n">
        <v>3.72</v>
      </c>
      <c r="V45" t="n">
        <v>2.68</v>
      </c>
      <c r="W45" t="n">
        <v>3.18</v>
      </c>
    </row>
    <row r="46">
      <c r="A46" s="5" t="inlineStr">
        <is>
          <t>Personal am Ende des Jahres</t>
        </is>
      </c>
      <c r="B46" s="5" t="inlineStr">
        <is>
          <t>Staff at the end of year</t>
        </is>
      </c>
      <c r="C46" t="inlineStr">
        <is>
          <t>-</t>
        </is>
      </c>
      <c r="D46" t="n">
        <v>426</v>
      </c>
      <c r="E46" t="n">
        <v>329</v>
      </c>
      <c r="F46" t="n">
        <v>326</v>
      </c>
      <c r="G46" t="n">
        <v>345</v>
      </c>
      <c r="H46" t="n">
        <v>365</v>
      </c>
      <c r="I46" t="n">
        <v>329</v>
      </c>
      <c r="J46" t="n">
        <v>299</v>
      </c>
      <c r="K46" t="n">
        <v>421</v>
      </c>
      <c r="L46" t="n">
        <v>446</v>
      </c>
      <c r="M46" t="n">
        <v>464</v>
      </c>
      <c r="N46" t="n">
        <v>413</v>
      </c>
      <c r="O46" t="n">
        <v>334</v>
      </c>
      <c r="P46" t="n">
        <v>295</v>
      </c>
      <c r="Q46" t="n">
        <v>279</v>
      </c>
      <c r="R46" t="n">
        <v>172</v>
      </c>
      <c r="S46" t="n">
        <v>132</v>
      </c>
      <c r="T46" t="n">
        <v>95</v>
      </c>
      <c r="U46" t="n">
        <v>110</v>
      </c>
      <c r="V46" t="n">
        <v>105</v>
      </c>
      <c r="W46" t="n">
        <v>95</v>
      </c>
    </row>
    <row r="47">
      <c r="A47" s="5" t="inlineStr">
        <is>
          <t>Personalaufwand in Mio. EUR</t>
        </is>
      </c>
      <c r="B47" s="5" t="inlineStr">
        <is>
          <t>Personnel expenses in M</t>
        </is>
      </c>
      <c r="C47" t="inlineStr">
        <is>
          <t>-</t>
        </is>
      </c>
      <c r="D47" t="n">
        <v>63.7</v>
      </c>
      <c r="E47" t="n">
        <v>44.6</v>
      </c>
      <c r="F47" t="n">
        <v>42.1</v>
      </c>
      <c r="G47" t="n">
        <v>36</v>
      </c>
      <c r="H47" t="n">
        <v>35.9</v>
      </c>
      <c r="I47" t="n">
        <v>30.7</v>
      </c>
      <c r="J47" t="n">
        <v>33</v>
      </c>
      <c r="K47" t="n">
        <v>33.3</v>
      </c>
      <c r="L47" t="n">
        <v>36.8</v>
      </c>
      <c r="M47" t="n">
        <v>31.7</v>
      </c>
      <c r="N47" t="n">
        <v>27.8</v>
      </c>
      <c r="O47" t="n">
        <v>22.5</v>
      </c>
      <c r="P47" t="n">
        <v>20.2</v>
      </c>
      <c r="Q47" t="n">
        <v>19.4</v>
      </c>
      <c r="R47" t="n">
        <v>12</v>
      </c>
      <c r="S47" t="inlineStr">
        <is>
          <t>-</t>
        </is>
      </c>
      <c r="T47" t="inlineStr">
        <is>
          <t>-</t>
        </is>
      </c>
      <c r="U47" t="inlineStr">
        <is>
          <t>-</t>
        </is>
      </c>
      <c r="V47" t="inlineStr">
        <is>
          <t>-</t>
        </is>
      </c>
      <c r="W47" t="inlineStr">
        <is>
          <t>-</t>
        </is>
      </c>
    </row>
    <row r="48">
      <c r="A48" s="5" t="inlineStr">
        <is>
          <t>Aufwand je Mitarbeiter in EUR</t>
        </is>
      </c>
      <c r="B48" s="5" t="inlineStr">
        <is>
          <t>Effort per employee</t>
        </is>
      </c>
      <c r="C48" t="inlineStr">
        <is>
          <t>-</t>
        </is>
      </c>
      <c r="D48" t="n">
        <v>149531</v>
      </c>
      <c r="E48" t="n">
        <v>135562</v>
      </c>
      <c r="F48" t="n">
        <v>129141</v>
      </c>
      <c r="G48" t="n">
        <v>104348</v>
      </c>
      <c r="H48" t="n">
        <v>98356</v>
      </c>
      <c r="I48" t="n">
        <v>93313</v>
      </c>
      <c r="J48" t="n">
        <v>110368</v>
      </c>
      <c r="K48" t="n">
        <v>79097</v>
      </c>
      <c r="L48" t="n">
        <v>82511</v>
      </c>
      <c r="M48" t="n">
        <v>68319</v>
      </c>
      <c r="N48" t="n">
        <v>67312</v>
      </c>
      <c r="O48" t="n">
        <v>67365</v>
      </c>
      <c r="P48" t="n">
        <v>68475</v>
      </c>
      <c r="Q48" t="n">
        <v>69534</v>
      </c>
      <c r="R48" t="n">
        <v>69767</v>
      </c>
      <c r="S48" t="inlineStr">
        <is>
          <t>-</t>
        </is>
      </c>
      <c r="T48" t="inlineStr">
        <is>
          <t>-</t>
        </is>
      </c>
      <c r="U48" t="inlineStr">
        <is>
          <t>-</t>
        </is>
      </c>
      <c r="V48" t="inlineStr">
        <is>
          <t>-</t>
        </is>
      </c>
      <c r="W48" t="inlineStr">
        <is>
          <t>-</t>
        </is>
      </c>
    </row>
    <row r="49">
      <c r="A49" s="5" t="inlineStr">
        <is>
          <t>Umsatz je Aktie</t>
        </is>
      </c>
      <c r="B49" s="5" t="inlineStr">
        <is>
          <t>Revenue per share</t>
        </is>
      </c>
      <c r="C49" t="inlineStr">
        <is>
          <t>-</t>
        </is>
      </c>
      <c r="D49" t="n">
        <v>168440</v>
      </c>
      <c r="E49" t="n">
        <v>232347</v>
      </c>
      <c r="F49" t="n">
        <v>204880</v>
      </c>
      <c r="G49" t="n">
        <v>144184</v>
      </c>
      <c r="H49" t="n">
        <v>291022</v>
      </c>
      <c r="I49" t="n">
        <v>194462</v>
      </c>
      <c r="J49" t="n">
        <v>260736</v>
      </c>
      <c r="K49" t="n">
        <v>123318</v>
      </c>
      <c r="L49" t="n">
        <v>225958</v>
      </c>
      <c r="M49" t="n">
        <v>187578</v>
      </c>
      <c r="N49" t="n">
        <v>196125</v>
      </c>
      <c r="O49" t="n">
        <v>214371</v>
      </c>
      <c r="P49" t="n">
        <v>210169</v>
      </c>
      <c r="Q49" t="n">
        <v>189964</v>
      </c>
      <c r="R49" t="n">
        <v>194767</v>
      </c>
      <c r="S49" t="n">
        <v>166666</v>
      </c>
      <c r="T49" t="n">
        <v>161052</v>
      </c>
      <c r="U49" t="n">
        <v>152727</v>
      </c>
      <c r="V49" t="n">
        <v>153333</v>
      </c>
      <c r="W49" t="n">
        <v>89473</v>
      </c>
    </row>
    <row r="50">
      <c r="A50" s="5" t="inlineStr">
        <is>
          <t>Bruttoergebnis je Mitarbeiter in EUR</t>
        </is>
      </c>
      <c r="B50" s="5" t="inlineStr">
        <is>
          <t>Gross Profit per employee</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c r="O50" t="inlineStr">
        <is>
          <t>-</t>
        </is>
      </c>
      <c r="P50" t="inlineStr">
        <is>
          <t>-</t>
        </is>
      </c>
      <c r="Q50" t="inlineStr">
        <is>
          <t>-</t>
        </is>
      </c>
      <c r="R50" t="inlineStr">
        <is>
          <t>-</t>
        </is>
      </c>
      <c r="S50" t="inlineStr">
        <is>
          <t>-</t>
        </is>
      </c>
      <c r="T50" t="inlineStr">
        <is>
          <t>-</t>
        </is>
      </c>
      <c r="U50" t="inlineStr">
        <is>
          <t>-</t>
        </is>
      </c>
      <c r="V50" t="inlineStr">
        <is>
          <t>-</t>
        </is>
      </c>
      <c r="W50" t="inlineStr">
        <is>
          <t>-</t>
        </is>
      </c>
    </row>
    <row r="51">
      <c r="A51" s="5" t="inlineStr">
        <is>
          <t>Gewinn je Mitarbeiter in EUR</t>
        </is>
      </c>
      <c r="B51" s="5" t="inlineStr">
        <is>
          <t>Earnings per employee</t>
        </is>
      </c>
      <c r="C51" t="inlineStr">
        <is>
          <t>-</t>
        </is>
      </c>
      <c r="D51" t="n">
        <v>-241784</v>
      </c>
      <c r="E51" t="n">
        <v>-170821</v>
      </c>
      <c r="F51" t="n">
        <v>-214110</v>
      </c>
      <c r="G51" t="n">
        <v>-175072</v>
      </c>
      <c r="H51" t="n">
        <v>40822</v>
      </c>
      <c r="I51" t="n">
        <v>-9119</v>
      </c>
      <c r="J51" t="n">
        <v>44147</v>
      </c>
      <c r="K51" t="n">
        <v>4513</v>
      </c>
      <c r="L51" t="n">
        <v>18386</v>
      </c>
      <c r="M51" t="n">
        <v>19828</v>
      </c>
      <c r="N51" t="n">
        <v>21792</v>
      </c>
      <c r="O51" t="n">
        <v>39521</v>
      </c>
      <c r="P51" t="n">
        <v>38983</v>
      </c>
      <c r="Q51" t="n">
        <v>21505</v>
      </c>
      <c r="R51" t="n">
        <v>27326</v>
      </c>
      <c r="S51" t="n">
        <v>2273</v>
      </c>
      <c r="T51" t="n">
        <v>-43158</v>
      </c>
      <c r="U51" t="n">
        <v>-221818</v>
      </c>
      <c r="V51" t="n">
        <v>-61905</v>
      </c>
      <c r="W51" t="n">
        <v>-96842</v>
      </c>
    </row>
    <row r="52">
      <c r="A52" s="5" t="inlineStr">
        <is>
          <t>KGV (Kurs/Gewinn)</t>
        </is>
      </c>
      <c r="B52" s="5" t="inlineStr">
        <is>
          <t>PE (price/earnings)</t>
        </is>
      </c>
      <c r="C52" t="inlineStr">
        <is>
          <t>-</t>
        </is>
      </c>
      <c r="D52" t="inlineStr">
        <is>
          <t>-</t>
        </is>
      </c>
      <c r="E52" t="inlineStr">
        <is>
          <t>-</t>
        </is>
      </c>
      <c r="F52" t="inlineStr">
        <is>
          <t>-</t>
        </is>
      </c>
      <c r="G52" t="inlineStr">
        <is>
          <t>-</t>
        </is>
      </c>
      <c r="H52" t="n">
        <v>101.1</v>
      </c>
      <c r="I52" t="inlineStr">
        <is>
          <t>-</t>
        </is>
      </c>
      <c r="J52" t="n">
        <v>103.4</v>
      </c>
      <c r="K52" t="n">
        <v>366.3</v>
      </c>
      <c r="L52" t="n">
        <v>48.7</v>
      </c>
      <c r="M52" t="n">
        <v>45.2</v>
      </c>
      <c r="N52" t="n">
        <v>42.4</v>
      </c>
      <c r="O52" t="n">
        <v>31.8</v>
      </c>
      <c r="P52" t="n">
        <v>29.8</v>
      </c>
      <c r="Q52" t="n">
        <v>58.5</v>
      </c>
      <c r="R52" t="n">
        <v>49.2</v>
      </c>
      <c r="S52" t="n">
        <v>635</v>
      </c>
      <c r="T52" t="inlineStr">
        <is>
          <t>-</t>
        </is>
      </c>
      <c r="U52" t="inlineStr">
        <is>
          <t>-</t>
        </is>
      </c>
      <c r="V52" t="inlineStr">
        <is>
          <t>-</t>
        </is>
      </c>
      <c r="W52" t="inlineStr">
        <is>
          <t>-</t>
        </is>
      </c>
    </row>
    <row r="53">
      <c r="A53" s="5" t="inlineStr">
        <is>
          <t>KUV (Kurs/Umsatz)</t>
        </is>
      </c>
      <c r="B53" s="5" t="inlineStr">
        <is>
          <t>PS (price/sales)</t>
        </is>
      </c>
      <c r="C53" t="inlineStr">
        <is>
          <t>-</t>
        </is>
      </c>
      <c r="D53" t="n">
        <v>56.44</v>
      </c>
      <c r="E53" t="n">
        <v>37.07</v>
      </c>
      <c r="F53" t="n">
        <v>33.73</v>
      </c>
      <c r="G53" t="n">
        <v>28.6</v>
      </c>
      <c r="H53" t="n">
        <v>14.41</v>
      </c>
      <c r="I53" t="n">
        <v>31.68</v>
      </c>
      <c r="J53" t="n">
        <v>18.77</v>
      </c>
      <c r="K53" t="n">
        <v>13.19</v>
      </c>
      <c r="L53" t="n">
        <v>4.02</v>
      </c>
      <c r="M53" t="n">
        <v>4.86</v>
      </c>
      <c r="N53" t="n">
        <v>4.71</v>
      </c>
      <c r="O53" t="n">
        <v>5.81</v>
      </c>
      <c r="P53" t="n">
        <v>5.76</v>
      </c>
      <c r="Q53" t="n">
        <v>6.87</v>
      </c>
      <c r="R53" t="n">
        <v>7.4</v>
      </c>
      <c r="S53" t="n">
        <v>9.35</v>
      </c>
      <c r="T53" t="n">
        <v>3.13</v>
      </c>
      <c r="U53" t="n">
        <v>3.61</v>
      </c>
      <c r="V53" t="n">
        <v>13.35</v>
      </c>
      <c r="W53" t="n">
        <v>51.88</v>
      </c>
    </row>
    <row r="54">
      <c r="A54" s="5" t="inlineStr">
        <is>
          <t>KBV (Kurs/Buchwert)</t>
        </is>
      </c>
      <c r="B54" s="5" t="inlineStr">
        <is>
          <t>PB (price/book value)</t>
        </is>
      </c>
      <c r="C54" t="inlineStr">
        <is>
          <t>-</t>
        </is>
      </c>
      <c r="D54" t="n">
        <v>10.27</v>
      </c>
      <c r="E54" t="n">
        <v>5.8</v>
      </c>
      <c r="F54" t="n">
        <v>6.28</v>
      </c>
      <c r="G54" t="n">
        <v>3.42</v>
      </c>
      <c r="H54" t="n">
        <v>4.22</v>
      </c>
      <c r="I54" t="n">
        <v>5.81</v>
      </c>
      <c r="J54" t="n">
        <v>4.16</v>
      </c>
      <c r="K54" t="n">
        <v>3.39</v>
      </c>
      <c r="L54" t="n">
        <v>2.06</v>
      </c>
      <c r="M54" t="n">
        <v>2.27</v>
      </c>
      <c r="N54" t="n">
        <v>2.19</v>
      </c>
      <c r="O54" t="n">
        <v>2.57</v>
      </c>
      <c r="P54" t="n">
        <v>2.46</v>
      </c>
      <c r="Q54" t="n">
        <v>3.64</v>
      </c>
      <c r="R54" t="n">
        <v>3.87</v>
      </c>
      <c r="S54" t="n">
        <v>5.22</v>
      </c>
      <c r="T54" t="n">
        <v>1.58</v>
      </c>
      <c r="U54" t="n">
        <v>2.94</v>
      </c>
      <c r="V54" t="n">
        <v>12.14</v>
      </c>
      <c r="W54" t="n">
        <v>21.3</v>
      </c>
    </row>
    <row r="55">
      <c r="A55" s="5" t="inlineStr">
        <is>
          <t>KCV (Kurs/Cashflow)</t>
        </is>
      </c>
      <c r="B55" s="5" t="inlineStr">
        <is>
          <t>PC (price/cashflow)</t>
        </is>
      </c>
      <c r="C55" t="inlineStr">
        <is>
          <t>-</t>
        </is>
      </c>
      <c r="D55" t="n">
        <v>-50.59</v>
      </c>
      <c r="E55" t="n">
        <v>-85.05</v>
      </c>
      <c r="F55" t="n">
        <v>-58.67</v>
      </c>
      <c r="G55" t="n">
        <v>-30.51</v>
      </c>
      <c r="H55" t="n">
        <v>-65.09999999999999</v>
      </c>
      <c r="I55" t="n">
        <v>-142.77</v>
      </c>
      <c r="J55" t="n">
        <v>16.44</v>
      </c>
      <c r="K55" t="n">
        <v>380.22</v>
      </c>
      <c r="L55" t="n">
        <v>14.95</v>
      </c>
      <c r="M55" t="n">
        <v>168.99</v>
      </c>
      <c r="N55" t="n">
        <v>-381.38</v>
      </c>
      <c r="O55" t="n">
        <v>14.55</v>
      </c>
      <c r="P55" t="n">
        <v>20.9</v>
      </c>
      <c r="Q55" t="n">
        <v>22.34</v>
      </c>
      <c r="R55" t="n">
        <v>56.33</v>
      </c>
      <c r="S55" t="n">
        <v>43.77</v>
      </c>
      <c r="T55" t="n">
        <v>8.25</v>
      </c>
      <c r="U55" t="n">
        <v>-3.99</v>
      </c>
      <c r="V55" t="n">
        <v>-59.7</v>
      </c>
      <c r="W55" t="inlineStr">
        <is>
          <t>-</t>
        </is>
      </c>
    </row>
    <row r="56">
      <c r="A56" s="5" t="inlineStr">
        <is>
          <t>Dividendenrendite in %</t>
        </is>
      </c>
      <c r="B56" s="5" t="inlineStr">
        <is>
          <t>Dividend Yield in %</t>
        </is>
      </c>
      <c r="C56" t="inlineStr">
        <is>
          <t>-</t>
        </is>
      </c>
      <c r="D56" t="inlineStr">
        <is>
          <t>-</t>
        </is>
      </c>
      <c r="E56" t="inlineStr">
        <is>
          <t>-</t>
        </is>
      </c>
      <c r="F56" t="inlineStr">
        <is>
          <t>-</t>
        </is>
      </c>
      <c r="G56" t="inlineStr">
        <is>
          <t>-</t>
        </is>
      </c>
      <c r="H56" t="inlineStr">
        <is>
          <t>-</t>
        </is>
      </c>
      <c r="I56" t="inlineStr">
        <is>
          <t>-</t>
        </is>
      </c>
      <c r="J56" t="inlineStr">
        <is>
          <t>-</t>
        </is>
      </c>
      <c r="K56" t="inlineStr">
        <is>
          <t>-</t>
        </is>
      </c>
      <c r="L56" t="inlineStr">
        <is>
          <t>-</t>
        </is>
      </c>
      <c r="M56" t="inlineStr">
        <is>
          <t>-</t>
        </is>
      </c>
      <c r="N56" t="inlineStr">
        <is>
          <t>-</t>
        </is>
      </c>
      <c r="O56" t="inlineStr">
        <is>
          <t>-</t>
        </is>
      </c>
      <c r="P56" t="inlineStr">
        <is>
          <t>-</t>
        </is>
      </c>
      <c r="Q56" t="inlineStr">
        <is>
          <t>-</t>
        </is>
      </c>
      <c r="R56" t="inlineStr">
        <is>
          <t>-</t>
        </is>
      </c>
      <c r="S56" t="inlineStr">
        <is>
          <t>-</t>
        </is>
      </c>
      <c r="T56" t="inlineStr">
        <is>
          <t>-</t>
        </is>
      </c>
      <c r="U56" t="inlineStr">
        <is>
          <t>-</t>
        </is>
      </c>
      <c r="V56" t="inlineStr">
        <is>
          <t>-</t>
        </is>
      </c>
      <c r="W56" t="inlineStr">
        <is>
          <t>-</t>
        </is>
      </c>
    </row>
    <row r="57">
      <c r="A57" s="5" t="inlineStr">
        <is>
          <t>Gewinnrendite in %</t>
        </is>
      </c>
      <c r="B57" s="5" t="inlineStr">
        <is>
          <t>Return on profit in %</t>
        </is>
      </c>
      <c r="C57" t="inlineStr">
        <is>
          <t>-</t>
        </is>
      </c>
      <c r="D57" t="n">
        <v>-2.6</v>
      </c>
      <c r="E57" t="n">
        <v>-2</v>
      </c>
      <c r="F57" t="n">
        <v>-3.1</v>
      </c>
      <c r="G57" t="n">
        <v>-4.7</v>
      </c>
      <c r="H57" t="n">
        <v>1</v>
      </c>
      <c r="I57" t="n">
        <v>-0.2</v>
      </c>
      <c r="J57" t="n">
        <v>1</v>
      </c>
      <c r="K57" t="n">
        <v>0.3</v>
      </c>
      <c r="L57" t="n">
        <v>2.1</v>
      </c>
      <c r="M57" t="n">
        <v>2.2</v>
      </c>
      <c r="N57" t="n">
        <v>2.4</v>
      </c>
      <c r="O57" t="n">
        <v>3.1</v>
      </c>
      <c r="P57" t="n">
        <v>3.4</v>
      </c>
      <c r="Q57" t="n">
        <v>1.7</v>
      </c>
      <c r="R57" t="n">
        <v>2</v>
      </c>
      <c r="S57" t="n">
        <v>0.2</v>
      </c>
      <c r="T57" t="n">
        <v>-8.6</v>
      </c>
      <c r="U57" t="n">
        <v>-39.8</v>
      </c>
      <c r="V57" t="n">
        <v>-3</v>
      </c>
      <c r="W57" t="n">
        <v>-2.1</v>
      </c>
    </row>
    <row r="58">
      <c r="A58" s="5" t="inlineStr">
        <is>
          <t>Eigenkapitalrendite in %</t>
        </is>
      </c>
      <c r="B58" s="5" t="inlineStr">
        <is>
          <t>Return on Equity in %</t>
        </is>
      </c>
      <c r="C58" t="inlineStr">
        <is>
          <t>-</t>
        </is>
      </c>
      <c r="D58" t="n">
        <v>-26.1</v>
      </c>
      <c r="E58" t="n">
        <v>-11.51</v>
      </c>
      <c r="F58" t="n">
        <v>-19.46</v>
      </c>
      <c r="G58" t="n">
        <v>-14.54</v>
      </c>
      <c r="H58" t="n">
        <v>4.11</v>
      </c>
      <c r="I58" t="n">
        <v>-0.86</v>
      </c>
      <c r="J58" t="n">
        <v>3.75</v>
      </c>
      <c r="K58" t="n">
        <v>0.9399999999999999</v>
      </c>
      <c r="L58" t="n">
        <v>4.16</v>
      </c>
      <c r="M58" t="n">
        <v>4.95</v>
      </c>
      <c r="N58" t="n">
        <v>5.18</v>
      </c>
      <c r="O58" t="n">
        <v>8.15</v>
      </c>
      <c r="P58" t="n">
        <v>7.9</v>
      </c>
      <c r="Q58" t="n">
        <v>5.99</v>
      </c>
      <c r="R58" t="n">
        <v>7.34</v>
      </c>
      <c r="S58" t="n">
        <v>0.76</v>
      </c>
      <c r="T58" t="n">
        <v>-13.58</v>
      </c>
      <c r="U58" t="n">
        <v>-118.45</v>
      </c>
      <c r="V58" t="n">
        <v>-36.72</v>
      </c>
      <c r="W58" t="n">
        <v>-44.44</v>
      </c>
    </row>
    <row r="59">
      <c r="A59" s="5" t="inlineStr">
        <is>
          <t>Umsatzrendite in %</t>
        </is>
      </c>
      <c r="B59" s="5" t="inlineStr">
        <is>
          <t>Return on sales in %</t>
        </is>
      </c>
      <c r="C59" t="inlineStr">
        <is>
          <t>-</t>
        </is>
      </c>
      <c r="D59" t="n">
        <v>-143.45</v>
      </c>
      <c r="E59" t="n">
        <v>-73.56</v>
      </c>
      <c r="F59" t="n">
        <v>-104.49</v>
      </c>
      <c r="G59" t="n">
        <v>-121.53</v>
      </c>
      <c r="H59" t="n">
        <v>14.03</v>
      </c>
      <c r="I59" t="n">
        <v>-4.69</v>
      </c>
      <c r="J59" t="n">
        <v>16.92</v>
      </c>
      <c r="K59" t="n">
        <v>3.66</v>
      </c>
      <c r="L59" t="n">
        <v>8.130000000000001</v>
      </c>
      <c r="M59" t="n">
        <v>10.57</v>
      </c>
      <c r="N59" t="n">
        <v>11.11</v>
      </c>
      <c r="O59" t="n">
        <v>18.44</v>
      </c>
      <c r="P59" t="n">
        <v>18.55</v>
      </c>
      <c r="Q59" t="n">
        <v>11.32</v>
      </c>
      <c r="R59" t="n">
        <v>14.03</v>
      </c>
      <c r="S59" t="n">
        <v>1.36</v>
      </c>
      <c r="T59" t="n">
        <v>-26.8</v>
      </c>
      <c r="U59" t="n">
        <v>-145.24</v>
      </c>
      <c r="V59" t="n">
        <v>-40.37</v>
      </c>
      <c r="W59" t="n">
        <v>-108.24</v>
      </c>
    </row>
    <row r="60">
      <c r="A60" s="5" t="inlineStr">
        <is>
          <t>Gesamtkapitalrendite in %</t>
        </is>
      </c>
      <c r="B60" s="5" t="inlineStr">
        <is>
          <t>Total Return on Investment in %</t>
        </is>
      </c>
      <c r="C60" t="inlineStr">
        <is>
          <t>-</t>
        </is>
      </c>
      <c r="D60" t="n">
        <v>-20.29</v>
      </c>
      <c r="E60" t="n">
        <v>-10.28</v>
      </c>
      <c r="F60" t="n">
        <v>-16.35</v>
      </c>
      <c r="G60" t="n">
        <v>-12.75</v>
      </c>
      <c r="H60" t="n">
        <v>3.82</v>
      </c>
      <c r="I60" t="n">
        <v>-0.66</v>
      </c>
      <c r="J60" t="n">
        <v>2.97</v>
      </c>
      <c r="K60" t="n">
        <v>0.89</v>
      </c>
      <c r="L60" t="n">
        <v>3.59</v>
      </c>
      <c r="M60" t="n">
        <v>4.33</v>
      </c>
      <c r="N60" t="n">
        <v>4.37</v>
      </c>
      <c r="O60" t="n">
        <v>6.49</v>
      </c>
      <c r="P60" t="n">
        <v>6.23</v>
      </c>
      <c r="Q60" t="n">
        <v>4.77</v>
      </c>
      <c r="R60" t="n">
        <v>6.24</v>
      </c>
      <c r="S60" t="n">
        <v>1.08</v>
      </c>
      <c r="T60" t="n">
        <v>-6.99</v>
      </c>
      <c r="U60" t="n">
        <v>-57.55</v>
      </c>
      <c r="V60" t="n">
        <v>-23.13</v>
      </c>
      <c r="W60" t="n">
        <v>-27.54</v>
      </c>
    </row>
    <row r="61">
      <c r="A61" s="5" t="inlineStr">
        <is>
          <t>Return on Investment in %</t>
        </is>
      </c>
      <c r="B61" s="5" t="inlineStr">
        <is>
          <t>Return on Investment in %</t>
        </is>
      </c>
      <c r="C61" t="inlineStr">
        <is>
          <t>-</t>
        </is>
      </c>
      <c r="D61" t="n">
        <v>-20.75</v>
      </c>
      <c r="E61" t="n">
        <v>-10.43</v>
      </c>
      <c r="F61" t="n">
        <v>-16.8</v>
      </c>
      <c r="G61" t="n">
        <v>-13.03</v>
      </c>
      <c r="H61" t="n">
        <v>3.72</v>
      </c>
      <c r="I61" t="n">
        <v>-0.7</v>
      </c>
      <c r="J61" t="n">
        <v>2.95</v>
      </c>
      <c r="K61" t="n">
        <v>0.85</v>
      </c>
      <c r="L61" t="n">
        <v>3.59</v>
      </c>
      <c r="M61" t="n">
        <v>4.33</v>
      </c>
      <c r="N61" t="n">
        <v>4.37</v>
      </c>
      <c r="O61" t="n">
        <v>6.49</v>
      </c>
      <c r="P61" t="n">
        <v>6.23</v>
      </c>
      <c r="Q61" t="n">
        <v>4.69</v>
      </c>
      <c r="R61" t="n">
        <v>5.87</v>
      </c>
      <c r="S61" t="n">
        <v>0.54</v>
      </c>
      <c r="T61" t="n">
        <v>-8.949999999999999</v>
      </c>
      <c r="U61" t="n">
        <v>-57.55</v>
      </c>
      <c r="V61" t="n">
        <v>-23.13</v>
      </c>
      <c r="W61" t="n">
        <v>-27.54</v>
      </c>
    </row>
    <row r="62">
      <c r="A62" s="5" t="inlineStr">
        <is>
          <t>Arbeitsintensität in %</t>
        </is>
      </c>
      <c r="B62" s="5" t="inlineStr">
        <is>
          <t>Work Intensity in %</t>
        </is>
      </c>
      <c r="C62" t="inlineStr">
        <is>
          <t>-</t>
        </is>
      </c>
      <c r="D62" t="n">
        <v>61.18</v>
      </c>
      <c r="E62" t="n">
        <v>72.18000000000001</v>
      </c>
      <c r="F62" t="n">
        <v>82.02</v>
      </c>
      <c r="G62" t="n">
        <v>66.45999999999999</v>
      </c>
      <c r="H62" t="n">
        <v>75.01000000000001</v>
      </c>
      <c r="I62" t="n">
        <v>75.59</v>
      </c>
      <c r="J62" t="n">
        <v>90.81999999999999</v>
      </c>
      <c r="K62" t="n">
        <v>63.71</v>
      </c>
      <c r="L62" t="n">
        <v>67.73</v>
      </c>
      <c r="M62" t="n">
        <v>62.32</v>
      </c>
      <c r="N62" t="n">
        <v>75.5</v>
      </c>
      <c r="O62" t="n">
        <v>73.83</v>
      </c>
      <c r="P62" t="n">
        <v>66.54000000000001</v>
      </c>
      <c r="Q62" t="n">
        <v>59.55</v>
      </c>
      <c r="R62" t="n">
        <v>73.03</v>
      </c>
      <c r="S62" t="n">
        <v>72.40000000000001</v>
      </c>
      <c r="T62" t="n">
        <v>57.21</v>
      </c>
      <c r="U62" t="n">
        <v>69.58</v>
      </c>
      <c r="V62" t="n">
        <v>64.06</v>
      </c>
      <c r="W62" t="n">
        <v>74.25</v>
      </c>
    </row>
    <row r="63">
      <c r="A63" s="5" t="inlineStr">
        <is>
          <t>Eigenkapitalquote in %</t>
        </is>
      </c>
      <c r="B63" s="5" t="inlineStr">
        <is>
          <t>Equity Ratio in %</t>
        </is>
      </c>
      <c r="C63" t="inlineStr">
        <is>
          <t>-</t>
        </is>
      </c>
      <c r="D63" t="n">
        <v>79.51000000000001</v>
      </c>
      <c r="E63" t="n">
        <v>90.65000000000001</v>
      </c>
      <c r="F63" t="n">
        <v>86.34999999999999</v>
      </c>
      <c r="G63" t="n">
        <v>89.62</v>
      </c>
      <c r="H63" t="n">
        <v>90.65000000000001</v>
      </c>
      <c r="I63" t="n">
        <v>81.78</v>
      </c>
      <c r="J63" t="n">
        <v>78.65000000000001</v>
      </c>
      <c r="K63" t="n">
        <v>90.06</v>
      </c>
      <c r="L63" t="n">
        <v>86.3</v>
      </c>
      <c r="M63" t="n">
        <v>87.44</v>
      </c>
      <c r="N63" t="n">
        <v>84.38</v>
      </c>
      <c r="O63" t="n">
        <v>79.69</v>
      </c>
      <c r="P63" t="n">
        <v>78.78</v>
      </c>
      <c r="Q63" t="n">
        <v>78.33</v>
      </c>
      <c r="R63" t="n">
        <v>79.90000000000001</v>
      </c>
      <c r="S63" t="n">
        <v>70.61</v>
      </c>
      <c r="T63" t="n">
        <v>65.94</v>
      </c>
      <c r="U63" t="n">
        <v>48.58</v>
      </c>
      <c r="V63" t="n">
        <v>62.99</v>
      </c>
      <c r="W63" t="n">
        <v>61.98</v>
      </c>
    </row>
    <row r="64">
      <c r="A64" s="5" t="inlineStr">
        <is>
          <t>Fremdkapitalquote in %</t>
        </is>
      </c>
      <c r="B64" s="5" t="inlineStr">
        <is>
          <t>Debt Ratio in %</t>
        </is>
      </c>
      <c r="C64" t="inlineStr">
        <is>
          <t>-</t>
        </is>
      </c>
      <c r="D64" t="n">
        <v>20.49</v>
      </c>
      <c r="E64" t="n">
        <v>9.35</v>
      </c>
      <c r="F64" t="n">
        <v>13.65</v>
      </c>
      <c r="G64" t="n">
        <v>10.38</v>
      </c>
      <c r="H64" t="n">
        <v>9.35</v>
      </c>
      <c r="I64" t="n">
        <v>18.22</v>
      </c>
      <c r="J64" t="n">
        <v>21.35</v>
      </c>
      <c r="K64" t="n">
        <v>9.94</v>
      </c>
      <c r="L64" t="n">
        <v>13.7</v>
      </c>
      <c r="M64" t="n">
        <v>12.56</v>
      </c>
      <c r="N64" t="n">
        <v>15.62</v>
      </c>
      <c r="O64" t="n">
        <v>20.31</v>
      </c>
      <c r="P64" t="n">
        <v>21.22</v>
      </c>
      <c r="Q64" t="n">
        <v>21.67</v>
      </c>
      <c r="R64" t="n">
        <v>20.1</v>
      </c>
      <c r="S64" t="n">
        <v>29.39</v>
      </c>
      <c r="T64" t="n">
        <v>34.06</v>
      </c>
      <c r="U64" t="n">
        <v>51.42</v>
      </c>
      <c r="V64" t="n">
        <v>37.01</v>
      </c>
      <c r="W64" t="n">
        <v>38.02</v>
      </c>
    </row>
    <row r="65">
      <c r="A65" s="5" t="inlineStr">
        <is>
          <t>Verschuldungsgrad in %</t>
        </is>
      </c>
      <c r="B65" s="5" t="inlineStr">
        <is>
          <t>Finance Gearing in %</t>
        </is>
      </c>
      <c r="C65" t="inlineStr">
        <is>
          <t>-</t>
        </is>
      </c>
      <c r="D65" t="n">
        <v>25.77</v>
      </c>
      <c r="E65" t="n">
        <v>10.32</v>
      </c>
      <c r="F65" t="n">
        <v>15.81</v>
      </c>
      <c r="G65" t="n">
        <v>11.58</v>
      </c>
      <c r="H65" t="n">
        <v>10.31</v>
      </c>
      <c r="I65" t="n">
        <v>22.28</v>
      </c>
      <c r="J65" t="n">
        <v>27.15</v>
      </c>
      <c r="K65" t="n">
        <v>11.04</v>
      </c>
      <c r="L65" t="n">
        <v>15.88</v>
      </c>
      <c r="M65" t="n">
        <v>14.36</v>
      </c>
      <c r="N65" t="n">
        <v>18.52</v>
      </c>
      <c r="O65" t="n">
        <v>25.49</v>
      </c>
      <c r="P65" t="n">
        <v>26.94</v>
      </c>
      <c r="Q65" t="n">
        <v>27.67</v>
      </c>
      <c r="R65" t="n">
        <v>25.16</v>
      </c>
      <c r="S65" t="n">
        <v>41.62</v>
      </c>
      <c r="T65" t="n">
        <v>51.66</v>
      </c>
      <c r="U65" t="n">
        <v>105.83</v>
      </c>
      <c r="V65" t="n">
        <v>58.76</v>
      </c>
      <c r="W65" t="n">
        <v>61.35</v>
      </c>
    </row>
    <row r="66">
      <c r="A66" s="5" t="inlineStr"/>
      <c r="B66" s="5" t="inlineStr"/>
    </row>
    <row r="67">
      <c r="A67" s="5" t="inlineStr">
        <is>
          <t>Kurzfristige Vermögensquote in %</t>
        </is>
      </c>
      <c r="B67" s="5" t="inlineStr">
        <is>
          <t>Current Assets Ratio in %</t>
        </is>
      </c>
      <c r="C67" t="inlineStr">
        <is>
          <t>-</t>
        </is>
      </c>
      <c r="D67" t="n">
        <v>61.18</v>
      </c>
      <c r="E67" t="n">
        <v>72.18000000000001</v>
      </c>
      <c r="F67" t="n">
        <v>82.02</v>
      </c>
      <c r="G67" t="n">
        <v>66.45999999999999</v>
      </c>
      <c r="H67" t="n">
        <v>75.01000000000001</v>
      </c>
      <c r="I67" t="n">
        <v>75.59</v>
      </c>
      <c r="J67" t="n">
        <v>90.81999999999999</v>
      </c>
      <c r="K67" t="n">
        <v>63.71</v>
      </c>
      <c r="L67" t="n">
        <v>67.73</v>
      </c>
      <c r="M67" t="n">
        <v>62.32</v>
      </c>
      <c r="N67" t="n">
        <v>75.5</v>
      </c>
      <c r="O67" t="n">
        <v>73.83</v>
      </c>
      <c r="P67" t="n">
        <v>66.54000000000001</v>
      </c>
      <c r="Q67" t="n">
        <v>59.55</v>
      </c>
      <c r="R67" t="n">
        <v>73.03</v>
      </c>
      <c r="S67" t="n">
        <v>72.40000000000001</v>
      </c>
      <c r="T67" t="n">
        <v>57.21</v>
      </c>
      <c r="U67" t="n">
        <v>69.58</v>
      </c>
      <c r="V67" t="n">
        <v>64.06</v>
      </c>
    </row>
    <row r="68">
      <c r="A68" s="5" t="inlineStr">
        <is>
          <t>Nettogewinn Marge in %</t>
        </is>
      </c>
      <c r="B68" s="5" t="inlineStr">
        <is>
          <t>Net Profit Marge in %</t>
        </is>
      </c>
      <c r="C68" t="inlineStr">
        <is>
          <t>-</t>
        </is>
      </c>
      <c r="D68" t="n">
        <v>-4577.78</v>
      </c>
      <c r="E68" t="n">
        <v>-2341.67</v>
      </c>
      <c r="F68" t="n">
        <v>-3074.89</v>
      </c>
      <c r="G68" t="n">
        <v>-3552.94</v>
      </c>
      <c r="H68" t="n">
        <v>372.5</v>
      </c>
      <c r="I68" t="n">
        <v>-123.97</v>
      </c>
      <c r="J68" t="n">
        <v>444.44</v>
      </c>
      <c r="K68" t="n">
        <v>85.59</v>
      </c>
      <c r="L68" t="n">
        <v>188.07</v>
      </c>
      <c r="M68" t="n">
        <v>240.84</v>
      </c>
      <c r="N68" t="n">
        <v>250</v>
      </c>
      <c r="O68" t="n">
        <v>408.67</v>
      </c>
      <c r="P68" t="n">
        <v>412.19</v>
      </c>
      <c r="Q68" t="n">
        <v>227.27</v>
      </c>
      <c r="R68" t="n">
        <v>252.69</v>
      </c>
      <c r="S68" t="n">
        <v>22.06</v>
      </c>
      <c r="T68" t="n">
        <v>-344.54</v>
      </c>
      <c r="U68" t="n">
        <v>-1659.86</v>
      </c>
      <c r="V68" t="n">
        <v>-424.84</v>
      </c>
    </row>
    <row r="69">
      <c r="A69" s="5" t="inlineStr">
        <is>
          <t>Operative Ergebnis Marge in %</t>
        </is>
      </c>
      <c r="B69" s="5" t="inlineStr">
        <is>
          <t>EBIT Marge in %</t>
        </is>
      </c>
      <c r="C69" t="inlineStr">
        <is>
          <t>-</t>
        </is>
      </c>
      <c r="D69" t="n">
        <v>-4795.56</v>
      </c>
      <c r="E69" t="n">
        <v>-2462.5</v>
      </c>
      <c r="F69" t="n">
        <v>-2977.97</v>
      </c>
      <c r="G69" t="n">
        <v>-3523.53</v>
      </c>
      <c r="H69" t="n">
        <v>430</v>
      </c>
      <c r="I69" t="n">
        <v>-243.8</v>
      </c>
      <c r="J69" t="n">
        <v>333.33</v>
      </c>
      <c r="K69" t="n">
        <v>112.61</v>
      </c>
      <c r="L69" t="n">
        <v>279.82</v>
      </c>
      <c r="M69" t="n">
        <v>256.54</v>
      </c>
      <c r="N69" t="n">
        <v>316.67</v>
      </c>
      <c r="O69" t="n">
        <v>507.74</v>
      </c>
      <c r="P69" t="n">
        <v>250.9</v>
      </c>
      <c r="Q69" t="n">
        <v>234.85</v>
      </c>
      <c r="R69" t="n">
        <v>333.33</v>
      </c>
      <c r="S69" t="n">
        <v>44.12</v>
      </c>
      <c r="T69" t="n">
        <v>-294.12</v>
      </c>
      <c r="U69" t="n">
        <v>-1734.69</v>
      </c>
      <c r="V69" t="n">
        <v>-470.59</v>
      </c>
    </row>
    <row r="70">
      <c r="A70" s="5" t="inlineStr">
        <is>
          <t>Vermögensumsschlag in %</t>
        </is>
      </c>
      <c r="B70" s="5" t="inlineStr">
        <is>
          <t>Asset Turnover in %</t>
        </is>
      </c>
      <c r="C70" t="inlineStr">
        <is>
          <t>-</t>
        </is>
      </c>
      <c r="D70" t="n">
        <v>0.45</v>
      </c>
      <c r="E70" t="n">
        <v>0.45</v>
      </c>
      <c r="F70" t="n">
        <v>0.55</v>
      </c>
      <c r="G70" t="n">
        <v>0.37</v>
      </c>
      <c r="H70" t="n">
        <v>1</v>
      </c>
      <c r="I70" t="n">
        <v>0.57</v>
      </c>
      <c r="J70" t="n">
        <v>0.66</v>
      </c>
      <c r="K70" t="n">
        <v>0.99</v>
      </c>
      <c r="L70" t="n">
        <v>1.91</v>
      </c>
      <c r="M70" t="n">
        <v>1.8</v>
      </c>
      <c r="N70" t="n">
        <v>1.75</v>
      </c>
      <c r="O70" t="n">
        <v>1.59</v>
      </c>
      <c r="P70" t="n">
        <v>1.51</v>
      </c>
      <c r="Q70" t="n">
        <v>2.07</v>
      </c>
      <c r="R70" t="n">
        <v>2.32</v>
      </c>
      <c r="S70" t="n">
        <v>2.44</v>
      </c>
      <c r="T70" t="n">
        <v>2.6</v>
      </c>
      <c r="U70" t="n">
        <v>3.47</v>
      </c>
      <c r="V70" t="n">
        <v>5.44</v>
      </c>
    </row>
    <row r="71">
      <c r="A71" s="5" t="inlineStr">
        <is>
          <t>Langfristige Vermögensquote in %</t>
        </is>
      </c>
      <c r="B71" s="5" t="inlineStr">
        <is>
          <t>Non-Current Assets Ratio in %</t>
        </is>
      </c>
      <c r="C71" t="inlineStr">
        <is>
          <t>-</t>
        </is>
      </c>
      <c r="D71" t="n">
        <v>38.82</v>
      </c>
      <c r="E71" t="n">
        <v>27.82</v>
      </c>
      <c r="F71" t="n">
        <v>17.98</v>
      </c>
      <c r="G71" t="n">
        <v>33.54</v>
      </c>
      <c r="H71" t="n">
        <v>24.99</v>
      </c>
      <c r="I71" t="n">
        <v>24.41</v>
      </c>
      <c r="J71" t="n">
        <v>9.18</v>
      </c>
      <c r="K71" t="n">
        <v>36.29</v>
      </c>
      <c r="L71" t="n">
        <v>32.27</v>
      </c>
      <c r="M71" t="n">
        <v>37.68</v>
      </c>
      <c r="N71" t="n">
        <v>24.5</v>
      </c>
      <c r="O71" t="n">
        <v>26.17</v>
      </c>
      <c r="P71" t="n">
        <v>33.46</v>
      </c>
      <c r="Q71" t="n">
        <v>40.45</v>
      </c>
      <c r="R71" t="n">
        <v>26.97</v>
      </c>
      <c r="S71" t="n">
        <v>27.6</v>
      </c>
      <c r="T71" t="n">
        <v>42.79</v>
      </c>
      <c r="U71" t="n">
        <v>30.42</v>
      </c>
      <c r="V71" t="n">
        <v>35.94</v>
      </c>
    </row>
    <row r="72">
      <c r="A72" s="5" t="inlineStr">
        <is>
          <t>Gesamtkapitalrentabilität</t>
        </is>
      </c>
      <c r="B72" s="5" t="inlineStr">
        <is>
          <t>ROA Return on Assets in %</t>
        </is>
      </c>
      <c r="C72" t="inlineStr">
        <is>
          <t>-</t>
        </is>
      </c>
      <c r="D72" t="n">
        <v>-20.75</v>
      </c>
      <c r="E72" t="n">
        <v>-10.43</v>
      </c>
      <c r="F72" t="n">
        <v>-16.8</v>
      </c>
      <c r="G72" t="n">
        <v>-13.03</v>
      </c>
      <c r="H72" t="n">
        <v>3.72</v>
      </c>
      <c r="I72" t="n">
        <v>-0.7</v>
      </c>
      <c r="J72" t="n">
        <v>2.95</v>
      </c>
      <c r="K72" t="n">
        <v>0.85</v>
      </c>
      <c r="L72" t="n">
        <v>3.59</v>
      </c>
      <c r="M72" t="n">
        <v>4.33</v>
      </c>
      <c r="N72" t="n">
        <v>4.37</v>
      </c>
      <c r="O72" t="n">
        <v>6.49</v>
      </c>
      <c r="P72" t="n">
        <v>6.23</v>
      </c>
      <c r="Q72" t="n">
        <v>4.69</v>
      </c>
      <c r="R72" t="n">
        <v>5.87</v>
      </c>
      <c r="S72" t="n">
        <v>0.54</v>
      </c>
      <c r="T72" t="n">
        <v>-8.949999999999999</v>
      </c>
      <c r="U72" t="n">
        <v>-57.55</v>
      </c>
      <c r="V72" t="n">
        <v>-23.13</v>
      </c>
    </row>
    <row r="73">
      <c r="A73" s="5" t="inlineStr">
        <is>
          <t>Ertrag des eingesetzten Kapitals</t>
        </is>
      </c>
      <c r="B73" s="5" t="inlineStr">
        <is>
          <t>ROCE Return on Cap. Empl. in %</t>
        </is>
      </c>
      <c r="C73" t="inlineStr">
        <is>
          <t>-</t>
        </is>
      </c>
      <c r="D73" t="n">
        <v>-24.82</v>
      </c>
      <c r="E73" t="n">
        <v>-11.99</v>
      </c>
      <c r="F73" t="n">
        <v>-18.38</v>
      </c>
      <c r="G73" t="n">
        <v>-14.08</v>
      </c>
      <c r="H73" t="n">
        <v>4.62</v>
      </c>
      <c r="I73" t="n">
        <v>-1.5</v>
      </c>
      <c r="J73" t="n">
        <v>2.4</v>
      </c>
      <c r="K73" t="n">
        <v>1.18</v>
      </c>
      <c r="L73" t="n">
        <v>5.96</v>
      </c>
      <c r="M73" t="n">
        <v>5.13</v>
      </c>
      <c r="N73" t="n">
        <v>6.27</v>
      </c>
      <c r="O73" t="n">
        <v>9.32</v>
      </c>
      <c r="P73" t="n">
        <v>4.51</v>
      </c>
      <c r="Q73" t="n">
        <v>5.66</v>
      </c>
      <c r="R73" t="n">
        <v>8.970000000000001</v>
      </c>
      <c r="S73" t="n">
        <v>1.31</v>
      </c>
      <c r="T73" t="n">
        <v>-9.19</v>
      </c>
      <c r="U73" t="n">
        <v>-110.87</v>
      </c>
      <c r="V73" t="n">
        <v>-40.68</v>
      </c>
    </row>
    <row r="74">
      <c r="A74" s="5" t="inlineStr">
        <is>
          <t>Eigenkapital zu Anlagevermögen</t>
        </is>
      </c>
      <c r="B74" s="5" t="inlineStr">
        <is>
          <t>Equity to Fixed Assets in %</t>
        </is>
      </c>
      <c r="C74" t="inlineStr">
        <is>
          <t>-</t>
        </is>
      </c>
      <c r="D74" t="n">
        <v>204.83</v>
      </c>
      <c r="E74" t="n">
        <v>325.82</v>
      </c>
      <c r="F74" t="n">
        <v>480.19</v>
      </c>
      <c r="G74" t="n">
        <v>267.2</v>
      </c>
      <c r="H74" t="n">
        <v>362.7</v>
      </c>
      <c r="I74" t="n">
        <v>335.06</v>
      </c>
      <c r="J74" t="n">
        <v>856.6900000000001</v>
      </c>
      <c r="K74" t="n">
        <v>248.16</v>
      </c>
      <c r="L74" t="n">
        <v>267.44</v>
      </c>
      <c r="M74" t="n">
        <v>232.08</v>
      </c>
      <c r="N74" t="n">
        <v>344.36</v>
      </c>
      <c r="O74" t="n">
        <v>304.51</v>
      </c>
      <c r="P74" t="n">
        <v>235.44</v>
      </c>
      <c r="Q74" t="n">
        <v>193.62</v>
      </c>
      <c r="R74" t="n">
        <v>296.3</v>
      </c>
      <c r="S74" t="n">
        <v>255.84</v>
      </c>
      <c r="T74" t="n">
        <v>154.08</v>
      </c>
      <c r="U74" t="n">
        <v>159.69</v>
      </c>
      <c r="V74" t="n">
        <v>175.25</v>
      </c>
    </row>
    <row r="75">
      <c r="A75" s="5" t="inlineStr">
        <is>
          <t>Liquidität Dritten Grades</t>
        </is>
      </c>
      <c r="B75" s="5" t="inlineStr">
        <is>
          <t>Current Ratio in %</t>
        </is>
      </c>
      <c r="C75" t="inlineStr">
        <is>
          <t>-</t>
        </is>
      </c>
      <c r="D75" t="n">
        <v>493.02</v>
      </c>
      <c r="E75" t="n">
        <v>847.28</v>
      </c>
      <c r="F75" t="n">
        <v>714.26</v>
      </c>
      <c r="G75" t="n">
        <v>804.4400000000001</v>
      </c>
      <c r="H75" t="n">
        <v>1091.27</v>
      </c>
      <c r="I75" t="n">
        <v>985.9299999999999</v>
      </c>
      <c r="J75" t="n">
        <v>1148.59</v>
      </c>
      <c r="K75" t="n">
        <v>1200.84</v>
      </c>
      <c r="L75" t="n">
        <v>650</v>
      </c>
      <c r="M75" t="n">
        <v>619.16</v>
      </c>
      <c r="N75" t="n">
        <v>640.33</v>
      </c>
      <c r="O75" t="n">
        <v>547.8099999999999</v>
      </c>
      <c r="P75" t="n">
        <v>418.03</v>
      </c>
      <c r="Q75" t="n">
        <v>415.85</v>
      </c>
      <c r="R75" t="n">
        <v>531.8200000000001</v>
      </c>
      <c r="S75" t="n">
        <v>400</v>
      </c>
      <c r="T75" t="n">
        <v>340.26</v>
      </c>
      <c r="U75" t="n">
        <v>152.06</v>
      </c>
      <c r="V75" t="n">
        <v>173.08</v>
      </c>
    </row>
    <row r="76">
      <c r="A76" s="5" t="inlineStr">
        <is>
          <t>Operativer Cashflow</t>
        </is>
      </c>
      <c r="B76" s="5" t="inlineStr">
        <is>
          <t>Operating Cashflow in M</t>
        </is>
      </c>
      <c r="C76" t="inlineStr">
        <is>
          <t>-</t>
        </is>
      </c>
      <c r="D76" t="n">
        <v>-1616.8564</v>
      </c>
      <c r="E76" t="n">
        <v>-2707.992</v>
      </c>
      <c r="F76" t="n">
        <v>-1726.0714</v>
      </c>
      <c r="G76" t="n">
        <v>-889.6716</v>
      </c>
      <c r="H76" t="n">
        <v>-1727.754</v>
      </c>
      <c r="I76" t="n">
        <v>-3777.6942</v>
      </c>
      <c r="J76" t="n">
        <v>431.0568</v>
      </c>
      <c r="K76" t="n">
        <v>8881.939200000001</v>
      </c>
      <c r="L76" t="n">
        <v>345.4945</v>
      </c>
      <c r="M76" t="n">
        <v>3852.972</v>
      </c>
      <c r="N76" t="n">
        <v>-8581.049999999999</v>
      </c>
      <c r="O76" t="n">
        <v>323.01</v>
      </c>
      <c r="P76" t="n">
        <v>463.98</v>
      </c>
      <c r="Q76" t="n">
        <v>449.034</v>
      </c>
      <c r="R76" t="n">
        <v>1013.94</v>
      </c>
      <c r="S76" t="n">
        <v>709.0740000000001</v>
      </c>
      <c r="T76" t="n">
        <v>106.425</v>
      </c>
      <c r="U76" t="n">
        <v>-45.486</v>
      </c>
      <c r="V76" t="n">
        <v>-626.85</v>
      </c>
    </row>
    <row r="77">
      <c r="A77" s="5" t="inlineStr">
        <is>
          <t>Aktienrückkauf</t>
        </is>
      </c>
      <c r="B77" s="5" t="inlineStr">
        <is>
          <t>Share Buyback in M</t>
        </is>
      </c>
      <c r="C77" t="n">
        <v>-0.9299999999999997</v>
      </c>
      <c r="D77" t="n">
        <v>-0.120000000000001</v>
      </c>
      <c r="E77" t="n">
        <v>-2.419999999999998</v>
      </c>
      <c r="F77" t="n">
        <v>-0.2600000000000016</v>
      </c>
      <c r="G77" t="n">
        <v>-2.620000000000001</v>
      </c>
      <c r="H77" t="n">
        <v>-0.07999999999999829</v>
      </c>
      <c r="I77" t="n">
        <v>-0.240000000000002</v>
      </c>
      <c r="J77" t="n">
        <v>-2.859999999999999</v>
      </c>
      <c r="K77" t="n">
        <v>-0.25</v>
      </c>
      <c r="L77" t="n">
        <v>-0.3099999999999987</v>
      </c>
      <c r="M77" t="n">
        <v>-0.3000000000000007</v>
      </c>
      <c r="N77" t="n">
        <v>-0.3000000000000007</v>
      </c>
      <c r="O77" t="n">
        <v>0</v>
      </c>
      <c r="P77" t="n">
        <v>-2.099999999999998</v>
      </c>
      <c r="Q77" t="n">
        <v>-2.100000000000001</v>
      </c>
      <c r="R77" t="n">
        <v>-1.800000000000001</v>
      </c>
      <c r="S77" t="n">
        <v>-3.299999999999999</v>
      </c>
      <c r="T77" t="n">
        <v>-1.5</v>
      </c>
      <c r="U77" t="n">
        <v>-0.9000000000000004</v>
      </c>
      <c r="V77" t="n">
        <v>0</v>
      </c>
    </row>
    <row r="78">
      <c r="A78" s="5" t="inlineStr">
        <is>
          <t>Umsatzwachstum 1J in %</t>
        </is>
      </c>
      <c r="B78" s="5" t="inlineStr">
        <is>
          <t>Revenue Growth 1Y in %</t>
        </is>
      </c>
      <c r="C78" t="inlineStr">
        <is>
          <t>-</t>
        </is>
      </c>
      <c r="D78" t="n">
        <v>-6.25</v>
      </c>
      <c r="E78" t="n">
        <v>5.73</v>
      </c>
      <c r="F78" t="n">
        <v>33.53</v>
      </c>
      <c r="G78" t="n">
        <v>-57.5</v>
      </c>
      <c r="H78" t="n">
        <v>65.29000000000001</v>
      </c>
      <c r="I78" t="n">
        <v>-18.52</v>
      </c>
      <c r="J78" t="n">
        <v>33.78</v>
      </c>
      <c r="K78" t="n">
        <v>-49.08</v>
      </c>
      <c r="L78" t="n">
        <v>14.14</v>
      </c>
      <c r="M78" t="n">
        <v>6.11</v>
      </c>
      <c r="N78" t="n">
        <v>11.46</v>
      </c>
      <c r="O78" t="n">
        <v>15.77</v>
      </c>
      <c r="P78" t="n">
        <v>5.68</v>
      </c>
      <c r="Q78" t="n">
        <v>41.94</v>
      </c>
      <c r="R78" t="n">
        <v>36.76</v>
      </c>
      <c r="S78" t="n">
        <v>14.29</v>
      </c>
      <c r="T78" t="n">
        <v>-19.05</v>
      </c>
      <c r="U78" t="n">
        <v>-3.92</v>
      </c>
      <c r="V78" t="n">
        <v>88.89</v>
      </c>
    </row>
    <row r="79">
      <c r="A79" s="5" t="inlineStr">
        <is>
          <t>Umsatzwachstum 3J in %</t>
        </is>
      </c>
      <c r="B79" s="5" t="inlineStr">
        <is>
          <t>Revenue Growth 3Y in %</t>
        </is>
      </c>
      <c r="C79" t="inlineStr">
        <is>
          <t>-</t>
        </is>
      </c>
      <c r="D79" t="n">
        <v>11</v>
      </c>
      <c r="E79" t="n">
        <v>-6.08</v>
      </c>
      <c r="F79" t="n">
        <v>13.77</v>
      </c>
      <c r="G79" t="n">
        <v>-3.58</v>
      </c>
      <c r="H79" t="n">
        <v>26.85</v>
      </c>
      <c r="I79" t="n">
        <v>-11.27</v>
      </c>
      <c r="J79" t="n">
        <v>-0.39</v>
      </c>
      <c r="K79" t="n">
        <v>-9.609999999999999</v>
      </c>
      <c r="L79" t="n">
        <v>10.57</v>
      </c>
      <c r="M79" t="n">
        <v>11.11</v>
      </c>
      <c r="N79" t="n">
        <v>10.97</v>
      </c>
      <c r="O79" t="n">
        <v>21.13</v>
      </c>
      <c r="P79" t="n">
        <v>28.13</v>
      </c>
      <c r="Q79" t="n">
        <v>31</v>
      </c>
      <c r="R79" t="n">
        <v>10.67</v>
      </c>
      <c r="S79" t="n">
        <v>-2.89</v>
      </c>
      <c r="T79" t="n">
        <v>21.97</v>
      </c>
      <c r="U79" t="inlineStr">
        <is>
          <t>-</t>
        </is>
      </c>
      <c r="V79" t="inlineStr">
        <is>
          <t>-</t>
        </is>
      </c>
    </row>
    <row r="80">
      <c r="A80" s="5" t="inlineStr">
        <is>
          <t>Umsatzwachstum 5J in %</t>
        </is>
      </c>
      <c r="B80" s="5" t="inlineStr">
        <is>
          <t>Revenue Growth 5Y in %</t>
        </is>
      </c>
      <c r="C80" t="inlineStr">
        <is>
          <t>-</t>
        </is>
      </c>
      <c r="D80" t="n">
        <v>8.16</v>
      </c>
      <c r="E80" t="n">
        <v>5.71</v>
      </c>
      <c r="F80" t="n">
        <v>11.32</v>
      </c>
      <c r="G80" t="n">
        <v>-5.21</v>
      </c>
      <c r="H80" t="n">
        <v>9.119999999999999</v>
      </c>
      <c r="I80" t="n">
        <v>-2.71</v>
      </c>
      <c r="J80" t="n">
        <v>3.28</v>
      </c>
      <c r="K80" t="n">
        <v>-0.32</v>
      </c>
      <c r="L80" t="n">
        <v>10.63</v>
      </c>
      <c r="M80" t="n">
        <v>16.19</v>
      </c>
      <c r="N80" t="n">
        <v>22.32</v>
      </c>
      <c r="O80" t="n">
        <v>22.89</v>
      </c>
      <c r="P80" t="n">
        <v>15.92</v>
      </c>
      <c r="Q80" t="n">
        <v>14</v>
      </c>
      <c r="R80" t="n">
        <v>23.39</v>
      </c>
      <c r="S80" t="inlineStr">
        <is>
          <t>-</t>
        </is>
      </c>
      <c r="T80" t="inlineStr">
        <is>
          <t>-</t>
        </is>
      </c>
      <c r="U80" t="inlineStr">
        <is>
          <t>-</t>
        </is>
      </c>
      <c r="V80" t="inlineStr">
        <is>
          <t>-</t>
        </is>
      </c>
    </row>
    <row r="81">
      <c r="A81" s="5" t="inlineStr">
        <is>
          <t>Umsatzwachstum 10J in %</t>
        </is>
      </c>
      <c r="B81" s="5" t="inlineStr">
        <is>
          <t>Revenue Growth 10Y in %</t>
        </is>
      </c>
      <c r="C81" t="inlineStr">
        <is>
          <t>-</t>
        </is>
      </c>
      <c r="D81" t="n">
        <v>2.72</v>
      </c>
      <c r="E81" t="n">
        <v>4.49</v>
      </c>
      <c r="F81" t="n">
        <v>5.5</v>
      </c>
      <c r="G81" t="n">
        <v>2.71</v>
      </c>
      <c r="H81" t="n">
        <v>12.66</v>
      </c>
      <c r="I81" t="n">
        <v>9.800000000000001</v>
      </c>
      <c r="J81" t="n">
        <v>13.08</v>
      </c>
      <c r="K81" t="n">
        <v>7.8</v>
      </c>
      <c r="L81" t="n">
        <v>12.32</v>
      </c>
      <c r="M81" t="n">
        <v>19.79</v>
      </c>
      <c r="N81" t="inlineStr">
        <is>
          <t>-</t>
        </is>
      </c>
      <c r="O81" t="inlineStr">
        <is>
          <t>-</t>
        </is>
      </c>
      <c r="P81" t="inlineStr">
        <is>
          <t>-</t>
        </is>
      </c>
      <c r="Q81" t="inlineStr">
        <is>
          <t>-</t>
        </is>
      </c>
      <c r="R81" t="inlineStr">
        <is>
          <t>-</t>
        </is>
      </c>
      <c r="S81" t="inlineStr">
        <is>
          <t>-</t>
        </is>
      </c>
      <c r="T81" t="inlineStr">
        <is>
          <t>-</t>
        </is>
      </c>
      <c r="U81" t="inlineStr">
        <is>
          <t>-</t>
        </is>
      </c>
      <c r="V81" t="inlineStr">
        <is>
          <t>-</t>
        </is>
      </c>
    </row>
    <row r="82">
      <c r="A82" s="5" t="inlineStr">
        <is>
          <t>Gewinnwachstum 1J in %</t>
        </is>
      </c>
      <c r="B82" s="5" t="inlineStr">
        <is>
          <t>Earnings Growth 1Y in %</t>
        </is>
      </c>
      <c r="C82" t="inlineStr">
        <is>
          <t>-</t>
        </is>
      </c>
      <c r="D82" t="n">
        <v>83.27</v>
      </c>
      <c r="E82" t="n">
        <v>-19.48</v>
      </c>
      <c r="F82" t="n">
        <v>15.56</v>
      </c>
      <c r="G82" t="n">
        <v>-505.37</v>
      </c>
      <c r="H82" t="n">
        <v>-596.67</v>
      </c>
      <c r="I82" t="n">
        <v>-122.73</v>
      </c>
      <c r="J82" t="n">
        <v>594.74</v>
      </c>
      <c r="K82" t="n">
        <v>-76.83</v>
      </c>
      <c r="L82" t="n">
        <v>-10.87</v>
      </c>
      <c r="M82" t="n">
        <v>2.22</v>
      </c>
      <c r="N82" t="n">
        <v>-31.82</v>
      </c>
      <c r="O82" t="n">
        <v>14.78</v>
      </c>
      <c r="P82" t="n">
        <v>91.67</v>
      </c>
      <c r="Q82" t="n">
        <v>27.66</v>
      </c>
      <c r="R82" t="n">
        <v>1466.67</v>
      </c>
      <c r="S82" t="n">
        <v>-107.32</v>
      </c>
      <c r="T82" t="n">
        <v>-83.2</v>
      </c>
      <c r="U82" t="n">
        <v>275.38</v>
      </c>
      <c r="V82" t="n">
        <v>-29.35</v>
      </c>
    </row>
    <row r="83">
      <c r="A83" s="5" t="inlineStr">
        <is>
          <t>Gewinnwachstum 3J in %</t>
        </is>
      </c>
      <c r="B83" s="5" t="inlineStr">
        <is>
          <t>Earnings Growth 3Y in %</t>
        </is>
      </c>
      <c r="C83" t="inlineStr">
        <is>
          <t>-</t>
        </is>
      </c>
      <c r="D83" t="n">
        <v>26.45</v>
      </c>
      <c r="E83" t="n">
        <v>-169.76</v>
      </c>
      <c r="F83" t="n">
        <v>-362.16</v>
      </c>
      <c r="G83" t="n">
        <v>-408.26</v>
      </c>
      <c r="H83" t="n">
        <v>-41.55</v>
      </c>
      <c r="I83" t="n">
        <v>131.73</v>
      </c>
      <c r="J83" t="n">
        <v>169.01</v>
      </c>
      <c r="K83" t="n">
        <v>-28.49</v>
      </c>
      <c r="L83" t="n">
        <v>-13.49</v>
      </c>
      <c r="M83" t="n">
        <v>-4.94</v>
      </c>
      <c r="N83" t="n">
        <v>24.88</v>
      </c>
      <c r="O83" t="n">
        <v>44.7</v>
      </c>
      <c r="P83" t="n">
        <v>528.67</v>
      </c>
      <c r="Q83" t="n">
        <v>462.34</v>
      </c>
      <c r="R83" t="n">
        <v>425.38</v>
      </c>
      <c r="S83" t="n">
        <v>28.29</v>
      </c>
      <c r="T83" t="n">
        <v>54.28</v>
      </c>
      <c r="U83" t="inlineStr">
        <is>
          <t>-</t>
        </is>
      </c>
      <c r="V83" t="inlineStr">
        <is>
          <t>-</t>
        </is>
      </c>
    </row>
    <row r="84">
      <c r="A84" s="5" t="inlineStr">
        <is>
          <t>Gewinnwachstum 5J in %</t>
        </is>
      </c>
      <c r="B84" s="5" t="inlineStr">
        <is>
          <t>Earnings Growth 5Y in %</t>
        </is>
      </c>
      <c r="C84" t="inlineStr">
        <is>
          <t>-</t>
        </is>
      </c>
      <c r="D84" t="n">
        <v>-204.54</v>
      </c>
      <c r="E84" t="n">
        <v>-245.74</v>
      </c>
      <c r="F84" t="n">
        <v>-122.89</v>
      </c>
      <c r="G84" t="n">
        <v>-141.37</v>
      </c>
      <c r="H84" t="n">
        <v>-42.47</v>
      </c>
      <c r="I84" t="n">
        <v>77.31</v>
      </c>
      <c r="J84" t="n">
        <v>95.48999999999999</v>
      </c>
      <c r="K84" t="n">
        <v>-20.5</v>
      </c>
      <c r="L84" t="n">
        <v>13.2</v>
      </c>
      <c r="M84" t="n">
        <v>20.9</v>
      </c>
      <c r="N84" t="n">
        <v>313.79</v>
      </c>
      <c r="O84" t="n">
        <v>298.69</v>
      </c>
      <c r="P84" t="n">
        <v>279.1</v>
      </c>
      <c r="Q84" t="n">
        <v>315.84</v>
      </c>
      <c r="R84" t="n">
        <v>304.44</v>
      </c>
      <c r="S84" t="inlineStr">
        <is>
          <t>-</t>
        </is>
      </c>
      <c r="T84" t="inlineStr">
        <is>
          <t>-</t>
        </is>
      </c>
      <c r="U84" t="inlineStr">
        <is>
          <t>-</t>
        </is>
      </c>
      <c r="V84" t="inlineStr">
        <is>
          <t>-</t>
        </is>
      </c>
    </row>
    <row r="85">
      <c r="A85" s="5" t="inlineStr">
        <is>
          <t>Gewinnwachstum 10J in %</t>
        </is>
      </c>
      <c r="B85" s="5" t="inlineStr">
        <is>
          <t>Earnings Growth 10Y in %</t>
        </is>
      </c>
      <c r="C85" t="inlineStr">
        <is>
          <t>-</t>
        </is>
      </c>
      <c r="D85" t="n">
        <v>-63.62</v>
      </c>
      <c r="E85" t="n">
        <v>-75.13</v>
      </c>
      <c r="F85" t="n">
        <v>-71.7</v>
      </c>
      <c r="G85" t="n">
        <v>-64.09</v>
      </c>
      <c r="H85" t="n">
        <v>-10.78</v>
      </c>
      <c r="I85" t="n">
        <v>195.55</v>
      </c>
      <c r="J85" t="n">
        <v>197.09</v>
      </c>
      <c r="K85" t="n">
        <v>129.3</v>
      </c>
      <c r="L85" t="n">
        <v>164.52</v>
      </c>
      <c r="M85" t="n">
        <v>162.67</v>
      </c>
      <c r="N85" t="inlineStr">
        <is>
          <t>-</t>
        </is>
      </c>
      <c r="O85" t="inlineStr">
        <is>
          <t>-</t>
        </is>
      </c>
      <c r="P85" t="inlineStr">
        <is>
          <t>-</t>
        </is>
      </c>
      <c r="Q85" t="inlineStr">
        <is>
          <t>-</t>
        </is>
      </c>
      <c r="R85" t="inlineStr">
        <is>
          <t>-</t>
        </is>
      </c>
      <c r="S85" t="inlineStr">
        <is>
          <t>-</t>
        </is>
      </c>
      <c r="T85" t="inlineStr">
        <is>
          <t>-</t>
        </is>
      </c>
      <c r="U85" t="inlineStr">
        <is>
          <t>-</t>
        </is>
      </c>
      <c r="V85" t="inlineStr">
        <is>
          <t>-</t>
        </is>
      </c>
    </row>
    <row r="86">
      <c r="A86" s="5" t="inlineStr">
        <is>
          <t>PEG Ratio</t>
        </is>
      </c>
      <c r="B86" s="5" t="inlineStr">
        <is>
          <t>KGW Kurs/Gewinn/Wachstum</t>
        </is>
      </c>
      <c r="C86" t="inlineStr">
        <is>
          <t>-</t>
        </is>
      </c>
      <c r="D86" t="inlineStr">
        <is>
          <t>-</t>
        </is>
      </c>
      <c r="E86" t="inlineStr">
        <is>
          <t>-</t>
        </is>
      </c>
      <c r="F86" t="inlineStr">
        <is>
          <t>-</t>
        </is>
      </c>
      <c r="G86" t="inlineStr">
        <is>
          <t>-</t>
        </is>
      </c>
      <c r="H86" t="n">
        <v>-2.38</v>
      </c>
      <c r="I86" t="inlineStr">
        <is>
          <t>-</t>
        </is>
      </c>
      <c r="J86" t="n">
        <v>1.08</v>
      </c>
      <c r="K86" t="n">
        <v>-17.87</v>
      </c>
      <c r="L86" t="n">
        <v>3.69</v>
      </c>
      <c r="M86" t="n">
        <v>2.16</v>
      </c>
      <c r="N86" t="n">
        <v>0.14</v>
      </c>
      <c r="O86" t="n">
        <v>0.11</v>
      </c>
      <c r="P86" t="n">
        <v>0.11</v>
      </c>
      <c r="Q86" t="n">
        <v>0.19</v>
      </c>
      <c r="R86" t="n">
        <v>0.16</v>
      </c>
      <c r="S86" t="inlineStr">
        <is>
          <t>-</t>
        </is>
      </c>
      <c r="T86" t="inlineStr">
        <is>
          <t>-</t>
        </is>
      </c>
      <c r="U86" t="inlineStr">
        <is>
          <t>-</t>
        </is>
      </c>
      <c r="V86" t="inlineStr">
        <is>
          <t>-</t>
        </is>
      </c>
    </row>
    <row r="87">
      <c r="A87" s="5" t="inlineStr">
        <is>
          <t>EBIT-Wachstum 1J in %</t>
        </is>
      </c>
      <c r="B87" s="5" t="inlineStr">
        <is>
          <t>EBIT Growth 1Y in %</t>
        </is>
      </c>
      <c r="C87" t="inlineStr">
        <is>
          <t>-</t>
        </is>
      </c>
      <c r="D87" t="n">
        <v>82.56999999999999</v>
      </c>
      <c r="E87" t="n">
        <v>-12.57</v>
      </c>
      <c r="F87" t="n">
        <v>12.85</v>
      </c>
      <c r="G87" t="n">
        <v>-448.26</v>
      </c>
      <c r="H87" t="n">
        <v>-391.53</v>
      </c>
      <c r="I87" t="n">
        <v>-159.6</v>
      </c>
      <c r="J87" t="n">
        <v>296</v>
      </c>
      <c r="K87" t="n">
        <v>-79.51000000000001</v>
      </c>
      <c r="L87" t="n">
        <v>24.49</v>
      </c>
      <c r="M87" t="n">
        <v>-14.04</v>
      </c>
      <c r="N87" t="n">
        <v>-30.49</v>
      </c>
      <c r="O87" t="n">
        <v>134.29</v>
      </c>
      <c r="P87" t="n">
        <v>12.9</v>
      </c>
      <c r="Q87" t="inlineStr">
        <is>
          <t>-</t>
        </is>
      </c>
      <c r="R87" t="n">
        <v>933.33</v>
      </c>
      <c r="S87" t="n">
        <v>-117.14</v>
      </c>
      <c r="T87" t="n">
        <v>-86.27</v>
      </c>
      <c r="U87" t="n">
        <v>254.17</v>
      </c>
      <c r="V87" t="n">
        <v>5.88</v>
      </c>
    </row>
    <row r="88">
      <c r="A88" s="5" t="inlineStr">
        <is>
          <t>EBIT-Wachstum 3J in %</t>
        </is>
      </c>
      <c r="B88" s="5" t="inlineStr">
        <is>
          <t>EBIT Growth 3Y in %</t>
        </is>
      </c>
      <c r="C88" t="inlineStr">
        <is>
          <t>-</t>
        </is>
      </c>
      <c r="D88" t="n">
        <v>27.62</v>
      </c>
      <c r="E88" t="n">
        <v>-149.33</v>
      </c>
      <c r="F88" t="n">
        <v>-275.65</v>
      </c>
      <c r="G88" t="n">
        <v>-333.13</v>
      </c>
      <c r="H88" t="n">
        <v>-85.04000000000001</v>
      </c>
      <c r="I88" t="n">
        <v>18.96</v>
      </c>
      <c r="J88" t="n">
        <v>80.33</v>
      </c>
      <c r="K88" t="n">
        <v>-23.02</v>
      </c>
      <c r="L88" t="n">
        <v>-6.68</v>
      </c>
      <c r="M88" t="n">
        <v>29.92</v>
      </c>
      <c r="N88" t="n">
        <v>38.9</v>
      </c>
      <c r="O88" t="n">
        <v>49.06</v>
      </c>
      <c r="P88" t="n">
        <v>315.41</v>
      </c>
      <c r="Q88" t="n">
        <v>272.06</v>
      </c>
      <c r="R88" t="n">
        <v>243.31</v>
      </c>
      <c r="S88" t="n">
        <v>16.92</v>
      </c>
      <c r="T88" t="n">
        <v>57.93</v>
      </c>
      <c r="U88" t="inlineStr">
        <is>
          <t>-</t>
        </is>
      </c>
      <c r="V88" t="inlineStr">
        <is>
          <t>-</t>
        </is>
      </c>
    </row>
    <row r="89">
      <c r="A89" s="5" t="inlineStr">
        <is>
          <t>EBIT-Wachstum 5J in %</t>
        </is>
      </c>
      <c r="B89" s="5" t="inlineStr">
        <is>
          <t>EBIT Growth 5Y in %</t>
        </is>
      </c>
      <c r="C89" t="inlineStr">
        <is>
          <t>-</t>
        </is>
      </c>
      <c r="D89" t="n">
        <v>-151.39</v>
      </c>
      <c r="E89" t="n">
        <v>-199.82</v>
      </c>
      <c r="F89" t="n">
        <v>-138.11</v>
      </c>
      <c r="G89" t="n">
        <v>-156.58</v>
      </c>
      <c r="H89" t="n">
        <v>-62.03</v>
      </c>
      <c r="I89" t="n">
        <v>13.47</v>
      </c>
      <c r="J89" t="n">
        <v>39.29</v>
      </c>
      <c r="K89" t="n">
        <v>6.95</v>
      </c>
      <c r="L89" t="n">
        <v>25.43</v>
      </c>
      <c r="M89" t="n">
        <v>20.53</v>
      </c>
      <c r="N89" t="n">
        <v>210.01</v>
      </c>
      <c r="O89" t="n">
        <v>192.68</v>
      </c>
      <c r="P89" t="n">
        <v>148.56</v>
      </c>
      <c r="Q89" t="n">
        <v>196.82</v>
      </c>
      <c r="R89" t="n">
        <v>197.99</v>
      </c>
      <c r="S89" t="inlineStr">
        <is>
          <t>-</t>
        </is>
      </c>
      <c r="T89" t="inlineStr">
        <is>
          <t>-</t>
        </is>
      </c>
      <c r="U89" t="inlineStr">
        <is>
          <t>-</t>
        </is>
      </c>
      <c r="V89" t="inlineStr">
        <is>
          <t>-</t>
        </is>
      </c>
    </row>
    <row r="90">
      <c r="A90" s="5" t="inlineStr">
        <is>
          <t>EBIT-Wachstum 10J in %</t>
        </is>
      </c>
      <c r="B90" s="5" t="inlineStr">
        <is>
          <t>EBIT Growth 10Y in %</t>
        </is>
      </c>
      <c r="C90" t="inlineStr">
        <is>
          <t>-</t>
        </is>
      </c>
      <c r="D90" t="n">
        <v>-68.95999999999999</v>
      </c>
      <c r="E90" t="n">
        <v>-80.27</v>
      </c>
      <c r="F90" t="n">
        <v>-65.58</v>
      </c>
      <c r="G90" t="n">
        <v>-65.58</v>
      </c>
      <c r="H90" t="n">
        <v>-20.75</v>
      </c>
      <c r="I90" t="n">
        <v>111.74</v>
      </c>
      <c r="J90" t="n">
        <v>115.98</v>
      </c>
      <c r="K90" t="n">
        <v>77.76000000000001</v>
      </c>
      <c r="L90" t="n">
        <v>111.12</v>
      </c>
      <c r="M90" t="n">
        <v>109.26</v>
      </c>
      <c r="N90" t="inlineStr">
        <is>
          <t>-</t>
        </is>
      </c>
      <c r="O90" t="inlineStr">
        <is>
          <t>-</t>
        </is>
      </c>
      <c r="P90" t="inlineStr">
        <is>
          <t>-</t>
        </is>
      </c>
      <c r="Q90" t="inlineStr">
        <is>
          <t>-</t>
        </is>
      </c>
      <c r="R90" t="inlineStr">
        <is>
          <t>-</t>
        </is>
      </c>
      <c r="S90" t="inlineStr">
        <is>
          <t>-</t>
        </is>
      </c>
      <c r="T90" t="inlineStr">
        <is>
          <t>-</t>
        </is>
      </c>
      <c r="U90" t="inlineStr">
        <is>
          <t>-</t>
        </is>
      </c>
      <c r="V90" t="inlineStr">
        <is>
          <t>-</t>
        </is>
      </c>
    </row>
    <row r="91">
      <c r="A91" s="5" t="inlineStr">
        <is>
          <t>Op.Cashflow Wachstum 1J in %</t>
        </is>
      </c>
      <c r="B91" s="5" t="inlineStr">
        <is>
          <t>Op.Cashflow Wachstum 1Y in %</t>
        </is>
      </c>
      <c r="C91" t="inlineStr">
        <is>
          <t>-</t>
        </is>
      </c>
      <c r="D91" t="n">
        <v>-40.52</v>
      </c>
      <c r="E91" t="n">
        <v>44.96</v>
      </c>
      <c r="F91" t="n">
        <v>92.3</v>
      </c>
      <c r="G91" t="n">
        <v>-53.13</v>
      </c>
      <c r="H91" t="n">
        <v>-54.4</v>
      </c>
      <c r="I91" t="n">
        <v>-968.4299999999999</v>
      </c>
      <c r="J91" t="n">
        <v>-95.68000000000001</v>
      </c>
      <c r="K91" t="n">
        <v>2443.28</v>
      </c>
      <c r="L91" t="n">
        <v>-91.15000000000001</v>
      </c>
      <c r="M91" t="n">
        <v>-144.31</v>
      </c>
      <c r="N91" t="n">
        <v>-2721.17</v>
      </c>
      <c r="O91" t="n">
        <v>-30.38</v>
      </c>
      <c r="P91" t="n">
        <v>-6.45</v>
      </c>
      <c r="Q91" t="n">
        <v>-60.34</v>
      </c>
      <c r="R91" t="n">
        <v>28.7</v>
      </c>
      <c r="S91" t="n">
        <v>430.55</v>
      </c>
      <c r="T91" t="n">
        <v>-306.77</v>
      </c>
      <c r="U91" t="n">
        <v>-93.31999999999999</v>
      </c>
      <c r="V91" t="inlineStr">
        <is>
          <t>-</t>
        </is>
      </c>
    </row>
    <row r="92">
      <c r="A92" s="5" t="inlineStr">
        <is>
          <t>Op.Cashflow Wachstum 3J in %</t>
        </is>
      </c>
      <c r="B92" s="5" t="inlineStr">
        <is>
          <t>Op.Cashflow Wachstum 3Y in %</t>
        </is>
      </c>
      <c r="C92" t="inlineStr">
        <is>
          <t>-</t>
        </is>
      </c>
      <c r="D92" t="n">
        <v>32.25</v>
      </c>
      <c r="E92" t="n">
        <v>28.04</v>
      </c>
      <c r="F92" t="n">
        <v>-5.08</v>
      </c>
      <c r="G92" t="n">
        <v>-358.65</v>
      </c>
      <c r="H92" t="n">
        <v>-372.84</v>
      </c>
      <c r="I92" t="n">
        <v>459.72</v>
      </c>
      <c r="J92" t="n">
        <v>752.15</v>
      </c>
      <c r="K92" t="n">
        <v>735.9400000000001</v>
      </c>
      <c r="L92" t="n">
        <v>-985.54</v>
      </c>
      <c r="M92" t="n">
        <v>-965.29</v>
      </c>
      <c r="N92" t="n">
        <v>-919.33</v>
      </c>
      <c r="O92" t="n">
        <v>-32.39</v>
      </c>
      <c r="P92" t="n">
        <v>-12.7</v>
      </c>
      <c r="Q92" t="n">
        <v>132.97</v>
      </c>
      <c r="R92" t="n">
        <v>50.83</v>
      </c>
      <c r="S92" t="n">
        <v>10.15</v>
      </c>
      <c r="T92" t="inlineStr">
        <is>
          <t>-</t>
        </is>
      </c>
      <c r="U92" t="inlineStr">
        <is>
          <t>-</t>
        </is>
      </c>
      <c r="V92" t="inlineStr">
        <is>
          <t>-</t>
        </is>
      </c>
    </row>
    <row r="93">
      <c r="A93" s="5" t="inlineStr">
        <is>
          <t>Op.Cashflow Wachstum 5J in %</t>
        </is>
      </c>
      <c r="B93" s="5" t="inlineStr">
        <is>
          <t>Op.Cashflow Wachstum 5Y in %</t>
        </is>
      </c>
      <c r="C93" t="inlineStr">
        <is>
          <t>-</t>
        </is>
      </c>
      <c r="D93" t="n">
        <v>-2.16</v>
      </c>
      <c r="E93" t="n">
        <v>-187.74</v>
      </c>
      <c r="F93" t="n">
        <v>-215.87</v>
      </c>
      <c r="G93" t="n">
        <v>254.33</v>
      </c>
      <c r="H93" t="n">
        <v>246.72</v>
      </c>
      <c r="I93" t="n">
        <v>228.74</v>
      </c>
      <c r="J93" t="n">
        <v>-121.81</v>
      </c>
      <c r="K93" t="n">
        <v>-108.75</v>
      </c>
      <c r="L93" t="n">
        <v>-598.6900000000001</v>
      </c>
      <c r="M93" t="n">
        <v>-592.53</v>
      </c>
      <c r="N93" t="n">
        <v>-557.9299999999999</v>
      </c>
      <c r="O93" t="n">
        <v>72.42</v>
      </c>
      <c r="P93" t="n">
        <v>17.14</v>
      </c>
      <c r="Q93" t="n">
        <v>-0.24</v>
      </c>
      <c r="R93" t="inlineStr">
        <is>
          <t>-</t>
        </is>
      </c>
      <c r="S93" t="inlineStr">
        <is>
          <t>-</t>
        </is>
      </c>
      <c r="T93" t="inlineStr">
        <is>
          <t>-</t>
        </is>
      </c>
      <c r="U93" t="inlineStr">
        <is>
          <t>-</t>
        </is>
      </c>
      <c r="V93" t="inlineStr">
        <is>
          <t>-</t>
        </is>
      </c>
    </row>
    <row r="94">
      <c r="A94" s="5" t="inlineStr">
        <is>
          <t>Op.Cashflow Wachstum 10J in %</t>
        </is>
      </c>
      <c r="B94" s="5" t="inlineStr">
        <is>
          <t>Op.Cashflow Wachstum 10Y in %</t>
        </is>
      </c>
      <c r="C94" t="inlineStr">
        <is>
          <t>-</t>
        </is>
      </c>
      <c r="D94" t="n">
        <v>113.29</v>
      </c>
      <c r="E94" t="n">
        <v>-154.77</v>
      </c>
      <c r="F94" t="n">
        <v>-162.31</v>
      </c>
      <c r="G94" t="n">
        <v>-172.18</v>
      </c>
      <c r="H94" t="n">
        <v>-172.9</v>
      </c>
      <c r="I94" t="n">
        <v>-164.59</v>
      </c>
      <c r="J94" t="n">
        <v>-24.69</v>
      </c>
      <c r="K94" t="n">
        <v>-45.8</v>
      </c>
      <c r="L94" t="n">
        <v>-299.46</v>
      </c>
      <c r="M94" t="inlineStr">
        <is>
          <t>-</t>
        </is>
      </c>
      <c r="N94" t="inlineStr">
        <is>
          <t>-</t>
        </is>
      </c>
      <c r="O94" t="inlineStr">
        <is>
          <t>-</t>
        </is>
      </c>
      <c r="P94" t="inlineStr">
        <is>
          <t>-</t>
        </is>
      </c>
      <c r="Q94" t="inlineStr">
        <is>
          <t>-</t>
        </is>
      </c>
      <c r="R94" t="inlineStr">
        <is>
          <t>-</t>
        </is>
      </c>
      <c r="S94" t="inlineStr">
        <is>
          <t>-</t>
        </is>
      </c>
      <c r="T94" t="inlineStr">
        <is>
          <t>-</t>
        </is>
      </c>
      <c r="U94" t="inlineStr">
        <is>
          <t>-</t>
        </is>
      </c>
      <c r="V94" t="inlineStr">
        <is>
          <t>-</t>
        </is>
      </c>
    </row>
    <row r="95">
      <c r="A95" s="5" t="inlineStr">
        <is>
          <t>Working Capital in Mio</t>
        </is>
      </c>
      <c r="B95" s="5" t="inlineStr">
        <is>
          <t>Working Capital in M</t>
        </is>
      </c>
      <c r="C95" t="inlineStr">
        <is>
          <t>-</t>
        </is>
      </c>
      <c r="D95" t="n">
        <v>242.1</v>
      </c>
      <c r="E95" t="n">
        <v>343</v>
      </c>
      <c r="F95" t="n">
        <v>293</v>
      </c>
      <c r="G95" t="n">
        <v>269.8</v>
      </c>
      <c r="H95" t="n">
        <v>272.6</v>
      </c>
      <c r="I95" t="n">
        <v>289.7</v>
      </c>
      <c r="J95" t="n">
        <v>371.2</v>
      </c>
      <c r="K95" t="n">
        <v>131</v>
      </c>
      <c r="L95" t="n">
        <v>130.9</v>
      </c>
      <c r="M95" t="n">
        <v>111.1</v>
      </c>
      <c r="N95" t="n">
        <v>131.3</v>
      </c>
      <c r="O95" t="n">
        <v>122.7</v>
      </c>
      <c r="P95" t="n">
        <v>93.5</v>
      </c>
      <c r="Q95" t="n">
        <v>57.8</v>
      </c>
      <c r="R95" t="n">
        <v>47.5</v>
      </c>
      <c r="S95" t="n">
        <v>30.3</v>
      </c>
      <c r="T95" t="n">
        <v>18.5</v>
      </c>
      <c r="U95" t="n">
        <v>10.1</v>
      </c>
      <c r="V95" t="n">
        <v>7.6</v>
      </c>
      <c r="W95" t="n">
        <v>12.2</v>
      </c>
    </row>
  </sheetData>
  <pageMargins bottom="1" footer="0.5" header="0.5" left="0.75" right="0.75" top="1"/>
</worksheet>
</file>

<file path=xl/worksheets/sheet39.xml><?xml version="1.0" encoding="utf-8"?>
<worksheet xmlns="http://schemas.openxmlformats.org/spreadsheetml/2006/main">
  <sheetPr>
    <outlinePr summaryBelow="1" summaryRight="1"/>
    <pageSetUpPr/>
  </sheetPr>
  <dimension ref="A1:V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10"/>
    <col customWidth="1" max="15" min="15" width="10"/>
    <col customWidth="1" max="16" min="16" width="9"/>
    <col customWidth="1" max="17" min="17" width="10"/>
    <col customWidth="1" max="18" min="18" width="10"/>
    <col customWidth="1" max="19" min="19" width="10"/>
    <col customWidth="1" max="20" min="20" width="20"/>
    <col customWidth="1" max="21" min="21" width="20"/>
    <col customWidth="1" max="22" min="22" width="10"/>
  </cols>
  <sheetData>
    <row r="1">
      <c r="A1" s="1" t="inlineStr">
        <is>
          <t xml:space="preserve">NEMETSCHEK </t>
        </is>
      </c>
      <c r="B1" s="2" t="inlineStr">
        <is>
          <t>WKN: 645290  ISIN: DE0006452907  Symbol:NEM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1981</t>
        </is>
      </c>
      <c r="C4" s="5" t="inlineStr">
        <is>
          <t>Telefon / Phone</t>
        </is>
      </c>
      <c r="D4" s="5" t="inlineStr"/>
      <c r="E4" t="inlineStr">
        <is>
          <t>+49-89-92793-0</t>
        </is>
      </c>
      <c r="G4" t="inlineStr">
        <is>
          <t>05.02.2020</t>
        </is>
      </c>
      <c r="H4" t="inlineStr">
        <is>
          <t>Preliminary Results</t>
        </is>
      </c>
      <c r="J4" t="inlineStr">
        <is>
          <t>Nemetschek Vermögensverwaltungs GmbH &amp; Co. KG</t>
        </is>
      </c>
      <c r="L4" t="inlineStr">
        <is>
          <t>48,40%</t>
        </is>
      </c>
    </row>
    <row r="5">
      <c r="A5" s="5" t="inlineStr">
        <is>
          <t>Ticker</t>
        </is>
      </c>
      <c r="B5" t="inlineStr">
        <is>
          <t>NEM</t>
        </is>
      </c>
      <c r="C5" s="5" t="inlineStr">
        <is>
          <t>Fax</t>
        </is>
      </c>
      <c r="D5" s="5" t="inlineStr"/>
      <c r="E5" t="inlineStr">
        <is>
          <t>+49-89-92793-5200</t>
        </is>
      </c>
      <c r="G5" t="inlineStr">
        <is>
          <t>31.03.2020</t>
        </is>
      </c>
      <c r="H5" t="inlineStr">
        <is>
          <t>Publication Of Annual Report</t>
        </is>
      </c>
      <c r="J5" t="inlineStr">
        <is>
          <t>Prof. Georg Nemetschek</t>
        </is>
      </c>
      <c r="L5" t="inlineStr">
        <is>
          <t>4,20%</t>
        </is>
      </c>
    </row>
    <row r="6">
      <c r="A6" s="5" t="inlineStr">
        <is>
          <t>Gelistet Seit / Listed Since</t>
        </is>
      </c>
      <c r="B6" t="inlineStr">
        <is>
          <t>10.03.1999</t>
        </is>
      </c>
      <c r="C6" s="5" t="inlineStr">
        <is>
          <t>Internet</t>
        </is>
      </c>
      <c r="D6" s="5" t="inlineStr"/>
      <c r="E6" t="inlineStr">
        <is>
          <t>http://www.nemetschek.com/</t>
        </is>
      </c>
      <c r="G6" t="inlineStr">
        <is>
          <t>30.04.2020</t>
        </is>
      </c>
      <c r="H6" t="inlineStr">
        <is>
          <t>Result Q1</t>
        </is>
      </c>
      <c r="J6" t="inlineStr">
        <is>
          <t>Freefloat</t>
        </is>
      </c>
      <c r="L6" t="inlineStr">
        <is>
          <t>47,40%</t>
        </is>
      </c>
    </row>
    <row r="7">
      <c r="A7" s="5" t="inlineStr">
        <is>
          <t>Nominalwert / Nominal Value</t>
        </is>
      </c>
      <c r="B7" t="inlineStr">
        <is>
          <t>1,00</t>
        </is>
      </c>
      <c r="C7" s="5" t="inlineStr">
        <is>
          <t>E-Mail</t>
        </is>
      </c>
      <c r="D7" s="5" t="inlineStr"/>
      <c r="E7" t="inlineStr">
        <is>
          <t>kontakt@nemetschek.com</t>
        </is>
      </c>
      <c r="G7" t="inlineStr">
        <is>
          <t>19.06.2020</t>
        </is>
      </c>
      <c r="H7" t="inlineStr">
        <is>
          <t>Annual General Meeting</t>
        </is>
      </c>
    </row>
    <row r="8">
      <c r="A8" s="5" t="inlineStr">
        <is>
          <t>Land / Country</t>
        </is>
      </c>
      <c r="B8" t="inlineStr">
        <is>
          <t>Deutschland</t>
        </is>
      </c>
      <c r="C8" s="5" t="inlineStr">
        <is>
          <t>Inv. Relations Telefon / Phone</t>
        </is>
      </c>
      <c r="D8" s="5" t="inlineStr"/>
      <c r="E8" t="inlineStr">
        <is>
          <t>+49-89-92793-1229</t>
        </is>
      </c>
      <c r="G8" t="inlineStr">
        <is>
          <t>31.07.2020</t>
        </is>
      </c>
      <c r="H8" t="inlineStr">
        <is>
          <t>Score Half Year</t>
        </is>
      </c>
    </row>
    <row r="9">
      <c r="A9" s="5" t="inlineStr">
        <is>
          <t>Währung / Currency</t>
        </is>
      </c>
      <c r="B9" t="inlineStr">
        <is>
          <t>EUR</t>
        </is>
      </c>
      <c r="C9" s="5" t="inlineStr">
        <is>
          <t>Inv. Relations E-Mail</t>
        </is>
      </c>
      <c r="D9" s="5" t="inlineStr"/>
      <c r="E9" t="inlineStr">
        <is>
          <t>investorrelations@nemetschek.com</t>
        </is>
      </c>
      <c r="G9" t="inlineStr">
        <is>
          <t>30.10.2020</t>
        </is>
      </c>
      <c r="H9" t="inlineStr">
        <is>
          <t>Q3 Earnings</t>
        </is>
      </c>
    </row>
    <row r="10">
      <c r="A10" s="5" t="inlineStr">
        <is>
          <t>Branche / Industry</t>
        </is>
      </c>
      <c r="B10" t="inlineStr">
        <is>
          <t>Special Software</t>
        </is>
      </c>
      <c r="C10" s="5" t="inlineStr">
        <is>
          <t>Kontaktperson / Contact Person</t>
        </is>
      </c>
      <c r="D10" s="5" t="inlineStr"/>
      <c r="E10" t="inlineStr">
        <is>
          <t>Stefanie Zimmermann</t>
        </is>
      </c>
    </row>
    <row r="11">
      <c r="A11" s="5" t="inlineStr">
        <is>
          <t>Sektor / Sector</t>
        </is>
      </c>
      <c r="B11" t="inlineStr">
        <is>
          <t>Software</t>
        </is>
      </c>
    </row>
    <row r="12">
      <c r="A12" s="5" t="inlineStr">
        <is>
          <t>Typ / Genre</t>
        </is>
      </c>
      <c r="B12" t="inlineStr">
        <is>
          <t>Inhaberaktie</t>
        </is>
      </c>
    </row>
    <row r="13">
      <c r="A13" s="5" t="inlineStr">
        <is>
          <t>Adresse / Address</t>
        </is>
      </c>
      <c r="B13" t="inlineStr">
        <is>
          <t>Nemetschek SEKonrad-Zuse-Platz 1  D-81829 München</t>
        </is>
      </c>
    </row>
    <row r="14">
      <c r="A14" s="5" t="inlineStr">
        <is>
          <t>Management</t>
        </is>
      </c>
      <c r="B14" t="inlineStr">
        <is>
          <t>Axel Kaufmann, Viktor Várkonyi, Jon Elliott</t>
        </is>
      </c>
    </row>
    <row r="15">
      <c r="A15" s="5" t="inlineStr">
        <is>
          <t>Aufsichtsrat / Board</t>
        </is>
      </c>
      <c r="B15" t="inlineStr">
        <is>
          <t>Kurt Dobitsch, Prof. Georg Nemetschek, Rüdiger Herzog, Bill Krouch</t>
        </is>
      </c>
    </row>
    <row r="16">
      <c r="A16" s="5" t="inlineStr">
        <is>
          <t>Beschreibung</t>
        </is>
      </c>
      <c r="B16" t="inlineStr">
        <is>
          <t>Die Nemetschek SE ist einer der führenden Anbieter Europas von Software für Architektur und Bau. Das Unternehmen entwickelt, produziert und vertreibt Softwarelösungen, die in allen Phasen und Bereichen innerhalb der Bauindustrie einsetzbar sind. Die grafischen, analytischen und kaufmännischen Lösungen decken einen Großteil der gesamten Wertschöpfungskette am Bau ab – von der Planung und Visualisierung eines Gebäudes über den eigentlichen Bauprozess bis zur Nutzung. Die Palette der Softwareprogramme reicht von CAD-Lösungen für Architekten und Ingenieure bis zur Bau-Software für die Kostenplanung, für Ausschreibung und Vergabe sowie die Bauausführung. Hinzu kommen Lösungen für Facility- und Immobilienmanagement sowie Visualisierungs-Software für Architektur und Filmindustrie. Die Produkte des Unternehmens sind bei mehr als sechs Millionen Kunden in 142 Ländern weltweit im Einsatz. Ein Expansionsfokus liegt auf Amerika und Asien. Copyright 2014 FINANCE BASE AG</t>
        </is>
      </c>
    </row>
    <row r="17">
      <c r="A17" s="5" t="inlineStr">
        <is>
          <t>Profile</t>
        </is>
      </c>
      <c r="B17" t="inlineStr">
        <is>
          <t>Nemetschek SE is one of Europe's leading providers of software for architecture and construction. The company develops, manufactures and markets software solutions that are used in all phases and areas within the construction industry. The graphical, analytical and commercial solutions cover a large part of the entire value chain in construction - from planning and visualization of a building on the construction process to usage. The range of software programs includes CAD solutions for architects and engineers to construction software for cost planning, tenders, procurement and construction. In addition, solutions are software visualization for architecture and film industry for facility and real estate management as well. The company's products are used by more than six million customers in 142 countries worldwide. An expansion focus on America and Asia.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row>
    <row r="20">
      <c r="A20" s="5" t="inlineStr">
        <is>
          <t>Umsatz</t>
        </is>
      </c>
      <c r="B20" s="5" t="inlineStr">
        <is>
          <t>Revenue</t>
        </is>
      </c>
      <c r="C20" t="n">
        <v>556.9</v>
      </c>
      <c r="D20" t="n">
        <v>461.3</v>
      </c>
      <c r="E20" t="n">
        <v>395.6</v>
      </c>
      <c r="F20" t="n">
        <v>337.3</v>
      </c>
      <c r="G20" t="n">
        <v>285.3</v>
      </c>
      <c r="H20" t="n">
        <v>223.5</v>
      </c>
      <c r="I20" t="n">
        <v>189.8</v>
      </c>
      <c r="J20" t="n">
        <v>179.6</v>
      </c>
      <c r="K20" t="n">
        <v>168.3</v>
      </c>
      <c r="L20" t="n">
        <v>153.9</v>
      </c>
      <c r="M20" t="n">
        <v>139.2</v>
      </c>
      <c r="N20" t="n">
        <v>153.1</v>
      </c>
      <c r="O20" t="n">
        <v>149.1</v>
      </c>
      <c r="P20" t="n">
        <v>109.5</v>
      </c>
      <c r="Q20" t="n">
        <v>100.3</v>
      </c>
      <c r="R20" t="n">
        <v>98.40000000000001</v>
      </c>
      <c r="S20" t="n">
        <v>97.59999999999999</v>
      </c>
      <c r="T20" t="n">
        <v>108.5</v>
      </c>
      <c r="U20" t="n">
        <v>126.5</v>
      </c>
      <c r="V20" t="n">
        <v>129.1</v>
      </c>
    </row>
    <row r="21">
      <c r="A21" s="5" t="inlineStr">
        <is>
          <t>Operatives Ergebnis (EBIT)</t>
        </is>
      </c>
      <c r="B21" s="5" t="inlineStr">
        <is>
          <t>EBIT Earning Before Interest &amp; Tax</t>
        </is>
      </c>
      <c r="C21" t="n">
        <v>123.6</v>
      </c>
      <c r="D21" t="n">
        <v>97.8</v>
      </c>
      <c r="E21" t="n">
        <v>86.40000000000001</v>
      </c>
      <c r="F21" t="n">
        <v>69.7</v>
      </c>
      <c r="G21" t="n">
        <v>52.7</v>
      </c>
      <c r="H21" t="n">
        <v>46.5</v>
      </c>
      <c r="I21" t="n">
        <v>35.7</v>
      </c>
      <c r="J21" t="n">
        <v>29.1</v>
      </c>
      <c r="K21" t="n">
        <v>29.1</v>
      </c>
      <c r="L21" t="n">
        <v>27.5</v>
      </c>
      <c r="M21" t="n">
        <v>20.9</v>
      </c>
      <c r="N21" t="n">
        <v>21</v>
      </c>
      <c r="O21" t="n">
        <v>23.9</v>
      </c>
      <c r="P21" t="n">
        <v>17.8</v>
      </c>
      <c r="Q21" t="n">
        <v>13.1</v>
      </c>
      <c r="R21" t="n">
        <v>7.8</v>
      </c>
      <c r="S21" t="n">
        <v>5.6</v>
      </c>
      <c r="T21" t="n">
        <v>-7.9</v>
      </c>
      <c r="U21" t="n">
        <v>-35.5</v>
      </c>
      <c r="V21" t="n">
        <v>-1.3</v>
      </c>
    </row>
    <row r="22">
      <c r="A22" s="5" t="inlineStr">
        <is>
          <t>Finanzergebnis</t>
        </is>
      </c>
      <c r="B22" s="5" t="inlineStr">
        <is>
          <t>Financial Result</t>
        </is>
      </c>
      <c r="C22" t="n">
        <v>30.1</v>
      </c>
      <c r="D22" t="n">
        <v>2</v>
      </c>
      <c r="E22" t="n">
        <v>8</v>
      </c>
      <c r="F22" t="n">
        <v>-0.5</v>
      </c>
      <c r="G22" t="n">
        <v>1.5</v>
      </c>
      <c r="H22" t="n">
        <v>0.1</v>
      </c>
      <c r="I22" t="n">
        <v>0.5</v>
      </c>
      <c r="J22" t="n">
        <v>-0.6</v>
      </c>
      <c r="K22" t="n">
        <v>-1</v>
      </c>
      <c r="L22" t="n">
        <v>-1</v>
      </c>
      <c r="M22" t="n">
        <v>-3.1</v>
      </c>
      <c r="N22" t="n">
        <v>-5.5</v>
      </c>
      <c r="O22" t="n">
        <v>-3</v>
      </c>
      <c r="P22" t="n">
        <v>0.7</v>
      </c>
      <c r="Q22" t="n">
        <v>0.9</v>
      </c>
      <c r="R22" t="n">
        <v>0.8</v>
      </c>
      <c r="S22" t="n">
        <v>0.7</v>
      </c>
      <c r="T22" t="n">
        <v>-1</v>
      </c>
      <c r="U22" t="n">
        <v>-8.800000000000001</v>
      </c>
      <c r="V22" t="n">
        <v>-2.9</v>
      </c>
    </row>
    <row r="23">
      <c r="A23" s="5" t="inlineStr">
        <is>
          <t>Ergebnis vor Steuer (EBT)</t>
        </is>
      </c>
      <c r="B23" s="5" t="inlineStr">
        <is>
          <t>EBT Earning Before Tax</t>
        </is>
      </c>
      <c r="C23" t="n">
        <v>153.7</v>
      </c>
      <c r="D23" t="n">
        <v>99.8</v>
      </c>
      <c r="E23" t="n">
        <v>94.40000000000001</v>
      </c>
      <c r="F23" t="n">
        <v>69.2</v>
      </c>
      <c r="G23" t="n">
        <v>54.2</v>
      </c>
      <c r="H23" t="n">
        <v>46.6</v>
      </c>
      <c r="I23" t="n">
        <v>36.2</v>
      </c>
      <c r="J23" t="n">
        <v>28.5</v>
      </c>
      <c r="K23" t="n">
        <v>28.1</v>
      </c>
      <c r="L23" t="n">
        <v>26.5</v>
      </c>
      <c r="M23" t="n">
        <v>17.8</v>
      </c>
      <c r="N23" t="n">
        <v>15.5</v>
      </c>
      <c r="O23" t="n">
        <v>20.9</v>
      </c>
      <c r="P23" t="n">
        <v>18.5</v>
      </c>
      <c r="Q23" t="n">
        <v>14</v>
      </c>
      <c r="R23" t="n">
        <v>8.6</v>
      </c>
      <c r="S23" t="n">
        <v>6.3</v>
      </c>
      <c r="T23" t="n">
        <v>-8.9</v>
      </c>
      <c r="U23" t="n">
        <v>-44.3</v>
      </c>
      <c r="V23" t="n">
        <v>-4.2</v>
      </c>
    </row>
    <row r="24">
      <c r="A24" s="5" t="inlineStr">
        <is>
          <t>Steuern auf Einkommen und Ertrag</t>
        </is>
      </c>
      <c r="B24" s="5" t="inlineStr">
        <is>
          <t>Taxes on income and earnings</t>
        </is>
      </c>
      <c r="C24" t="n">
        <v>26.4</v>
      </c>
      <c r="D24" t="n">
        <v>23.2</v>
      </c>
      <c r="E24" t="n">
        <v>17.6</v>
      </c>
      <c r="F24" t="n">
        <v>20.3</v>
      </c>
      <c r="G24" t="n">
        <v>16.4</v>
      </c>
      <c r="H24" t="n">
        <v>13.1</v>
      </c>
      <c r="I24" t="n">
        <v>10.9</v>
      </c>
      <c r="J24" t="n">
        <v>8.1</v>
      </c>
      <c r="K24" t="n">
        <v>5.6</v>
      </c>
      <c r="L24" t="n">
        <v>6.5</v>
      </c>
      <c r="M24" t="n">
        <v>4.8</v>
      </c>
      <c r="N24" t="n">
        <v>4.2</v>
      </c>
      <c r="O24" t="n">
        <v>5.5</v>
      </c>
      <c r="P24" t="n">
        <v>4.2</v>
      </c>
      <c r="Q24" t="n">
        <v>1.9</v>
      </c>
      <c r="R24" t="n">
        <v>2.2</v>
      </c>
      <c r="S24" t="n">
        <v>1.8</v>
      </c>
      <c r="T24" t="n">
        <v>2.6</v>
      </c>
      <c r="U24" t="n">
        <v>1.5</v>
      </c>
      <c r="V24" t="n">
        <v>0.3</v>
      </c>
    </row>
    <row r="25">
      <c r="A25" s="5" t="inlineStr">
        <is>
          <t>Ergebnis nach Steuer</t>
        </is>
      </c>
      <c r="B25" s="5" t="inlineStr">
        <is>
          <t>Earnings after tax</t>
        </is>
      </c>
      <c r="C25" t="n">
        <v>127.3</v>
      </c>
      <c r="D25" t="n">
        <v>76.59999999999999</v>
      </c>
      <c r="E25" t="n">
        <v>76.8</v>
      </c>
      <c r="F25" t="n">
        <v>48.8</v>
      </c>
      <c r="G25" t="n">
        <v>37.8</v>
      </c>
      <c r="H25" t="n">
        <v>33.5</v>
      </c>
      <c r="I25" t="n">
        <v>25.3</v>
      </c>
      <c r="J25" t="n">
        <v>20.5</v>
      </c>
      <c r="K25" t="n">
        <v>22.4</v>
      </c>
      <c r="L25" t="n">
        <v>20.1</v>
      </c>
      <c r="M25" t="n">
        <v>12.9</v>
      </c>
      <c r="N25" t="n">
        <v>11.3</v>
      </c>
      <c r="O25" t="n">
        <v>15.3</v>
      </c>
      <c r="P25" t="n">
        <v>14.4</v>
      </c>
      <c r="Q25" t="n">
        <v>12.1</v>
      </c>
      <c r="R25" t="n">
        <v>6.3</v>
      </c>
      <c r="S25" t="n">
        <v>4.6</v>
      </c>
      <c r="T25" t="n">
        <v>-11.5</v>
      </c>
      <c r="U25" t="n">
        <v>-45.8</v>
      </c>
      <c r="V25" t="n">
        <v>-4.5</v>
      </c>
    </row>
    <row r="26">
      <c r="A26" s="5" t="inlineStr">
        <is>
          <t>Minderheitenanteil</t>
        </is>
      </c>
      <c r="B26" s="5" t="inlineStr">
        <is>
          <t>Minority Share</t>
        </is>
      </c>
      <c r="C26" t="n">
        <v>-0.1</v>
      </c>
      <c r="D26" t="n">
        <v>-0.1</v>
      </c>
      <c r="E26" t="n">
        <v>-2.2</v>
      </c>
      <c r="F26" t="n">
        <v>-1.9</v>
      </c>
      <c r="G26" t="n">
        <v>-1.9</v>
      </c>
      <c r="H26" t="n">
        <v>-2</v>
      </c>
      <c r="I26" t="n">
        <v>-1.3</v>
      </c>
      <c r="J26" t="n">
        <v>-1.6</v>
      </c>
      <c r="K26" t="n">
        <v>-1.6</v>
      </c>
      <c r="L26" t="n">
        <v>-1.1</v>
      </c>
      <c r="M26" t="n">
        <v>-0.7</v>
      </c>
      <c r="N26" t="n">
        <v>-1</v>
      </c>
      <c r="O26" t="n">
        <v>-0.8</v>
      </c>
      <c r="P26" t="n">
        <v>-0.8</v>
      </c>
      <c r="Q26" t="n">
        <v>-0.5</v>
      </c>
      <c r="R26" t="n">
        <v>-1</v>
      </c>
      <c r="S26" t="n">
        <v>-0.5</v>
      </c>
      <c r="T26" t="n">
        <v>-0.2</v>
      </c>
      <c r="U26" t="n">
        <v>-0.6</v>
      </c>
      <c r="V26" t="n">
        <v>-0.9</v>
      </c>
    </row>
    <row r="27">
      <c r="A27" s="5" t="inlineStr">
        <is>
          <t>Jahresüberschuss/-fehlbetrag</t>
        </is>
      </c>
      <c r="B27" s="5" t="inlineStr">
        <is>
          <t>Net Profit</t>
        </is>
      </c>
      <c r="C27" t="n">
        <v>127.2</v>
      </c>
      <c r="D27" t="n">
        <v>76.5</v>
      </c>
      <c r="E27" t="n">
        <v>74.7</v>
      </c>
      <c r="F27" t="n">
        <v>46.9</v>
      </c>
      <c r="G27" t="n">
        <v>35.9</v>
      </c>
      <c r="H27" t="n">
        <v>31.5</v>
      </c>
      <c r="I27" t="n">
        <v>24</v>
      </c>
      <c r="J27" t="n">
        <v>18.9</v>
      </c>
      <c r="K27" t="n">
        <v>20.8</v>
      </c>
      <c r="L27" t="n">
        <v>18.9</v>
      </c>
      <c r="M27" t="n">
        <v>12.2</v>
      </c>
      <c r="N27" t="n">
        <v>10.4</v>
      </c>
      <c r="O27" t="n">
        <v>14.6</v>
      </c>
      <c r="P27" t="n">
        <v>13.6</v>
      </c>
      <c r="Q27" t="n">
        <v>11.7</v>
      </c>
      <c r="R27" t="n">
        <v>5.4</v>
      </c>
      <c r="S27" t="n">
        <v>4</v>
      </c>
      <c r="T27" t="n">
        <v>-11.7</v>
      </c>
      <c r="U27" t="n">
        <v>-46.4</v>
      </c>
      <c r="V27" t="n">
        <v>-5.5</v>
      </c>
    </row>
    <row r="28">
      <c r="A28" s="5" t="inlineStr">
        <is>
          <t>Summe Umlaufvermögen</t>
        </is>
      </c>
      <c r="B28" s="5" t="inlineStr">
        <is>
          <t>Current Assets</t>
        </is>
      </c>
      <c r="C28" t="n">
        <v>295.5</v>
      </c>
      <c r="D28" t="n">
        <v>202.2</v>
      </c>
      <c r="E28" t="n">
        <v>159.1</v>
      </c>
      <c r="F28" t="n">
        <v>167.9</v>
      </c>
      <c r="G28" t="n">
        <v>125.9</v>
      </c>
      <c r="H28" t="n">
        <v>98.40000000000001</v>
      </c>
      <c r="I28" t="n">
        <v>79.59999999999999</v>
      </c>
      <c r="J28" t="n">
        <v>74.40000000000001</v>
      </c>
      <c r="K28" t="n">
        <v>65.7</v>
      </c>
      <c r="L28" t="n">
        <v>63.1</v>
      </c>
      <c r="M28" t="n">
        <v>52.8</v>
      </c>
      <c r="N28" t="n">
        <v>52</v>
      </c>
      <c r="O28" t="n">
        <v>61.5</v>
      </c>
      <c r="P28" t="n">
        <v>83.59999999999999</v>
      </c>
      <c r="Q28" t="n">
        <v>50.8</v>
      </c>
      <c r="R28" t="n">
        <v>55.8</v>
      </c>
      <c r="S28" t="n">
        <v>46.6</v>
      </c>
      <c r="T28" t="n">
        <v>42.3</v>
      </c>
      <c r="U28" t="n">
        <v>45.5</v>
      </c>
      <c r="V28" t="n">
        <v>70.09999999999999</v>
      </c>
    </row>
    <row r="29">
      <c r="A29" s="5" t="inlineStr">
        <is>
          <t>Summe Anlagevermögen</t>
        </is>
      </c>
      <c r="B29" s="5" t="inlineStr">
        <is>
          <t>Fixed Assets</t>
        </is>
      </c>
      <c r="C29" t="n">
        <v>561.7</v>
      </c>
      <c r="D29" t="n">
        <v>378.4</v>
      </c>
      <c r="E29" t="n">
        <v>301.7</v>
      </c>
      <c r="F29" t="n">
        <v>286.8</v>
      </c>
      <c r="G29" t="n">
        <v>253.6</v>
      </c>
      <c r="H29" t="n">
        <v>193.3</v>
      </c>
      <c r="I29" t="n">
        <v>98.90000000000001</v>
      </c>
      <c r="J29" t="n">
        <v>90.59999999999999</v>
      </c>
      <c r="K29" t="n">
        <v>96.7</v>
      </c>
      <c r="L29" t="n">
        <v>102.2</v>
      </c>
      <c r="M29" t="n">
        <v>106.6</v>
      </c>
      <c r="N29" t="n">
        <v>115.4</v>
      </c>
      <c r="O29" t="n">
        <v>125</v>
      </c>
      <c r="P29" t="n">
        <v>120.5</v>
      </c>
      <c r="Q29" t="n">
        <v>30.2</v>
      </c>
      <c r="R29" t="n">
        <v>31.7</v>
      </c>
      <c r="S29" t="n">
        <v>37.1</v>
      </c>
      <c r="T29" t="n">
        <v>43.4</v>
      </c>
      <c r="U29" t="n">
        <v>51.1</v>
      </c>
      <c r="V29" t="n">
        <v>87.90000000000001</v>
      </c>
    </row>
    <row r="30">
      <c r="A30" s="5" t="inlineStr">
        <is>
          <t>Summe Aktiva</t>
        </is>
      </c>
      <c r="B30" s="5" t="inlineStr">
        <is>
          <t>Total Assets</t>
        </is>
      </c>
      <c r="C30" t="n">
        <v>857.2</v>
      </c>
      <c r="D30" t="n">
        <v>580.6</v>
      </c>
      <c r="E30" t="n">
        <v>460.8</v>
      </c>
      <c r="F30" t="n">
        <v>454.7</v>
      </c>
      <c r="G30" t="n">
        <v>379.5</v>
      </c>
      <c r="H30" t="n">
        <v>291.7</v>
      </c>
      <c r="I30" t="n">
        <v>178.5</v>
      </c>
      <c r="J30" t="n">
        <v>165</v>
      </c>
      <c r="K30" t="n">
        <v>162.4</v>
      </c>
      <c r="L30" t="n">
        <v>165.3</v>
      </c>
      <c r="M30" t="n">
        <v>159.4</v>
      </c>
      <c r="N30" t="n">
        <v>167.4</v>
      </c>
      <c r="O30" t="n">
        <v>186.5</v>
      </c>
      <c r="P30" t="n">
        <v>204.1</v>
      </c>
      <c r="Q30" t="n">
        <v>81</v>
      </c>
      <c r="R30" t="n">
        <v>87.5</v>
      </c>
      <c r="S30" t="n">
        <v>83.7</v>
      </c>
      <c r="T30" t="n">
        <v>85.7</v>
      </c>
      <c r="U30" t="n">
        <v>96.59999999999999</v>
      </c>
      <c r="V30" t="n">
        <v>158</v>
      </c>
    </row>
    <row r="31">
      <c r="A31" s="5" t="inlineStr">
        <is>
          <t>Summe kurzfristiges Fremdkapital</t>
        </is>
      </c>
      <c r="B31" s="5" t="inlineStr">
        <is>
          <t>Short-Term Debt</t>
        </is>
      </c>
      <c r="C31" t="n">
        <v>271.6</v>
      </c>
      <c r="D31" t="n">
        <v>222.3</v>
      </c>
      <c r="E31" t="n">
        <v>165.7</v>
      </c>
      <c r="F31" t="n">
        <v>146.1</v>
      </c>
      <c r="G31" t="n">
        <v>104.1</v>
      </c>
      <c r="H31" t="n">
        <v>84.3</v>
      </c>
      <c r="I31" t="n">
        <v>54</v>
      </c>
      <c r="J31" t="n">
        <v>46.9</v>
      </c>
      <c r="K31" t="n">
        <v>51.2</v>
      </c>
      <c r="L31" t="n">
        <v>58.4</v>
      </c>
      <c r="M31" t="n">
        <v>45.3</v>
      </c>
      <c r="N31" t="n">
        <v>46.3</v>
      </c>
      <c r="O31" t="n">
        <v>54.1</v>
      </c>
      <c r="P31" t="n">
        <v>134</v>
      </c>
      <c r="Q31" t="n">
        <v>31</v>
      </c>
      <c r="R31" t="n">
        <v>26.2</v>
      </c>
      <c r="S31" t="n">
        <v>26.3</v>
      </c>
      <c r="T31" t="n">
        <v>30.3</v>
      </c>
      <c r="U31" t="n">
        <v>26.2</v>
      </c>
      <c r="V31" t="n">
        <v>40.6</v>
      </c>
    </row>
    <row r="32">
      <c r="A32" s="5" t="inlineStr">
        <is>
          <t>Summe langfristiges Fremdkapital</t>
        </is>
      </c>
      <c r="B32" s="5" t="inlineStr">
        <is>
          <t>Long-Term Debt</t>
        </is>
      </c>
      <c r="C32" t="n">
        <v>236.9</v>
      </c>
      <c r="D32" t="n">
        <v>108.7</v>
      </c>
      <c r="E32" t="n">
        <v>67.09999999999999</v>
      </c>
      <c r="F32" t="n">
        <v>106.5</v>
      </c>
      <c r="G32" t="n">
        <v>108.5</v>
      </c>
      <c r="H32" t="n">
        <v>70.8</v>
      </c>
      <c r="I32" t="n">
        <v>6.4</v>
      </c>
      <c r="J32" t="n">
        <v>6.1</v>
      </c>
      <c r="K32" t="n">
        <v>7.5</v>
      </c>
      <c r="L32" t="n">
        <v>13.4</v>
      </c>
      <c r="M32" t="n">
        <v>34.4</v>
      </c>
      <c r="N32" t="n">
        <v>53.2</v>
      </c>
      <c r="O32" t="n">
        <v>69.5</v>
      </c>
      <c r="P32" t="n">
        <v>14.4</v>
      </c>
      <c r="Q32" t="n">
        <v>1.8</v>
      </c>
      <c r="R32" t="n">
        <v>1.4</v>
      </c>
      <c r="S32" t="n">
        <v>2.5</v>
      </c>
      <c r="T32" t="n">
        <v>3</v>
      </c>
      <c r="U32" t="n">
        <v>4.1</v>
      </c>
      <c r="V32" t="n">
        <v>5.5</v>
      </c>
    </row>
    <row r="33">
      <c r="A33" s="5" t="inlineStr">
        <is>
          <t>Summe Fremdkapital</t>
        </is>
      </c>
      <c r="B33" s="5" t="inlineStr">
        <is>
          <t>Total Liabilities</t>
        </is>
      </c>
      <c r="C33" t="n">
        <v>508.5</v>
      </c>
      <c r="D33" t="n">
        <v>331</v>
      </c>
      <c r="E33" t="n">
        <v>232.8</v>
      </c>
      <c r="F33" t="n">
        <v>252.6</v>
      </c>
      <c r="G33" t="n">
        <v>212.6</v>
      </c>
      <c r="H33" t="n">
        <v>155.1</v>
      </c>
      <c r="I33" t="n">
        <v>60.4</v>
      </c>
      <c r="J33" t="n">
        <v>53</v>
      </c>
      <c r="K33" t="n">
        <v>58.7</v>
      </c>
      <c r="L33" t="n">
        <v>71.8</v>
      </c>
      <c r="M33" t="n">
        <v>79.7</v>
      </c>
      <c r="N33" t="n">
        <v>99.5</v>
      </c>
      <c r="O33" t="n">
        <v>123.6</v>
      </c>
      <c r="P33" t="n">
        <v>148.4</v>
      </c>
      <c r="Q33" t="n">
        <v>32.8</v>
      </c>
      <c r="R33" t="n">
        <v>27.6</v>
      </c>
      <c r="S33" t="n">
        <v>28.8</v>
      </c>
      <c r="T33" t="n">
        <v>33.3</v>
      </c>
      <c r="U33" t="n">
        <v>30.3</v>
      </c>
      <c r="V33" t="n">
        <v>46</v>
      </c>
    </row>
    <row r="34">
      <c r="A34" s="5" t="inlineStr">
        <is>
          <t>Minderheitenanteil</t>
        </is>
      </c>
      <c r="B34" s="5" t="inlineStr">
        <is>
          <t>Minority Share</t>
        </is>
      </c>
      <c r="C34" t="n">
        <v>0.1</v>
      </c>
      <c r="D34" t="n">
        <v>0.1</v>
      </c>
      <c r="E34" t="n">
        <v>2.5</v>
      </c>
      <c r="F34" t="n">
        <v>2.8</v>
      </c>
      <c r="G34" t="n">
        <v>2.1</v>
      </c>
      <c r="H34" t="n">
        <v>1.6</v>
      </c>
      <c r="I34" t="n">
        <v>1.6</v>
      </c>
      <c r="J34" t="n">
        <v>1.3</v>
      </c>
      <c r="K34" t="n">
        <v>1.3</v>
      </c>
      <c r="L34" t="n">
        <v>1.4</v>
      </c>
      <c r="M34" t="n">
        <v>1.5</v>
      </c>
      <c r="N34" t="n">
        <v>1.2</v>
      </c>
      <c r="O34" t="n">
        <v>1.3</v>
      </c>
      <c r="P34" t="n">
        <v>1.4</v>
      </c>
      <c r="Q34" t="n">
        <v>1</v>
      </c>
      <c r="R34" t="n">
        <v>0.8</v>
      </c>
      <c r="S34" t="n">
        <v>0.6</v>
      </c>
      <c r="T34" t="n">
        <v>0.3</v>
      </c>
      <c r="U34" t="n">
        <v>0.9</v>
      </c>
      <c r="V34" t="n">
        <v>1.6</v>
      </c>
    </row>
    <row r="35">
      <c r="A35" s="5" t="inlineStr">
        <is>
          <t>Summe Eigenkapital</t>
        </is>
      </c>
      <c r="B35" s="5" t="inlineStr">
        <is>
          <t>Equity</t>
        </is>
      </c>
      <c r="C35" t="n">
        <v>348.5</v>
      </c>
      <c r="D35" t="n">
        <v>249.5</v>
      </c>
      <c r="E35" t="n">
        <v>225.5</v>
      </c>
      <c r="F35" t="n">
        <v>199.3</v>
      </c>
      <c r="G35" t="n">
        <v>164.8</v>
      </c>
      <c r="H35" t="n">
        <v>135</v>
      </c>
      <c r="I35" t="n">
        <v>116.6</v>
      </c>
      <c r="J35" t="n">
        <v>110.7</v>
      </c>
      <c r="K35" t="n">
        <v>102.4</v>
      </c>
      <c r="L35" t="n">
        <v>92.09999999999999</v>
      </c>
      <c r="M35" t="n">
        <v>78.09999999999999</v>
      </c>
      <c r="N35" t="n">
        <v>66.7</v>
      </c>
      <c r="O35" t="n">
        <v>61.5</v>
      </c>
      <c r="P35" t="n">
        <v>53.7</v>
      </c>
      <c r="Q35" t="n">
        <v>47.1</v>
      </c>
      <c r="R35" t="n">
        <v>59.1</v>
      </c>
      <c r="S35" t="n">
        <v>54.3</v>
      </c>
      <c r="T35" t="n">
        <v>52.2</v>
      </c>
      <c r="U35" t="n">
        <v>65.40000000000001</v>
      </c>
      <c r="V35" t="n">
        <v>110.4</v>
      </c>
    </row>
    <row r="36">
      <c r="A36" s="5" t="inlineStr">
        <is>
          <t>Summe Passiva</t>
        </is>
      </c>
      <c r="B36" s="5" t="inlineStr">
        <is>
          <t>Liabilities &amp; Shareholder Equity</t>
        </is>
      </c>
      <c r="C36" t="n">
        <v>857.2</v>
      </c>
      <c r="D36" t="n">
        <v>580.6</v>
      </c>
      <c r="E36" t="n">
        <v>460.8</v>
      </c>
      <c r="F36" t="n">
        <v>454.7</v>
      </c>
      <c r="G36" t="n">
        <v>379.5</v>
      </c>
      <c r="H36" t="n">
        <v>291.7</v>
      </c>
      <c r="I36" t="n">
        <v>178.5</v>
      </c>
      <c r="J36" t="n">
        <v>165</v>
      </c>
      <c r="K36" t="n">
        <v>162.4</v>
      </c>
      <c r="L36" t="n">
        <v>165.3</v>
      </c>
      <c r="M36" t="n">
        <v>159.4</v>
      </c>
      <c r="N36" t="n">
        <v>167.4</v>
      </c>
      <c r="O36" t="n">
        <v>186.5</v>
      </c>
      <c r="P36" t="n">
        <v>204.1</v>
      </c>
      <c r="Q36" t="n">
        <v>81</v>
      </c>
      <c r="R36" t="n">
        <v>87.5</v>
      </c>
      <c r="S36" t="n">
        <v>83.7</v>
      </c>
      <c r="T36" t="n">
        <v>85.7</v>
      </c>
      <c r="U36" t="n">
        <v>96.59999999999999</v>
      </c>
      <c r="V36" t="n">
        <v>158</v>
      </c>
    </row>
    <row r="37">
      <c r="A37" s="5" t="inlineStr">
        <is>
          <t>Mio.Aktien im Umlauf</t>
        </is>
      </c>
      <c r="B37" s="5" t="inlineStr">
        <is>
          <t>Million shares outstanding</t>
        </is>
      </c>
      <c r="C37" t="n">
        <v>115.5</v>
      </c>
      <c r="D37" t="n">
        <v>115.5</v>
      </c>
      <c r="E37" t="n">
        <v>115.5</v>
      </c>
      <c r="F37" t="n">
        <v>115.5</v>
      </c>
      <c r="G37" t="n">
        <v>115.5</v>
      </c>
      <c r="H37" t="n">
        <v>115.5</v>
      </c>
      <c r="I37" t="n">
        <v>115.5</v>
      </c>
      <c r="J37" t="n">
        <v>115.5</v>
      </c>
      <c r="K37" t="n">
        <v>115.5</v>
      </c>
      <c r="L37" t="n">
        <v>115.2</v>
      </c>
      <c r="M37" t="n">
        <v>115.2</v>
      </c>
      <c r="N37" t="n">
        <v>115.2</v>
      </c>
      <c r="O37" t="n">
        <v>115.2</v>
      </c>
      <c r="P37" t="n">
        <v>115.2</v>
      </c>
      <c r="Q37" t="n">
        <v>115.2</v>
      </c>
      <c r="R37" t="n">
        <v>115.2</v>
      </c>
      <c r="S37" t="n">
        <v>115.2</v>
      </c>
      <c r="T37" t="n">
        <v>115.2</v>
      </c>
      <c r="U37" t="n">
        <v>115.2</v>
      </c>
      <c r="V37" t="n">
        <v>115.2</v>
      </c>
    </row>
    <row r="38">
      <c r="A38" s="5" t="inlineStr">
        <is>
          <t>Gezeichnetes Kapital (in Mio.)</t>
        </is>
      </c>
      <c r="B38" s="5" t="inlineStr">
        <is>
          <t>Subscribed Capital in M</t>
        </is>
      </c>
      <c r="C38" t="n">
        <v>115.5</v>
      </c>
      <c r="D38" t="n">
        <v>115.5</v>
      </c>
      <c r="E38" t="n">
        <v>115.5</v>
      </c>
      <c r="F38" t="n">
        <v>115.5</v>
      </c>
      <c r="G38" t="n">
        <v>115.5</v>
      </c>
      <c r="H38" t="n">
        <v>115.5</v>
      </c>
      <c r="I38" t="n">
        <v>115.5</v>
      </c>
      <c r="J38" t="n">
        <v>115.5</v>
      </c>
      <c r="K38" t="n">
        <v>115.5</v>
      </c>
      <c r="L38" t="n">
        <v>115.2</v>
      </c>
      <c r="M38" t="n">
        <v>115.2</v>
      </c>
      <c r="N38" t="n">
        <v>115.2</v>
      </c>
      <c r="O38" t="n">
        <v>115.2</v>
      </c>
      <c r="P38" t="n">
        <v>115.2</v>
      </c>
      <c r="Q38" t="n">
        <v>115.2</v>
      </c>
      <c r="R38" t="n">
        <v>115.2</v>
      </c>
      <c r="S38" t="n">
        <v>115.2</v>
      </c>
      <c r="T38" t="n">
        <v>115.2</v>
      </c>
      <c r="U38" t="n">
        <v>115.2</v>
      </c>
      <c r="V38" t="n">
        <v>115.2</v>
      </c>
    </row>
    <row r="39">
      <c r="A39" s="5" t="inlineStr">
        <is>
          <t>Ergebnis je Aktie (brutto)</t>
        </is>
      </c>
      <c r="B39" s="5" t="inlineStr">
        <is>
          <t>Earnings per share</t>
        </is>
      </c>
      <c r="C39" t="n">
        <v>1.33</v>
      </c>
      <c r="D39" t="n">
        <v>0.86</v>
      </c>
      <c r="E39" t="n">
        <v>0.82</v>
      </c>
      <c r="F39" t="n">
        <v>0.6</v>
      </c>
      <c r="G39" t="n">
        <v>0.47</v>
      </c>
      <c r="H39" t="n">
        <v>0.4</v>
      </c>
      <c r="I39" t="n">
        <v>0.31</v>
      </c>
      <c r="J39" t="n">
        <v>0.25</v>
      </c>
      <c r="K39" t="n">
        <v>0.24</v>
      </c>
      <c r="L39" t="n">
        <v>0.23</v>
      </c>
      <c r="M39" t="n">
        <v>0.15</v>
      </c>
      <c r="N39" t="n">
        <v>0.13</v>
      </c>
      <c r="O39" t="n">
        <v>0.18</v>
      </c>
      <c r="P39" t="n">
        <v>0.16</v>
      </c>
      <c r="Q39" t="n">
        <v>0.12</v>
      </c>
      <c r="R39" t="n">
        <v>0.07000000000000001</v>
      </c>
      <c r="S39" t="n">
        <v>0.05</v>
      </c>
      <c r="T39" t="n">
        <v>-0.08</v>
      </c>
      <c r="U39" t="n">
        <v>-0.38</v>
      </c>
      <c r="V39" t="n">
        <v>-0.04</v>
      </c>
    </row>
    <row r="40">
      <c r="A40" s="5" t="inlineStr">
        <is>
          <t>Ergebnis je Aktie (unverwässert)</t>
        </is>
      </c>
      <c r="B40" s="5" t="inlineStr">
        <is>
          <t>Basic Earnings per share</t>
        </is>
      </c>
      <c r="C40" t="n">
        <v>1.1</v>
      </c>
      <c r="D40" t="n">
        <v>0.66</v>
      </c>
      <c r="E40" t="n">
        <v>0.65</v>
      </c>
      <c r="F40" t="n">
        <v>0.41</v>
      </c>
      <c r="G40" t="n">
        <v>0.31</v>
      </c>
      <c r="H40" t="n">
        <v>0.27</v>
      </c>
      <c r="I40" t="n">
        <v>0.21</v>
      </c>
      <c r="J40" t="n">
        <v>0.16</v>
      </c>
      <c r="K40" t="n">
        <v>0.18</v>
      </c>
      <c r="L40" t="n">
        <v>0.16</v>
      </c>
      <c r="M40" t="n">
        <v>0.11</v>
      </c>
      <c r="N40" t="n">
        <v>0.09</v>
      </c>
      <c r="O40" t="n">
        <v>0.13</v>
      </c>
      <c r="P40" t="n">
        <v>0.12</v>
      </c>
      <c r="Q40" t="n">
        <v>0.1</v>
      </c>
      <c r="R40" t="n">
        <v>0.047</v>
      </c>
      <c r="S40" t="n">
        <v>0.034</v>
      </c>
      <c r="T40" t="n">
        <v>-0.1</v>
      </c>
      <c r="U40" t="n">
        <v>-0.4</v>
      </c>
      <c r="V40" t="n">
        <v>-0.048</v>
      </c>
    </row>
    <row r="41">
      <c r="A41" s="5" t="inlineStr">
        <is>
          <t>Ergebnis je Aktie (verwässert)</t>
        </is>
      </c>
      <c r="B41" s="5" t="inlineStr">
        <is>
          <t>Diluted Earnings per share</t>
        </is>
      </c>
      <c r="C41" t="n">
        <v>1.1</v>
      </c>
      <c r="D41" t="n">
        <v>0.66</v>
      </c>
      <c r="E41" t="n">
        <v>0.65</v>
      </c>
      <c r="F41" t="n">
        <v>0.41</v>
      </c>
      <c r="G41" t="n">
        <v>0.31</v>
      </c>
      <c r="H41" t="n">
        <v>0.27</v>
      </c>
      <c r="I41" t="n">
        <v>0.21</v>
      </c>
      <c r="J41" t="n">
        <v>0.16</v>
      </c>
      <c r="K41" t="n">
        <v>0.18</v>
      </c>
      <c r="L41" t="n">
        <v>0.16</v>
      </c>
      <c r="M41" t="n">
        <v>0.11</v>
      </c>
      <c r="N41" t="n">
        <v>0.09</v>
      </c>
      <c r="O41" t="n">
        <v>0.13</v>
      </c>
      <c r="P41" t="n">
        <v>0.12</v>
      </c>
      <c r="Q41" t="n">
        <v>0.1</v>
      </c>
      <c r="R41" t="n">
        <v>0.047</v>
      </c>
      <c r="S41" t="n">
        <v>0.034</v>
      </c>
      <c r="T41" t="n">
        <v>-0.1</v>
      </c>
      <c r="U41" t="n">
        <v>-0.4</v>
      </c>
      <c r="V41" t="n">
        <v>-0.048</v>
      </c>
    </row>
    <row r="42">
      <c r="A42" s="5" t="inlineStr">
        <is>
          <t>Dividende je Aktie</t>
        </is>
      </c>
      <c r="B42" s="5" t="inlineStr">
        <is>
          <t>Dividend per share</t>
        </is>
      </c>
      <c r="C42" t="n">
        <v>0.28</v>
      </c>
      <c r="D42" t="n">
        <v>0.27</v>
      </c>
      <c r="E42" t="n">
        <v>0.25</v>
      </c>
      <c r="F42" t="n">
        <v>0.22</v>
      </c>
      <c r="G42" t="n">
        <v>0.17</v>
      </c>
      <c r="H42" t="n">
        <v>0.13</v>
      </c>
      <c r="I42" t="n">
        <v>0.11</v>
      </c>
      <c r="J42" t="n">
        <v>0.096</v>
      </c>
      <c r="K42" t="n">
        <v>0.096</v>
      </c>
      <c r="L42" t="n">
        <v>0.083</v>
      </c>
      <c r="M42" t="n">
        <v>0.042</v>
      </c>
      <c r="N42" t="inlineStr">
        <is>
          <t>-</t>
        </is>
      </c>
      <c r="O42" t="n">
        <v>0.054</v>
      </c>
      <c r="P42" t="n">
        <v>0.047</v>
      </c>
      <c r="Q42" t="n">
        <v>0.054</v>
      </c>
      <c r="R42" t="n">
        <v>0.17</v>
      </c>
      <c r="S42" t="inlineStr">
        <is>
          <t>-</t>
        </is>
      </c>
      <c r="T42" t="inlineStr">
        <is>
          <t>-</t>
        </is>
      </c>
      <c r="U42" t="inlineStr">
        <is>
          <t>-</t>
        </is>
      </c>
      <c r="V42" t="inlineStr">
        <is>
          <t>-</t>
        </is>
      </c>
    </row>
    <row r="43">
      <c r="A43" s="5" t="inlineStr">
        <is>
          <t>Dividendenausschüttung in Mio</t>
        </is>
      </c>
      <c r="B43" s="5" t="inlineStr">
        <is>
          <t>Dividend Payment in M</t>
        </is>
      </c>
      <c r="C43" t="n">
        <v>32.34</v>
      </c>
      <c r="D43" t="n">
        <v>31.19</v>
      </c>
      <c r="E43" t="n">
        <v>28.88</v>
      </c>
      <c r="F43" t="n">
        <v>25</v>
      </c>
      <c r="G43" t="n">
        <v>19.3</v>
      </c>
      <c r="H43" t="n">
        <v>15.4</v>
      </c>
      <c r="I43" t="n">
        <v>12.51</v>
      </c>
      <c r="J43" t="n">
        <v>11.07</v>
      </c>
      <c r="K43" t="n">
        <v>11.07</v>
      </c>
      <c r="L43" t="n">
        <v>9.6</v>
      </c>
      <c r="M43" t="n">
        <v>4.8</v>
      </c>
      <c r="N43" t="inlineStr">
        <is>
          <t>-</t>
        </is>
      </c>
      <c r="O43" t="n">
        <v>6.3</v>
      </c>
      <c r="P43" t="n">
        <v>5.4</v>
      </c>
      <c r="Q43" t="n">
        <v>6.2</v>
      </c>
      <c r="R43" t="n">
        <v>19.3</v>
      </c>
      <c r="S43" t="inlineStr">
        <is>
          <t>-</t>
        </is>
      </c>
      <c r="T43" t="inlineStr">
        <is>
          <t>-</t>
        </is>
      </c>
      <c r="U43" t="inlineStr">
        <is>
          <t>-</t>
        </is>
      </c>
      <c r="V43" t="inlineStr">
        <is>
          <t>-</t>
        </is>
      </c>
    </row>
    <row r="44">
      <c r="A44" s="5" t="inlineStr">
        <is>
          <t>Umsatz</t>
        </is>
      </c>
      <c r="B44" s="5" t="inlineStr">
        <is>
          <t>Revenue</t>
        </is>
      </c>
      <c r="C44" t="n">
        <v>4.82</v>
      </c>
      <c r="D44" t="n">
        <v>3.99</v>
      </c>
      <c r="E44" t="n">
        <v>3.43</v>
      </c>
      <c r="F44" t="n">
        <v>2.92</v>
      </c>
      <c r="G44" t="n">
        <v>2.47</v>
      </c>
      <c r="H44" t="n">
        <v>1.94</v>
      </c>
      <c r="I44" t="n">
        <v>1.64</v>
      </c>
      <c r="J44" t="n">
        <v>1.55</v>
      </c>
      <c r="K44" t="n">
        <v>1.46</v>
      </c>
      <c r="L44" t="n">
        <v>1.34</v>
      </c>
      <c r="M44" t="n">
        <v>1.21</v>
      </c>
      <c r="N44" t="n">
        <v>1.33</v>
      </c>
      <c r="O44" t="n">
        <v>1.29</v>
      </c>
      <c r="P44" t="n">
        <v>0.95</v>
      </c>
      <c r="Q44" t="n">
        <v>0.87</v>
      </c>
      <c r="R44" t="n">
        <v>0.85</v>
      </c>
      <c r="S44" t="n">
        <v>0.85</v>
      </c>
      <c r="T44" t="n">
        <v>0.9399999999999999</v>
      </c>
      <c r="U44" t="n">
        <v>1.1</v>
      </c>
      <c r="V44" t="n">
        <v>1.12</v>
      </c>
    </row>
    <row r="45">
      <c r="A45" s="5" t="inlineStr">
        <is>
          <t>Buchwert je Aktie</t>
        </is>
      </c>
      <c r="B45" s="5" t="inlineStr">
        <is>
          <t>Book value per share</t>
        </is>
      </c>
      <c r="C45" t="n">
        <v>3.02</v>
      </c>
      <c r="D45" t="n">
        <v>2.16</v>
      </c>
      <c r="E45" t="n">
        <v>1.95</v>
      </c>
      <c r="F45" t="n">
        <v>1.73</v>
      </c>
      <c r="G45" t="n">
        <v>1.43</v>
      </c>
      <c r="H45" t="n">
        <v>1.17</v>
      </c>
      <c r="I45" t="n">
        <v>1.01</v>
      </c>
      <c r="J45" t="n">
        <v>0.96</v>
      </c>
      <c r="K45" t="n">
        <v>0.89</v>
      </c>
      <c r="L45" t="n">
        <v>0.8</v>
      </c>
      <c r="M45" t="n">
        <v>0.68</v>
      </c>
      <c r="N45" t="n">
        <v>0.58</v>
      </c>
      <c r="O45" t="n">
        <v>0.53</v>
      </c>
      <c r="P45" t="n">
        <v>0.47</v>
      </c>
      <c r="Q45" t="n">
        <v>0.41</v>
      </c>
      <c r="R45" t="n">
        <v>0.51</v>
      </c>
      <c r="S45" t="n">
        <v>0.47</v>
      </c>
      <c r="T45" t="n">
        <v>0.45</v>
      </c>
      <c r="U45" t="n">
        <v>0.57</v>
      </c>
      <c r="V45" t="n">
        <v>0.96</v>
      </c>
    </row>
    <row r="46">
      <c r="A46" s="5" t="inlineStr">
        <is>
          <t>Cashflow je Aktie</t>
        </is>
      </c>
      <c r="B46" s="5" t="inlineStr">
        <is>
          <t>Cashflow per share</t>
        </is>
      </c>
      <c r="C46" t="n">
        <v>1.39</v>
      </c>
      <c r="D46" t="n">
        <v>0.86</v>
      </c>
      <c r="E46" t="n">
        <v>0.84</v>
      </c>
      <c r="F46" t="n">
        <v>0.6899999999999999</v>
      </c>
      <c r="G46" t="n">
        <v>0.5600000000000001</v>
      </c>
      <c r="H46" t="n">
        <v>0.38</v>
      </c>
      <c r="I46" t="n">
        <v>0.35</v>
      </c>
      <c r="J46" t="n">
        <v>0.32</v>
      </c>
      <c r="K46" t="n">
        <v>0.32</v>
      </c>
      <c r="L46" t="n">
        <v>0.28</v>
      </c>
      <c r="M46" t="n">
        <v>0.2</v>
      </c>
      <c r="N46" t="n">
        <v>0.26</v>
      </c>
      <c r="O46" t="n">
        <v>0.22</v>
      </c>
      <c r="P46" t="n">
        <v>0.16</v>
      </c>
      <c r="Q46" t="n">
        <v>0.11</v>
      </c>
      <c r="R46" t="n">
        <v>0.12</v>
      </c>
      <c r="S46" t="n">
        <v>0.12</v>
      </c>
      <c r="T46" t="n">
        <v>0.1</v>
      </c>
      <c r="U46" t="n">
        <v>0.03</v>
      </c>
      <c r="V46" t="n">
        <v>0.07000000000000001</v>
      </c>
    </row>
    <row r="47">
      <c r="A47" s="5" t="inlineStr">
        <is>
          <t>Bilanzsumme je Aktie</t>
        </is>
      </c>
      <c r="B47" s="5" t="inlineStr">
        <is>
          <t>Total assets per share</t>
        </is>
      </c>
      <c r="C47" t="n">
        <v>7.42</v>
      </c>
      <c r="D47" t="n">
        <v>5.03</v>
      </c>
      <c r="E47" t="n">
        <v>3.99</v>
      </c>
      <c r="F47" t="n">
        <v>3.94</v>
      </c>
      <c r="G47" t="n">
        <v>3.29</v>
      </c>
      <c r="H47" t="n">
        <v>2.53</v>
      </c>
      <c r="I47" t="n">
        <v>1.55</v>
      </c>
      <c r="J47" t="n">
        <v>1.43</v>
      </c>
      <c r="K47" t="n">
        <v>1.41</v>
      </c>
      <c r="L47" t="n">
        <v>1.43</v>
      </c>
      <c r="M47" t="n">
        <v>1.38</v>
      </c>
      <c r="N47" t="n">
        <v>1.45</v>
      </c>
      <c r="O47" t="n">
        <v>1.62</v>
      </c>
      <c r="P47" t="n">
        <v>1.77</v>
      </c>
      <c r="Q47" t="n">
        <v>0.7</v>
      </c>
      <c r="R47" t="n">
        <v>0.76</v>
      </c>
      <c r="S47" t="n">
        <v>0.73</v>
      </c>
      <c r="T47" t="n">
        <v>0.74</v>
      </c>
      <c r="U47" t="n">
        <v>0.84</v>
      </c>
      <c r="V47" t="n">
        <v>1.37</v>
      </c>
    </row>
    <row r="48">
      <c r="A48" s="5" t="inlineStr">
        <is>
          <t>Personal am Ende des Jahres</t>
        </is>
      </c>
      <c r="B48" s="5" t="inlineStr">
        <is>
          <t>Staff at the end of year</t>
        </is>
      </c>
      <c r="C48" t="n">
        <v>2875</v>
      </c>
      <c r="D48" t="n">
        <v>2587</v>
      </c>
      <c r="E48" t="n">
        <v>2142</v>
      </c>
      <c r="F48" t="n">
        <v>1925</v>
      </c>
      <c r="G48" t="n">
        <v>1754</v>
      </c>
      <c r="H48" t="n">
        <v>1559</v>
      </c>
      <c r="I48" t="n">
        <v>1355</v>
      </c>
      <c r="J48" t="n">
        <v>1229</v>
      </c>
      <c r="K48" t="n">
        <v>1173</v>
      </c>
      <c r="L48" t="n">
        <v>1076</v>
      </c>
      <c r="M48" t="n">
        <v>1064</v>
      </c>
      <c r="N48" t="n">
        <v>1114</v>
      </c>
      <c r="O48" t="n">
        <v>1107</v>
      </c>
      <c r="P48" t="n">
        <v>1151</v>
      </c>
      <c r="Q48" t="n">
        <v>735</v>
      </c>
      <c r="R48" t="n">
        <v>756</v>
      </c>
      <c r="S48" t="n">
        <v>716</v>
      </c>
      <c r="T48" t="n">
        <v>760</v>
      </c>
      <c r="U48" t="n">
        <v>1017</v>
      </c>
      <c r="V48" t="n">
        <v>1193</v>
      </c>
    </row>
    <row r="49">
      <c r="A49" s="5" t="inlineStr">
        <is>
          <t>Personalaufwand in Mio. EUR</t>
        </is>
      </c>
      <c r="B49" s="5" t="inlineStr">
        <is>
          <t>Personnel expenses in M</t>
        </is>
      </c>
      <c r="C49" t="n">
        <v>239.4</v>
      </c>
      <c r="D49" t="n">
        <v>200.6</v>
      </c>
      <c r="E49" t="n">
        <v>172.6</v>
      </c>
      <c r="F49" t="n">
        <v>151.2</v>
      </c>
      <c r="G49" t="n">
        <v>127.1</v>
      </c>
      <c r="H49" t="n">
        <v>94.5</v>
      </c>
      <c r="I49" t="n">
        <v>78.7</v>
      </c>
      <c r="J49" t="n">
        <v>77</v>
      </c>
      <c r="K49" t="n">
        <v>70.59999999999999</v>
      </c>
      <c r="L49" t="n">
        <v>64.3</v>
      </c>
      <c r="M49" t="n">
        <v>60.4</v>
      </c>
      <c r="N49" t="n">
        <v>61.3</v>
      </c>
      <c r="O49" t="n">
        <v>60.6</v>
      </c>
      <c r="P49" t="n">
        <v>46.9</v>
      </c>
      <c r="Q49" t="n">
        <v>44.1</v>
      </c>
      <c r="R49" t="n">
        <v>43.8</v>
      </c>
      <c r="S49" t="n">
        <v>43.5</v>
      </c>
      <c r="T49" t="n">
        <v>58.9</v>
      </c>
      <c r="U49" t="n">
        <v>64.7</v>
      </c>
      <c r="V49" t="n">
        <v>120.4</v>
      </c>
    </row>
    <row r="50">
      <c r="A50" s="5" t="inlineStr">
        <is>
          <t>Aufwand je Mitarbeiter in EUR</t>
        </is>
      </c>
      <c r="B50" s="5" t="inlineStr">
        <is>
          <t>Effort per employee</t>
        </is>
      </c>
      <c r="C50" t="n">
        <v>83270</v>
      </c>
      <c r="D50" t="n">
        <v>77542</v>
      </c>
      <c r="E50" t="n">
        <v>80579</v>
      </c>
      <c r="F50" t="n">
        <v>78545</v>
      </c>
      <c r="G50" t="n">
        <v>72463</v>
      </c>
      <c r="H50" t="n">
        <v>60616</v>
      </c>
      <c r="I50" t="n">
        <v>58081</v>
      </c>
      <c r="J50" t="n">
        <v>62653</v>
      </c>
      <c r="K50" t="n">
        <v>60188</v>
      </c>
      <c r="L50" t="n">
        <v>59758</v>
      </c>
      <c r="M50" t="n">
        <v>56767</v>
      </c>
      <c r="N50" t="n">
        <v>55027</v>
      </c>
      <c r="O50" t="n">
        <v>54743</v>
      </c>
      <c r="P50" t="n">
        <v>40747</v>
      </c>
      <c r="Q50" t="n">
        <v>60000</v>
      </c>
      <c r="R50" t="n">
        <v>57937</v>
      </c>
      <c r="S50" t="n">
        <v>60754</v>
      </c>
      <c r="T50" t="n">
        <v>77500</v>
      </c>
      <c r="U50" t="n">
        <v>63618</v>
      </c>
      <c r="V50" t="n">
        <v>100922</v>
      </c>
    </row>
    <row r="51">
      <c r="A51" s="5" t="inlineStr">
        <is>
          <t>Umsatz je Aktie</t>
        </is>
      </c>
      <c r="B51" s="5" t="inlineStr">
        <is>
          <t>Revenue per share</t>
        </is>
      </c>
      <c r="C51" t="n">
        <v>193697</v>
      </c>
      <c r="D51" t="n">
        <v>178315</v>
      </c>
      <c r="E51" t="n">
        <v>184672</v>
      </c>
      <c r="F51" t="n">
        <v>175214</v>
      </c>
      <c r="G51" t="n">
        <v>162639</v>
      </c>
      <c r="H51" t="n">
        <v>139943</v>
      </c>
      <c r="I51" t="n">
        <v>137225</v>
      </c>
      <c r="J51" t="n">
        <v>142465</v>
      </c>
      <c r="K51" t="n">
        <v>139822</v>
      </c>
      <c r="L51" t="n">
        <v>139168</v>
      </c>
      <c r="M51" t="n">
        <v>127444</v>
      </c>
      <c r="N51" t="n">
        <v>135008</v>
      </c>
      <c r="O51" t="n">
        <v>132068</v>
      </c>
      <c r="P51" t="n">
        <v>93397</v>
      </c>
      <c r="Q51" t="n">
        <v>134421</v>
      </c>
      <c r="R51" t="n">
        <v>127777</v>
      </c>
      <c r="S51" t="n">
        <v>133519</v>
      </c>
      <c r="T51" t="n">
        <v>138815</v>
      </c>
      <c r="U51" t="n">
        <v>122108</v>
      </c>
      <c r="V51" t="n">
        <v>105932</v>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row>
    <row r="53">
      <c r="A53" s="5" t="inlineStr">
        <is>
          <t>Gewinn je Mitarbeiter in EUR</t>
        </is>
      </c>
      <c r="B53" s="5" t="inlineStr">
        <is>
          <t>Earnings per employee</t>
        </is>
      </c>
      <c r="C53" t="n">
        <v>44243</v>
      </c>
      <c r="D53" t="n">
        <v>29571</v>
      </c>
      <c r="E53" t="n">
        <v>34874</v>
      </c>
      <c r="F53" t="n">
        <v>24364</v>
      </c>
      <c r="G53" t="n">
        <v>20468</v>
      </c>
      <c r="H53" t="n">
        <v>20205</v>
      </c>
      <c r="I53" t="n">
        <v>17712</v>
      </c>
      <c r="J53" t="n">
        <v>15378</v>
      </c>
      <c r="K53" t="n">
        <v>17732</v>
      </c>
      <c r="L53" t="n">
        <v>17565</v>
      </c>
      <c r="M53" t="n">
        <v>11466</v>
      </c>
      <c r="N53" t="n">
        <v>9336</v>
      </c>
      <c r="O53" t="n">
        <v>13189</v>
      </c>
      <c r="P53" t="n">
        <v>11816</v>
      </c>
      <c r="Q53" t="n">
        <v>15918</v>
      </c>
      <c r="R53" t="n">
        <v>7143</v>
      </c>
      <c r="S53" t="n">
        <v>5587</v>
      </c>
      <c r="T53" t="n">
        <v>-15395</v>
      </c>
      <c r="U53" t="n">
        <v>-45624</v>
      </c>
      <c r="V53" t="n">
        <v>-4610</v>
      </c>
    </row>
    <row r="54">
      <c r="A54" s="5" t="inlineStr">
        <is>
          <t>KGV (Kurs/Gewinn)</t>
        </is>
      </c>
      <c r="B54" s="5" t="inlineStr">
        <is>
          <t>PE (price/earnings)</t>
        </is>
      </c>
      <c r="C54" t="n">
        <v>53.5</v>
      </c>
      <c r="D54" t="n">
        <v>48.1</v>
      </c>
      <c r="E54" t="n">
        <v>38.6</v>
      </c>
      <c r="F54" t="n">
        <v>45.3</v>
      </c>
      <c r="G54" t="n">
        <v>49.5</v>
      </c>
      <c r="H54" t="n">
        <v>25.5</v>
      </c>
      <c r="I54" t="n">
        <v>20.2</v>
      </c>
      <c r="J54" t="n">
        <v>17.2</v>
      </c>
      <c r="K54" t="n">
        <v>11.9</v>
      </c>
      <c r="L54" t="n">
        <v>16.2</v>
      </c>
      <c r="M54" t="n">
        <v>12.4</v>
      </c>
      <c r="N54" t="n">
        <v>9.6</v>
      </c>
      <c r="O54" t="n">
        <v>14.1</v>
      </c>
      <c r="P54" t="n">
        <v>15.6</v>
      </c>
      <c r="Q54" t="n">
        <v>11.6</v>
      </c>
      <c r="R54" t="n">
        <v>17.7</v>
      </c>
      <c r="S54" t="n">
        <v>14.9</v>
      </c>
      <c r="T54" t="inlineStr">
        <is>
          <t>-</t>
        </is>
      </c>
      <c r="U54" t="inlineStr">
        <is>
          <t>-</t>
        </is>
      </c>
      <c r="V54" t="inlineStr">
        <is>
          <t>-</t>
        </is>
      </c>
    </row>
    <row r="55">
      <c r="A55" s="5" t="inlineStr">
        <is>
          <t>KUV (Kurs/Umsatz)</t>
        </is>
      </c>
      <c r="B55" s="5" t="inlineStr">
        <is>
          <t>PS (price/sales)</t>
        </is>
      </c>
      <c r="C55" t="n">
        <v>12.2</v>
      </c>
      <c r="D55" t="n">
        <v>7.99</v>
      </c>
      <c r="E55" t="n">
        <v>7.28</v>
      </c>
      <c r="F55" t="n">
        <v>6.31</v>
      </c>
      <c r="G55" t="n">
        <v>6.21</v>
      </c>
      <c r="H55" t="n">
        <v>3.6</v>
      </c>
      <c r="I55" t="n">
        <v>2.55</v>
      </c>
      <c r="J55" t="n">
        <v>1.8</v>
      </c>
      <c r="K55" t="n">
        <v>1.48</v>
      </c>
      <c r="L55" t="n">
        <v>1.99</v>
      </c>
      <c r="M55" t="n">
        <v>1.09</v>
      </c>
      <c r="N55" t="n">
        <v>0.65</v>
      </c>
      <c r="O55" t="n">
        <v>1.39</v>
      </c>
      <c r="P55" t="n">
        <v>1.94</v>
      </c>
      <c r="Q55" t="n">
        <v>1.35</v>
      </c>
      <c r="R55" t="n">
        <v>0.98</v>
      </c>
      <c r="S55" t="n">
        <v>0.6</v>
      </c>
      <c r="T55" t="n">
        <v>0.12</v>
      </c>
      <c r="U55" t="n">
        <v>0.34</v>
      </c>
      <c r="V55" t="n">
        <v>0.67</v>
      </c>
    </row>
    <row r="56">
      <c r="A56" s="5" t="inlineStr">
        <is>
          <t>KBV (Kurs/Buchwert)</t>
        </is>
      </c>
      <c r="B56" s="5" t="inlineStr">
        <is>
          <t>PB (price/book value)</t>
        </is>
      </c>
      <c r="C56" t="n">
        <v>19.49</v>
      </c>
      <c r="D56" t="n">
        <v>14.78</v>
      </c>
      <c r="E56" t="n">
        <v>12.78</v>
      </c>
      <c r="F56" t="n">
        <v>10.67</v>
      </c>
      <c r="G56" t="n">
        <v>10.75</v>
      </c>
      <c r="H56" t="n">
        <v>5.96</v>
      </c>
      <c r="I56" t="n">
        <v>4.15</v>
      </c>
      <c r="J56" t="n">
        <v>2.92</v>
      </c>
      <c r="K56" t="n">
        <v>2.43</v>
      </c>
      <c r="L56" t="n">
        <v>3.32</v>
      </c>
      <c r="M56" t="n">
        <v>1.94</v>
      </c>
      <c r="N56" t="n">
        <v>1.49</v>
      </c>
      <c r="O56" t="n">
        <v>3.36</v>
      </c>
      <c r="P56" t="n">
        <v>3.95</v>
      </c>
      <c r="Q56" t="n">
        <v>2.87</v>
      </c>
      <c r="R56" t="n">
        <v>1.62</v>
      </c>
      <c r="S56" t="n">
        <v>1.08</v>
      </c>
      <c r="T56" t="n">
        <v>0.24</v>
      </c>
      <c r="U56" t="n">
        <v>0.66</v>
      </c>
      <c r="V56" t="n">
        <v>0.78</v>
      </c>
    </row>
    <row r="57">
      <c r="A57" s="5" t="inlineStr">
        <is>
          <t>KCV (Kurs/Cashflow)</t>
        </is>
      </c>
      <c r="B57" s="5" t="inlineStr">
        <is>
          <t>PC (price/cashflow)</t>
        </is>
      </c>
      <c r="C57" t="n">
        <v>42.34</v>
      </c>
      <c r="D57" t="n">
        <v>36.98</v>
      </c>
      <c r="E57" t="n">
        <v>29.58</v>
      </c>
      <c r="F57" t="n">
        <v>26.69</v>
      </c>
      <c r="G57" t="n">
        <v>27.22</v>
      </c>
      <c r="H57" t="n">
        <v>18.21</v>
      </c>
      <c r="I57" t="n">
        <v>12.05</v>
      </c>
      <c r="J57" t="n">
        <v>8.85</v>
      </c>
      <c r="K57" t="n">
        <v>6.69</v>
      </c>
      <c r="L57" t="n">
        <v>9.470000000000001</v>
      </c>
      <c r="M57" t="n">
        <v>6.46</v>
      </c>
      <c r="N57" t="n">
        <v>3.28</v>
      </c>
      <c r="O57" t="n">
        <v>8.18</v>
      </c>
      <c r="P57" t="n">
        <v>11.6</v>
      </c>
      <c r="Q57" t="n">
        <v>11.19</v>
      </c>
      <c r="R57" t="n">
        <v>7.11</v>
      </c>
      <c r="S57" t="n">
        <v>4.18</v>
      </c>
      <c r="T57" t="n">
        <v>1.07</v>
      </c>
      <c r="U57" t="n">
        <v>12.71</v>
      </c>
      <c r="V57" t="n">
        <v>10.05</v>
      </c>
    </row>
    <row r="58">
      <c r="A58" s="5" t="inlineStr">
        <is>
          <t>Dividendenrendite in %</t>
        </is>
      </c>
      <c r="B58" s="5" t="inlineStr">
        <is>
          <t>Dividend Yield in %</t>
        </is>
      </c>
      <c r="C58" t="n">
        <v>0.48</v>
      </c>
      <c r="D58" t="n">
        <v>0.85</v>
      </c>
      <c r="E58" t="n">
        <v>1</v>
      </c>
      <c r="F58" t="n">
        <v>1.18</v>
      </c>
      <c r="G58" t="n">
        <v>1.09</v>
      </c>
      <c r="H58" t="n">
        <v>1.91</v>
      </c>
      <c r="I58" t="n">
        <v>2.58</v>
      </c>
      <c r="J58" t="n">
        <v>3.43</v>
      </c>
      <c r="K58" t="n">
        <v>4.47</v>
      </c>
      <c r="L58" t="n">
        <v>3.13</v>
      </c>
      <c r="M58" t="n">
        <v>3.2</v>
      </c>
      <c r="N58" t="inlineStr">
        <is>
          <t>-</t>
        </is>
      </c>
      <c r="O58" t="n">
        <v>3.01</v>
      </c>
      <c r="P58" t="n">
        <v>2.55</v>
      </c>
      <c r="Q58" t="n">
        <v>4.6</v>
      </c>
      <c r="R58" t="n">
        <v>20.05</v>
      </c>
      <c r="S58" t="inlineStr">
        <is>
          <t>-</t>
        </is>
      </c>
      <c r="T58" t="inlineStr">
        <is>
          <t>-</t>
        </is>
      </c>
      <c r="U58" t="inlineStr">
        <is>
          <t>-</t>
        </is>
      </c>
      <c r="V58" t="inlineStr">
        <is>
          <t>-</t>
        </is>
      </c>
    </row>
    <row r="59">
      <c r="A59" s="5" t="inlineStr">
        <is>
          <t>Gewinnrendite in %</t>
        </is>
      </c>
      <c r="B59" s="5" t="inlineStr">
        <is>
          <t>Return on profit in %</t>
        </is>
      </c>
      <c r="C59" t="n">
        <v>1.9</v>
      </c>
      <c r="D59" t="n">
        <v>2.1</v>
      </c>
      <c r="E59" t="n">
        <v>2.6</v>
      </c>
      <c r="F59" t="n">
        <v>2.2</v>
      </c>
      <c r="G59" t="n">
        <v>2</v>
      </c>
      <c r="H59" t="n">
        <v>3.9</v>
      </c>
      <c r="I59" t="n">
        <v>5</v>
      </c>
      <c r="J59" t="n">
        <v>5.8</v>
      </c>
      <c r="K59" t="n">
        <v>8.4</v>
      </c>
      <c r="L59" t="n">
        <v>6.2</v>
      </c>
      <c r="M59" t="n">
        <v>8.1</v>
      </c>
      <c r="N59" t="n">
        <v>10.4</v>
      </c>
      <c r="O59" t="n">
        <v>7.1</v>
      </c>
      <c r="P59" t="n">
        <v>6.4</v>
      </c>
      <c r="Q59" t="n">
        <v>8.6</v>
      </c>
      <c r="R59" t="n">
        <v>5.6</v>
      </c>
      <c r="S59" t="n">
        <v>6.7</v>
      </c>
      <c r="T59" t="n">
        <v>-93.59999999999999</v>
      </c>
      <c r="U59" t="n">
        <v>-107.2</v>
      </c>
      <c r="V59" t="n">
        <v>-6.4</v>
      </c>
    </row>
    <row r="60">
      <c r="A60" s="5" t="inlineStr">
        <is>
          <t>Eigenkapitalrendite in %</t>
        </is>
      </c>
      <c r="B60" s="5" t="inlineStr">
        <is>
          <t>Return on Equity in %</t>
        </is>
      </c>
      <c r="C60" t="n">
        <v>36.5</v>
      </c>
      <c r="D60" t="n">
        <v>30.66</v>
      </c>
      <c r="E60" t="n">
        <v>33.13</v>
      </c>
      <c r="F60" t="n">
        <v>23.53</v>
      </c>
      <c r="G60" t="n">
        <v>21.78</v>
      </c>
      <c r="H60" t="n">
        <v>23.33</v>
      </c>
      <c r="I60" t="n">
        <v>20.58</v>
      </c>
      <c r="J60" t="n">
        <v>17.07</v>
      </c>
      <c r="K60" t="n">
        <v>20.31</v>
      </c>
      <c r="L60" t="n">
        <v>20.52</v>
      </c>
      <c r="M60" t="n">
        <v>15.62</v>
      </c>
      <c r="N60" t="n">
        <v>15.59</v>
      </c>
      <c r="O60" t="n">
        <v>23.74</v>
      </c>
      <c r="P60" t="n">
        <v>25.33</v>
      </c>
      <c r="Q60" t="n">
        <v>24.84</v>
      </c>
      <c r="R60" t="n">
        <v>9.140000000000001</v>
      </c>
      <c r="S60" t="n">
        <v>7.37</v>
      </c>
      <c r="T60" t="n">
        <v>-22.41</v>
      </c>
      <c r="U60" t="n">
        <v>-70.95</v>
      </c>
      <c r="V60" t="n">
        <v>-4.98</v>
      </c>
    </row>
    <row r="61">
      <c r="A61" s="5" t="inlineStr">
        <is>
          <t>Umsatzrendite in %</t>
        </is>
      </c>
      <c r="B61" s="5" t="inlineStr">
        <is>
          <t>Return on sales in %</t>
        </is>
      </c>
      <c r="C61" t="n">
        <v>22.84</v>
      </c>
      <c r="D61" t="n">
        <v>16.58</v>
      </c>
      <c r="E61" t="n">
        <v>18.88</v>
      </c>
      <c r="F61" t="n">
        <v>13.9</v>
      </c>
      <c r="G61" t="n">
        <v>12.58</v>
      </c>
      <c r="H61" t="n">
        <v>14.09</v>
      </c>
      <c r="I61" t="n">
        <v>12.64</v>
      </c>
      <c r="J61" t="n">
        <v>10.52</v>
      </c>
      <c r="K61" t="n">
        <v>12.36</v>
      </c>
      <c r="L61" t="n">
        <v>12.28</v>
      </c>
      <c r="M61" t="n">
        <v>8.76</v>
      </c>
      <c r="N61" t="n">
        <v>6.79</v>
      </c>
      <c r="O61" t="n">
        <v>9.789999999999999</v>
      </c>
      <c r="P61" t="n">
        <v>12.42</v>
      </c>
      <c r="Q61" t="n">
        <v>11.67</v>
      </c>
      <c r="R61" t="n">
        <v>5.49</v>
      </c>
      <c r="S61" t="n">
        <v>4.1</v>
      </c>
      <c r="T61" t="n">
        <v>-10.78</v>
      </c>
      <c r="U61" t="n">
        <v>-36.68</v>
      </c>
      <c r="V61" t="n">
        <v>-4.26</v>
      </c>
    </row>
    <row r="62">
      <c r="A62" s="5" t="inlineStr">
        <is>
          <t>Gesamtkapitalrendite in %</t>
        </is>
      </c>
      <c r="B62" s="5" t="inlineStr">
        <is>
          <t>Total Return on Investment in %</t>
        </is>
      </c>
      <c r="C62" t="n">
        <v>15.21</v>
      </c>
      <c r="D62" t="n">
        <v>13.37</v>
      </c>
      <c r="E62" t="n">
        <v>16.43</v>
      </c>
      <c r="F62" t="n">
        <v>10.53</v>
      </c>
      <c r="G62" t="n">
        <v>9.640000000000001</v>
      </c>
      <c r="H62" t="n">
        <v>10.87</v>
      </c>
      <c r="I62" t="n">
        <v>13.47</v>
      </c>
      <c r="J62" t="n">
        <v>12.42</v>
      </c>
      <c r="K62" t="n">
        <v>13.92</v>
      </c>
      <c r="L62" t="n">
        <v>11.43</v>
      </c>
      <c r="M62" t="n">
        <v>7.65</v>
      </c>
      <c r="N62" t="n">
        <v>6.21</v>
      </c>
      <c r="O62" t="n">
        <v>7.83</v>
      </c>
      <c r="P62" t="n">
        <v>6.66</v>
      </c>
      <c r="Q62" t="n">
        <v>14.44</v>
      </c>
      <c r="R62" t="n">
        <v>6.17</v>
      </c>
      <c r="S62" t="n">
        <v>4.78</v>
      </c>
      <c r="T62" t="n">
        <v>-13.65</v>
      </c>
      <c r="U62" t="n">
        <v>-48.03</v>
      </c>
      <c r="V62" t="n">
        <v>-3.48</v>
      </c>
    </row>
    <row r="63">
      <c r="A63" s="5" t="inlineStr">
        <is>
          <t>Return on Investment in %</t>
        </is>
      </c>
      <c r="B63" s="5" t="inlineStr">
        <is>
          <t>Return on Investment in %</t>
        </is>
      </c>
      <c r="C63" t="n">
        <v>14.84</v>
      </c>
      <c r="D63" t="n">
        <v>13.18</v>
      </c>
      <c r="E63" t="n">
        <v>16.21</v>
      </c>
      <c r="F63" t="n">
        <v>10.31</v>
      </c>
      <c r="G63" t="n">
        <v>9.460000000000001</v>
      </c>
      <c r="H63" t="n">
        <v>10.8</v>
      </c>
      <c r="I63" t="n">
        <v>13.45</v>
      </c>
      <c r="J63" t="n">
        <v>11.45</v>
      </c>
      <c r="K63" t="n">
        <v>12.81</v>
      </c>
      <c r="L63" t="n">
        <v>11.43</v>
      </c>
      <c r="M63" t="n">
        <v>7.65</v>
      </c>
      <c r="N63" t="n">
        <v>6.21</v>
      </c>
      <c r="O63" t="n">
        <v>7.83</v>
      </c>
      <c r="P63" t="n">
        <v>6.66</v>
      </c>
      <c r="Q63" t="n">
        <v>14.44</v>
      </c>
      <c r="R63" t="n">
        <v>6.17</v>
      </c>
      <c r="S63" t="n">
        <v>4.78</v>
      </c>
      <c r="T63" t="n">
        <v>-13.65</v>
      </c>
      <c r="U63" t="n">
        <v>-48.03</v>
      </c>
      <c r="V63" t="n">
        <v>-3.48</v>
      </c>
    </row>
    <row r="64">
      <c r="A64" s="5" t="inlineStr">
        <is>
          <t>Arbeitsintensität in %</t>
        </is>
      </c>
      <c r="B64" s="5" t="inlineStr">
        <is>
          <t>Work Intensity in %</t>
        </is>
      </c>
      <c r="C64" t="n">
        <v>34.47</v>
      </c>
      <c r="D64" t="n">
        <v>34.83</v>
      </c>
      <c r="E64" t="n">
        <v>34.53</v>
      </c>
      <c r="F64" t="n">
        <v>36.93</v>
      </c>
      <c r="G64" t="n">
        <v>33.18</v>
      </c>
      <c r="H64" t="n">
        <v>33.73</v>
      </c>
      <c r="I64" t="n">
        <v>44.59</v>
      </c>
      <c r="J64" t="n">
        <v>45.09</v>
      </c>
      <c r="K64" t="n">
        <v>40.46</v>
      </c>
      <c r="L64" t="n">
        <v>38.17</v>
      </c>
      <c r="M64" t="n">
        <v>33.12</v>
      </c>
      <c r="N64" t="n">
        <v>31.06</v>
      </c>
      <c r="O64" t="n">
        <v>32.98</v>
      </c>
      <c r="P64" t="n">
        <v>40.96</v>
      </c>
      <c r="Q64" t="n">
        <v>62.72</v>
      </c>
      <c r="R64" t="n">
        <v>63.77</v>
      </c>
      <c r="S64" t="n">
        <v>55.68</v>
      </c>
      <c r="T64" t="n">
        <v>49.36</v>
      </c>
      <c r="U64" t="n">
        <v>47.1</v>
      </c>
      <c r="V64" t="n">
        <v>44.37</v>
      </c>
    </row>
    <row r="65">
      <c r="A65" s="5" t="inlineStr">
        <is>
          <t>Eigenkapitalquote in %</t>
        </is>
      </c>
      <c r="B65" s="5" t="inlineStr">
        <is>
          <t>Equity Ratio in %</t>
        </is>
      </c>
      <c r="C65" t="n">
        <v>40.66</v>
      </c>
      <c r="D65" t="n">
        <v>42.97</v>
      </c>
      <c r="E65" t="n">
        <v>48.94</v>
      </c>
      <c r="F65" t="n">
        <v>43.83</v>
      </c>
      <c r="G65" t="n">
        <v>43.43</v>
      </c>
      <c r="H65" t="n">
        <v>46.28</v>
      </c>
      <c r="I65" t="n">
        <v>65.31999999999999</v>
      </c>
      <c r="J65" t="n">
        <v>67.09</v>
      </c>
      <c r="K65" t="n">
        <v>63.05</v>
      </c>
      <c r="L65" t="n">
        <v>55.72</v>
      </c>
      <c r="M65" t="n">
        <v>49</v>
      </c>
      <c r="N65" t="n">
        <v>39.84</v>
      </c>
      <c r="O65" t="n">
        <v>32.98</v>
      </c>
      <c r="P65" t="n">
        <v>26.31</v>
      </c>
      <c r="Q65" t="n">
        <v>58.15</v>
      </c>
      <c r="R65" t="n">
        <v>67.54000000000001</v>
      </c>
      <c r="S65" t="n">
        <v>64.87</v>
      </c>
      <c r="T65" t="n">
        <v>60.91</v>
      </c>
      <c r="U65" t="n">
        <v>67.7</v>
      </c>
      <c r="V65" t="n">
        <v>69.87</v>
      </c>
    </row>
    <row r="66">
      <c r="A66" s="5" t="inlineStr">
        <is>
          <t>Fremdkapitalquote in %</t>
        </is>
      </c>
      <c r="B66" s="5" t="inlineStr">
        <is>
          <t>Debt Ratio in %</t>
        </is>
      </c>
      <c r="C66" t="n">
        <v>59.34</v>
      </c>
      <c r="D66" t="n">
        <v>57.03</v>
      </c>
      <c r="E66" t="n">
        <v>51.06</v>
      </c>
      <c r="F66" t="n">
        <v>56.17</v>
      </c>
      <c r="G66" t="n">
        <v>56.57</v>
      </c>
      <c r="H66" t="n">
        <v>53.72</v>
      </c>
      <c r="I66" t="n">
        <v>34.68</v>
      </c>
      <c r="J66" t="n">
        <v>32.91</v>
      </c>
      <c r="K66" t="n">
        <v>36.95</v>
      </c>
      <c r="L66" t="n">
        <v>44.28</v>
      </c>
      <c r="M66" t="n">
        <v>51</v>
      </c>
      <c r="N66" t="n">
        <v>60.16</v>
      </c>
      <c r="O66" t="n">
        <v>67.02</v>
      </c>
      <c r="P66" t="n">
        <v>73.69</v>
      </c>
      <c r="Q66" t="n">
        <v>41.85</v>
      </c>
      <c r="R66" t="n">
        <v>32.46</v>
      </c>
      <c r="S66" t="n">
        <v>35.13</v>
      </c>
      <c r="T66" t="n">
        <v>39.09</v>
      </c>
      <c r="U66" t="n">
        <v>32.3</v>
      </c>
      <c r="V66" t="n">
        <v>30.13</v>
      </c>
    </row>
    <row r="67">
      <c r="A67" s="5" t="inlineStr">
        <is>
          <t>Verschuldungsgrad in %</t>
        </is>
      </c>
      <c r="B67" s="5" t="inlineStr">
        <is>
          <t>Finance Gearing in %</t>
        </is>
      </c>
      <c r="C67" t="n">
        <v>145.97</v>
      </c>
      <c r="D67" t="n">
        <v>132.71</v>
      </c>
      <c r="E67" t="n">
        <v>104.35</v>
      </c>
      <c r="F67" t="n">
        <v>128.15</v>
      </c>
      <c r="G67" t="n">
        <v>130.28</v>
      </c>
      <c r="H67" t="n">
        <v>116.07</v>
      </c>
      <c r="I67" t="n">
        <v>53.09</v>
      </c>
      <c r="J67" t="n">
        <v>49.05</v>
      </c>
      <c r="K67" t="n">
        <v>58.59</v>
      </c>
      <c r="L67" t="n">
        <v>79.48</v>
      </c>
      <c r="M67" t="n">
        <v>104.1</v>
      </c>
      <c r="N67" t="n">
        <v>150.97</v>
      </c>
      <c r="O67" t="n">
        <v>203.25</v>
      </c>
      <c r="P67" t="n">
        <v>280.07</v>
      </c>
      <c r="Q67" t="n">
        <v>71.97</v>
      </c>
      <c r="R67" t="n">
        <v>48.05</v>
      </c>
      <c r="S67" t="n">
        <v>54.14</v>
      </c>
      <c r="T67" t="n">
        <v>64.18000000000001</v>
      </c>
      <c r="U67" t="n">
        <v>47.71</v>
      </c>
      <c r="V67" t="n">
        <v>43.12</v>
      </c>
    </row>
    <row r="68">
      <c r="A68" s="5" t="inlineStr"/>
      <c r="B68" s="5" t="inlineStr"/>
    </row>
    <row r="69">
      <c r="A69" s="5" t="inlineStr">
        <is>
          <t>Kurzfristige Vermögensquote in %</t>
        </is>
      </c>
      <c r="B69" s="5" t="inlineStr">
        <is>
          <t>Current Assets Ratio in %</t>
        </is>
      </c>
      <c r="C69" t="n">
        <v>34.47</v>
      </c>
      <c r="D69" t="n">
        <v>34.83</v>
      </c>
      <c r="E69" t="n">
        <v>34.53</v>
      </c>
      <c r="F69" t="n">
        <v>36.93</v>
      </c>
      <c r="G69" t="n">
        <v>33.18</v>
      </c>
      <c r="H69" t="n">
        <v>33.73</v>
      </c>
      <c r="I69" t="n">
        <v>44.59</v>
      </c>
      <c r="J69" t="n">
        <v>45.09</v>
      </c>
      <c r="K69" t="n">
        <v>40.46</v>
      </c>
      <c r="L69" t="n">
        <v>38.17</v>
      </c>
      <c r="M69" t="n">
        <v>33.12</v>
      </c>
      <c r="N69" t="n">
        <v>31.06</v>
      </c>
      <c r="O69" t="n">
        <v>32.98</v>
      </c>
      <c r="P69" t="n">
        <v>40.96</v>
      </c>
      <c r="Q69" t="n">
        <v>62.72</v>
      </c>
      <c r="R69" t="n">
        <v>63.77</v>
      </c>
      <c r="S69" t="n">
        <v>55.68</v>
      </c>
      <c r="T69" t="n">
        <v>49.36</v>
      </c>
      <c r="U69" t="n">
        <v>47.1</v>
      </c>
    </row>
    <row r="70">
      <c r="A70" s="5" t="inlineStr">
        <is>
          <t>Nettogewinn Marge in %</t>
        </is>
      </c>
      <c r="B70" s="5" t="inlineStr">
        <is>
          <t>Net Profit Marge in %</t>
        </is>
      </c>
      <c r="C70" t="n">
        <v>2639</v>
      </c>
      <c r="D70" t="n">
        <v>1917.29</v>
      </c>
      <c r="E70" t="n">
        <v>2177.84</v>
      </c>
      <c r="F70" t="n">
        <v>1606.16</v>
      </c>
      <c r="G70" t="n">
        <v>1453.44</v>
      </c>
      <c r="H70" t="n">
        <v>1623.71</v>
      </c>
      <c r="I70" t="n">
        <v>1463.41</v>
      </c>
      <c r="J70" t="n">
        <v>1219.35</v>
      </c>
      <c r="K70" t="n">
        <v>1424.66</v>
      </c>
      <c r="L70" t="n">
        <v>1410.45</v>
      </c>
      <c r="M70" t="n">
        <v>1008.26</v>
      </c>
      <c r="N70" t="n">
        <v>781.95</v>
      </c>
      <c r="O70" t="n">
        <v>1131.78</v>
      </c>
      <c r="P70" t="n">
        <v>1431.58</v>
      </c>
      <c r="Q70" t="n">
        <v>1344.83</v>
      </c>
      <c r="R70" t="n">
        <v>635.29</v>
      </c>
      <c r="S70" t="n">
        <v>470.59</v>
      </c>
      <c r="T70" t="n">
        <v>-1244.68</v>
      </c>
      <c r="U70" t="n">
        <v>-4218.18</v>
      </c>
    </row>
    <row r="71">
      <c r="A71" s="5" t="inlineStr">
        <is>
          <t>Operative Ergebnis Marge in %</t>
        </is>
      </c>
      <c r="B71" s="5" t="inlineStr">
        <is>
          <t>EBIT Marge in %</t>
        </is>
      </c>
      <c r="C71" t="n">
        <v>2564.32</v>
      </c>
      <c r="D71" t="n">
        <v>2451.13</v>
      </c>
      <c r="E71" t="n">
        <v>2518.95</v>
      </c>
      <c r="F71" t="n">
        <v>2386.99</v>
      </c>
      <c r="G71" t="n">
        <v>2133.6</v>
      </c>
      <c r="H71" t="n">
        <v>2396.91</v>
      </c>
      <c r="I71" t="n">
        <v>2176.83</v>
      </c>
      <c r="J71" t="n">
        <v>1877.42</v>
      </c>
      <c r="K71" t="n">
        <v>1993.15</v>
      </c>
      <c r="L71" t="n">
        <v>2052.24</v>
      </c>
      <c r="M71" t="n">
        <v>1727.27</v>
      </c>
      <c r="N71" t="n">
        <v>1578.95</v>
      </c>
      <c r="O71" t="n">
        <v>1852.71</v>
      </c>
      <c r="P71" t="n">
        <v>1873.68</v>
      </c>
      <c r="Q71" t="n">
        <v>1505.75</v>
      </c>
      <c r="R71" t="n">
        <v>917.65</v>
      </c>
      <c r="S71" t="n">
        <v>658.8200000000001</v>
      </c>
      <c r="T71" t="n">
        <v>-840.4299999999999</v>
      </c>
      <c r="U71" t="n">
        <v>-3227.27</v>
      </c>
    </row>
    <row r="72">
      <c r="A72" s="5" t="inlineStr">
        <is>
          <t>Vermögensumsschlag in %</t>
        </is>
      </c>
      <c r="B72" s="5" t="inlineStr">
        <is>
          <t>Asset Turnover in %</t>
        </is>
      </c>
      <c r="C72" t="n">
        <v>0.5600000000000001</v>
      </c>
      <c r="D72" t="n">
        <v>0.6899999999999999</v>
      </c>
      <c r="E72" t="n">
        <v>0.74</v>
      </c>
      <c r="F72" t="n">
        <v>0.64</v>
      </c>
      <c r="G72" t="n">
        <v>0.65</v>
      </c>
      <c r="H72" t="n">
        <v>0.67</v>
      </c>
      <c r="I72" t="n">
        <v>0.92</v>
      </c>
      <c r="J72" t="n">
        <v>0.9399999999999999</v>
      </c>
      <c r="K72" t="n">
        <v>0.9</v>
      </c>
      <c r="L72" t="n">
        <v>0.8100000000000001</v>
      </c>
      <c r="M72" t="n">
        <v>0.76</v>
      </c>
      <c r="N72" t="n">
        <v>0.79</v>
      </c>
      <c r="O72" t="n">
        <v>0.6899999999999999</v>
      </c>
      <c r="P72" t="n">
        <v>0.47</v>
      </c>
      <c r="Q72" t="n">
        <v>1.07</v>
      </c>
      <c r="R72" t="n">
        <v>0.97</v>
      </c>
      <c r="S72" t="n">
        <v>1.02</v>
      </c>
      <c r="T72" t="n">
        <v>1.1</v>
      </c>
      <c r="U72" t="n">
        <v>1.14</v>
      </c>
    </row>
    <row r="73">
      <c r="A73" s="5" t="inlineStr">
        <is>
          <t>Langfristige Vermögensquote in %</t>
        </is>
      </c>
      <c r="B73" s="5" t="inlineStr">
        <is>
          <t>Non-Current Assets Ratio in %</t>
        </is>
      </c>
      <c r="C73" t="n">
        <v>65.53</v>
      </c>
      <c r="D73" t="n">
        <v>65.17</v>
      </c>
      <c r="E73" t="n">
        <v>65.47</v>
      </c>
      <c r="F73" t="n">
        <v>63.07</v>
      </c>
      <c r="G73" t="n">
        <v>66.81999999999999</v>
      </c>
      <c r="H73" t="n">
        <v>66.27</v>
      </c>
      <c r="I73" t="n">
        <v>55.41</v>
      </c>
      <c r="J73" t="n">
        <v>54.91</v>
      </c>
      <c r="K73" t="n">
        <v>59.54</v>
      </c>
      <c r="L73" t="n">
        <v>61.83</v>
      </c>
      <c r="M73" t="n">
        <v>66.88</v>
      </c>
      <c r="N73" t="n">
        <v>68.94</v>
      </c>
      <c r="O73" t="n">
        <v>67.02</v>
      </c>
      <c r="P73" t="n">
        <v>59.04</v>
      </c>
      <c r="Q73" t="n">
        <v>37.28</v>
      </c>
      <c r="R73" t="n">
        <v>36.23</v>
      </c>
      <c r="S73" t="n">
        <v>44.32</v>
      </c>
      <c r="T73" t="n">
        <v>50.64</v>
      </c>
      <c r="U73" t="n">
        <v>52.9</v>
      </c>
    </row>
    <row r="74">
      <c r="A74" s="5" t="inlineStr">
        <is>
          <t>Gesamtkapitalrentabilität</t>
        </is>
      </c>
      <c r="B74" s="5" t="inlineStr">
        <is>
          <t>ROA Return on Assets in %</t>
        </is>
      </c>
      <c r="C74" t="n">
        <v>14.84</v>
      </c>
      <c r="D74" t="n">
        <v>13.18</v>
      </c>
      <c r="E74" t="n">
        <v>16.21</v>
      </c>
      <c r="F74" t="n">
        <v>10.31</v>
      </c>
      <c r="G74" t="n">
        <v>9.460000000000001</v>
      </c>
      <c r="H74" t="n">
        <v>10.8</v>
      </c>
      <c r="I74" t="n">
        <v>13.45</v>
      </c>
      <c r="J74" t="n">
        <v>11.45</v>
      </c>
      <c r="K74" t="n">
        <v>12.81</v>
      </c>
      <c r="L74" t="n">
        <v>11.43</v>
      </c>
      <c r="M74" t="n">
        <v>7.65</v>
      </c>
      <c r="N74" t="n">
        <v>6.21</v>
      </c>
      <c r="O74" t="n">
        <v>7.83</v>
      </c>
      <c r="P74" t="n">
        <v>6.66</v>
      </c>
      <c r="Q74" t="n">
        <v>14.44</v>
      </c>
      <c r="R74" t="n">
        <v>6.17</v>
      </c>
      <c r="S74" t="n">
        <v>4.78</v>
      </c>
      <c r="T74" t="n">
        <v>-13.65</v>
      </c>
      <c r="U74" t="n">
        <v>-48.03</v>
      </c>
    </row>
    <row r="75">
      <c r="A75" s="5" t="inlineStr">
        <is>
          <t>Ertrag des eingesetzten Kapitals</t>
        </is>
      </c>
      <c r="B75" s="5" t="inlineStr">
        <is>
          <t>ROCE Return on Cap. Empl. in %</t>
        </is>
      </c>
      <c r="C75" t="n">
        <v>21.11</v>
      </c>
      <c r="D75" t="n">
        <v>27.3</v>
      </c>
      <c r="E75" t="n">
        <v>29.28</v>
      </c>
      <c r="F75" t="n">
        <v>22.59</v>
      </c>
      <c r="G75" t="n">
        <v>19.14</v>
      </c>
      <c r="H75" t="n">
        <v>22.42</v>
      </c>
      <c r="I75" t="n">
        <v>28.67</v>
      </c>
      <c r="J75" t="n">
        <v>24.64</v>
      </c>
      <c r="K75" t="n">
        <v>26.17</v>
      </c>
      <c r="L75" t="n">
        <v>25.72</v>
      </c>
      <c r="M75" t="n">
        <v>18.32</v>
      </c>
      <c r="N75" t="n">
        <v>17.34</v>
      </c>
      <c r="O75" t="n">
        <v>18.05</v>
      </c>
      <c r="P75" t="n">
        <v>25.39</v>
      </c>
      <c r="Q75" t="n">
        <v>26.2</v>
      </c>
      <c r="R75" t="n">
        <v>12.72</v>
      </c>
      <c r="S75" t="n">
        <v>9.76</v>
      </c>
      <c r="T75" t="n">
        <v>-14.26</v>
      </c>
      <c r="U75" t="n">
        <v>-50.43</v>
      </c>
    </row>
    <row r="76">
      <c r="A76" s="5" t="inlineStr">
        <is>
          <t>Eigenkapital zu Anlagevermögen</t>
        </is>
      </c>
      <c r="B76" s="5" t="inlineStr">
        <is>
          <t>Equity to Fixed Assets in %</t>
        </is>
      </c>
      <c r="C76" t="n">
        <v>62.04</v>
      </c>
      <c r="D76" t="n">
        <v>65.94</v>
      </c>
      <c r="E76" t="n">
        <v>74.73999999999999</v>
      </c>
      <c r="F76" t="n">
        <v>69.48999999999999</v>
      </c>
      <c r="G76" t="n">
        <v>64.98</v>
      </c>
      <c r="H76" t="n">
        <v>69.84</v>
      </c>
      <c r="I76" t="n">
        <v>117.9</v>
      </c>
      <c r="J76" t="n">
        <v>122.19</v>
      </c>
      <c r="K76" t="n">
        <v>105.89</v>
      </c>
      <c r="L76" t="n">
        <v>90.12</v>
      </c>
      <c r="M76" t="n">
        <v>73.26000000000001</v>
      </c>
      <c r="N76" t="n">
        <v>57.8</v>
      </c>
      <c r="O76" t="n">
        <v>49.2</v>
      </c>
      <c r="P76" t="n">
        <v>44.56</v>
      </c>
      <c r="Q76" t="n">
        <v>155.96</v>
      </c>
      <c r="R76" t="n">
        <v>186.44</v>
      </c>
      <c r="S76" t="n">
        <v>146.36</v>
      </c>
      <c r="T76" t="n">
        <v>120.28</v>
      </c>
      <c r="U76" t="n">
        <v>127.98</v>
      </c>
    </row>
    <row r="77">
      <c r="A77" s="5" t="inlineStr">
        <is>
          <t>Liquidität Dritten Grades</t>
        </is>
      </c>
      <c r="B77" s="5" t="inlineStr">
        <is>
          <t>Current Ratio in %</t>
        </is>
      </c>
      <c r="C77" t="n">
        <v>108.8</v>
      </c>
      <c r="D77" t="n">
        <v>90.95999999999999</v>
      </c>
      <c r="E77" t="n">
        <v>96.02</v>
      </c>
      <c r="F77" t="n">
        <v>114.92</v>
      </c>
      <c r="G77" t="n">
        <v>120.94</v>
      </c>
      <c r="H77" t="n">
        <v>116.73</v>
      </c>
      <c r="I77" t="n">
        <v>147.41</v>
      </c>
      <c r="J77" t="n">
        <v>158.64</v>
      </c>
      <c r="K77" t="n">
        <v>128.32</v>
      </c>
      <c r="L77" t="n">
        <v>108.05</v>
      </c>
      <c r="M77" t="n">
        <v>116.56</v>
      </c>
      <c r="N77" t="n">
        <v>112.31</v>
      </c>
      <c r="O77" t="n">
        <v>113.68</v>
      </c>
      <c r="P77" t="n">
        <v>62.39</v>
      </c>
      <c r="Q77" t="n">
        <v>163.87</v>
      </c>
      <c r="R77" t="n">
        <v>212.98</v>
      </c>
      <c r="S77" t="n">
        <v>177.19</v>
      </c>
      <c r="T77" t="n">
        <v>139.6</v>
      </c>
      <c r="U77" t="n">
        <v>173.66</v>
      </c>
    </row>
    <row r="78">
      <c r="A78" s="5" t="inlineStr">
        <is>
          <t>Operativer Cashflow</t>
        </is>
      </c>
      <c r="B78" s="5" t="inlineStr">
        <is>
          <t>Operating Cashflow in M</t>
        </is>
      </c>
      <c r="C78" t="n">
        <v>4890.27</v>
      </c>
      <c r="D78" t="n">
        <v>4271.19</v>
      </c>
      <c r="E78" t="n">
        <v>3416.49</v>
      </c>
      <c r="F78" t="n">
        <v>3082.695</v>
      </c>
      <c r="G78" t="n">
        <v>3143.91</v>
      </c>
      <c r="H78" t="n">
        <v>2103.255</v>
      </c>
      <c r="I78" t="n">
        <v>1391.775</v>
      </c>
      <c r="J78" t="n">
        <v>1022.175</v>
      </c>
      <c r="K78" t="n">
        <v>772.6950000000001</v>
      </c>
      <c r="L78" t="n">
        <v>1090.944</v>
      </c>
      <c r="M78" t="n">
        <v>744.192</v>
      </c>
      <c r="N78" t="n">
        <v>377.856</v>
      </c>
      <c r="O78" t="n">
        <v>942.336</v>
      </c>
      <c r="P78" t="n">
        <v>1336.32</v>
      </c>
      <c r="Q78" t="n">
        <v>1289.088</v>
      </c>
      <c r="R78" t="n">
        <v>819.072</v>
      </c>
      <c r="S78" t="n">
        <v>481.536</v>
      </c>
      <c r="T78" t="n">
        <v>123.264</v>
      </c>
      <c r="U78" t="n">
        <v>1464.192</v>
      </c>
    </row>
    <row r="79">
      <c r="A79" s="5" t="inlineStr">
        <is>
          <t>Aktienrückkauf</t>
        </is>
      </c>
      <c r="B79" s="5" t="inlineStr">
        <is>
          <t>Share Buyback in M</t>
        </is>
      </c>
      <c r="C79" t="n">
        <v>0</v>
      </c>
      <c r="D79" t="n">
        <v>0</v>
      </c>
      <c r="E79" t="n">
        <v>0</v>
      </c>
      <c r="F79" t="n">
        <v>0</v>
      </c>
      <c r="G79" t="n">
        <v>0</v>
      </c>
      <c r="H79" t="n">
        <v>0</v>
      </c>
      <c r="I79" t="n">
        <v>0</v>
      </c>
      <c r="J79" t="n">
        <v>0</v>
      </c>
      <c r="K79" t="n">
        <v>-0.2999999999999972</v>
      </c>
      <c r="L79" t="n">
        <v>0</v>
      </c>
      <c r="M79" t="n">
        <v>0</v>
      </c>
      <c r="N79" t="n">
        <v>0</v>
      </c>
      <c r="O79" t="n">
        <v>0</v>
      </c>
      <c r="P79" t="n">
        <v>0</v>
      </c>
      <c r="Q79" t="n">
        <v>0</v>
      </c>
      <c r="R79" t="n">
        <v>0</v>
      </c>
      <c r="S79" t="n">
        <v>0</v>
      </c>
      <c r="T79" t="n">
        <v>0</v>
      </c>
      <c r="U79" t="n">
        <v>0</v>
      </c>
    </row>
    <row r="80">
      <c r="A80" s="5" t="inlineStr">
        <is>
          <t>Umsatzwachstum 1J in %</t>
        </is>
      </c>
      <c r="B80" s="5" t="inlineStr">
        <is>
          <t>Revenue Growth 1Y in %</t>
        </is>
      </c>
      <c r="C80" t="n">
        <v>20.8</v>
      </c>
      <c r="D80" t="n">
        <v>16.33</v>
      </c>
      <c r="E80" t="n">
        <v>17.47</v>
      </c>
      <c r="F80" t="n">
        <v>18.22</v>
      </c>
      <c r="G80" t="n">
        <v>27.32</v>
      </c>
      <c r="H80" t="n">
        <v>18.29</v>
      </c>
      <c r="I80" t="n">
        <v>5.81</v>
      </c>
      <c r="J80" t="n">
        <v>6.16</v>
      </c>
      <c r="K80" t="n">
        <v>8.960000000000001</v>
      </c>
      <c r="L80" t="n">
        <v>10.74</v>
      </c>
      <c r="M80" t="n">
        <v>-9.02</v>
      </c>
      <c r="N80" t="n">
        <v>3.1</v>
      </c>
      <c r="O80" t="n">
        <v>35.79</v>
      </c>
      <c r="P80" t="n">
        <v>9.199999999999999</v>
      </c>
      <c r="Q80" t="n">
        <v>2.35</v>
      </c>
      <c r="R80" t="inlineStr">
        <is>
          <t>-</t>
        </is>
      </c>
      <c r="S80" t="n">
        <v>-9.57</v>
      </c>
      <c r="T80" t="n">
        <v>-14.55</v>
      </c>
      <c r="U80" t="n">
        <v>-1.79</v>
      </c>
    </row>
    <row r="81">
      <c r="A81" s="5" t="inlineStr">
        <is>
          <t>Umsatzwachstum 3J in %</t>
        </is>
      </c>
      <c r="B81" s="5" t="inlineStr">
        <is>
          <t>Revenue Growth 3Y in %</t>
        </is>
      </c>
      <c r="C81" t="n">
        <v>18.2</v>
      </c>
      <c r="D81" t="n">
        <v>17.34</v>
      </c>
      <c r="E81" t="n">
        <v>21</v>
      </c>
      <c r="F81" t="n">
        <v>21.28</v>
      </c>
      <c r="G81" t="n">
        <v>17.14</v>
      </c>
      <c r="H81" t="n">
        <v>10.09</v>
      </c>
      <c r="I81" t="n">
        <v>6.98</v>
      </c>
      <c r="J81" t="n">
        <v>8.619999999999999</v>
      </c>
      <c r="K81" t="n">
        <v>3.56</v>
      </c>
      <c r="L81" t="n">
        <v>1.61</v>
      </c>
      <c r="M81" t="n">
        <v>9.960000000000001</v>
      </c>
      <c r="N81" t="n">
        <v>16.03</v>
      </c>
      <c r="O81" t="n">
        <v>15.78</v>
      </c>
      <c r="P81" t="n">
        <v>3.85</v>
      </c>
      <c r="Q81" t="n">
        <v>-2.41</v>
      </c>
      <c r="R81" t="n">
        <v>-8.039999999999999</v>
      </c>
      <c r="S81" t="n">
        <v>-8.640000000000001</v>
      </c>
      <c r="T81" t="inlineStr">
        <is>
          <t>-</t>
        </is>
      </c>
      <c r="U81" t="inlineStr">
        <is>
          <t>-</t>
        </is>
      </c>
    </row>
    <row r="82">
      <c r="A82" s="5" t="inlineStr">
        <is>
          <t>Umsatzwachstum 5J in %</t>
        </is>
      </c>
      <c r="B82" s="5" t="inlineStr">
        <is>
          <t>Revenue Growth 5Y in %</t>
        </is>
      </c>
      <c r="C82" t="n">
        <v>20.03</v>
      </c>
      <c r="D82" t="n">
        <v>19.53</v>
      </c>
      <c r="E82" t="n">
        <v>17.42</v>
      </c>
      <c r="F82" t="n">
        <v>15.16</v>
      </c>
      <c r="G82" t="n">
        <v>13.31</v>
      </c>
      <c r="H82" t="n">
        <v>9.99</v>
      </c>
      <c r="I82" t="n">
        <v>4.53</v>
      </c>
      <c r="J82" t="n">
        <v>3.99</v>
      </c>
      <c r="K82" t="n">
        <v>9.91</v>
      </c>
      <c r="L82" t="n">
        <v>9.960000000000001</v>
      </c>
      <c r="M82" t="n">
        <v>8.279999999999999</v>
      </c>
      <c r="N82" t="n">
        <v>10.09</v>
      </c>
      <c r="O82" t="n">
        <v>7.55</v>
      </c>
      <c r="P82" t="n">
        <v>-2.51</v>
      </c>
      <c r="Q82" t="n">
        <v>-4.71</v>
      </c>
      <c r="R82" t="inlineStr">
        <is>
          <t>-</t>
        </is>
      </c>
      <c r="S82" t="inlineStr">
        <is>
          <t>-</t>
        </is>
      </c>
      <c r="T82" t="inlineStr">
        <is>
          <t>-</t>
        </is>
      </c>
      <c r="U82" t="inlineStr">
        <is>
          <t>-</t>
        </is>
      </c>
    </row>
    <row r="83">
      <c r="A83" s="5" t="inlineStr">
        <is>
          <t>Umsatzwachstum 10J in %</t>
        </is>
      </c>
      <c r="B83" s="5" t="inlineStr">
        <is>
          <t>Revenue Growth 10Y in %</t>
        </is>
      </c>
      <c r="C83" t="n">
        <v>15.01</v>
      </c>
      <c r="D83" t="n">
        <v>12.03</v>
      </c>
      <c r="E83" t="n">
        <v>10.7</v>
      </c>
      <c r="F83" t="n">
        <v>12.54</v>
      </c>
      <c r="G83" t="n">
        <v>11.63</v>
      </c>
      <c r="H83" t="n">
        <v>9.140000000000001</v>
      </c>
      <c r="I83" t="n">
        <v>7.31</v>
      </c>
      <c r="J83" t="n">
        <v>5.77</v>
      </c>
      <c r="K83" t="n">
        <v>3.7</v>
      </c>
      <c r="L83" t="n">
        <v>2.63</v>
      </c>
      <c r="M83" t="inlineStr">
        <is>
          <t>-</t>
        </is>
      </c>
      <c r="N83" t="inlineStr">
        <is>
          <t>-</t>
        </is>
      </c>
      <c r="O83" t="inlineStr">
        <is>
          <t>-</t>
        </is>
      </c>
      <c r="P83" t="inlineStr">
        <is>
          <t>-</t>
        </is>
      </c>
      <c r="Q83" t="inlineStr">
        <is>
          <t>-</t>
        </is>
      </c>
      <c r="R83" t="inlineStr">
        <is>
          <t>-</t>
        </is>
      </c>
      <c r="S83" t="inlineStr">
        <is>
          <t>-</t>
        </is>
      </c>
      <c r="T83" t="inlineStr">
        <is>
          <t>-</t>
        </is>
      </c>
      <c r="U83" t="inlineStr">
        <is>
          <t>-</t>
        </is>
      </c>
    </row>
    <row r="84">
      <c r="A84" s="5" t="inlineStr">
        <is>
          <t>Gewinnwachstum 1J in %</t>
        </is>
      </c>
      <c r="B84" s="5" t="inlineStr">
        <is>
          <t>Earnings Growth 1Y in %</t>
        </is>
      </c>
      <c r="C84" t="n">
        <v>66.27</v>
      </c>
      <c r="D84" t="n">
        <v>2.41</v>
      </c>
      <c r="E84" t="n">
        <v>59.28</v>
      </c>
      <c r="F84" t="n">
        <v>30.64</v>
      </c>
      <c r="G84" t="n">
        <v>13.97</v>
      </c>
      <c r="H84" t="n">
        <v>31.25</v>
      </c>
      <c r="I84" t="n">
        <v>26.98</v>
      </c>
      <c r="J84" t="n">
        <v>-9.130000000000001</v>
      </c>
      <c r="K84" t="n">
        <v>10.05</v>
      </c>
      <c r="L84" t="n">
        <v>54.92</v>
      </c>
      <c r="M84" t="n">
        <v>17.31</v>
      </c>
      <c r="N84" t="n">
        <v>-28.77</v>
      </c>
      <c r="O84" t="n">
        <v>7.35</v>
      </c>
      <c r="P84" t="n">
        <v>16.24</v>
      </c>
      <c r="Q84" t="n">
        <v>116.67</v>
      </c>
      <c r="R84" t="n">
        <v>35</v>
      </c>
      <c r="S84" t="n">
        <v>-134.19</v>
      </c>
      <c r="T84" t="n">
        <v>-74.78</v>
      </c>
      <c r="U84" t="n">
        <v>743.64</v>
      </c>
    </row>
    <row r="85">
      <c r="A85" s="5" t="inlineStr">
        <is>
          <t>Gewinnwachstum 3J in %</t>
        </is>
      </c>
      <c r="B85" s="5" t="inlineStr">
        <is>
          <t>Earnings Growth 3Y in %</t>
        </is>
      </c>
      <c r="C85" t="n">
        <v>42.65</v>
      </c>
      <c r="D85" t="n">
        <v>30.78</v>
      </c>
      <c r="E85" t="n">
        <v>34.63</v>
      </c>
      <c r="F85" t="n">
        <v>25.29</v>
      </c>
      <c r="G85" t="n">
        <v>24.07</v>
      </c>
      <c r="H85" t="n">
        <v>16.37</v>
      </c>
      <c r="I85" t="n">
        <v>9.300000000000001</v>
      </c>
      <c r="J85" t="n">
        <v>18.61</v>
      </c>
      <c r="K85" t="n">
        <v>27.43</v>
      </c>
      <c r="L85" t="n">
        <v>14.49</v>
      </c>
      <c r="M85" t="n">
        <v>-1.37</v>
      </c>
      <c r="N85" t="n">
        <v>-1.73</v>
      </c>
      <c r="O85" t="n">
        <v>46.75</v>
      </c>
      <c r="P85" t="n">
        <v>55.97</v>
      </c>
      <c r="Q85" t="n">
        <v>5.83</v>
      </c>
      <c r="R85" t="n">
        <v>-57.99</v>
      </c>
      <c r="S85" t="n">
        <v>178.22</v>
      </c>
      <c r="T85" t="inlineStr">
        <is>
          <t>-</t>
        </is>
      </c>
      <c r="U85" t="inlineStr">
        <is>
          <t>-</t>
        </is>
      </c>
    </row>
    <row r="86">
      <c r="A86" s="5" t="inlineStr">
        <is>
          <t>Gewinnwachstum 5J in %</t>
        </is>
      </c>
      <c r="B86" s="5" t="inlineStr">
        <is>
          <t>Earnings Growth 5Y in %</t>
        </is>
      </c>
      <c r="C86" t="n">
        <v>34.51</v>
      </c>
      <c r="D86" t="n">
        <v>27.51</v>
      </c>
      <c r="E86" t="n">
        <v>32.42</v>
      </c>
      <c r="F86" t="n">
        <v>18.74</v>
      </c>
      <c r="G86" t="n">
        <v>14.62</v>
      </c>
      <c r="H86" t="n">
        <v>22.81</v>
      </c>
      <c r="I86" t="n">
        <v>20.03</v>
      </c>
      <c r="J86" t="n">
        <v>8.880000000000001</v>
      </c>
      <c r="K86" t="n">
        <v>12.17</v>
      </c>
      <c r="L86" t="n">
        <v>13.41</v>
      </c>
      <c r="M86" t="n">
        <v>25.76</v>
      </c>
      <c r="N86" t="n">
        <v>29.3</v>
      </c>
      <c r="O86" t="n">
        <v>8.210000000000001</v>
      </c>
      <c r="P86" t="n">
        <v>-8.210000000000001</v>
      </c>
      <c r="Q86" t="n">
        <v>137.27</v>
      </c>
      <c r="R86" t="inlineStr">
        <is>
          <t>-</t>
        </is>
      </c>
      <c r="S86" t="inlineStr">
        <is>
          <t>-</t>
        </is>
      </c>
      <c r="T86" t="inlineStr">
        <is>
          <t>-</t>
        </is>
      </c>
      <c r="U86" t="inlineStr">
        <is>
          <t>-</t>
        </is>
      </c>
    </row>
    <row r="87">
      <c r="A87" s="5" t="inlineStr">
        <is>
          <t>Gewinnwachstum 10J in %</t>
        </is>
      </c>
      <c r="B87" s="5" t="inlineStr">
        <is>
          <t>Earnings Growth 10Y in %</t>
        </is>
      </c>
      <c r="C87" t="n">
        <v>28.66</v>
      </c>
      <c r="D87" t="n">
        <v>23.77</v>
      </c>
      <c r="E87" t="n">
        <v>20.65</v>
      </c>
      <c r="F87" t="n">
        <v>15.46</v>
      </c>
      <c r="G87" t="n">
        <v>14.02</v>
      </c>
      <c r="H87" t="n">
        <v>24.29</v>
      </c>
      <c r="I87" t="n">
        <v>24.66</v>
      </c>
      <c r="J87" t="n">
        <v>8.550000000000001</v>
      </c>
      <c r="K87" t="n">
        <v>1.98</v>
      </c>
      <c r="L87" t="n">
        <v>75.34</v>
      </c>
      <c r="M87" t="inlineStr">
        <is>
          <t>-</t>
        </is>
      </c>
      <c r="N87" t="inlineStr">
        <is>
          <t>-</t>
        </is>
      </c>
      <c r="O87" t="inlineStr">
        <is>
          <t>-</t>
        </is>
      </c>
      <c r="P87" t="inlineStr">
        <is>
          <t>-</t>
        </is>
      </c>
      <c r="Q87" t="inlineStr">
        <is>
          <t>-</t>
        </is>
      </c>
      <c r="R87" t="inlineStr">
        <is>
          <t>-</t>
        </is>
      </c>
      <c r="S87" t="inlineStr">
        <is>
          <t>-</t>
        </is>
      </c>
      <c r="T87" t="inlineStr">
        <is>
          <t>-</t>
        </is>
      </c>
      <c r="U87" t="inlineStr">
        <is>
          <t>-</t>
        </is>
      </c>
    </row>
    <row r="88">
      <c r="A88" s="5" t="inlineStr">
        <is>
          <t>PEG Ratio</t>
        </is>
      </c>
      <c r="B88" s="5" t="inlineStr">
        <is>
          <t>KGW Kurs/Gewinn/Wachstum</t>
        </is>
      </c>
      <c r="C88" t="n">
        <v>1.55</v>
      </c>
      <c r="D88" t="n">
        <v>1.75</v>
      </c>
      <c r="E88" t="n">
        <v>1.19</v>
      </c>
      <c r="F88" t="n">
        <v>2.42</v>
      </c>
      <c r="G88" t="n">
        <v>3.39</v>
      </c>
      <c r="H88" t="n">
        <v>1.12</v>
      </c>
      <c r="I88" t="n">
        <v>1.01</v>
      </c>
      <c r="J88" t="n">
        <v>1.94</v>
      </c>
      <c r="K88" t="n">
        <v>0.98</v>
      </c>
      <c r="L88" t="n">
        <v>1.21</v>
      </c>
      <c r="M88" t="n">
        <v>0.48</v>
      </c>
      <c r="N88" t="n">
        <v>0.33</v>
      </c>
      <c r="O88" t="n">
        <v>1.72</v>
      </c>
      <c r="P88" t="n">
        <v>-1.9</v>
      </c>
      <c r="Q88" t="n">
        <v>0.08</v>
      </c>
      <c r="R88" t="inlineStr">
        <is>
          <t>-</t>
        </is>
      </c>
      <c r="S88" t="inlineStr">
        <is>
          <t>-</t>
        </is>
      </c>
      <c r="T88" t="inlineStr">
        <is>
          <t>-</t>
        </is>
      </c>
      <c r="U88" t="inlineStr">
        <is>
          <t>-</t>
        </is>
      </c>
    </row>
    <row r="89">
      <c r="A89" s="5" t="inlineStr">
        <is>
          <t>EBIT-Wachstum 1J in %</t>
        </is>
      </c>
      <c r="B89" s="5" t="inlineStr">
        <is>
          <t>EBIT Growth 1Y in %</t>
        </is>
      </c>
      <c r="C89" t="n">
        <v>26.38</v>
      </c>
      <c r="D89" t="n">
        <v>13.19</v>
      </c>
      <c r="E89" t="n">
        <v>23.96</v>
      </c>
      <c r="F89" t="n">
        <v>32.26</v>
      </c>
      <c r="G89" t="n">
        <v>13.33</v>
      </c>
      <c r="H89" t="n">
        <v>30.25</v>
      </c>
      <c r="I89" t="n">
        <v>22.68</v>
      </c>
      <c r="J89" t="inlineStr">
        <is>
          <t>-</t>
        </is>
      </c>
      <c r="K89" t="n">
        <v>5.82</v>
      </c>
      <c r="L89" t="n">
        <v>31.58</v>
      </c>
      <c r="M89" t="n">
        <v>-0.48</v>
      </c>
      <c r="N89" t="n">
        <v>-12.13</v>
      </c>
      <c r="O89" t="n">
        <v>34.27</v>
      </c>
      <c r="P89" t="n">
        <v>35.88</v>
      </c>
      <c r="Q89" t="n">
        <v>67.95</v>
      </c>
      <c r="R89" t="n">
        <v>39.29</v>
      </c>
      <c r="S89" t="n">
        <v>-170.89</v>
      </c>
      <c r="T89" t="n">
        <v>-77.75</v>
      </c>
      <c r="U89" t="n">
        <v>2630.77</v>
      </c>
    </row>
    <row r="90">
      <c r="A90" s="5" t="inlineStr">
        <is>
          <t>EBIT-Wachstum 3J in %</t>
        </is>
      </c>
      <c r="B90" s="5" t="inlineStr">
        <is>
          <t>EBIT Growth 3Y in %</t>
        </is>
      </c>
      <c r="C90" t="n">
        <v>21.18</v>
      </c>
      <c r="D90" t="n">
        <v>23.14</v>
      </c>
      <c r="E90" t="n">
        <v>23.18</v>
      </c>
      <c r="F90" t="n">
        <v>25.28</v>
      </c>
      <c r="G90" t="n">
        <v>22.09</v>
      </c>
      <c r="H90" t="n">
        <v>17.64</v>
      </c>
      <c r="I90" t="n">
        <v>9.5</v>
      </c>
      <c r="J90" t="n">
        <v>12.47</v>
      </c>
      <c r="K90" t="n">
        <v>12.31</v>
      </c>
      <c r="L90" t="n">
        <v>6.32</v>
      </c>
      <c r="M90" t="n">
        <v>7.22</v>
      </c>
      <c r="N90" t="n">
        <v>19.34</v>
      </c>
      <c r="O90" t="n">
        <v>46.03</v>
      </c>
      <c r="P90" t="n">
        <v>47.71</v>
      </c>
      <c r="Q90" t="n">
        <v>-21.22</v>
      </c>
      <c r="R90" t="n">
        <v>-69.78</v>
      </c>
      <c r="S90" t="n">
        <v>794.04</v>
      </c>
      <c r="T90" t="inlineStr">
        <is>
          <t>-</t>
        </is>
      </c>
      <c r="U90" t="inlineStr">
        <is>
          <t>-</t>
        </is>
      </c>
    </row>
    <row r="91">
      <c r="A91" s="5" t="inlineStr">
        <is>
          <t>EBIT-Wachstum 5J in %</t>
        </is>
      </c>
      <c r="B91" s="5" t="inlineStr">
        <is>
          <t>EBIT Growth 5Y in %</t>
        </is>
      </c>
      <c r="C91" t="n">
        <v>21.82</v>
      </c>
      <c r="D91" t="n">
        <v>22.6</v>
      </c>
      <c r="E91" t="n">
        <v>24.5</v>
      </c>
      <c r="F91" t="n">
        <v>19.7</v>
      </c>
      <c r="G91" t="n">
        <v>14.42</v>
      </c>
      <c r="H91" t="n">
        <v>18.07</v>
      </c>
      <c r="I91" t="n">
        <v>11.92</v>
      </c>
      <c r="J91" t="n">
        <v>4.96</v>
      </c>
      <c r="K91" t="n">
        <v>11.81</v>
      </c>
      <c r="L91" t="n">
        <v>17.82</v>
      </c>
      <c r="M91" t="n">
        <v>25.1</v>
      </c>
      <c r="N91" t="n">
        <v>33.05</v>
      </c>
      <c r="O91" t="n">
        <v>1.3</v>
      </c>
      <c r="P91" t="n">
        <v>-21.1</v>
      </c>
      <c r="Q91" t="n">
        <v>497.87</v>
      </c>
      <c r="R91" t="inlineStr">
        <is>
          <t>-</t>
        </is>
      </c>
      <c r="S91" t="inlineStr">
        <is>
          <t>-</t>
        </is>
      </c>
      <c r="T91" t="inlineStr">
        <is>
          <t>-</t>
        </is>
      </c>
      <c r="U91" t="inlineStr">
        <is>
          <t>-</t>
        </is>
      </c>
    </row>
    <row r="92">
      <c r="A92" s="5" t="inlineStr">
        <is>
          <t>EBIT-Wachstum 10J in %</t>
        </is>
      </c>
      <c r="B92" s="5" t="inlineStr">
        <is>
          <t>EBIT Growth 10Y in %</t>
        </is>
      </c>
      <c r="C92" t="n">
        <v>19.95</v>
      </c>
      <c r="D92" t="n">
        <v>17.26</v>
      </c>
      <c r="E92" t="n">
        <v>14.73</v>
      </c>
      <c r="F92" t="n">
        <v>15.76</v>
      </c>
      <c r="G92" t="n">
        <v>16.12</v>
      </c>
      <c r="H92" t="n">
        <v>21.58</v>
      </c>
      <c r="I92" t="n">
        <v>22.49</v>
      </c>
      <c r="J92" t="n">
        <v>3.13</v>
      </c>
      <c r="K92" t="n">
        <v>-4.65</v>
      </c>
      <c r="L92" t="n">
        <v>257.85</v>
      </c>
      <c r="M92" t="inlineStr">
        <is>
          <t>-</t>
        </is>
      </c>
      <c r="N92" t="inlineStr">
        <is>
          <t>-</t>
        </is>
      </c>
      <c r="O92" t="inlineStr">
        <is>
          <t>-</t>
        </is>
      </c>
      <c r="P92" t="inlineStr">
        <is>
          <t>-</t>
        </is>
      </c>
      <c r="Q92" t="inlineStr">
        <is>
          <t>-</t>
        </is>
      </c>
      <c r="R92" t="inlineStr">
        <is>
          <t>-</t>
        </is>
      </c>
      <c r="S92" t="inlineStr">
        <is>
          <t>-</t>
        </is>
      </c>
      <c r="T92" t="inlineStr">
        <is>
          <t>-</t>
        </is>
      </c>
      <c r="U92" t="inlineStr">
        <is>
          <t>-</t>
        </is>
      </c>
    </row>
    <row r="93">
      <c r="A93" s="5" t="inlineStr">
        <is>
          <t>Op.Cashflow Wachstum 1J in %</t>
        </is>
      </c>
      <c r="B93" s="5" t="inlineStr">
        <is>
          <t>Op.Cashflow Wachstum 1Y in %</t>
        </is>
      </c>
      <c r="C93" t="n">
        <v>14.49</v>
      </c>
      <c r="D93" t="n">
        <v>25.02</v>
      </c>
      <c r="E93" t="n">
        <v>10.83</v>
      </c>
      <c r="F93" t="n">
        <v>-1.95</v>
      </c>
      <c r="G93" t="n">
        <v>49.48</v>
      </c>
      <c r="H93" t="n">
        <v>51.12</v>
      </c>
      <c r="I93" t="n">
        <v>36.16</v>
      </c>
      <c r="J93" t="n">
        <v>32.29</v>
      </c>
      <c r="K93" t="n">
        <v>-29.36</v>
      </c>
      <c r="L93" t="n">
        <v>46.59</v>
      </c>
      <c r="M93" t="n">
        <v>96.95</v>
      </c>
      <c r="N93" t="n">
        <v>-59.9</v>
      </c>
      <c r="O93" t="n">
        <v>-29.48</v>
      </c>
      <c r="P93" t="n">
        <v>3.66</v>
      </c>
      <c r="Q93" t="n">
        <v>57.38</v>
      </c>
      <c r="R93" t="n">
        <v>70.09999999999999</v>
      </c>
      <c r="S93" t="n">
        <v>290.65</v>
      </c>
      <c r="T93" t="n">
        <v>-91.58</v>
      </c>
      <c r="U93" t="n">
        <v>26.47</v>
      </c>
    </row>
    <row r="94">
      <c r="A94" s="5" t="inlineStr">
        <is>
          <t>Op.Cashflow Wachstum 3J in %</t>
        </is>
      </c>
      <c r="B94" s="5" t="inlineStr">
        <is>
          <t>Op.Cashflow Wachstum 3Y in %</t>
        </is>
      </c>
      <c r="C94" t="n">
        <v>16.78</v>
      </c>
      <c r="D94" t="n">
        <v>11.3</v>
      </c>
      <c r="E94" t="n">
        <v>19.45</v>
      </c>
      <c r="F94" t="n">
        <v>32.88</v>
      </c>
      <c r="G94" t="n">
        <v>45.59</v>
      </c>
      <c r="H94" t="n">
        <v>39.86</v>
      </c>
      <c r="I94" t="n">
        <v>13.03</v>
      </c>
      <c r="J94" t="n">
        <v>16.51</v>
      </c>
      <c r="K94" t="n">
        <v>38.06</v>
      </c>
      <c r="L94" t="n">
        <v>27.88</v>
      </c>
      <c r="M94" t="n">
        <v>2.52</v>
      </c>
      <c r="N94" t="n">
        <v>-28.57</v>
      </c>
      <c r="O94" t="n">
        <v>10.52</v>
      </c>
      <c r="P94" t="n">
        <v>43.71</v>
      </c>
      <c r="Q94" t="n">
        <v>139.38</v>
      </c>
      <c r="R94" t="n">
        <v>89.72</v>
      </c>
      <c r="S94" t="n">
        <v>75.18000000000001</v>
      </c>
      <c r="T94" t="inlineStr">
        <is>
          <t>-</t>
        </is>
      </c>
      <c r="U94" t="inlineStr">
        <is>
          <t>-</t>
        </is>
      </c>
    </row>
    <row r="95">
      <c r="A95" s="5" t="inlineStr">
        <is>
          <t>Op.Cashflow Wachstum 5J in %</t>
        </is>
      </c>
      <c r="B95" s="5" t="inlineStr">
        <is>
          <t>Op.Cashflow Wachstum 5Y in %</t>
        </is>
      </c>
      <c r="C95" t="n">
        <v>19.57</v>
      </c>
      <c r="D95" t="n">
        <v>26.9</v>
      </c>
      <c r="E95" t="n">
        <v>29.13</v>
      </c>
      <c r="F95" t="n">
        <v>33.42</v>
      </c>
      <c r="G95" t="n">
        <v>27.94</v>
      </c>
      <c r="H95" t="n">
        <v>27.36</v>
      </c>
      <c r="I95" t="n">
        <v>36.53</v>
      </c>
      <c r="J95" t="n">
        <v>17.31</v>
      </c>
      <c r="K95" t="n">
        <v>4.96</v>
      </c>
      <c r="L95" t="n">
        <v>11.56</v>
      </c>
      <c r="M95" t="n">
        <v>13.72</v>
      </c>
      <c r="N95" t="n">
        <v>8.35</v>
      </c>
      <c r="O95" t="n">
        <v>78.45999999999999</v>
      </c>
      <c r="P95" t="n">
        <v>66.04000000000001</v>
      </c>
      <c r="Q95" t="n">
        <v>70.59999999999999</v>
      </c>
      <c r="R95" t="inlineStr">
        <is>
          <t>-</t>
        </is>
      </c>
      <c r="S95" t="inlineStr">
        <is>
          <t>-</t>
        </is>
      </c>
      <c r="T95" t="inlineStr">
        <is>
          <t>-</t>
        </is>
      </c>
      <c r="U95" t="inlineStr">
        <is>
          <t>-</t>
        </is>
      </c>
    </row>
    <row r="96">
      <c r="A96" s="5" t="inlineStr">
        <is>
          <t>Op.Cashflow Wachstum 10J in %</t>
        </is>
      </c>
      <c r="B96" s="5" t="inlineStr">
        <is>
          <t>Op.Cashflow Wachstum 10Y in %</t>
        </is>
      </c>
      <c r="C96" t="n">
        <v>23.47</v>
      </c>
      <c r="D96" t="n">
        <v>31.71</v>
      </c>
      <c r="E96" t="n">
        <v>23.22</v>
      </c>
      <c r="F96" t="n">
        <v>19.19</v>
      </c>
      <c r="G96" t="n">
        <v>19.75</v>
      </c>
      <c r="H96" t="n">
        <v>20.54</v>
      </c>
      <c r="I96" t="n">
        <v>22.44</v>
      </c>
      <c r="J96" t="n">
        <v>47.89</v>
      </c>
      <c r="K96" t="n">
        <v>35.5</v>
      </c>
      <c r="L96" t="n">
        <v>41.08</v>
      </c>
      <c r="M96" t="inlineStr">
        <is>
          <t>-</t>
        </is>
      </c>
      <c r="N96" t="inlineStr">
        <is>
          <t>-</t>
        </is>
      </c>
      <c r="O96" t="inlineStr">
        <is>
          <t>-</t>
        </is>
      </c>
      <c r="P96" t="inlineStr">
        <is>
          <t>-</t>
        </is>
      </c>
      <c r="Q96" t="inlineStr">
        <is>
          <t>-</t>
        </is>
      </c>
      <c r="R96" t="inlineStr">
        <is>
          <t>-</t>
        </is>
      </c>
      <c r="S96" t="inlineStr">
        <is>
          <t>-</t>
        </is>
      </c>
      <c r="T96" t="inlineStr">
        <is>
          <t>-</t>
        </is>
      </c>
      <c r="U96" t="inlineStr">
        <is>
          <t>-</t>
        </is>
      </c>
    </row>
    <row r="97">
      <c r="A97" s="5" t="inlineStr">
        <is>
          <t>Working Capital in Mio</t>
        </is>
      </c>
      <c r="B97" s="5" t="inlineStr">
        <is>
          <t>Working Capital in M</t>
        </is>
      </c>
      <c r="C97" t="n">
        <v>23.9</v>
      </c>
      <c r="D97" t="n">
        <v>-20.1</v>
      </c>
      <c r="E97" t="n">
        <v>-6.6</v>
      </c>
      <c r="F97" t="n">
        <v>21.8</v>
      </c>
      <c r="G97" t="n">
        <v>21.8</v>
      </c>
      <c r="H97" t="n">
        <v>14.1</v>
      </c>
      <c r="I97" t="n">
        <v>25.6</v>
      </c>
      <c r="J97" t="n">
        <v>27.5</v>
      </c>
      <c r="K97" t="n">
        <v>14.5</v>
      </c>
      <c r="L97" t="n">
        <v>4.7</v>
      </c>
      <c r="M97" t="n">
        <v>7.5</v>
      </c>
      <c r="N97" t="n">
        <v>5.7</v>
      </c>
      <c r="O97" t="n">
        <v>7.4</v>
      </c>
      <c r="P97" t="n">
        <v>-50.4</v>
      </c>
      <c r="Q97" t="n">
        <v>19.8</v>
      </c>
      <c r="R97" t="n">
        <v>29.6</v>
      </c>
      <c r="S97" t="n">
        <v>20.3</v>
      </c>
      <c r="T97" t="n">
        <v>12</v>
      </c>
      <c r="U97" t="n">
        <v>19.3</v>
      </c>
      <c r="V97" t="n">
        <v>29.5</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9"/>
    <col customWidth="1" max="14" min="14" width="12"/>
    <col customWidth="1" max="15" min="15" width="20"/>
    <col customWidth="1" max="16" min="16" width="11"/>
  </cols>
  <sheetData>
    <row r="1">
      <c r="A1" s="1" t="inlineStr">
        <is>
          <t xml:space="preserve">ALSTRIA OFFICE REIT </t>
        </is>
      </c>
      <c r="B1" s="2" t="inlineStr">
        <is>
          <t>WKN: A0LD2U  ISIN: DE000A0LD2U1  Symbol:AOX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2006</t>
        </is>
      </c>
      <c r="C4" s="5" t="inlineStr">
        <is>
          <t>Telefon / Phone</t>
        </is>
      </c>
      <c r="D4" s="5" t="inlineStr"/>
      <c r="E4" t="inlineStr">
        <is>
          <t>+49-40-226341-300</t>
        </is>
      </c>
      <c r="G4" t="inlineStr">
        <is>
          <t>27.02.2020</t>
        </is>
      </c>
      <c r="H4" t="inlineStr">
        <is>
          <t>Publication Of Annual Report</t>
        </is>
      </c>
      <c r="J4" t="inlineStr">
        <is>
          <t>CNP Assurances SA</t>
        </is>
      </c>
      <c r="L4" t="inlineStr">
        <is>
          <t>2,71%</t>
        </is>
      </c>
    </row>
    <row r="5">
      <c r="A5" s="5" t="inlineStr">
        <is>
          <t>Ticker</t>
        </is>
      </c>
      <c r="B5" t="inlineStr">
        <is>
          <t>AOX</t>
        </is>
      </c>
      <c r="C5" s="5" t="inlineStr">
        <is>
          <t>Fax</t>
        </is>
      </c>
      <c r="D5" s="5" t="inlineStr"/>
      <c r="E5" t="inlineStr">
        <is>
          <t>+49-40-226341-310</t>
        </is>
      </c>
      <c r="G5" t="inlineStr">
        <is>
          <t>23.04.2020</t>
        </is>
      </c>
      <c r="H5" t="inlineStr">
        <is>
          <t>Annual General Meeting (Postponed)</t>
        </is>
      </c>
      <c r="J5" t="inlineStr">
        <is>
          <t>BNP PARIBAS ASSET MANAGEMENT France S.A.S.</t>
        </is>
      </c>
      <c r="L5" t="inlineStr">
        <is>
          <t>3,01%</t>
        </is>
      </c>
    </row>
    <row r="6">
      <c r="A6" s="5" t="inlineStr">
        <is>
          <t>Gelistet Seit / Listed Since</t>
        </is>
      </c>
      <c r="B6" t="inlineStr">
        <is>
          <t>03.04.2007</t>
        </is>
      </c>
      <c r="C6" s="5" t="inlineStr">
        <is>
          <t>Internet</t>
        </is>
      </c>
      <c r="D6" s="5" t="inlineStr"/>
      <c r="E6" t="inlineStr">
        <is>
          <t>http://www.alstria.de</t>
        </is>
      </c>
      <c r="G6" t="inlineStr">
        <is>
          <t>05.05.2020</t>
        </is>
      </c>
      <c r="H6" t="inlineStr">
        <is>
          <t>Result Q1</t>
        </is>
      </c>
      <c r="J6" t="inlineStr">
        <is>
          <t>Brookfield Investment Management, Inc.</t>
        </is>
      </c>
      <c r="L6" t="inlineStr">
        <is>
          <t>2,94%</t>
        </is>
      </c>
    </row>
    <row r="7">
      <c r="A7" s="5" t="inlineStr">
        <is>
          <t>Nominalwert / Nominal Value</t>
        </is>
      </c>
      <c r="B7" t="inlineStr">
        <is>
          <t>1,00</t>
        </is>
      </c>
      <c r="C7" s="5" t="inlineStr">
        <is>
          <t>E-Mail</t>
        </is>
      </c>
      <c r="D7" s="5" t="inlineStr"/>
      <c r="E7" t="inlineStr">
        <is>
          <t>info@alstria.de</t>
        </is>
      </c>
      <c r="G7" t="inlineStr">
        <is>
          <t>11.08.2020</t>
        </is>
      </c>
      <c r="H7" t="inlineStr">
        <is>
          <t>Score Half Year</t>
        </is>
      </c>
      <c r="J7" t="inlineStr">
        <is>
          <t>Norges Bank</t>
        </is>
      </c>
      <c r="L7" t="inlineStr">
        <is>
          <t>2,97%</t>
        </is>
      </c>
    </row>
    <row r="8">
      <c r="A8" s="5" t="inlineStr">
        <is>
          <t>Land / Country</t>
        </is>
      </c>
      <c r="B8" t="inlineStr">
        <is>
          <t>Deutschland</t>
        </is>
      </c>
      <c r="C8" s="5" t="inlineStr">
        <is>
          <t>Inv. Relations Telefon / Phone</t>
        </is>
      </c>
      <c r="D8" s="5" t="inlineStr"/>
      <c r="E8" t="inlineStr">
        <is>
          <t>+49-40-226341-329</t>
        </is>
      </c>
      <c r="G8" t="inlineStr">
        <is>
          <t>05.11.2020</t>
        </is>
      </c>
      <c r="H8" t="inlineStr">
        <is>
          <t>Q3 Earnings</t>
        </is>
      </c>
      <c r="J8" t="inlineStr">
        <is>
          <t>BlackRock, Inc.</t>
        </is>
      </c>
      <c r="L8" t="inlineStr">
        <is>
          <t>4,83%</t>
        </is>
      </c>
    </row>
    <row r="9">
      <c r="A9" s="5" t="inlineStr">
        <is>
          <t>Währung / Currency</t>
        </is>
      </c>
      <c r="B9" t="inlineStr">
        <is>
          <t>EUR</t>
        </is>
      </c>
      <c r="C9" s="5" t="inlineStr">
        <is>
          <t>Inv. Relations E-Mail</t>
        </is>
      </c>
      <c r="D9" s="5" t="inlineStr"/>
      <c r="E9" t="inlineStr">
        <is>
          <t>ir@alstria.de</t>
        </is>
      </c>
      <c r="J9" t="inlineStr">
        <is>
          <t>Cohen &amp; Steers, Inc.</t>
        </is>
      </c>
      <c r="L9" t="inlineStr">
        <is>
          <t>2,99%</t>
        </is>
      </c>
    </row>
    <row r="10">
      <c r="A10" s="5" t="inlineStr">
        <is>
          <t>Branche / Industry</t>
        </is>
      </c>
      <c r="B10" t="inlineStr">
        <is>
          <t>Real Estate</t>
        </is>
      </c>
      <c r="C10" s="5" t="inlineStr">
        <is>
          <t>Kontaktperson / Contact Person</t>
        </is>
      </c>
      <c r="D10" s="5" t="inlineStr"/>
      <c r="E10" t="inlineStr">
        <is>
          <t>Ralf Dibbern</t>
        </is>
      </c>
      <c r="J10" t="inlineStr">
        <is>
          <t>FMR LLC</t>
        </is>
      </c>
      <c r="L10" t="inlineStr">
        <is>
          <t>2,86%</t>
        </is>
      </c>
    </row>
    <row r="11">
      <c r="A11" s="5" t="inlineStr">
        <is>
          <t>Sektor / Sector</t>
        </is>
      </c>
      <c r="B11" t="inlineStr">
        <is>
          <t>Various</t>
        </is>
      </c>
      <c r="J11" t="inlineStr">
        <is>
          <t>SAS Rue la Boétie</t>
        </is>
      </c>
      <c r="L11" t="inlineStr">
        <is>
          <t>5,18%</t>
        </is>
      </c>
    </row>
    <row r="12">
      <c r="A12" s="5" t="inlineStr">
        <is>
          <t>Typ / Genre</t>
        </is>
      </c>
      <c r="B12" t="inlineStr">
        <is>
          <t>Inhaber-Stammaktie</t>
        </is>
      </c>
      <c r="J12" t="inlineStr">
        <is>
          <t>PREDICA</t>
        </is>
      </c>
      <c r="L12" t="inlineStr">
        <is>
          <t>3,03%</t>
        </is>
      </c>
    </row>
    <row r="13">
      <c r="A13" s="5" t="inlineStr">
        <is>
          <t>Adresse / Address</t>
        </is>
      </c>
      <c r="B13" t="inlineStr">
        <is>
          <t>alstria office REIT-AGSteinstraße 7  D-20095 Hamburg</t>
        </is>
      </c>
    </row>
    <row r="14">
      <c r="A14" s="5" t="inlineStr">
        <is>
          <t>Management</t>
        </is>
      </c>
      <c r="B14" t="inlineStr">
        <is>
          <t>Olivier Elamine, Alexander Dexne</t>
        </is>
      </c>
    </row>
    <row r="15">
      <c r="A15" s="5" t="inlineStr">
        <is>
          <t>Aufsichtsrat / Board</t>
        </is>
      </c>
      <c r="B15" t="inlineStr">
        <is>
          <t>Dr. Johannes Conradi, Richard Mully, Dr. Bernhard Düttmann, Stefanie Frensch, Benoît Hérault, Marianne Voigt</t>
        </is>
      </c>
    </row>
    <row r="16">
      <c r="A16" s="5" t="inlineStr">
        <is>
          <t>Beschreibung</t>
        </is>
      </c>
      <c r="B16" t="inlineStr">
        <is>
          <t>Die alstria office REIT-AG (alstria) ist eine Immobiliengesellschaft, die auf die Akquisition, den Besitz und die Verwaltung von Bürogebäuden in Deutschland spezialisiert ist. Die Gesellschaft verfügt über ein diversifiziertes Portfolio aus zahlreichen qualitativ hochwertigen Büroimmobilien an verschiedenen Standorten in ganz Deutschland, z.B. Hamburg, München, Stuttgart, Hannover und Düsseldorf. alstria wurde im Januar 2006 gegründet und im Oktober 2007 in den ersten deutschen REIT umgewandelt. Copyright 2014 FINANCE BASE AG</t>
        </is>
      </c>
    </row>
    <row r="17">
      <c r="A17" s="5" t="inlineStr">
        <is>
          <t>Profile</t>
        </is>
      </c>
      <c r="B17" t="inlineStr">
        <is>
          <t>Alstria office REIT-AG (alstria) is a real estate company which is solely focused on acquiring, owning and managing office real estate in Germany. The company has a diversified portfolio of numerous high-quality office properties in various locations throughout Germany, for example, Hamburg, Munich, Stuttgart, Hanover and Dusseldorf. alstria was founded in January 2006 and was converted into the first German REIT in October of 2007.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187.5</v>
      </c>
      <c r="D20" t="n">
        <v>193.2</v>
      </c>
      <c r="E20" t="n">
        <v>193.7</v>
      </c>
      <c r="F20" t="n">
        <v>202.7</v>
      </c>
      <c r="G20" t="n">
        <v>115.3</v>
      </c>
      <c r="H20" t="n">
        <v>101.8</v>
      </c>
      <c r="I20" t="n">
        <v>104.2</v>
      </c>
      <c r="J20" t="n">
        <v>101.3</v>
      </c>
      <c r="K20" t="n">
        <v>90.8</v>
      </c>
      <c r="L20" t="n">
        <v>89.09999999999999</v>
      </c>
      <c r="M20" t="n">
        <v>102.5</v>
      </c>
      <c r="N20" t="n">
        <v>102.1</v>
      </c>
      <c r="O20" t="n">
        <v>82.59999999999999</v>
      </c>
      <c r="P20" t="n">
        <v>82.59999999999999</v>
      </c>
    </row>
    <row r="21">
      <c r="A21" s="5" t="inlineStr">
        <is>
          <t>Operatives Ergebnis (EBIT)</t>
        </is>
      </c>
      <c r="B21" s="5" t="inlineStr">
        <is>
          <t>EBIT Earning Before Interest &amp; Tax</t>
        </is>
      </c>
      <c r="C21" t="n">
        <v>608</v>
      </c>
      <c r="D21" t="n">
        <v>555.1</v>
      </c>
      <c r="E21" t="n">
        <v>348</v>
      </c>
      <c r="F21" t="n">
        <v>247.1</v>
      </c>
      <c r="G21" t="n">
        <v>-62.5</v>
      </c>
      <c r="H21" t="n">
        <v>87</v>
      </c>
      <c r="I21" t="n">
        <v>85.40000000000001</v>
      </c>
      <c r="J21" t="n">
        <v>78.2</v>
      </c>
      <c r="K21" t="n">
        <v>53</v>
      </c>
      <c r="L21" t="n">
        <v>67</v>
      </c>
      <c r="M21" t="n">
        <v>-3.9</v>
      </c>
      <c r="N21" t="n">
        <v>-2.7</v>
      </c>
      <c r="O21" t="n">
        <v>75.2</v>
      </c>
      <c r="P21" t="n">
        <v>75.2</v>
      </c>
    </row>
    <row r="22">
      <c r="A22" s="5" t="inlineStr">
        <is>
          <t>Finanzergebnis</t>
        </is>
      </c>
      <c r="B22" s="5" t="inlineStr">
        <is>
          <t>Financial Result</t>
        </is>
      </c>
      <c r="C22" t="n">
        <v>-27.6</v>
      </c>
      <c r="D22" t="n">
        <v>-27.1</v>
      </c>
      <c r="E22" t="n">
        <v>-48.9</v>
      </c>
      <c r="F22" t="n">
        <v>-53.4</v>
      </c>
      <c r="G22" t="n">
        <v>-48.1</v>
      </c>
      <c r="H22" t="n">
        <v>-50</v>
      </c>
      <c r="I22" t="n">
        <v>-46.4</v>
      </c>
      <c r="J22" t="n">
        <v>-38.2</v>
      </c>
      <c r="K22" t="n">
        <v>-25.6</v>
      </c>
      <c r="L22" t="n">
        <v>-66.8</v>
      </c>
      <c r="M22" t="n">
        <v>-75.59999999999999</v>
      </c>
      <c r="N22" t="n">
        <v>-53.2</v>
      </c>
      <c r="O22" t="n">
        <v>-27.1</v>
      </c>
      <c r="P22" t="n">
        <v>-27.1</v>
      </c>
    </row>
    <row r="23">
      <c r="A23" s="5" t="inlineStr">
        <is>
          <t>Ergebnis vor Steuer (EBT)</t>
        </is>
      </c>
      <c r="B23" s="5" t="inlineStr">
        <is>
          <t>EBT Earning Before Tax</t>
        </is>
      </c>
      <c r="C23" t="n">
        <v>580.4</v>
      </c>
      <c r="D23" t="n">
        <v>528</v>
      </c>
      <c r="E23" t="n">
        <v>299.1</v>
      </c>
      <c r="F23" t="n">
        <v>193.7</v>
      </c>
      <c r="G23" t="n">
        <v>-110.6</v>
      </c>
      <c r="H23" t="n">
        <v>37</v>
      </c>
      <c r="I23" t="n">
        <v>39</v>
      </c>
      <c r="J23" t="n">
        <v>40</v>
      </c>
      <c r="K23" t="n">
        <v>27.4</v>
      </c>
      <c r="L23" t="n">
        <v>0.2</v>
      </c>
      <c r="M23" t="n">
        <v>-79.5</v>
      </c>
      <c r="N23" t="n">
        <v>-55.9</v>
      </c>
      <c r="O23" t="n">
        <v>48.1</v>
      </c>
      <c r="P23" t="n">
        <v>48.1</v>
      </c>
    </row>
    <row r="24">
      <c r="A24" s="5" t="inlineStr">
        <is>
          <t>Steuern auf Einkommen und Ertrag</t>
        </is>
      </c>
      <c r="B24" s="5" t="inlineStr">
        <is>
          <t>Taxes on income and earnings</t>
        </is>
      </c>
      <c r="C24" t="n">
        <v>-0.9</v>
      </c>
      <c r="D24" t="n">
        <v>0.5</v>
      </c>
      <c r="E24" t="n">
        <v>2.1</v>
      </c>
      <c r="F24" t="n">
        <v>11.3</v>
      </c>
      <c r="G24" t="n">
        <v>0.8</v>
      </c>
      <c r="H24" t="n">
        <v>0.02</v>
      </c>
      <c r="I24" t="n">
        <v>0.04</v>
      </c>
      <c r="J24" t="inlineStr">
        <is>
          <t>-</t>
        </is>
      </c>
      <c r="K24" t="inlineStr">
        <is>
          <t>-</t>
        </is>
      </c>
      <c r="L24" t="inlineStr">
        <is>
          <t>-</t>
        </is>
      </c>
      <c r="M24" t="n">
        <v>0.1</v>
      </c>
      <c r="N24" t="n">
        <v>0.1</v>
      </c>
      <c r="O24" t="n">
        <v>-4.7</v>
      </c>
      <c r="P24" t="n">
        <v>-4.7</v>
      </c>
    </row>
    <row r="25">
      <c r="A25" s="5" t="inlineStr">
        <is>
          <t>Ergebnis nach Steuer</t>
        </is>
      </c>
      <c r="B25" s="5" t="inlineStr">
        <is>
          <t>Earnings after tax</t>
        </is>
      </c>
      <c r="C25" t="n">
        <v>581.2</v>
      </c>
      <c r="D25" t="n">
        <v>527.4</v>
      </c>
      <c r="E25" t="n">
        <v>297</v>
      </c>
      <c r="F25" t="n">
        <v>182.4</v>
      </c>
      <c r="G25" t="n">
        <v>-111.4</v>
      </c>
      <c r="H25" t="n">
        <v>37</v>
      </c>
      <c r="I25" t="n">
        <v>38.9</v>
      </c>
      <c r="J25" t="n">
        <v>39.9</v>
      </c>
      <c r="K25" t="n">
        <v>27.4</v>
      </c>
      <c r="L25" t="n">
        <v>0.2</v>
      </c>
      <c r="M25" t="n">
        <v>-79.7</v>
      </c>
      <c r="N25" t="n">
        <v>-56</v>
      </c>
      <c r="O25" t="n">
        <v>52.8</v>
      </c>
      <c r="P25" t="n">
        <v>52.8</v>
      </c>
    </row>
    <row r="26">
      <c r="A26" s="5" t="inlineStr">
        <is>
          <t>Minderheitenanteil</t>
        </is>
      </c>
      <c r="B26" s="5" t="inlineStr">
        <is>
          <t>Minority Share</t>
        </is>
      </c>
      <c r="C26" t="inlineStr">
        <is>
          <t>-</t>
        </is>
      </c>
      <c r="D26" t="inlineStr">
        <is>
          <t>-</t>
        </is>
      </c>
      <c r="E26" t="inlineStr">
        <is>
          <t>-</t>
        </is>
      </c>
      <c r="F26" t="n">
        <v>-5.5</v>
      </c>
      <c r="G26" t="inlineStr">
        <is>
          <t>-</t>
        </is>
      </c>
      <c r="H26" t="inlineStr">
        <is>
          <t>-</t>
        </is>
      </c>
      <c r="I26" t="inlineStr">
        <is>
          <t>-</t>
        </is>
      </c>
      <c r="J26" t="inlineStr">
        <is>
          <t>-</t>
        </is>
      </c>
      <c r="K26" t="inlineStr">
        <is>
          <t>-</t>
        </is>
      </c>
      <c r="L26" t="inlineStr">
        <is>
          <t>-</t>
        </is>
      </c>
      <c r="M26" t="inlineStr">
        <is>
          <t>-</t>
        </is>
      </c>
      <c r="N26" t="inlineStr">
        <is>
          <t>-</t>
        </is>
      </c>
      <c r="O26" t="inlineStr">
        <is>
          <t>-</t>
        </is>
      </c>
      <c r="P26" t="inlineStr">
        <is>
          <t>-</t>
        </is>
      </c>
    </row>
    <row r="27">
      <c r="A27" s="5" t="inlineStr">
        <is>
          <t>Jahresüberschuss/-fehlbetrag</t>
        </is>
      </c>
      <c r="B27" s="5" t="inlineStr">
        <is>
          <t>Net Profit</t>
        </is>
      </c>
      <c r="C27" t="n">
        <v>581.2</v>
      </c>
      <c r="D27" t="n">
        <v>527.4</v>
      </c>
      <c r="E27" t="n">
        <v>297</v>
      </c>
      <c r="F27" t="n">
        <v>176.9</v>
      </c>
      <c r="G27" t="n">
        <v>-111.4</v>
      </c>
      <c r="H27" t="n">
        <v>37</v>
      </c>
      <c r="I27" t="n">
        <v>38.9</v>
      </c>
      <c r="J27" t="n">
        <v>39.9</v>
      </c>
      <c r="K27" t="n">
        <v>27.4</v>
      </c>
      <c r="L27" t="n">
        <v>0.2</v>
      </c>
      <c r="M27" t="n">
        <v>-79.7</v>
      </c>
      <c r="N27" t="n">
        <v>-56</v>
      </c>
      <c r="O27" t="n">
        <v>52.8</v>
      </c>
      <c r="P27" t="n">
        <v>52.8</v>
      </c>
    </row>
    <row r="28">
      <c r="A28" s="5" t="inlineStr">
        <is>
          <t>Summe Umlaufvermögen</t>
        </is>
      </c>
      <c r="B28" s="5" t="inlineStr">
        <is>
          <t>Current Assets</t>
        </is>
      </c>
      <c r="C28" t="n">
        <v>531.3</v>
      </c>
      <c r="D28" t="n">
        <v>177.7</v>
      </c>
      <c r="E28" t="n">
        <v>184.2</v>
      </c>
      <c r="F28" t="n">
        <v>311.1</v>
      </c>
      <c r="G28" t="n">
        <v>552</v>
      </c>
      <c r="H28" t="n">
        <v>76.90000000000001</v>
      </c>
      <c r="I28" t="n">
        <v>94.2</v>
      </c>
      <c r="J28" t="n">
        <v>139.5</v>
      </c>
      <c r="K28" t="n">
        <v>107.4</v>
      </c>
      <c r="L28" t="n">
        <v>153.2</v>
      </c>
      <c r="M28" t="n">
        <v>325.1</v>
      </c>
      <c r="N28" t="n">
        <v>64</v>
      </c>
      <c r="O28" t="n">
        <v>139.9</v>
      </c>
      <c r="P28" t="n">
        <v>139.9</v>
      </c>
    </row>
    <row r="29">
      <c r="A29" s="5" t="inlineStr">
        <is>
          <t>Summe Anlagevermögen</t>
        </is>
      </c>
      <c r="B29" s="5" t="inlineStr">
        <is>
          <t>Fixed Assets</t>
        </is>
      </c>
      <c r="C29" t="n">
        <v>4498</v>
      </c>
      <c r="D29" t="n">
        <v>4004</v>
      </c>
      <c r="E29" t="n">
        <v>3400</v>
      </c>
      <c r="F29" t="n">
        <v>3072</v>
      </c>
      <c r="G29" t="n">
        <v>3299</v>
      </c>
      <c r="H29" t="n">
        <v>1692</v>
      </c>
      <c r="I29" t="n">
        <v>1692</v>
      </c>
      <c r="J29" t="n">
        <v>1647</v>
      </c>
      <c r="K29" t="n">
        <v>1579</v>
      </c>
      <c r="L29" t="n">
        <v>1389</v>
      </c>
      <c r="M29" t="n">
        <v>1441</v>
      </c>
      <c r="N29" t="n">
        <v>1810</v>
      </c>
      <c r="O29" t="n">
        <v>1696</v>
      </c>
      <c r="P29" t="n">
        <v>1696</v>
      </c>
    </row>
    <row r="30">
      <c r="A30" s="5" t="inlineStr">
        <is>
          <t>Summe Aktiva</t>
        </is>
      </c>
      <c r="B30" s="5" t="inlineStr">
        <is>
          <t>Total Assets</t>
        </is>
      </c>
      <c r="C30" t="n">
        <v>5029</v>
      </c>
      <c r="D30" t="n">
        <v>4181</v>
      </c>
      <c r="E30" t="n">
        <v>3584</v>
      </c>
      <c r="F30" t="n">
        <v>3383</v>
      </c>
      <c r="G30" t="n">
        <v>3851</v>
      </c>
      <c r="H30" t="n">
        <v>1769</v>
      </c>
      <c r="I30" t="n">
        <v>1786</v>
      </c>
      <c r="J30" t="n">
        <v>1787</v>
      </c>
      <c r="K30" t="n">
        <v>1687</v>
      </c>
      <c r="L30" t="n">
        <v>1542</v>
      </c>
      <c r="M30" t="n">
        <v>1766</v>
      </c>
      <c r="N30" t="n">
        <v>1874</v>
      </c>
      <c r="O30" t="n">
        <v>1836</v>
      </c>
      <c r="P30" t="n">
        <v>1836</v>
      </c>
    </row>
    <row r="31">
      <c r="A31" s="5" t="inlineStr">
        <is>
          <t>Summe kurzfristiges Fremdkapital</t>
        </is>
      </c>
      <c r="B31" s="5" t="inlineStr">
        <is>
          <t>Short-Term Debt</t>
        </is>
      </c>
      <c r="C31" t="n">
        <v>109.4</v>
      </c>
      <c r="D31" t="n">
        <v>90.8</v>
      </c>
      <c r="E31" t="n">
        <v>187.7</v>
      </c>
      <c r="F31" t="n">
        <v>105</v>
      </c>
      <c r="G31" t="n">
        <v>448.9</v>
      </c>
      <c r="H31" t="n">
        <v>29.5</v>
      </c>
      <c r="I31" t="n">
        <v>88.8</v>
      </c>
      <c r="J31" t="n">
        <v>28.1</v>
      </c>
      <c r="K31" t="n">
        <v>21.3</v>
      </c>
      <c r="L31" t="n">
        <v>39.2</v>
      </c>
      <c r="M31" t="n">
        <v>133.9</v>
      </c>
      <c r="N31" t="n">
        <v>28.3</v>
      </c>
      <c r="O31" t="n">
        <v>37.2</v>
      </c>
      <c r="P31" t="n">
        <v>37.2</v>
      </c>
    </row>
    <row r="32">
      <c r="A32" s="5" t="inlineStr">
        <is>
          <t>Summe langfristiges Fremdkapital</t>
        </is>
      </c>
      <c r="B32" s="5" t="inlineStr">
        <is>
          <t>Long-Term Debt</t>
        </is>
      </c>
      <c r="C32" t="n">
        <v>1744</v>
      </c>
      <c r="D32" t="n">
        <v>1406</v>
      </c>
      <c r="E32" t="n">
        <v>1442</v>
      </c>
      <c r="F32" t="n">
        <v>1549</v>
      </c>
      <c r="G32" t="n">
        <v>1744</v>
      </c>
      <c r="H32" t="n">
        <v>893.2</v>
      </c>
      <c r="I32" t="n">
        <v>852.7</v>
      </c>
      <c r="J32" t="n">
        <v>929.5</v>
      </c>
      <c r="K32" t="n">
        <v>897.1</v>
      </c>
      <c r="L32" t="n">
        <v>810.8</v>
      </c>
      <c r="M32" t="n">
        <v>998</v>
      </c>
      <c r="N32" t="n">
        <v>1116</v>
      </c>
      <c r="O32" t="n">
        <v>927.5</v>
      </c>
      <c r="P32" t="n">
        <v>927.5</v>
      </c>
    </row>
    <row r="33">
      <c r="A33" s="5" t="inlineStr">
        <is>
          <t>Summe Fremdkapital</t>
        </is>
      </c>
      <c r="B33" s="5" t="inlineStr">
        <is>
          <t>Total Liabilities</t>
        </is>
      </c>
      <c r="C33" t="n">
        <v>1854</v>
      </c>
      <c r="D33" t="n">
        <v>1497</v>
      </c>
      <c r="E33" t="n">
        <v>1629</v>
      </c>
      <c r="F33" t="n">
        <v>1654</v>
      </c>
      <c r="G33" t="n">
        <v>2193</v>
      </c>
      <c r="H33" t="n">
        <v>922.7</v>
      </c>
      <c r="I33" t="n">
        <v>941.6</v>
      </c>
      <c r="J33" t="n">
        <v>957.6</v>
      </c>
      <c r="K33" t="n">
        <v>918.4</v>
      </c>
      <c r="L33" t="n">
        <v>849.9</v>
      </c>
      <c r="M33" t="n">
        <v>1132</v>
      </c>
      <c r="N33" t="n">
        <v>1144</v>
      </c>
      <c r="O33" t="n">
        <v>964.6</v>
      </c>
      <c r="P33" t="n">
        <v>964.6</v>
      </c>
    </row>
    <row r="34">
      <c r="A34" s="5" t="inlineStr">
        <is>
          <t>Minderheitenanteil</t>
        </is>
      </c>
      <c r="B34" s="5" t="inlineStr">
        <is>
          <t>Minority Share</t>
        </is>
      </c>
      <c r="C34" t="inlineStr">
        <is>
          <t>-</t>
        </is>
      </c>
      <c r="D34" t="inlineStr">
        <is>
          <t>-</t>
        </is>
      </c>
      <c r="E34" t="inlineStr">
        <is>
          <t>-</t>
        </is>
      </c>
      <c r="F34" t="inlineStr">
        <is>
          <t>-</t>
        </is>
      </c>
      <c r="G34" t="n">
        <v>38.3</v>
      </c>
      <c r="H34" t="inlineStr">
        <is>
          <t>-</t>
        </is>
      </c>
      <c r="I34" t="inlineStr">
        <is>
          <t>-</t>
        </is>
      </c>
      <c r="J34" t="inlineStr">
        <is>
          <t>-</t>
        </is>
      </c>
      <c r="K34" t="inlineStr">
        <is>
          <t>-</t>
        </is>
      </c>
      <c r="L34" t="inlineStr">
        <is>
          <t>-</t>
        </is>
      </c>
      <c r="M34" t="inlineStr">
        <is>
          <t>-</t>
        </is>
      </c>
      <c r="N34" t="inlineStr">
        <is>
          <t>-</t>
        </is>
      </c>
      <c r="O34" t="inlineStr">
        <is>
          <t>-</t>
        </is>
      </c>
      <c r="P34" t="inlineStr">
        <is>
          <t>-</t>
        </is>
      </c>
    </row>
    <row r="35">
      <c r="A35" s="5" t="inlineStr">
        <is>
          <t>Summe Eigenkapital</t>
        </is>
      </c>
      <c r="B35" s="5" t="inlineStr">
        <is>
          <t>Equity</t>
        </is>
      </c>
      <c r="C35" t="n">
        <v>3176</v>
      </c>
      <c r="D35" t="n">
        <v>2684</v>
      </c>
      <c r="E35" t="n">
        <v>1955</v>
      </c>
      <c r="F35" t="n">
        <v>1728</v>
      </c>
      <c r="G35" t="n">
        <v>1619</v>
      </c>
      <c r="H35" t="inlineStr">
        <is>
          <t>-</t>
        </is>
      </c>
      <c r="I35" t="inlineStr">
        <is>
          <t>-</t>
        </is>
      </c>
      <c r="J35" t="inlineStr">
        <is>
          <t>-</t>
        </is>
      </c>
      <c r="K35" t="inlineStr">
        <is>
          <t>-</t>
        </is>
      </c>
      <c r="L35" t="inlineStr">
        <is>
          <t>-</t>
        </is>
      </c>
      <c r="M35" t="inlineStr">
        <is>
          <t>-</t>
        </is>
      </c>
      <c r="N35" t="inlineStr">
        <is>
          <t>-</t>
        </is>
      </c>
      <c r="O35" t="inlineStr">
        <is>
          <t>-</t>
        </is>
      </c>
      <c r="P35" t="inlineStr">
        <is>
          <t>-</t>
        </is>
      </c>
    </row>
    <row r="36">
      <c r="A36" s="5" t="inlineStr">
        <is>
          <t>Summe Passiva</t>
        </is>
      </c>
      <c r="B36" s="5" t="inlineStr">
        <is>
          <t>Liabilities &amp; Shareholder Equity</t>
        </is>
      </c>
      <c r="C36" t="n">
        <v>5029</v>
      </c>
      <c r="D36" t="n">
        <v>4181</v>
      </c>
      <c r="E36" t="n">
        <v>3584</v>
      </c>
      <c r="F36" t="n">
        <v>3383</v>
      </c>
      <c r="G36" t="n">
        <v>3851</v>
      </c>
      <c r="H36" t="n">
        <v>1769</v>
      </c>
      <c r="I36" t="n">
        <v>1786</v>
      </c>
      <c r="J36" t="n">
        <v>1787</v>
      </c>
      <c r="K36" t="n">
        <v>1687</v>
      </c>
      <c r="L36" t="n">
        <v>1542</v>
      </c>
      <c r="M36" t="n">
        <v>1766</v>
      </c>
      <c r="N36" t="n">
        <v>1874</v>
      </c>
      <c r="O36" t="n">
        <v>1836</v>
      </c>
      <c r="P36" t="n">
        <v>1836</v>
      </c>
    </row>
    <row r="37">
      <c r="A37" s="5" t="inlineStr">
        <is>
          <t>Mio.Aktien im Umlauf</t>
        </is>
      </c>
      <c r="B37" s="5" t="inlineStr">
        <is>
          <t>Million shares outstanding</t>
        </is>
      </c>
      <c r="C37" t="n">
        <v>177.59</v>
      </c>
      <c r="D37" t="n">
        <v>177.42</v>
      </c>
      <c r="E37" t="n">
        <v>153.96</v>
      </c>
      <c r="F37" t="n">
        <v>153.23</v>
      </c>
      <c r="G37" t="n">
        <v>152.16</v>
      </c>
      <c r="H37" t="n">
        <v>79.02</v>
      </c>
      <c r="I37" t="n">
        <v>78.93000000000001</v>
      </c>
      <c r="J37" t="n">
        <v>78.90000000000001</v>
      </c>
      <c r="K37" t="n">
        <v>71.7</v>
      </c>
      <c r="L37" t="n">
        <v>61.6</v>
      </c>
      <c r="M37" t="n">
        <v>56</v>
      </c>
      <c r="N37" t="n">
        <v>56</v>
      </c>
      <c r="O37" t="n">
        <v>56</v>
      </c>
      <c r="P37" t="n">
        <v>56</v>
      </c>
    </row>
    <row r="38">
      <c r="A38" s="5" t="inlineStr">
        <is>
          <t>Gezeichnetes Kapital (in Mio.)</t>
        </is>
      </c>
      <c r="B38" s="5" t="inlineStr">
        <is>
          <t>Subscribed Capital in M</t>
        </is>
      </c>
      <c r="C38" t="n">
        <v>177.59</v>
      </c>
      <c r="D38" t="n">
        <v>177.42</v>
      </c>
      <c r="E38" t="n">
        <v>153.96</v>
      </c>
      <c r="F38" t="n">
        <v>153.23</v>
      </c>
      <c r="G38" t="n">
        <v>152.16</v>
      </c>
      <c r="H38" t="n">
        <v>79.02</v>
      </c>
      <c r="I38" t="n">
        <v>78.93000000000001</v>
      </c>
      <c r="J38" t="n">
        <v>78.90000000000001</v>
      </c>
      <c r="K38" t="n">
        <v>71.59999999999999</v>
      </c>
      <c r="L38" t="n">
        <v>61.6</v>
      </c>
      <c r="M38" t="n">
        <v>56</v>
      </c>
      <c r="N38" t="n">
        <v>56</v>
      </c>
      <c r="O38" t="n">
        <v>56</v>
      </c>
      <c r="P38" t="n">
        <v>56</v>
      </c>
    </row>
    <row r="39">
      <c r="A39" s="5" t="inlineStr">
        <is>
          <t>Ergebnis je Aktie (brutto)</t>
        </is>
      </c>
      <c r="B39" s="5" t="inlineStr">
        <is>
          <t>Earnings per share</t>
        </is>
      </c>
      <c r="C39" t="n">
        <v>3.27</v>
      </c>
      <c r="D39" t="n">
        <v>2.98</v>
      </c>
      <c r="E39" t="n">
        <v>1.94</v>
      </c>
      <c r="F39" t="n">
        <v>1.26</v>
      </c>
      <c r="G39" t="n">
        <v>-0.73</v>
      </c>
      <c r="H39" t="n">
        <v>0.47</v>
      </c>
      <c r="I39" t="n">
        <v>0.49</v>
      </c>
      <c r="J39" t="n">
        <v>0.51</v>
      </c>
      <c r="K39" t="n">
        <v>0.38</v>
      </c>
      <c r="L39" t="inlineStr">
        <is>
          <t>-</t>
        </is>
      </c>
      <c r="M39" t="n">
        <v>-1.42</v>
      </c>
      <c r="N39" t="n">
        <v>-1</v>
      </c>
      <c r="O39" t="n">
        <v>0.86</v>
      </c>
      <c r="P39" t="n">
        <v>0.86</v>
      </c>
    </row>
    <row r="40">
      <c r="A40" s="5" t="inlineStr">
        <is>
          <t>Ergebnis je Aktie (unverwässert)</t>
        </is>
      </c>
      <c r="B40" s="5" t="inlineStr">
        <is>
          <t>Basic Earnings per share</t>
        </is>
      </c>
      <c r="C40" t="n">
        <v>3.27</v>
      </c>
      <c r="D40" t="n">
        <v>3.02</v>
      </c>
      <c r="E40" t="n">
        <v>1.94</v>
      </c>
      <c r="F40" t="n">
        <v>1.16</v>
      </c>
      <c r="G40" t="n">
        <v>-1.15</v>
      </c>
      <c r="H40" t="n">
        <v>0.47</v>
      </c>
      <c r="I40" t="n">
        <v>0.49</v>
      </c>
      <c r="J40" t="n">
        <v>0.51</v>
      </c>
      <c r="K40" t="n">
        <v>0.4</v>
      </c>
      <c r="L40" t="inlineStr">
        <is>
          <t>-</t>
        </is>
      </c>
      <c r="M40" t="n">
        <v>-1.42</v>
      </c>
      <c r="N40" t="n">
        <v>-1.02</v>
      </c>
      <c r="O40" t="n">
        <v>1.15</v>
      </c>
      <c r="P40" t="n">
        <v>1.15</v>
      </c>
    </row>
    <row r="41">
      <c r="A41" s="5" t="inlineStr">
        <is>
          <t>Ergebnis je Aktie (verwässert)</t>
        </is>
      </c>
      <c r="B41" s="5" t="inlineStr">
        <is>
          <t>Diluted Earnings per share</t>
        </is>
      </c>
      <c r="C41" t="n">
        <v>3.27</v>
      </c>
      <c r="D41" t="n">
        <v>3</v>
      </c>
      <c r="E41" t="n">
        <v>1.85</v>
      </c>
      <c r="F41" t="n">
        <v>1.11</v>
      </c>
      <c r="G41" t="n">
        <v>-1.04</v>
      </c>
      <c r="H41" t="n">
        <v>0.45</v>
      </c>
      <c r="I41" t="n">
        <v>0.46</v>
      </c>
      <c r="J41" t="n">
        <v>0.51</v>
      </c>
      <c r="K41" t="n">
        <v>0.4</v>
      </c>
      <c r="L41" t="inlineStr">
        <is>
          <t>-</t>
        </is>
      </c>
      <c r="M41" t="n">
        <v>-1.42</v>
      </c>
      <c r="N41" t="n">
        <v>-1.02</v>
      </c>
      <c r="O41" t="n">
        <v>1.15</v>
      </c>
      <c r="P41" t="n">
        <v>1.15</v>
      </c>
    </row>
    <row r="42">
      <c r="A42" s="5" t="inlineStr">
        <is>
          <t>Dividende je Aktie</t>
        </is>
      </c>
      <c r="B42" s="5" t="inlineStr">
        <is>
          <t>Dividend per share</t>
        </is>
      </c>
      <c r="C42" t="inlineStr">
        <is>
          <t>-</t>
        </is>
      </c>
      <c r="D42" t="n">
        <v>0.52</v>
      </c>
      <c r="E42" t="n">
        <v>0.52</v>
      </c>
      <c r="F42" t="n">
        <v>0.52</v>
      </c>
      <c r="G42" t="n">
        <v>0.5</v>
      </c>
      <c r="H42" t="n">
        <v>0.5</v>
      </c>
      <c r="I42" t="n">
        <v>0.5</v>
      </c>
      <c r="J42" t="n">
        <v>0.5</v>
      </c>
      <c r="K42" t="n">
        <v>0.44</v>
      </c>
      <c r="L42" t="n">
        <v>0.44</v>
      </c>
      <c r="M42" t="n">
        <v>0.5</v>
      </c>
      <c r="N42" t="n">
        <v>0.52</v>
      </c>
      <c r="O42" t="n">
        <v>0.52</v>
      </c>
      <c r="P42" t="n">
        <v>0.52</v>
      </c>
    </row>
    <row r="43">
      <c r="A43" s="5" t="inlineStr">
        <is>
          <t>Dividendenausschüttung in Mio</t>
        </is>
      </c>
      <c r="B43" s="5" t="inlineStr">
        <is>
          <t>Dividend Payment in M</t>
        </is>
      </c>
      <c r="C43" t="inlineStr">
        <is>
          <t>-</t>
        </is>
      </c>
      <c r="D43" t="n">
        <v>92.3</v>
      </c>
      <c r="E43" t="n">
        <v>80.09999999999999</v>
      </c>
      <c r="F43" t="n">
        <v>79.68000000000001</v>
      </c>
      <c r="G43" t="n">
        <v>76.56</v>
      </c>
      <c r="H43" t="n">
        <v>43.47</v>
      </c>
      <c r="I43" t="n">
        <v>39.47</v>
      </c>
      <c r="J43" t="n">
        <v>39.47</v>
      </c>
      <c r="K43" t="n">
        <v>34.71</v>
      </c>
      <c r="L43" t="n">
        <v>31.5</v>
      </c>
      <c r="M43" t="n">
        <v>28</v>
      </c>
      <c r="N43" t="n">
        <v>28.42</v>
      </c>
      <c r="O43" t="n">
        <v>28.4</v>
      </c>
      <c r="P43" t="n">
        <v>28.4</v>
      </c>
    </row>
    <row r="44">
      <c r="A44" s="5" t="inlineStr">
        <is>
          <t>Umsatz</t>
        </is>
      </c>
      <c r="B44" s="5" t="inlineStr">
        <is>
          <t>Revenue</t>
        </is>
      </c>
      <c r="C44" t="n">
        <v>1.06</v>
      </c>
      <c r="D44" t="n">
        <v>1.09</v>
      </c>
      <c r="E44" t="n">
        <v>1.26</v>
      </c>
      <c r="F44" t="n">
        <v>1.32</v>
      </c>
      <c r="G44" t="n">
        <v>0.76</v>
      </c>
      <c r="H44" t="n">
        <v>1.29</v>
      </c>
      <c r="I44" t="n">
        <v>1.32</v>
      </c>
      <c r="J44" t="n">
        <v>1.28</v>
      </c>
      <c r="K44" t="n">
        <v>1.27</v>
      </c>
      <c r="L44" t="n">
        <v>1.45</v>
      </c>
      <c r="M44" t="n">
        <v>1.83</v>
      </c>
      <c r="N44" t="n">
        <v>1.82</v>
      </c>
      <c r="O44" t="n">
        <v>1.48</v>
      </c>
      <c r="P44" t="n">
        <v>1.48</v>
      </c>
    </row>
    <row r="45">
      <c r="A45" s="5" t="inlineStr">
        <is>
          <t>Buchwert je Aktie</t>
        </is>
      </c>
      <c r="B45" s="5" t="inlineStr">
        <is>
          <t>Book value per share</t>
        </is>
      </c>
      <c r="C45" t="n">
        <v>17.88</v>
      </c>
      <c r="D45" t="n">
        <v>15.13</v>
      </c>
      <c r="E45" t="n">
        <v>12.7</v>
      </c>
      <c r="F45" t="n">
        <v>11.28</v>
      </c>
      <c r="G45" t="n">
        <v>10.89</v>
      </c>
      <c r="H45" t="n">
        <v>10.71</v>
      </c>
      <c r="I45" t="n">
        <v>10.69</v>
      </c>
      <c r="J45" t="n">
        <v>10.51</v>
      </c>
      <c r="K45" t="n">
        <v>10.71</v>
      </c>
      <c r="L45" t="n">
        <v>11.24</v>
      </c>
      <c r="M45" t="n">
        <v>11.33</v>
      </c>
      <c r="N45" t="n">
        <v>13.03</v>
      </c>
      <c r="O45" t="n">
        <v>15.55</v>
      </c>
      <c r="P45" t="n">
        <v>15.55</v>
      </c>
    </row>
    <row r="46">
      <c r="A46" s="5" t="inlineStr">
        <is>
          <t>Cashflow je Aktie</t>
        </is>
      </c>
      <c r="B46" s="5" t="inlineStr">
        <is>
          <t>Cashflow per share</t>
        </is>
      </c>
      <c r="C46" t="n">
        <v>0.6899999999999999</v>
      </c>
      <c r="D46" t="n">
        <v>0.67</v>
      </c>
      <c r="E46" t="n">
        <v>0.79</v>
      </c>
      <c r="F46" t="n">
        <v>0.79</v>
      </c>
      <c r="G46" t="n">
        <v>0.3</v>
      </c>
      <c r="H46" t="n">
        <v>0.67</v>
      </c>
      <c r="I46" t="n">
        <v>0.63</v>
      </c>
      <c r="J46" t="n">
        <v>0.58</v>
      </c>
      <c r="K46" t="n">
        <v>0.54</v>
      </c>
      <c r="L46" t="n">
        <v>0.48</v>
      </c>
      <c r="M46" t="n">
        <v>0.59</v>
      </c>
      <c r="N46" t="n">
        <v>0.73</v>
      </c>
      <c r="O46" t="n">
        <v>0.23</v>
      </c>
      <c r="P46" t="n">
        <v>0.23</v>
      </c>
    </row>
    <row r="47">
      <c r="A47" s="5" t="inlineStr">
        <is>
          <t>Bilanzsumme je Aktie</t>
        </is>
      </c>
      <c r="B47" s="5" t="inlineStr">
        <is>
          <t>Total assets per share</t>
        </is>
      </c>
      <c r="C47" t="n">
        <v>28.32</v>
      </c>
      <c r="D47" t="n">
        <v>23.57</v>
      </c>
      <c r="E47" t="n">
        <v>23.28</v>
      </c>
      <c r="F47" t="n">
        <v>22.08</v>
      </c>
      <c r="G47" t="n">
        <v>25.31</v>
      </c>
      <c r="H47" t="n">
        <v>22.39</v>
      </c>
      <c r="I47" t="n">
        <v>22.62</v>
      </c>
      <c r="J47" t="n">
        <v>22.65</v>
      </c>
      <c r="K47" t="n">
        <v>23.52</v>
      </c>
      <c r="L47" t="n">
        <v>25.04</v>
      </c>
      <c r="M47" t="n">
        <v>31.54</v>
      </c>
      <c r="N47" t="n">
        <v>33.46</v>
      </c>
      <c r="O47" t="n">
        <v>32.78</v>
      </c>
      <c r="P47" t="n">
        <v>32.78</v>
      </c>
    </row>
    <row r="48">
      <c r="A48" s="5" t="inlineStr">
        <is>
          <t>Personal am Ende des Jahres</t>
        </is>
      </c>
      <c r="B48" s="5" t="inlineStr">
        <is>
          <t>Staff at the end of year</t>
        </is>
      </c>
      <c r="C48" t="n">
        <v>156</v>
      </c>
      <c r="D48" t="n">
        <v>139</v>
      </c>
      <c r="E48" t="n">
        <v>118</v>
      </c>
      <c r="F48" t="n">
        <v>105</v>
      </c>
      <c r="G48" t="n">
        <v>93</v>
      </c>
      <c r="H48" t="n">
        <v>63</v>
      </c>
      <c r="I48" t="n">
        <v>63</v>
      </c>
      <c r="J48" t="n">
        <v>59</v>
      </c>
      <c r="K48" t="n">
        <v>50</v>
      </c>
      <c r="L48" t="n">
        <v>39</v>
      </c>
      <c r="M48" t="n">
        <v>32</v>
      </c>
      <c r="N48" t="n">
        <v>28</v>
      </c>
      <c r="O48" t="n">
        <v>15</v>
      </c>
      <c r="P48" t="n">
        <v>15</v>
      </c>
    </row>
    <row r="49">
      <c r="A49" s="5" t="inlineStr">
        <is>
          <t>Personalaufwand in Mio. EUR</t>
        </is>
      </c>
      <c r="B49" s="5" t="inlineStr">
        <is>
          <t>Personnel expenses in M</t>
        </is>
      </c>
      <c r="C49" t="n">
        <v>18.4</v>
      </c>
      <c r="D49" t="n">
        <v>15.9</v>
      </c>
      <c r="E49" t="n">
        <v>13.8</v>
      </c>
      <c r="F49" t="n">
        <v>12.7</v>
      </c>
      <c r="G49" t="n">
        <v>12.1</v>
      </c>
      <c r="H49" t="n">
        <v>7.8</v>
      </c>
      <c r="I49" t="n">
        <v>7.8</v>
      </c>
      <c r="J49" t="n">
        <v>6.8</v>
      </c>
      <c r="K49" t="n">
        <v>6.3</v>
      </c>
      <c r="L49" t="n">
        <v>5.6</v>
      </c>
      <c r="M49" t="n">
        <v>5</v>
      </c>
      <c r="N49" t="n">
        <v>4.7</v>
      </c>
      <c r="O49" t="n">
        <v>3.5</v>
      </c>
      <c r="P49" t="n">
        <v>3.5</v>
      </c>
    </row>
    <row r="50">
      <c r="A50" s="5" t="inlineStr">
        <is>
          <t>Aufwand je Mitarbeiter in EUR</t>
        </is>
      </c>
      <c r="B50" s="5" t="inlineStr">
        <is>
          <t>Effort per employee</t>
        </is>
      </c>
      <c r="C50" t="n">
        <v>117949</v>
      </c>
      <c r="D50" t="n">
        <v>114388</v>
      </c>
      <c r="E50" t="n">
        <v>116949</v>
      </c>
      <c r="F50" t="n">
        <v>120952</v>
      </c>
      <c r="G50" t="n">
        <v>130108</v>
      </c>
      <c r="H50" t="n">
        <v>123810</v>
      </c>
      <c r="I50" t="n">
        <v>123810</v>
      </c>
      <c r="J50" t="n">
        <v>115254</v>
      </c>
      <c r="K50" t="n">
        <v>126000</v>
      </c>
      <c r="L50" t="n">
        <v>143590</v>
      </c>
      <c r="M50" t="n">
        <v>156250</v>
      </c>
      <c r="N50" t="n">
        <v>167857</v>
      </c>
      <c r="O50" t="n">
        <v>233333</v>
      </c>
      <c r="P50" t="n">
        <v>233333</v>
      </c>
    </row>
    <row r="51">
      <c r="A51" s="5" t="inlineStr">
        <is>
          <t>Umsatz je Aktie</t>
        </is>
      </c>
      <c r="B51" s="5" t="inlineStr">
        <is>
          <t>Revenue per share</t>
        </is>
      </c>
      <c r="C51" t="n">
        <v>1200000</v>
      </c>
      <c r="D51" t="n">
        <v>1390000</v>
      </c>
      <c r="E51" t="n">
        <v>1640000</v>
      </c>
      <c r="F51" t="n">
        <v>1930000</v>
      </c>
      <c r="G51" t="n">
        <v>1240000</v>
      </c>
      <c r="H51" t="n">
        <v>1620000</v>
      </c>
      <c r="I51" t="n">
        <v>1650000</v>
      </c>
      <c r="J51" t="n">
        <v>1720000</v>
      </c>
      <c r="K51" t="n">
        <v>1820000</v>
      </c>
      <c r="L51" t="n">
        <v>2280000</v>
      </c>
      <c r="M51" t="n">
        <v>3200000</v>
      </c>
      <c r="N51" t="n">
        <v>3640000</v>
      </c>
      <c r="O51" t="n">
        <v>5510000</v>
      </c>
      <c r="P51" t="n">
        <v>5510000</v>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row>
    <row r="53">
      <c r="A53" s="5" t="inlineStr">
        <is>
          <t>Gewinn je Mitarbeiter in EUR</t>
        </is>
      </c>
      <c r="B53" s="5" t="inlineStr">
        <is>
          <t>Earnings per employee</t>
        </is>
      </c>
      <c r="C53" t="n">
        <v>3730000</v>
      </c>
      <c r="D53" t="n">
        <v>3790000</v>
      </c>
      <c r="E53" t="n">
        <v>2520000</v>
      </c>
      <c r="F53" t="n">
        <v>1680000</v>
      </c>
      <c r="G53" t="n">
        <v>-1200000</v>
      </c>
      <c r="H53" t="n">
        <v>587302</v>
      </c>
      <c r="I53" t="n">
        <v>617460</v>
      </c>
      <c r="J53" t="n">
        <v>676271</v>
      </c>
      <c r="K53" t="n">
        <v>548000</v>
      </c>
      <c r="L53" t="n">
        <v>5128</v>
      </c>
      <c r="M53" t="n">
        <v>-2490000</v>
      </c>
      <c r="N53" t="n">
        <v>-2000000</v>
      </c>
      <c r="O53" t="n">
        <v>3520000</v>
      </c>
      <c r="P53" t="n">
        <v>3520000</v>
      </c>
    </row>
    <row r="54">
      <c r="A54" s="5" t="inlineStr">
        <is>
          <t>KGV (Kurs/Gewinn)</t>
        </is>
      </c>
      <c r="B54" s="5" t="inlineStr">
        <is>
          <t>PE (price/earnings)</t>
        </is>
      </c>
      <c r="C54" t="n">
        <v>5.1</v>
      </c>
      <c r="D54" t="n">
        <v>4</v>
      </c>
      <c r="E54" t="n">
        <v>6.6</v>
      </c>
      <c r="F54" t="n">
        <v>10.3</v>
      </c>
      <c r="G54" t="inlineStr">
        <is>
          <t>-</t>
        </is>
      </c>
      <c r="H54" t="n">
        <v>21.9</v>
      </c>
      <c r="I54" t="n">
        <v>18.7</v>
      </c>
      <c r="J54" t="n">
        <v>18.1</v>
      </c>
      <c r="K54" t="n">
        <v>23</v>
      </c>
      <c r="L54" t="inlineStr">
        <is>
          <t>-</t>
        </is>
      </c>
      <c r="M54" t="inlineStr">
        <is>
          <t>-</t>
        </is>
      </c>
      <c r="N54" t="inlineStr">
        <is>
          <t>-</t>
        </is>
      </c>
      <c r="O54" t="n">
        <v>8.9</v>
      </c>
      <c r="P54" t="n">
        <v>8.9</v>
      </c>
    </row>
    <row r="55">
      <c r="A55" s="5" t="inlineStr">
        <is>
          <t>KUV (Kurs/Umsatz)</t>
        </is>
      </c>
      <c r="B55" s="5" t="inlineStr">
        <is>
          <t>PS (price/sales)</t>
        </is>
      </c>
      <c r="C55" t="n">
        <v>15.86</v>
      </c>
      <c r="D55" t="n">
        <v>11.2</v>
      </c>
      <c r="E55" t="n">
        <v>10.25</v>
      </c>
      <c r="F55" t="n">
        <v>9</v>
      </c>
      <c r="G55" t="n">
        <v>16.26</v>
      </c>
      <c r="H55" t="n">
        <v>7.99</v>
      </c>
      <c r="I55" t="n">
        <v>6.93</v>
      </c>
      <c r="J55" t="n">
        <v>7.2</v>
      </c>
      <c r="K55" t="n">
        <v>7.26</v>
      </c>
      <c r="L55" t="n">
        <v>7.26</v>
      </c>
      <c r="M55" t="n">
        <v>4.25</v>
      </c>
      <c r="N55" t="n">
        <v>2.71</v>
      </c>
      <c r="O55" t="n">
        <v>6.95</v>
      </c>
      <c r="P55" t="n">
        <v>6.95</v>
      </c>
    </row>
    <row r="56">
      <c r="A56" s="5" t="inlineStr">
        <is>
          <t>KBV (Kurs/Buchwert)</t>
        </is>
      </c>
      <c r="B56" s="5" t="inlineStr">
        <is>
          <t>PB (price/book value)</t>
        </is>
      </c>
      <c r="C56" t="n">
        <v>0.9399999999999999</v>
      </c>
      <c r="D56" t="n">
        <v>0.8100000000000001</v>
      </c>
      <c r="E56" t="n">
        <v>1.02</v>
      </c>
      <c r="F56" t="n">
        <v>1.06</v>
      </c>
      <c r="G56" t="n">
        <v>1.16</v>
      </c>
      <c r="H56" t="n">
        <v>0.96</v>
      </c>
      <c r="I56" t="n">
        <v>0.86</v>
      </c>
      <c r="J56" t="n">
        <v>0.88</v>
      </c>
      <c r="K56" t="n">
        <v>0.86</v>
      </c>
      <c r="L56" t="n">
        <v>0.93</v>
      </c>
      <c r="M56" t="n">
        <v>0.66</v>
      </c>
      <c r="N56" t="n">
        <v>0.38</v>
      </c>
      <c r="O56" t="n">
        <v>0.66</v>
      </c>
      <c r="P56" t="n">
        <v>0.66</v>
      </c>
    </row>
    <row r="57">
      <c r="A57" s="5" t="inlineStr">
        <is>
          <t>KCV (Kurs/Cashflow)</t>
        </is>
      </c>
      <c r="B57" s="5" t="inlineStr">
        <is>
          <t>PC (price/cashflow)</t>
        </is>
      </c>
      <c r="C57" t="n">
        <v>24.44</v>
      </c>
      <c r="D57" t="n">
        <v>18.19</v>
      </c>
      <c r="E57" t="n">
        <v>16.24</v>
      </c>
      <c r="F57" t="n">
        <v>15.15</v>
      </c>
      <c r="G57" t="n">
        <v>41.11</v>
      </c>
      <c r="H57" t="n">
        <v>15.39</v>
      </c>
      <c r="I57" t="n">
        <v>14.42</v>
      </c>
      <c r="J57" t="n">
        <v>15.97</v>
      </c>
      <c r="K57" t="n">
        <v>17.13</v>
      </c>
      <c r="L57" t="n">
        <v>22.08</v>
      </c>
      <c r="M57" t="n">
        <v>13.12</v>
      </c>
      <c r="N57" t="n">
        <v>6.78</v>
      </c>
      <c r="O57" t="n">
        <v>45.2</v>
      </c>
      <c r="P57" t="n">
        <v>45.2</v>
      </c>
    </row>
    <row r="58">
      <c r="A58" s="5" t="inlineStr">
        <is>
          <t>Dividendenrendite in %</t>
        </is>
      </c>
      <c r="B58" s="5" t="inlineStr">
        <is>
          <t>Dividend Yield in %</t>
        </is>
      </c>
      <c r="C58" t="inlineStr">
        <is>
          <t>-</t>
        </is>
      </c>
      <c r="D58" t="n">
        <v>4.26</v>
      </c>
      <c r="E58" t="n">
        <v>4.03</v>
      </c>
      <c r="F58" t="n">
        <v>4.37</v>
      </c>
      <c r="G58" t="n">
        <v>4.06</v>
      </c>
      <c r="H58" t="n">
        <v>4.85</v>
      </c>
      <c r="I58" t="n">
        <v>5.46</v>
      </c>
      <c r="J58" t="n">
        <v>5.41</v>
      </c>
      <c r="K58" t="n">
        <v>4.78</v>
      </c>
      <c r="L58" t="n">
        <v>4.19</v>
      </c>
      <c r="M58" t="n">
        <v>6.43</v>
      </c>
      <c r="N58" t="n">
        <v>10.51</v>
      </c>
      <c r="O58" t="n">
        <v>5.07</v>
      </c>
      <c r="P58" t="n">
        <v>5.07</v>
      </c>
    </row>
    <row r="59">
      <c r="A59" s="5" t="inlineStr">
        <is>
          <t>Gewinnrendite in %</t>
        </is>
      </c>
      <c r="B59" s="5" t="inlineStr">
        <is>
          <t>Return on profit in %</t>
        </is>
      </c>
      <c r="C59" t="n">
        <v>19.5</v>
      </c>
      <c r="D59" t="n">
        <v>24.8</v>
      </c>
      <c r="E59" t="n">
        <v>15</v>
      </c>
      <c r="F59" t="n">
        <v>9.699999999999999</v>
      </c>
      <c r="G59" t="n">
        <v>-9.300000000000001</v>
      </c>
      <c r="H59" t="n">
        <v>4.6</v>
      </c>
      <c r="I59" t="n">
        <v>5.4</v>
      </c>
      <c r="J59" t="n">
        <v>5.5</v>
      </c>
      <c r="K59" t="n">
        <v>4.3</v>
      </c>
      <c r="L59" t="inlineStr">
        <is>
          <t>-</t>
        </is>
      </c>
      <c r="M59" t="n">
        <v>-18.3</v>
      </c>
      <c r="N59" t="n">
        <v>-20.6</v>
      </c>
      <c r="O59" t="n">
        <v>11.2</v>
      </c>
      <c r="P59" t="n">
        <v>11.2</v>
      </c>
    </row>
    <row r="60">
      <c r="A60" s="5" t="inlineStr">
        <is>
          <t>Eigenkapitalrendite in %</t>
        </is>
      </c>
      <c r="B60" s="5" t="inlineStr">
        <is>
          <t>Return on Equity in %</t>
        </is>
      </c>
      <c r="C60" t="n">
        <v>18.3</v>
      </c>
      <c r="D60" t="n">
        <v>19.65</v>
      </c>
      <c r="E60" t="n">
        <v>15.19</v>
      </c>
      <c r="F60" t="n">
        <v>10.23</v>
      </c>
      <c r="G60" t="n">
        <v>-6.72</v>
      </c>
      <c r="H60" t="n">
        <v>4.37</v>
      </c>
      <c r="I60" t="n">
        <v>4.61</v>
      </c>
      <c r="J60" t="n">
        <v>4.81</v>
      </c>
      <c r="K60" t="n">
        <v>3.57</v>
      </c>
      <c r="L60" t="n">
        <v>0.03</v>
      </c>
      <c r="M60" t="n">
        <v>-12.57</v>
      </c>
      <c r="N60" t="n">
        <v>-7.67</v>
      </c>
      <c r="O60" t="n">
        <v>6.06</v>
      </c>
      <c r="P60" t="n">
        <v>6.06</v>
      </c>
    </row>
    <row r="61">
      <c r="A61" s="5" t="inlineStr">
        <is>
          <t>Umsatzrendite in %</t>
        </is>
      </c>
      <c r="B61" s="5" t="inlineStr">
        <is>
          <t>Return on sales in %</t>
        </is>
      </c>
      <c r="C61" t="n">
        <v>309.97</v>
      </c>
      <c r="D61" t="n">
        <v>272.98</v>
      </c>
      <c r="E61" t="n">
        <v>153.33</v>
      </c>
      <c r="F61" t="n">
        <v>87.27</v>
      </c>
      <c r="G61" t="n">
        <v>-96.62</v>
      </c>
      <c r="H61" t="n">
        <v>36.35</v>
      </c>
      <c r="I61" t="n">
        <v>37.33</v>
      </c>
      <c r="J61" t="n">
        <v>39.39</v>
      </c>
      <c r="K61" t="n">
        <v>30.18</v>
      </c>
      <c r="L61" t="n">
        <v>0.22</v>
      </c>
      <c r="M61" t="n">
        <v>-77.76000000000001</v>
      </c>
      <c r="N61" t="n">
        <v>-54.85</v>
      </c>
      <c r="O61" t="n">
        <v>63.92</v>
      </c>
      <c r="P61" t="n">
        <v>63.92</v>
      </c>
    </row>
    <row r="62">
      <c r="A62" s="5" t="inlineStr">
        <is>
          <t>Gesamtkapitalrendite in %</t>
        </is>
      </c>
      <c r="B62" s="5" t="inlineStr">
        <is>
          <t>Total Return on Investment in %</t>
        </is>
      </c>
      <c r="C62" t="n">
        <v>12.1</v>
      </c>
      <c r="D62" t="n">
        <v>13.32</v>
      </c>
      <c r="E62" t="n">
        <v>10.18</v>
      </c>
      <c r="F62" t="n">
        <v>6.73</v>
      </c>
      <c r="G62" t="n">
        <v>-1.77</v>
      </c>
      <c r="H62" t="n">
        <v>4.09</v>
      </c>
      <c r="I62" t="n">
        <v>4.37</v>
      </c>
      <c r="J62" t="n">
        <v>4.25</v>
      </c>
      <c r="K62" t="n">
        <v>3.72</v>
      </c>
      <c r="L62" t="n">
        <v>2.81</v>
      </c>
      <c r="M62" t="n">
        <v>-1.56</v>
      </c>
      <c r="N62" t="n">
        <v>0.22</v>
      </c>
      <c r="O62" t="n">
        <v>4.99</v>
      </c>
      <c r="P62" t="n">
        <v>4.99</v>
      </c>
    </row>
    <row r="63">
      <c r="A63" s="5" t="inlineStr">
        <is>
          <t>Return on Investment in %</t>
        </is>
      </c>
      <c r="B63" s="5" t="inlineStr">
        <is>
          <t>Return on Investment in %</t>
        </is>
      </c>
      <c r="C63" t="n">
        <v>11.56</v>
      </c>
      <c r="D63" t="n">
        <v>12.61</v>
      </c>
      <c r="E63" t="n">
        <v>8.289999999999999</v>
      </c>
      <c r="F63" t="n">
        <v>5.23</v>
      </c>
      <c r="G63" t="n">
        <v>-2.89</v>
      </c>
      <c r="H63" t="n">
        <v>2.09</v>
      </c>
      <c r="I63" t="n">
        <v>2.18</v>
      </c>
      <c r="J63" t="n">
        <v>2.23</v>
      </c>
      <c r="K63" t="n">
        <v>1.62</v>
      </c>
      <c r="L63" t="n">
        <v>0.01</v>
      </c>
      <c r="M63" t="n">
        <v>-4.51</v>
      </c>
      <c r="N63" t="n">
        <v>-2.99</v>
      </c>
      <c r="O63" t="n">
        <v>2.88</v>
      </c>
      <c r="P63" t="n">
        <v>2.88</v>
      </c>
    </row>
    <row r="64">
      <c r="A64" s="5" t="inlineStr">
        <is>
          <t>Arbeitsintensität in %</t>
        </is>
      </c>
      <c r="B64" s="5" t="inlineStr">
        <is>
          <t>Work Intensity in %</t>
        </is>
      </c>
      <c r="C64" t="n">
        <v>10.56</v>
      </c>
      <c r="D64" t="n">
        <v>4.25</v>
      </c>
      <c r="E64" t="n">
        <v>5.14</v>
      </c>
      <c r="F64" t="n">
        <v>9.199999999999999</v>
      </c>
      <c r="G64" t="n">
        <v>14.34</v>
      </c>
      <c r="H64" t="n">
        <v>4.35</v>
      </c>
      <c r="I64" t="n">
        <v>5.28</v>
      </c>
      <c r="J64" t="n">
        <v>7.81</v>
      </c>
      <c r="K64" t="n">
        <v>6.37</v>
      </c>
      <c r="L64" t="n">
        <v>9.93</v>
      </c>
      <c r="M64" t="n">
        <v>18.41</v>
      </c>
      <c r="N64" t="n">
        <v>3.42</v>
      </c>
      <c r="O64" t="n">
        <v>7.62</v>
      </c>
      <c r="P64" t="n">
        <v>7.62</v>
      </c>
    </row>
    <row r="65">
      <c r="A65" s="5" t="inlineStr">
        <is>
          <t>Eigenkapitalquote in %</t>
        </is>
      </c>
      <c r="B65" s="5" t="inlineStr">
        <is>
          <t>Equity Ratio in %</t>
        </is>
      </c>
      <c r="C65" t="n">
        <v>63.14</v>
      </c>
      <c r="D65" t="n">
        <v>64.19</v>
      </c>
      <c r="E65" t="n">
        <v>54.54</v>
      </c>
      <c r="F65" t="n">
        <v>51.1</v>
      </c>
      <c r="G65" t="n">
        <v>43.05</v>
      </c>
      <c r="H65" t="n">
        <v>47.85</v>
      </c>
      <c r="I65" t="n">
        <v>47.27</v>
      </c>
      <c r="J65" t="n">
        <v>46.41</v>
      </c>
      <c r="K65" t="n">
        <v>45.55</v>
      </c>
      <c r="L65" t="n">
        <v>44.89</v>
      </c>
      <c r="M65" t="n">
        <v>35.91</v>
      </c>
      <c r="N65" t="n">
        <v>38.95</v>
      </c>
      <c r="O65" t="n">
        <v>47.45</v>
      </c>
      <c r="P65" t="n">
        <v>47.45</v>
      </c>
    </row>
    <row r="66">
      <c r="A66" s="5" t="inlineStr">
        <is>
          <t>Fremdkapitalquote in %</t>
        </is>
      </c>
      <c r="B66" s="5" t="inlineStr">
        <is>
          <t>Debt Ratio in %</t>
        </is>
      </c>
      <c r="C66" t="n">
        <v>36.86</v>
      </c>
      <c r="D66" t="n">
        <v>35.81</v>
      </c>
      <c r="E66" t="n">
        <v>45.46</v>
      </c>
      <c r="F66" t="n">
        <v>48.9</v>
      </c>
      <c r="G66" t="n">
        <v>56.95</v>
      </c>
      <c r="H66" t="n">
        <v>52.15</v>
      </c>
      <c r="I66" t="n">
        <v>52.73</v>
      </c>
      <c r="J66" t="n">
        <v>53.59</v>
      </c>
      <c r="K66" t="n">
        <v>54.45</v>
      </c>
      <c r="L66" t="n">
        <v>55.11</v>
      </c>
      <c r="M66" t="n">
        <v>64.09</v>
      </c>
      <c r="N66" t="n">
        <v>61.05</v>
      </c>
      <c r="O66" t="n">
        <v>52.55</v>
      </c>
      <c r="P66" t="n">
        <v>52.55</v>
      </c>
    </row>
    <row r="67">
      <c r="A67" s="5" t="inlineStr">
        <is>
          <t>Verschuldungsgrad in %</t>
        </is>
      </c>
      <c r="B67" s="5" t="inlineStr">
        <is>
          <t>Finance Gearing in %</t>
        </is>
      </c>
      <c r="C67" t="n">
        <v>58.37</v>
      </c>
      <c r="D67" t="n">
        <v>55.78</v>
      </c>
      <c r="E67" t="n">
        <v>83.36</v>
      </c>
      <c r="F67" t="n">
        <v>95.70999999999999</v>
      </c>
      <c r="G67" t="n">
        <v>132.29</v>
      </c>
      <c r="H67" t="n">
        <v>108.99</v>
      </c>
      <c r="I67" t="n">
        <v>111.55</v>
      </c>
      <c r="J67" t="n">
        <v>115.47</v>
      </c>
      <c r="K67" t="n">
        <v>119.55</v>
      </c>
      <c r="L67" t="n">
        <v>122.75</v>
      </c>
      <c r="M67" t="n">
        <v>178.48</v>
      </c>
      <c r="N67" t="n">
        <v>156.75</v>
      </c>
      <c r="O67" t="n">
        <v>110.76</v>
      </c>
      <c r="P67" t="n">
        <v>110.76</v>
      </c>
    </row>
    <row r="68">
      <c r="A68" s="5" t="inlineStr"/>
      <c r="B68" s="5" t="inlineStr"/>
    </row>
    <row r="69">
      <c r="A69" s="5" t="inlineStr">
        <is>
          <t>Kurzfristige Vermögensquote in %</t>
        </is>
      </c>
      <c r="B69" s="5" t="inlineStr">
        <is>
          <t>Current Assets Ratio in %</t>
        </is>
      </c>
      <c r="C69" t="n">
        <v>10.56</v>
      </c>
      <c r="D69" t="n">
        <v>4.25</v>
      </c>
      <c r="E69" t="n">
        <v>5.14</v>
      </c>
      <c r="F69" t="n">
        <v>9.199999999999999</v>
      </c>
      <c r="G69" t="n">
        <v>14.33</v>
      </c>
      <c r="H69" t="n">
        <v>4.35</v>
      </c>
      <c r="I69" t="n">
        <v>5.27</v>
      </c>
      <c r="J69" t="n">
        <v>7.81</v>
      </c>
      <c r="K69" t="n">
        <v>6.37</v>
      </c>
      <c r="L69" t="n">
        <v>9.94</v>
      </c>
      <c r="M69" t="n">
        <v>18.41</v>
      </c>
      <c r="N69" t="n">
        <v>3.42</v>
      </c>
      <c r="O69" t="n">
        <v>7.62</v>
      </c>
    </row>
    <row r="70">
      <c r="A70" s="5" t="inlineStr">
        <is>
          <t>Nettogewinn Marge in %</t>
        </is>
      </c>
      <c r="B70" s="5" t="inlineStr">
        <is>
          <t>Net Profit Marge in %</t>
        </is>
      </c>
      <c r="C70" t="n">
        <v>54830.19</v>
      </c>
      <c r="D70" t="n">
        <v>48385.32</v>
      </c>
      <c r="E70" t="n">
        <v>23571.43</v>
      </c>
      <c r="F70" t="n">
        <v>13401.52</v>
      </c>
      <c r="G70" t="n">
        <v>-14657.89</v>
      </c>
      <c r="H70" t="n">
        <v>2868.22</v>
      </c>
      <c r="I70" t="n">
        <v>2946.97</v>
      </c>
      <c r="J70" t="n">
        <v>3117.19</v>
      </c>
      <c r="K70" t="n">
        <v>2157.48</v>
      </c>
      <c r="L70" t="n">
        <v>13.79</v>
      </c>
      <c r="M70" t="n">
        <v>-4355.19</v>
      </c>
      <c r="N70" t="n">
        <v>-3076.92</v>
      </c>
      <c r="O70" t="n">
        <v>3567.57</v>
      </c>
    </row>
    <row r="71">
      <c r="A71" s="5" t="inlineStr">
        <is>
          <t>Operative Ergebnis Marge in %</t>
        </is>
      </c>
      <c r="B71" s="5" t="inlineStr">
        <is>
          <t>EBIT Marge in %</t>
        </is>
      </c>
      <c r="C71" t="n">
        <v>57358.49</v>
      </c>
      <c r="D71" t="n">
        <v>50926.61</v>
      </c>
      <c r="E71" t="n">
        <v>27619.05</v>
      </c>
      <c r="F71" t="n">
        <v>18719.7</v>
      </c>
      <c r="G71" t="n">
        <v>-8223.68</v>
      </c>
      <c r="H71" t="n">
        <v>6744.19</v>
      </c>
      <c r="I71" t="n">
        <v>6469.7</v>
      </c>
      <c r="J71" t="n">
        <v>6109.38</v>
      </c>
      <c r="K71" t="n">
        <v>4173.23</v>
      </c>
      <c r="L71" t="n">
        <v>4620.69</v>
      </c>
      <c r="M71" t="n">
        <v>-213.11</v>
      </c>
      <c r="N71" t="n">
        <v>-148.35</v>
      </c>
      <c r="O71" t="n">
        <v>5081.08</v>
      </c>
    </row>
    <row r="72">
      <c r="A72" s="5" t="inlineStr">
        <is>
          <t>Vermögensumsschlag in %</t>
        </is>
      </c>
      <c r="B72" s="5" t="inlineStr">
        <is>
          <t>Asset Turnover in %</t>
        </is>
      </c>
      <c r="C72" t="n">
        <v>0.02</v>
      </c>
      <c r="D72" t="n">
        <v>0.03</v>
      </c>
      <c r="E72" t="n">
        <v>0.04</v>
      </c>
      <c r="F72" t="n">
        <v>0.04</v>
      </c>
      <c r="G72" t="n">
        <v>0.02</v>
      </c>
      <c r="H72" t="n">
        <v>0.07000000000000001</v>
      </c>
      <c r="I72" t="n">
        <v>0.07000000000000001</v>
      </c>
      <c r="J72" t="n">
        <v>0.07000000000000001</v>
      </c>
      <c r="K72" t="n">
        <v>0.08</v>
      </c>
      <c r="L72" t="n">
        <v>0.09</v>
      </c>
      <c r="M72" t="n">
        <v>0.1</v>
      </c>
      <c r="N72" t="n">
        <v>0.1</v>
      </c>
      <c r="O72" t="n">
        <v>0.08</v>
      </c>
    </row>
    <row r="73">
      <c r="A73" s="5" t="inlineStr">
        <is>
          <t>Langfristige Vermögensquote in %</t>
        </is>
      </c>
      <c r="B73" s="5" t="inlineStr">
        <is>
          <t>Non-Current Assets Ratio in %</t>
        </is>
      </c>
      <c r="C73" t="n">
        <v>89.44</v>
      </c>
      <c r="D73" t="n">
        <v>95.77</v>
      </c>
      <c r="E73" t="n">
        <v>94.87</v>
      </c>
      <c r="F73" t="n">
        <v>90.81</v>
      </c>
      <c r="G73" t="n">
        <v>85.67</v>
      </c>
      <c r="H73" t="n">
        <v>95.65000000000001</v>
      </c>
      <c r="I73" t="n">
        <v>94.73999999999999</v>
      </c>
      <c r="J73" t="n">
        <v>92.17</v>
      </c>
      <c r="K73" t="n">
        <v>93.59999999999999</v>
      </c>
      <c r="L73" t="n">
        <v>90.08</v>
      </c>
      <c r="M73" t="n">
        <v>81.59999999999999</v>
      </c>
      <c r="N73" t="n">
        <v>96.58</v>
      </c>
      <c r="O73" t="n">
        <v>92.37</v>
      </c>
    </row>
    <row r="74">
      <c r="A74" s="5" t="inlineStr">
        <is>
          <t>Gesamtkapitalrentabilität</t>
        </is>
      </c>
      <c r="B74" s="5" t="inlineStr">
        <is>
          <t>ROA Return on Assets in %</t>
        </is>
      </c>
      <c r="C74" t="n">
        <v>11.56</v>
      </c>
      <c r="D74" t="n">
        <v>12.61</v>
      </c>
      <c r="E74" t="n">
        <v>8.289999999999999</v>
      </c>
      <c r="F74" t="n">
        <v>5.23</v>
      </c>
      <c r="G74" t="n">
        <v>-2.89</v>
      </c>
      <c r="H74" t="n">
        <v>2.09</v>
      </c>
      <c r="I74" t="n">
        <v>2.18</v>
      </c>
      <c r="J74" t="n">
        <v>2.23</v>
      </c>
      <c r="K74" t="n">
        <v>1.62</v>
      </c>
      <c r="L74" t="n">
        <v>0.01</v>
      </c>
      <c r="M74" t="n">
        <v>-4.51</v>
      </c>
      <c r="N74" t="n">
        <v>-2.99</v>
      </c>
      <c r="O74" t="n">
        <v>2.88</v>
      </c>
    </row>
    <row r="75">
      <c r="A75" s="5" t="inlineStr">
        <is>
          <t>Ertrag des eingesetzten Kapitals</t>
        </is>
      </c>
      <c r="B75" s="5" t="inlineStr">
        <is>
          <t>ROCE Return on Cap. Empl. in %</t>
        </is>
      </c>
      <c r="C75" t="n">
        <v>12.36</v>
      </c>
      <c r="D75" t="n">
        <v>13.57</v>
      </c>
      <c r="E75" t="n">
        <v>10.25</v>
      </c>
      <c r="F75" t="n">
        <v>7.54</v>
      </c>
      <c r="G75" t="n">
        <v>-1.84</v>
      </c>
      <c r="H75" t="n">
        <v>5</v>
      </c>
      <c r="I75" t="n">
        <v>5.03</v>
      </c>
      <c r="J75" t="n">
        <v>4.45</v>
      </c>
      <c r="K75" t="n">
        <v>3.18</v>
      </c>
      <c r="L75" t="n">
        <v>4.46</v>
      </c>
      <c r="M75" t="n">
        <v>-0.24</v>
      </c>
      <c r="N75" t="n">
        <v>-0.15</v>
      </c>
      <c r="O75" t="n">
        <v>4.18</v>
      </c>
    </row>
    <row r="76">
      <c r="A76" s="5" t="inlineStr">
        <is>
          <t>Eigenkapital zu Anlagevermögen</t>
        </is>
      </c>
      <c r="B76" s="5" t="inlineStr">
        <is>
          <t>Equity to Fixed Assets in %</t>
        </is>
      </c>
      <c r="C76" t="n">
        <v>70.61</v>
      </c>
      <c r="D76" t="n">
        <v>67.03</v>
      </c>
      <c r="E76" t="n">
        <v>57.5</v>
      </c>
      <c r="F76" t="n">
        <v>56.25</v>
      </c>
      <c r="G76" t="n">
        <v>49.08</v>
      </c>
      <c r="H76" t="inlineStr">
        <is>
          <t>-</t>
        </is>
      </c>
      <c r="I76" t="inlineStr">
        <is>
          <t>-</t>
        </is>
      </c>
      <c r="J76" t="inlineStr">
        <is>
          <t>-</t>
        </is>
      </c>
      <c r="K76" t="inlineStr">
        <is>
          <t>-</t>
        </is>
      </c>
      <c r="L76" t="inlineStr">
        <is>
          <t>-</t>
        </is>
      </c>
      <c r="M76" t="inlineStr">
        <is>
          <t>-</t>
        </is>
      </c>
      <c r="N76" t="inlineStr">
        <is>
          <t>-</t>
        </is>
      </c>
      <c r="O76" t="inlineStr">
        <is>
          <t>-</t>
        </is>
      </c>
    </row>
    <row r="77">
      <c r="A77" s="5" t="inlineStr">
        <is>
          <t>Liquidität Dritten Grades</t>
        </is>
      </c>
      <c r="B77" s="5" t="inlineStr">
        <is>
          <t>Current Ratio in %</t>
        </is>
      </c>
      <c r="C77" t="n">
        <v>485.65</v>
      </c>
      <c r="D77" t="n">
        <v>195.7</v>
      </c>
      <c r="E77" t="n">
        <v>98.14</v>
      </c>
      <c r="F77" t="n">
        <v>296.29</v>
      </c>
      <c r="G77" t="n">
        <v>122.97</v>
      </c>
      <c r="H77" t="n">
        <v>260.68</v>
      </c>
      <c r="I77" t="n">
        <v>106.08</v>
      </c>
      <c r="J77" t="n">
        <v>496.44</v>
      </c>
      <c r="K77" t="n">
        <v>504.23</v>
      </c>
      <c r="L77" t="n">
        <v>390.82</v>
      </c>
      <c r="M77" t="n">
        <v>242.79</v>
      </c>
      <c r="N77" t="n">
        <v>226.15</v>
      </c>
      <c r="O77" t="n">
        <v>376.08</v>
      </c>
    </row>
    <row r="78">
      <c r="A78" s="5" t="inlineStr">
        <is>
          <t>Operativer Cashflow</t>
        </is>
      </c>
      <c r="B78" s="5" t="inlineStr">
        <is>
          <t>Operating Cashflow in M</t>
        </is>
      </c>
      <c r="C78" t="n">
        <v>4340.2996</v>
      </c>
      <c r="D78" t="n">
        <v>3227.2698</v>
      </c>
      <c r="E78" t="n">
        <v>2500.3104</v>
      </c>
      <c r="F78" t="n">
        <v>2321.4345</v>
      </c>
      <c r="G78" t="n">
        <v>6255.2976</v>
      </c>
      <c r="H78" t="n">
        <v>1216.1178</v>
      </c>
      <c r="I78" t="n">
        <v>1138.1706</v>
      </c>
      <c r="J78" t="n">
        <v>1260.033</v>
      </c>
      <c r="K78" t="n">
        <v>1228.221</v>
      </c>
      <c r="L78" t="n">
        <v>1360.128</v>
      </c>
      <c r="M78" t="n">
        <v>734.7199999999999</v>
      </c>
      <c r="N78" t="n">
        <v>379.68</v>
      </c>
      <c r="O78" t="n">
        <v>2531.2</v>
      </c>
    </row>
    <row r="79">
      <c r="A79" s="5" t="inlineStr">
        <is>
          <t>Aktienrückkauf</t>
        </is>
      </c>
      <c r="B79" s="5" t="inlineStr">
        <is>
          <t>Share Buyback in M</t>
        </is>
      </c>
      <c r="C79" t="n">
        <v>-0.1700000000000159</v>
      </c>
      <c r="D79" t="n">
        <v>-23.45999999999998</v>
      </c>
      <c r="E79" t="n">
        <v>-0.7300000000000182</v>
      </c>
      <c r="F79" t="n">
        <v>-1.069999999999993</v>
      </c>
      <c r="G79" t="n">
        <v>-73.14</v>
      </c>
      <c r="H79" t="n">
        <v>-0.0899999999999892</v>
      </c>
      <c r="I79" t="n">
        <v>-0.03000000000000114</v>
      </c>
      <c r="J79" t="n">
        <v>-7.200000000000003</v>
      </c>
      <c r="K79" t="n">
        <v>-10.1</v>
      </c>
      <c r="L79" t="n">
        <v>-5.600000000000001</v>
      </c>
      <c r="M79" t="n">
        <v>0</v>
      </c>
      <c r="N79" t="n">
        <v>0</v>
      </c>
      <c r="O79" t="n">
        <v>0</v>
      </c>
    </row>
    <row r="80">
      <c r="A80" s="5" t="inlineStr">
        <is>
          <t>Umsatzwachstum 1J in %</t>
        </is>
      </c>
      <c r="B80" s="5" t="inlineStr">
        <is>
          <t>Revenue Growth 1Y in %</t>
        </is>
      </c>
      <c r="C80" t="n">
        <v>-2.75</v>
      </c>
      <c r="D80" t="n">
        <v>-13.49</v>
      </c>
      <c r="E80" t="n">
        <v>-4.55</v>
      </c>
      <c r="F80" t="n">
        <v>73.68000000000001</v>
      </c>
      <c r="G80" t="n">
        <v>-41.09</v>
      </c>
      <c r="H80" t="n">
        <v>-2.27</v>
      </c>
      <c r="I80" t="n">
        <v>3.13</v>
      </c>
      <c r="J80" t="n">
        <v>0.79</v>
      </c>
      <c r="K80" t="n">
        <v>-12.41</v>
      </c>
      <c r="L80" t="n">
        <v>-20.77</v>
      </c>
      <c r="M80" t="n">
        <v>0.55</v>
      </c>
      <c r="N80" t="n">
        <v>22.97</v>
      </c>
      <c r="O80" t="inlineStr">
        <is>
          <t>-</t>
        </is>
      </c>
    </row>
    <row r="81">
      <c r="A81" s="5" t="inlineStr">
        <is>
          <t>Umsatzwachstum 3J in %</t>
        </is>
      </c>
      <c r="B81" s="5" t="inlineStr">
        <is>
          <t>Revenue Growth 3Y in %</t>
        </is>
      </c>
      <c r="C81" t="n">
        <v>-6.93</v>
      </c>
      <c r="D81" t="n">
        <v>18.55</v>
      </c>
      <c r="E81" t="n">
        <v>9.35</v>
      </c>
      <c r="F81" t="n">
        <v>10.11</v>
      </c>
      <c r="G81" t="n">
        <v>-13.41</v>
      </c>
      <c r="H81" t="n">
        <v>0.55</v>
      </c>
      <c r="I81" t="n">
        <v>-2.83</v>
      </c>
      <c r="J81" t="n">
        <v>-10.8</v>
      </c>
      <c r="K81" t="n">
        <v>-10.88</v>
      </c>
      <c r="L81" t="n">
        <v>0.92</v>
      </c>
      <c r="M81" t="n">
        <v>7.84</v>
      </c>
      <c r="N81" t="inlineStr">
        <is>
          <t>-</t>
        </is>
      </c>
      <c r="O81" t="inlineStr">
        <is>
          <t>-</t>
        </is>
      </c>
    </row>
    <row r="82">
      <c r="A82" s="5" t="inlineStr">
        <is>
          <t>Umsatzwachstum 5J in %</t>
        </is>
      </c>
      <c r="B82" s="5" t="inlineStr">
        <is>
          <t>Revenue Growth 5Y in %</t>
        </is>
      </c>
      <c r="C82" t="n">
        <v>2.36</v>
      </c>
      <c r="D82" t="n">
        <v>2.46</v>
      </c>
      <c r="E82" t="n">
        <v>5.78</v>
      </c>
      <c r="F82" t="n">
        <v>6.85</v>
      </c>
      <c r="G82" t="n">
        <v>-10.37</v>
      </c>
      <c r="H82" t="n">
        <v>-6.31</v>
      </c>
      <c r="I82" t="n">
        <v>-5.74</v>
      </c>
      <c r="J82" t="n">
        <v>-1.77</v>
      </c>
      <c r="K82" t="n">
        <v>-1.93</v>
      </c>
      <c r="L82" t="inlineStr">
        <is>
          <t>-</t>
        </is>
      </c>
      <c r="M82" t="inlineStr">
        <is>
          <t>-</t>
        </is>
      </c>
      <c r="N82" t="inlineStr">
        <is>
          <t>-</t>
        </is>
      </c>
      <c r="O82" t="inlineStr">
        <is>
          <t>-</t>
        </is>
      </c>
    </row>
    <row r="83">
      <c r="A83" s="5" t="inlineStr">
        <is>
          <t>Umsatzwachstum 10J in %</t>
        </is>
      </c>
      <c r="B83" s="5" t="inlineStr">
        <is>
          <t>Revenue Growth 10Y in %</t>
        </is>
      </c>
      <c r="C83" t="n">
        <v>-1.97</v>
      </c>
      <c r="D83" t="n">
        <v>-1.64</v>
      </c>
      <c r="E83" t="n">
        <v>2</v>
      </c>
      <c r="F83" t="n">
        <v>2.46</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10.2</v>
      </c>
      <c r="D84" t="n">
        <v>77.58</v>
      </c>
      <c r="E84" t="n">
        <v>67.89</v>
      </c>
      <c r="F84" t="n">
        <v>-258.8</v>
      </c>
      <c r="G84" t="n">
        <v>-401.08</v>
      </c>
      <c r="H84" t="n">
        <v>-4.88</v>
      </c>
      <c r="I84" t="n">
        <v>-2.51</v>
      </c>
      <c r="J84" t="n">
        <v>45.62</v>
      </c>
      <c r="K84" t="n">
        <v>13600</v>
      </c>
      <c r="L84" t="n">
        <v>-100.25</v>
      </c>
      <c r="M84" t="n">
        <v>42.32</v>
      </c>
      <c r="N84" t="n">
        <v>-206.06</v>
      </c>
      <c r="O84" t="inlineStr">
        <is>
          <t>-</t>
        </is>
      </c>
    </row>
    <row r="85">
      <c r="A85" s="5" t="inlineStr">
        <is>
          <t>Gewinnwachstum 3J in %</t>
        </is>
      </c>
      <c r="B85" s="5" t="inlineStr">
        <is>
          <t>Earnings Growth 3Y in %</t>
        </is>
      </c>
      <c r="C85" t="n">
        <v>51.89</v>
      </c>
      <c r="D85" t="n">
        <v>-37.78</v>
      </c>
      <c r="E85" t="n">
        <v>-197.33</v>
      </c>
      <c r="F85" t="n">
        <v>-221.59</v>
      </c>
      <c r="G85" t="n">
        <v>-136.16</v>
      </c>
      <c r="H85" t="n">
        <v>12.74</v>
      </c>
      <c r="I85" t="n">
        <v>4547.7</v>
      </c>
      <c r="J85" t="n">
        <v>4515.12</v>
      </c>
      <c r="K85" t="n">
        <v>4514.02</v>
      </c>
      <c r="L85" t="n">
        <v>-88</v>
      </c>
      <c r="M85" t="n">
        <v>-54.58</v>
      </c>
      <c r="N85" t="inlineStr">
        <is>
          <t>-</t>
        </is>
      </c>
      <c r="O85" t="inlineStr">
        <is>
          <t>-</t>
        </is>
      </c>
    </row>
    <row r="86">
      <c r="A86" s="5" t="inlineStr">
        <is>
          <t>Gewinnwachstum 5J in %</t>
        </is>
      </c>
      <c r="B86" s="5" t="inlineStr">
        <is>
          <t>Earnings Growth 5Y in %</t>
        </is>
      </c>
      <c r="C86" t="n">
        <v>-100.84</v>
      </c>
      <c r="D86" t="n">
        <v>-103.86</v>
      </c>
      <c r="E86" t="n">
        <v>-119.88</v>
      </c>
      <c r="F86" t="n">
        <v>-124.33</v>
      </c>
      <c r="G86" t="n">
        <v>2647.43</v>
      </c>
      <c r="H86" t="n">
        <v>2707.6</v>
      </c>
      <c r="I86" t="n">
        <v>2717.04</v>
      </c>
      <c r="J86" t="n">
        <v>2676.33</v>
      </c>
      <c r="K86" t="n">
        <v>2667.2</v>
      </c>
      <c r="L86" t="inlineStr">
        <is>
          <t>-</t>
        </is>
      </c>
      <c r="M86" t="inlineStr">
        <is>
          <t>-</t>
        </is>
      </c>
      <c r="N86" t="inlineStr">
        <is>
          <t>-</t>
        </is>
      </c>
      <c r="O86" t="inlineStr">
        <is>
          <t>-</t>
        </is>
      </c>
    </row>
    <row r="87">
      <c r="A87" s="5" t="inlineStr">
        <is>
          <t>Gewinnwachstum 10J in %</t>
        </is>
      </c>
      <c r="B87" s="5" t="inlineStr">
        <is>
          <t>Earnings Growth 10Y in %</t>
        </is>
      </c>
      <c r="C87" t="n">
        <v>1303.38</v>
      </c>
      <c r="D87" t="n">
        <v>1306.59</v>
      </c>
      <c r="E87" t="n">
        <v>1278.22</v>
      </c>
      <c r="F87" t="n">
        <v>1271.44</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n">
        <v>-0.05</v>
      </c>
      <c r="D88" t="n">
        <v>-0.04</v>
      </c>
      <c r="E88" t="n">
        <v>-0.06</v>
      </c>
      <c r="F88" t="n">
        <v>-0.08</v>
      </c>
      <c r="G88" t="inlineStr">
        <is>
          <t>-</t>
        </is>
      </c>
      <c r="H88" t="n">
        <v>0.01</v>
      </c>
      <c r="I88" t="n">
        <v>0.01</v>
      </c>
      <c r="J88" t="n">
        <v>0.01</v>
      </c>
      <c r="K88" t="n">
        <v>0.01</v>
      </c>
      <c r="L88" t="inlineStr">
        <is>
          <t>-</t>
        </is>
      </c>
      <c r="M88" t="inlineStr">
        <is>
          <t>-</t>
        </is>
      </c>
      <c r="N88" t="inlineStr">
        <is>
          <t>-</t>
        </is>
      </c>
      <c r="O88" t="inlineStr">
        <is>
          <t>-</t>
        </is>
      </c>
    </row>
    <row r="89">
      <c r="A89" s="5" t="inlineStr">
        <is>
          <t>EBIT-Wachstum 1J in %</t>
        </is>
      </c>
      <c r="B89" s="5" t="inlineStr">
        <is>
          <t>EBIT Growth 1Y in %</t>
        </is>
      </c>
      <c r="C89" t="n">
        <v>9.529999999999999</v>
      </c>
      <c r="D89" t="n">
        <v>59.51</v>
      </c>
      <c r="E89" t="n">
        <v>40.83</v>
      </c>
      <c r="F89" t="n">
        <v>-495.36</v>
      </c>
      <c r="G89" t="n">
        <v>-171.84</v>
      </c>
      <c r="H89" t="n">
        <v>1.87</v>
      </c>
      <c r="I89" t="n">
        <v>9.210000000000001</v>
      </c>
      <c r="J89" t="n">
        <v>47.55</v>
      </c>
      <c r="K89" t="n">
        <v>-20.9</v>
      </c>
      <c r="L89" t="n">
        <v>-1817.95</v>
      </c>
      <c r="M89" t="n">
        <v>44.44</v>
      </c>
      <c r="N89" t="n">
        <v>-103.59</v>
      </c>
      <c r="O89" t="inlineStr">
        <is>
          <t>-</t>
        </is>
      </c>
    </row>
    <row r="90">
      <c r="A90" s="5" t="inlineStr">
        <is>
          <t>EBIT-Wachstum 3J in %</t>
        </is>
      </c>
      <c r="B90" s="5" t="inlineStr">
        <is>
          <t>EBIT Growth 3Y in %</t>
        </is>
      </c>
      <c r="C90" t="n">
        <v>36.62</v>
      </c>
      <c r="D90" t="n">
        <v>-131.67</v>
      </c>
      <c r="E90" t="n">
        <v>-208.79</v>
      </c>
      <c r="F90" t="n">
        <v>-221.78</v>
      </c>
      <c r="G90" t="n">
        <v>-53.59</v>
      </c>
      <c r="H90" t="n">
        <v>19.54</v>
      </c>
      <c r="I90" t="n">
        <v>11.95</v>
      </c>
      <c r="J90" t="n">
        <v>-597.1</v>
      </c>
      <c r="K90" t="n">
        <v>-598.14</v>
      </c>
      <c r="L90" t="n">
        <v>-625.7</v>
      </c>
      <c r="M90" t="n">
        <v>-19.72</v>
      </c>
      <c r="N90" t="inlineStr">
        <is>
          <t>-</t>
        </is>
      </c>
      <c r="O90" t="inlineStr">
        <is>
          <t>-</t>
        </is>
      </c>
    </row>
    <row r="91">
      <c r="A91" s="5" t="inlineStr">
        <is>
          <t>EBIT-Wachstum 5J in %</t>
        </is>
      </c>
      <c r="B91" s="5" t="inlineStr">
        <is>
          <t>EBIT Growth 5Y in %</t>
        </is>
      </c>
      <c r="C91" t="n">
        <v>-111.47</v>
      </c>
      <c r="D91" t="n">
        <v>-113</v>
      </c>
      <c r="E91" t="n">
        <v>-123.06</v>
      </c>
      <c r="F91" t="n">
        <v>-121.71</v>
      </c>
      <c r="G91" t="n">
        <v>-26.82</v>
      </c>
      <c r="H91" t="n">
        <v>-356.04</v>
      </c>
      <c r="I91" t="n">
        <v>-347.53</v>
      </c>
      <c r="J91" t="n">
        <v>-370.09</v>
      </c>
      <c r="K91" t="n">
        <v>-379.6</v>
      </c>
      <c r="L91" t="inlineStr">
        <is>
          <t>-</t>
        </is>
      </c>
      <c r="M91" t="inlineStr">
        <is>
          <t>-</t>
        </is>
      </c>
      <c r="N91" t="inlineStr">
        <is>
          <t>-</t>
        </is>
      </c>
      <c r="O91" t="inlineStr">
        <is>
          <t>-</t>
        </is>
      </c>
    </row>
    <row r="92">
      <c r="A92" s="5" t="inlineStr">
        <is>
          <t>EBIT-Wachstum 10J in %</t>
        </is>
      </c>
      <c r="B92" s="5" t="inlineStr">
        <is>
          <t>EBIT Growth 10Y in %</t>
        </is>
      </c>
      <c r="C92" t="n">
        <v>-233.76</v>
      </c>
      <c r="D92" t="n">
        <v>-230.26</v>
      </c>
      <c r="E92" t="n">
        <v>-246.57</v>
      </c>
      <c r="F92" t="n">
        <v>-250.66</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34.36</v>
      </c>
      <c r="D93" t="n">
        <v>12.01</v>
      </c>
      <c r="E93" t="n">
        <v>7.19</v>
      </c>
      <c r="F93" t="n">
        <v>-63.15</v>
      </c>
      <c r="G93" t="n">
        <v>167.12</v>
      </c>
      <c r="H93" t="n">
        <v>6.73</v>
      </c>
      <c r="I93" t="n">
        <v>-9.710000000000001</v>
      </c>
      <c r="J93" t="n">
        <v>-6.77</v>
      </c>
      <c r="K93" t="n">
        <v>-22.42</v>
      </c>
      <c r="L93" t="n">
        <v>68.29000000000001</v>
      </c>
      <c r="M93" t="n">
        <v>93.51000000000001</v>
      </c>
      <c r="N93" t="n">
        <v>-85</v>
      </c>
      <c r="O93" t="inlineStr">
        <is>
          <t>-</t>
        </is>
      </c>
    </row>
    <row r="94">
      <c r="A94" s="5" t="inlineStr">
        <is>
          <t>Op.Cashflow Wachstum 3J in %</t>
        </is>
      </c>
      <c r="B94" s="5" t="inlineStr">
        <is>
          <t>Op.Cashflow Wachstum 3Y in %</t>
        </is>
      </c>
      <c r="C94" t="n">
        <v>17.85</v>
      </c>
      <c r="D94" t="n">
        <v>-14.65</v>
      </c>
      <c r="E94" t="n">
        <v>37.05</v>
      </c>
      <c r="F94" t="n">
        <v>36.9</v>
      </c>
      <c r="G94" t="n">
        <v>54.71</v>
      </c>
      <c r="H94" t="n">
        <v>-3.25</v>
      </c>
      <c r="I94" t="n">
        <v>-12.97</v>
      </c>
      <c r="J94" t="n">
        <v>13.03</v>
      </c>
      <c r="K94" t="n">
        <v>46.46</v>
      </c>
      <c r="L94" t="n">
        <v>25.6</v>
      </c>
      <c r="M94" t="n">
        <v>2.84</v>
      </c>
      <c r="N94" t="inlineStr">
        <is>
          <t>-</t>
        </is>
      </c>
      <c r="O94" t="inlineStr">
        <is>
          <t>-</t>
        </is>
      </c>
    </row>
    <row r="95">
      <c r="A95" s="5" t="inlineStr">
        <is>
          <t>Op.Cashflow Wachstum 5J in %</t>
        </is>
      </c>
      <c r="B95" s="5" t="inlineStr">
        <is>
          <t>Op.Cashflow Wachstum 5Y in %</t>
        </is>
      </c>
      <c r="C95" t="n">
        <v>31.51</v>
      </c>
      <c r="D95" t="n">
        <v>25.98</v>
      </c>
      <c r="E95" t="n">
        <v>21.64</v>
      </c>
      <c r="F95" t="n">
        <v>18.84</v>
      </c>
      <c r="G95" t="n">
        <v>26.99</v>
      </c>
      <c r="H95" t="n">
        <v>7.22</v>
      </c>
      <c r="I95" t="n">
        <v>24.58</v>
      </c>
      <c r="J95" t="n">
        <v>9.52</v>
      </c>
      <c r="K95" t="n">
        <v>10.88</v>
      </c>
      <c r="L95" t="inlineStr">
        <is>
          <t>-</t>
        </is>
      </c>
      <c r="M95" t="inlineStr">
        <is>
          <t>-</t>
        </is>
      </c>
      <c r="N95" t="inlineStr">
        <is>
          <t>-</t>
        </is>
      </c>
      <c r="O95" t="inlineStr">
        <is>
          <t>-</t>
        </is>
      </c>
    </row>
    <row r="96">
      <c r="A96" s="5" t="inlineStr">
        <is>
          <t>Op.Cashflow Wachstum 10J in %</t>
        </is>
      </c>
      <c r="B96" s="5" t="inlineStr">
        <is>
          <t>Op.Cashflow Wachstum 10Y in %</t>
        </is>
      </c>
      <c r="C96" t="n">
        <v>19.36</v>
      </c>
      <c r="D96" t="n">
        <v>25.28</v>
      </c>
      <c r="E96" t="n">
        <v>15.58</v>
      </c>
      <c r="F96" t="n">
        <v>14.86</v>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421.9</v>
      </c>
      <c r="D97" t="n">
        <v>86.90000000000001</v>
      </c>
      <c r="E97" t="n">
        <v>-3.5</v>
      </c>
      <c r="F97" t="n">
        <v>206.1</v>
      </c>
      <c r="G97" t="n">
        <v>103.1</v>
      </c>
      <c r="H97" t="n">
        <v>47.4</v>
      </c>
      <c r="I97" t="n">
        <v>5.4</v>
      </c>
      <c r="J97" t="n">
        <v>111.4</v>
      </c>
      <c r="K97" t="n">
        <v>86.09999999999999</v>
      </c>
      <c r="L97" t="n">
        <v>114</v>
      </c>
      <c r="M97" t="n">
        <v>191.2</v>
      </c>
      <c r="N97" t="n">
        <v>35.7</v>
      </c>
      <c r="O97" t="n">
        <v>102.7</v>
      </c>
      <c r="P97" t="n">
        <v>102.7</v>
      </c>
    </row>
  </sheetData>
  <pageMargins bottom="1" footer="0.5" header="0.5" left="0.75" right="0.75" top="1"/>
</worksheet>
</file>

<file path=xl/worksheets/sheet40.xml><?xml version="1.0" encoding="utf-8"?>
<worksheet xmlns="http://schemas.openxmlformats.org/spreadsheetml/2006/main">
  <sheetPr>
    <outlinePr summaryBelow="1" summaryRight="1"/>
    <pageSetUpPr/>
  </sheetPr>
  <dimension ref="A1:L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OSRAM LICHT </t>
        </is>
      </c>
      <c r="B1" s="2" t="inlineStr">
        <is>
          <t>WKN: LED400  ISIN: DE000LED4000  Symbol:OSR  Typ: Aktie</t>
        </is>
      </c>
      <c r="C1" s="2" t="inlineStr"/>
      <c r="D1" s="2" t="inlineStr"/>
      <c r="E1" s="2" t="inlineStr"/>
      <c r="F1" s="2">
        <f>HYPERLINK("mdax_Stock_Data_EUR.xlsx#INDEX!A1",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1919</t>
        </is>
      </c>
      <c r="C4" s="5" t="inlineStr">
        <is>
          <t>Telefon / Phone</t>
        </is>
      </c>
      <c r="D4" s="5" t="inlineStr"/>
      <c r="E4" t="inlineStr">
        <is>
          <t>+49-89-6213-0</t>
        </is>
      </c>
      <c r="G4" t="inlineStr">
        <is>
          <t>06.02.2020</t>
        </is>
      </c>
      <c r="H4" t="inlineStr">
        <is>
          <t>Result Q1</t>
        </is>
      </c>
      <c r="J4" t="inlineStr">
        <is>
          <t>AMS AG</t>
        </is>
      </c>
      <c r="L4" t="inlineStr">
        <is>
          <t>23,44%</t>
        </is>
      </c>
    </row>
    <row r="5">
      <c r="A5" s="5" t="inlineStr">
        <is>
          <t>Ticker</t>
        </is>
      </c>
      <c r="B5" t="inlineStr">
        <is>
          <t>OSR</t>
        </is>
      </c>
      <c r="C5" s="5" t="inlineStr">
        <is>
          <t>Fax</t>
        </is>
      </c>
      <c r="D5" s="5" t="inlineStr"/>
      <c r="E5" t="inlineStr">
        <is>
          <t>+49-89-6213-2020</t>
        </is>
      </c>
      <c r="G5" t="inlineStr">
        <is>
          <t>18.02.2020</t>
        </is>
      </c>
      <c r="H5" t="inlineStr">
        <is>
          <t>Annual General Meeting</t>
        </is>
      </c>
      <c r="J5" t="inlineStr">
        <is>
          <t>Norges Bank</t>
        </is>
      </c>
      <c r="L5" t="inlineStr">
        <is>
          <t>3,20%</t>
        </is>
      </c>
    </row>
    <row r="6">
      <c r="A6" s="5" t="inlineStr">
        <is>
          <t>Gelistet Seit / Listed Since</t>
        </is>
      </c>
      <c r="B6" t="inlineStr">
        <is>
          <t>08.07.2013</t>
        </is>
      </c>
      <c r="C6" s="5" t="inlineStr">
        <is>
          <t>Internet</t>
        </is>
      </c>
      <c r="D6" s="5" t="inlineStr"/>
      <c r="E6" t="inlineStr">
        <is>
          <t>http://www.osram.de</t>
        </is>
      </c>
      <c r="G6" t="inlineStr">
        <is>
          <t>11.05.2020</t>
        </is>
      </c>
      <c r="H6" t="inlineStr">
        <is>
          <t>Score Half Year</t>
        </is>
      </c>
      <c r="J6" t="inlineStr">
        <is>
          <t>Bank of America Corporation</t>
        </is>
      </c>
      <c r="L6" t="inlineStr">
        <is>
          <t>2,46%</t>
        </is>
      </c>
    </row>
    <row r="7">
      <c r="A7" s="5" t="inlineStr">
        <is>
          <t>Nominalwert / Nominal Value</t>
        </is>
      </c>
      <c r="B7" t="inlineStr">
        <is>
          <t>1,00</t>
        </is>
      </c>
      <c r="C7" s="5" t="inlineStr">
        <is>
          <t>E-Mail</t>
        </is>
      </c>
      <c r="D7" s="5" t="inlineStr"/>
      <c r="E7" t="inlineStr">
        <is>
          <t>contact@osram.com</t>
        </is>
      </c>
      <c r="G7" t="inlineStr">
        <is>
          <t>29.07.2020</t>
        </is>
      </c>
      <c r="H7" t="inlineStr">
        <is>
          <t>Q3 Earnings</t>
        </is>
      </c>
      <c r="J7" t="inlineStr">
        <is>
          <t>Sand Grove Opportunities Master Fund Ltd</t>
        </is>
      </c>
      <c r="L7" t="inlineStr">
        <is>
          <t>2,02%</t>
        </is>
      </c>
    </row>
    <row r="8">
      <c r="A8" s="5" t="inlineStr">
        <is>
          <t>Land / Country</t>
        </is>
      </c>
      <c r="B8" t="inlineStr">
        <is>
          <t>Deutschland</t>
        </is>
      </c>
      <c r="C8" s="5" t="inlineStr">
        <is>
          <t>Inv. Relations Telefon / Phone</t>
        </is>
      </c>
      <c r="D8" s="5" t="inlineStr"/>
      <c r="E8" t="inlineStr">
        <is>
          <t>+49-89-6213-4259</t>
        </is>
      </c>
      <c r="G8" t="inlineStr">
        <is>
          <t>11.11.2020</t>
        </is>
      </c>
      <c r="H8" t="inlineStr">
        <is>
          <t>Preliminary Results</t>
        </is>
      </c>
      <c r="J8" t="inlineStr">
        <is>
          <t>Sand Grove Capital Management LLP</t>
        </is>
      </c>
      <c r="L8" t="inlineStr">
        <is>
          <t>2,32%</t>
        </is>
      </c>
    </row>
    <row r="9">
      <c r="A9" s="5" t="inlineStr">
        <is>
          <t>Währung / Currency</t>
        </is>
      </c>
      <c r="B9" t="inlineStr">
        <is>
          <t>EUR</t>
        </is>
      </c>
      <c r="C9" s="5" t="inlineStr">
        <is>
          <t>Inv. Relations E-Mail</t>
        </is>
      </c>
      <c r="D9" s="5" t="inlineStr"/>
      <c r="E9" t="inlineStr">
        <is>
          <t>ir@osram.com</t>
        </is>
      </c>
      <c r="G9" t="inlineStr">
        <is>
          <t>02.12.2020</t>
        </is>
      </c>
      <c r="H9" t="inlineStr">
        <is>
          <t>Publication Of Annual Report</t>
        </is>
      </c>
      <c r="J9" t="inlineStr">
        <is>
          <t>JPMorgan Chase &amp; Co.</t>
        </is>
      </c>
      <c r="L9" t="inlineStr">
        <is>
          <t>5,71%</t>
        </is>
      </c>
    </row>
    <row r="10">
      <c r="A10" s="5" t="inlineStr">
        <is>
          <t>Branche / Industry</t>
        </is>
      </c>
      <c r="B10" t="inlineStr">
        <is>
          <t>Diversified</t>
        </is>
      </c>
      <c r="C10" s="5" t="inlineStr">
        <is>
          <t>Kontaktperson / Contact Person</t>
        </is>
      </c>
      <c r="D10" s="5" t="inlineStr"/>
      <c r="E10" t="inlineStr">
        <is>
          <t>Juliana Baron</t>
        </is>
      </c>
      <c r="J10" t="inlineStr">
        <is>
          <t>BlackRock, Inc.</t>
        </is>
      </c>
      <c r="L10" t="inlineStr">
        <is>
          <t>2,93%</t>
        </is>
      </c>
    </row>
    <row r="11">
      <c r="A11" s="5" t="inlineStr">
        <is>
          <t>Sektor / Sector</t>
        </is>
      </c>
      <c r="B11" t="inlineStr">
        <is>
          <t>Industry</t>
        </is>
      </c>
      <c r="J11" t="inlineStr">
        <is>
          <t>UBS Group AG</t>
        </is>
      </c>
      <c r="L11" t="inlineStr">
        <is>
          <t>2,41%</t>
        </is>
      </c>
    </row>
    <row r="12">
      <c r="A12" s="5" t="inlineStr">
        <is>
          <t>Typ / Genre</t>
        </is>
      </c>
      <c r="B12" t="inlineStr">
        <is>
          <t>Stammaktie</t>
        </is>
      </c>
      <c r="J12" t="inlineStr">
        <is>
          <t>Freefloat</t>
        </is>
      </c>
      <c r="L12" t="inlineStr">
        <is>
          <t>55,51%</t>
        </is>
      </c>
    </row>
    <row r="13">
      <c r="A13" s="5" t="inlineStr">
        <is>
          <t>Adresse / Address</t>
        </is>
      </c>
      <c r="B13" t="inlineStr">
        <is>
          <t>OSRAM Licht AGMarcel-Breuer-Straße 6  D-80807 München</t>
        </is>
      </c>
    </row>
    <row r="14">
      <c r="A14" s="5" t="inlineStr">
        <is>
          <t>Management</t>
        </is>
      </c>
      <c r="B14" t="inlineStr">
        <is>
          <t>Dr. Olaf Berlien, Kathrin Dahnke, Dr. Stefan Kampmann</t>
        </is>
      </c>
    </row>
    <row r="15">
      <c r="A15" s="5" t="inlineStr">
        <is>
          <t>Aufsichtsrat / Board</t>
        </is>
      </c>
      <c r="B15" t="inlineStr">
        <is>
          <t>Peter Bauer, Dr. Roland Busch, Klaus Abel, Dr. Christine Bortenlänger, Dr. Margarete Haase, Frank H. Lakerveld, Arunjai Mittal, Alexander Müller, Olga Redda, Ulrike Salb, Irene Weininger, Thomas Wetzel</t>
        </is>
      </c>
    </row>
    <row r="16">
      <c r="A16" s="5" t="inlineStr">
        <is>
          <t>Beschreibung</t>
        </is>
      </c>
      <c r="B16" t="inlineStr">
        <is>
          <t>OSRAM ist einer der führenden Lichthersteller weltweit. Das Unternehmen bietet Beleuchtungsprodukte und -lösungen entlang der gesamten Lichtwertschöpfungskette an. Dazu gehören Lichtquellen (Glühlampen, Halogenlampen, Leuchtstofflampen, Hochdruckentladungslampen, LED und OLED), Vorschaltgeräte, Beleuchtungskomponenten sowie vollständige Leuchten, Lichtmanagementsysteme und Beleuchtungslösungen. Diese werden sowohl für Endkunden als auch professionelle Anwender entwickelt. Die Systeme werden in einer Vielzahl von Bereichen eingesetzt. So werden beispielsweise für die Automobilindustrie Lichtquellen und -systeme für Front-, Rück-, Signal- und Innenbeleuchtung und Sensorik hergestellt. Aber auch in Displays, Mobiltelefonen, in den Bereichen Projektion und Unterhaltung oder Industrie und Medizin kommen Produkte von OSRAM zum Einsatz. Anfang Dezember 2019 wurde Osram vom östereichischen Unternehmen AMS übernommen. Copyright 2014 FINANCE BASE AG</t>
        </is>
      </c>
    </row>
    <row r="17">
      <c r="A17" s="5" t="inlineStr">
        <is>
          <t>Profile</t>
        </is>
      </c>
      <c r="B17" t="inlineStr">
        <is>
          <t>OSRAM is one of the leading lighting manufacturers. The company offers lighting products and solutions along the entire value chain light. These include light sources (incandescent, halogen, fluorescent, high intensity discharge lamps, LEDs and OLEDs), ballasts, lighting components and complete luminaires, lighting management systems and lighting solutions. These are developed as well as professional users for both end customers. The systems are used in a variety of fields. For example, for the automotive industry light sources and systems for front, rear, signal and interior lighting and sensors manufactured. But even in displays, mobile phones, in the fields of projection and entertainment or industrial and medical products come from OSRAM are used. Beginning in December 2019 OSRAM was taken over by Austria consultancy company AMS.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30.09</t>
        </is>
      </c>
      <c r="B19" s="5" t="inlineStr">
        <is>
          <t>Balance Sheet in M  EUR per  30.09</t>
        </is>
      </c>
      <c r="C19" s="5" t="n">
        <v>2019</v>
      </c>
      <c r="D19" s="5" t="n">
        <v>2018</v>
      </c>
      <c r="E19" s="5" t="n">
        <v>2017</v>
      </c>
      <c r="F19" s="5" t="n">
        <v>2016</v>
      </c>
      <c r="G19" s="5" t="n">
        <v>2015</v>
      </c>
      <c r="H19" s="5" t="n">
        <v>2014</v>
      </c>
      <c r="I19" s="5" t="n">
        <v>2013</v>
      </c>
      <c r="J19" s="5" t="n">
        <v>2012</v>
      </c>
      <c r="K19" s="5" t="n">
        <v>2011</v>
      </c>
      <c r="L19" s="5" t="n">
        <v>2010</v>
      </c>
    </row>
    <row r="20">
      <c r="A20" s="5" t="inlineStr">
        <is>
          <t>Umsatz</t>
        </is>
      </c>
      <c r="B20" s="5" t="inlineStr">
        <is>
          <t>Revenue</t>
        </is>
      </c>
      <c r="C20" t="n">
        <v>3464</v>
      </c>
      <c r="D20" t="n">
        <v>4115</v>
      </c>
      <c r="E20" t="n">
        <v>4128</v>
      </c>
      <c r="F20" t="n">
        <v>3785</v>
      </c>
      <c r="G20" t="n">
        <v>5574</v>
      </c>
      <c r="H20" t="n">
        <v>5142</v>
      </c>
      <c r="I20" t="n">
        <v>5289</v>
      </c>
      <c r="J20" t="n">
        <v>5400</v>
      </c>
      <c r="K20" t="n">
        <v>5031</v>
      </c>
      <c r="L20" t="n">
        <v>4680</v>
      </c>
    </row>
    <row r="21">
      <c r="A21" s="5" t="inlineStr">
        <is>
          <t>Bruttoergebnis vom Umsatz</t>
        </is>
      </c>
      <c r="B21" s="5" t="inlineStr">
        <is>
          <t>Gross Profit</t>
        </is>
      </c>
      <c r="C21" t="n">
        <v>886</v>
      </c>
      <c r="D21" t="n">
        <v>1315</v>
      </c>
      <c r="E21" t="n">
        <v>1436</v>
      </c>
      <c r="F21" t="n">
        <v>1353</v>
      </c>
      <c r="G21" t="n">
        <v>1617</v>
      </c>
      <c r="H21" t="n">
        <v>1613</v>
      </c>
      <c r="I21" t="n">
        <v>1492</v>
      </c>
      <c r="J21" t="n">
        <v>1402</v>
      </c>
      <c r="K21" t="n">
        <v>1613</v>
      </c>
      <c r="L21" t="n">
        <v>1598</v>
      </c>
    </row>
    <row r="22">
      <c r="A22" s="5" t="inlineStr">
        <is>
          <t>Operatives Ergebnis (EBIT)</t>
        </is>
      </c>
      <c r="B22" s="5" t="inlineStr">
        <is>
          <t>EBIT Earning Before Interest &amp; Tax</t>
        </is>
      </c>
      <c r="C22" t="n">
        <v>-355</v>
      </c>
      <c r="D22" t="n">
        <v>204</v>
      </c>
      <c r="E22" t="n">
        <v>395</v>
      </c>
      <c r="F22" t="n">
        <v>718</v>
      </c>
      <c r="G22" t="n">
        <v>268.9</v>
      </c>
      <c r="H22" t="n">
        <v>320</v>
      </c>
      <c r="I22" t="n">
        <v>86.09999999999999</v>
      </c>
      <c r="J22" t="n">
        <v>-309.1</v>
      </c>
      <c r="K22" t="n">
        <v>422.7</v>
      </c>
      <c r="L22" t="n">
        <v>561.6</v>
      </c>
    </row>
    <row r="23">
      <c r="A23" s="5" t="inlineStr">
        <is>
          <t>Finanzergebnis</t>
        </is>
      </c>
      <c r="B23" s="5" t="inlineStr">
        <is>
          <t>Financial Result</t>
        </is>
      </c>
      <c r="C23" t="n">
        <v>-22</v>
      </c>
      <c r="D23" t="n">
        <v>-7</v>
      </c>
      <c r="E23" t="n">
        <v>-6</v>
      </c>
      <c r="F23" t="n">
        <v>-17</v>
      </c>
      <c r="G23" t="n">
        <v>-30.1</v>
      </c>
      <c r="H23" t="n">
        <v>-40.8</v>
      </c>
      <c r="I23" t="n">
        <v>-36</v>
      </c>
      <c r="J23" t="n">
        <v>-37.2</v>
      </c>
      <c r="K23" t="n">
        <v>-47</v>
      </c>
      <c r="L23" t="n">
        <v>-51.9</v>
      </c>
    </row>
    <row r="24">
      <c r="A24" s="5" t="inlineStr">
        <is>
          <t>Ergebnis vor Steuer (EBT)</t>
        </is>
      </c>
      <c r="B24" s="5" t="inlineStr">
        <is>
          <t>EBT Earning Before Tax</t>
        </is>
      </c>
      <c r="C24" t="n">
        <v>-377</v>
      </c>
      <c r="D24" t="n">
        <v>197</v>
      </c>
      <c r="E24" t="n">
        <v>389</v>
      </c>
      <c r="F24" t="n">
        <v>701</v>
      </c>
      <c r="G24" t="n">
        <v>238.8</v>
      </c>
      <c r="H24" t="n">
        <v>279.2</v>
      </c>
      <c r="I24" t="n">
        <v>50.1</v>
      </c>
      <c r="J24" t="n">
        <v>-346.3</v>
      </c>
      <c r="K24" t="n">
        <v>375.7</v>
      </c>
      <c r="L24" t="n">
        <v>509.7</v>
      </c>
    </row>
    <row r="25">
      <c r="A25" s="5" t="inlineStr">
        <is>
          <t>Steuern auf Einkommen und Ertrag</t>
        </is>
      </c>
      <c r="B25" s="5" t="inlineStr">
        <is>
          <t>Taxes on income and earnings</t>
        </is>
      </c>
      <c r="C25" t="n">
        <v>-33</v>
      </c>
      <c r="D25" t="n">
        <v>55</v>
      </c>
      <c r="E25" t="n">
        <v>114</v>
      </c>
      <c r="F25" t="n">
        <v>169</v>
      </c>
      <c r="G25" t="n">
        <v>67.59999999999999</v>
      </c>
      <c r="H25" t="n">
        <v>86.09999999999999</v>
      </c>
      <c r="I25" t="n">
        <v>16.5</v>
      </c>
      <c r="J25" t="n">
        <v>32</v>
      </c>
      <c r="K25" t="n">
        <v>129.6</v>
      </c>
      <c r="L25" t="n">
        <v>175.1</v>
      </c>
    </row>
    <row r="26">
      <c r="A26" s="5" t="inlineStr">
        <is>
          <t>Ergebnis nach Steuer</t>
        </is>
      </c>
      <c r="B26" s="5" t="inlineStr">
        <is>
          <t>Earnings after tax</t>
        </is>
      </c>
      <c r="C26" t="n">
        <v>-343</v>
      </c>
      <c r="D26" t="n">
        <v>142</v>
      </c>
      <c r="E26" t="n">
        <v>275</v>
      </c>
      <c r="F26" t="n">
        <v>532</v>
      </c>
      <c r="G26" t="n">
        <v>171.2</v>
      </c>
      <c r="H26" t="n">
        <v>193.1</v>
      </c>
      <c r="I26" t="n">
        <v>33.6</v>
      </c>
      <c r="J26" t="n">
        <v>-378.3</v>
      </c>
      <c r="K26" t="n">
        <v>246.1</v>
      </c>
      <c r="L26" t="n">
        <v>334.6</v>
      </c>
    </row>
    <row r="27">
      <c r="A27" s="5" t="inlineStr">
        <is>
          <t>Minderheitenanteil</t>
        </is>
      </c>
      <c r="B27" s="5" t="inlineStr">
        <is>
          <t>Minority Share</t>
        </is>
      </c>
      <c r="C27" t="n">
        <v>62</v>
      </c>
      <c r="D27" t="n">
        <v>-3</v>
      </c>
      <c r="E27" t="n">
        <v>-3</v>
      </c>
      <c r="F27" t="n">
        <v>-1</v>
      </c>
      <c r="G27" t="n">
        <v>-4.8</v>
      </c>
      <c r="H27" t="n">
        <v>-5.2</v>
      </c>
      <c r="I27" t="n">
        <v>-6</v>
      </c>
      <c r="J27" t="n">
        <v>-0.9</v>
      </c>
      <c r="K27" t="n">
        <v>-3.1</v>
      </c>
      <c r="L27" t="n">
        <v>-6.4</v>
      </c>
    </row>
    <row r="28">
      <c r="A28" s="5" t="inlineStr">
        <is>
          <t>Jahresüberschuss/-fehlbetrag</t>
        </is>
      </c>
      <c r="B28" s="5" t="inlineStr">
        <is>
          <t>Net Profit</t>
        </is>
      </c>
      <c r="C28" t="n">
        <v>-405</v>
      </c>
      <c r="D28" t="n">
        <v>137</v>
      </c>
      <c r="E28" t="n">
        <v>220</v>
      </c>
      <c r="F28" t="n">
        <v>397</v>
      </c>
      <c r="G28" t="n">
        <v>166.4</v>
      </c>
      <c r="H28" t="n">
        <v>187.9</v>
      </c>
      <c r="I28" t="n">
        <v>27.6</v>
      </c>
      <c r="J28" t="n">
        <v>-379.2</v>
      </c>
      <c r="K28" t="n">
        <v>243</v>
      </c>
      <c r="L28" t="n">
        <v>328.2</v>
      </c>
    </row>
    <row r="29">
      <c r="A29" s="5" t="inlineStr">
        <is>
          <t>Summe Umlaufvermögen</t>
        </is>
      </c>
      <c r="B29" s="5" t="inlineStr">
        <is>
          <t>Current Assets</t>
        </is>
      </c>
      <c r="C29" t="n">
        <v>1824</v>
      </c>
      <c r="D29" t="n">
        <v>1984</v>
      </c>
      <c r="E29" t="n">
        <v>2100</v>
      </c>
      <c r="F29" t="n">
        <v>3124</v>
      </c>
      <c r="G29" t="n">
        <v>2929</v>
      </c>
      <c r="H29" t="n">
        <v>2867</v>
      </c>
      <c r="I29" t="n">
        <v>2593</v>
      </c>
      <c r="J29" t="n">
        <v>3022</v>
      </c>
      <c r="K29" t="n">
        <v>2687</v>
      </c>
      <c r="L29" t="n">
        <v>2298</v>
      </c>
    </row>
    <row r="30">
      <c r="A30" s="5" t="inlineStr">
        <is>
          <t>Summe Anlagevermögen</t>
        </is>
      </c>
      <c r="B30" s="5" t="inlineStr">
        <is>
          <t>Fixed Assets</t>
        </is>
      </c>
      <c r="C30" t="n">
        <v>2511</v>
      </c>
      <c r="D30" t="n">
        <v>2746</v>
      </c>
      <c r="E30" t="n">
        <v>2138</v>
      </c>
      <c r="F30" t="n">
        <v>1677</v>
      </c>
      <c r="G30" t="n">
        <v>1836</v>
      </c>
      <c r="H30" t="n">
        <v>1843</v>
      </c>
      <c r="I30" t="n">
        <v>1832</v>
      </c>
      <c r="J30" t="n">
        <v>2046</v>
      </c>
      <c r="K30" t="n">
        <v>2441</v>
      </c>
      <c r="L30" t="n">
        <v>2153</v>
      </c>
    </row>
    <row r="31">
      <c r="A31" s="5" t="inlineStr">
        <is>
          <t>Summe Aktiva</t>
        </is>
      </c>
      <c r="B31" s="5" t="inlineStr">
        <is>
          <t>Total Assets</t>
        </is>
      </c>
      <c r="C31" t="n">
        <v>4335</v>
      </c>
      <c r="D31" t="n">
        <v>4730</v>
      </c>
      <c r="E31" t="n">
        <v>4238</v>
      </c>
      <c r="F31" t="n">
        <v>4801</v>
      </c>
      <c r="G31" t="n">
        <v>4765</v>
      </c>
      <c r="H31" t="n">
        <v>4710</v>
      </c>
      <c r="I31" t="n">
        <v>4425</v>
      </c>
      <c r="J31" t="n">
        <v>5068</v>
      </c>
      <c r="K31" t="n">
        <v>5128</v>
      </c>
      <c r="L31" t="n">
        <v>4451</v>
      </c>
    </row>
    <row r="32">
      <c r="A32" s="5" t="inlineStr">
        <is>
          <t>Summe kurzfristiges Fremdkapital</t>
        </is>
      </c>
      <c r="B32" s="5" t="inlineStr">
        <is>
          <t>Short-Term Debt</t>
        </is>
      </c>
      <c r="C32" t="n">
        <v>1786</v>
      </c>
      <c r="D32" t="n">
        <v>1555</v>
      </c>
      <c r="E32" t="n">
        <v>1280</v>
      </c>
      <c r="F32" t="n">
        <v>1948</v>
      </c>
      <c r="G32" t="n">
        <v>1546</v>
      </c>
      <c r="H32" t="n">
        <v>1568</v>
      </c>
      <c r="I32" t="n">
        <v>1464</v>
      </c>
      <c r="J32" t="n">
        <v>2459</v>
      </c>
      <c r="K32" t="n">
        <v>2649</v>
      </c>
      <c r="L32" t="n">
        <v>1958</v>
      </c>
    </row>
    <row r="33">
      <c r="A33" s="5" t="inlineStr">
        <is>
          <t>Summe langfristiges Fremdkapital</t>
        </is>
      </c>
      <c r="B33" s="5" t="inlineStr">
        <is>
          <t>Long-Term Debt</t>
        </is>
      </c>
      <c r="C33" t="n">
        <v>466</v>
      </c>
      <c r="D33" t="n">
        <v>498</v>
      </c>
      <c r="E33" t="n">
        <v>498</v>
      </c>
      <c r="F33" t="n">
        <v>367</v>
      </c>
      <c r="G33" t="n">
        <v>737.4</v>
      </c>
      <c r="H33" t="n">
        <v>740.4</v>
      </c>
      <c r="I33" t="n">
        <v>792.4</v>
      </c>
      <c r="J33" t="n">
        <v>662.8</v>
      </c>
      <c r="K33" t="n">
        <v>1023</v>
      </c>
      <c r="L33" t="n">
        <v>1023</v>
      </c>
    </row>
    <row r="34">
      <c r="A34" s="5" t="inlineStr">
        <is>
          <t>Summe Fremdkapital</t>
        </is>
      </c>
      <c r="B34" s="5" t="inlineStr">
        <is>
          <t>Total Liabilities</t>
        </is>
      </c>
      <c r="C34" t="n">
        <v>2252</v>
      </c>
      <c r="D34" t="n">
        <v>2053</v>
      </c>
      <c r="E34" t="n">
        <v>1778</v>
      </c>
      <c r="F34" t="n">
        <v>2315</v>
      </c>
      <c r="G34" t="n">
        <v>2283</v>
      </c>
      <c r="H34" t="n">
        <v>2309</v>
      </c>
      <c r="I34" t="n">
        <v>2256</v>
      </c>
      <c r="J34" t="n">
        <v>3122</v>
      </c>
      <c r="K34" t="n">
        <v>3672</v>
      </c>
      <c r="L34" t="n">
        <v>2981</v>
      </c>
    </row>
    <row r="35">
      <c r="A35" s="5" t="inlineStr">
        <is>
          <t>Minderheitenanteil</t>
        </is>
      </c>
      <c r="B35" s="5" t="inlineStr">
        <is>
          <t>Minority Share</t>
        </is>
      </c>
      <c r="C35" t="n">
        <v>79</v>
      </c>
      <c r="D35" t="n">
        <v>140</v>
      </c>
      <c r="E35" t="n">
        <v>8</v>
      </c>
      <c r="F35" t="n">
        <v>13</v>
      </c>
      <c r="G35" t="n">
        <v>12.2</v>
      </c>
      <c r="H35" t="n">
        <v>25</v>
      </c>
      <c r="I35" t="n">
        <v>20.7</v>
      </c>
      <c r="J35" t="n">
        <v>16.5</v>
      </c>
      <c r="K35" t="n">
        <v>68.90000000000001</v>
      </c>
      <c r="L35" t="n">
        <v>64.59999999999999</v>
      </c>
    </row>
    <row r="36">
      <c r="A36" s="5" t="inlineStr">
        <is>
          <t>Summe Eigenkapital</t>
        </is>
      </c>
      <c r="B36" s="5" t="inlineStr">
        <is>
          <t>Equity</t>
        </is>
      </c>
      <c r="C36" t="n">
        <v>2004</v>
      </c>
      <c r="D36" t="n">
        <v>2536</v>
      </c>
      <c r="E36" t="n">
        <v>2452</v>
      </c>
      <c r="F36" t="n">
        <v>2473</v>
      </c>
      <c r="G36" t="n">
        <v>2470</v>
      </c>
      <c r="H36" t="n">
        <v>2376</v>
      </c>
      <c r="I36" t="n">
        <v>2149</v>
      </c>
      <c r="J36" t="n">
        <v>1930</v>
      </c>
      <c r="K36" t="n">
        <v>1388</v>
      </c>
      <c r="L36" t="n">
        <v>1405</v>
      </c>
    </row>
    <row r="37">
      <c r="A37" s="5" t="inlineStr">
        <is>
          <t>Summe Passiva</t>
        </is>
      </c>
      <c r="B37" s="5" t="inlineStr">
        <is>
          <t>Liabilities &amp; Shareholder Equity</t>
        </is>
      </c>
      <c r="C37" t="n">
        <v>4335</v>
      </c>
      <c r="D37" t="n">
        <v>4730</v>
      </c>
      <c r="E37" t="n">
        <v>4238</v>
      </c>
      <c r="F37" t="n">
        <v>4801</v>
      </c>
      <c r="G37" t="n">
        <v>4765</v>
      </c>
      <c r="H37" t="n">
        <v>4710</v>
      </c>
      <c r="I37" t="n">
        <v>4425</v>
      </c>
      <c r="J37" t="n">
        <v>5068</v>
      </c>
      <c r="K37" t="n">
        <v>5128</v>
      </c>
      <c r="L37" t="n">
        <v>4451</v>
      </c>
    </row>
    <row r="38">
      <c r="A38" s="5" t="inlineStr">
        <is>
          <t>Mio.Aktien im Umlauf</t>
        </is>
      </c>
      <c r="B38" s="5" t="inlineStr">
        <is>
          <t>Million shares outstanding</t>
        </is>
      </c>
      <c r="C38" t="n">
        <v>96.84999999999999</v>
      </c>
      <c r="D38" t="n">
        <v>96.84999999999999</v>
      </c>
      <c r="E38" t="n">
        <v>104.69</v>
      </c>
      <c r="F38" t="n">
        <v>104.69</v>
      </c>
      <c r="G38" t="n">
        <v>104.69</v>
      </c>
      <c r="H38" t="n">
        <v>104.69</v>
      </c>
      <c r="I38" t="n">
        <v>104.69</v>
      </c>
      <c r="J38" t="inlineStr">
        <is>
          <t>-</t>
        </is>
      </c>
      <c r="K38" t="inlineStr">
        <is>
          <t>-</t>
        </is>
      </c>
      <c r="L38" t="inlineStr">
        <is>
          <t>-</t>
        </is>
      </c>
    </row>
    <row r="39">
      <c r="A39" s="5" t="inlineStr">
        <is>
          <t>Gezeichnetes Kapital (in Mio.)</t>
        </is>
      </c>
      <c r="B39" s="5" t="inlineStr">
        <is>
          <t>Subscribed Capital in M</t>
        </is>
      </c>
      <c r="C39" t="n">
        <v>96.84999999999999</v>
      </c>
      <c r="D39" t="n">
        <v>96.84999999999999</v>
      </c>
      <c r="E39" t="n">
        <v>104.69</v>
      </c>
      <c r="F39" t="n">
        <v>104.69</v>
      </c>
      <c r="G39" t="n">
        <v>104.69</v>
      </c>
      <c r="H39" t="n">
        <v>104.69</v>
      </c>
      <c r="I39" t="n">
        <v>104.69</v>
      </c>
      <c r="J39" t="inlineStr">
        <is>
          <t>-</t>
        </is>
      </c>
      <c r="K39" t="inlineStr">
        <is>
          <t>-</t>
        </is>
      </c>
      <c r="L39" t="inlineStr">
        <is>
          <t>-</t>
        </is>
      </c>
    </row>
    <row r="40">
      <c r="A40" s="5" t="inlineStr">
        <is>
          <t>Ergebnis je Aktie (brutto)</t>
        </is>
      </c>
      <c r="B40" s="5" t="inlineStr">
        <is>
          <t>Earnings per share</t>
        </is>
      </c>
      <c r="C40" t="n">
        <v>-3.89</v>
      </c>
      <c r="D40" t="n">
        <v>2.03</v>
      </c>
      <c r="E40" t="n">
        <v>3.72</v>
      </c>
      <c r="F40" t="n">
        <v>6.7</v>
      </c>
      <c r="G40" t="n">
        <v>2.28</v>
      </c>
      <c r="H40" t="n">
        <v>2.67</v>
      </c>
      <c r="I40" t="n">
        <v>0.48</v>
      </c>
      <c r="J40" t="inlineStr">
        <is>
          <t>-</t>
        </is>
      </c>
      <c r="K40" t="inlineStr">
        <is>
          <t>-</t>
        </is>
      </c>
      <c r="L40" t="inlineStr">
        <is>
          <t>-</t>
        </is>
      </c>
    </row>
    <row r="41">
      <c r="A41" s="5" t="inlineStr">
        <is>
          <t>Ergebnis je Aktie (unverwässert)</t>
        </is>
      </c>
      <c r="B41" s="5" t="inlineStr">
        <is>
          <t>Basic Earnings per share</t>
        </is>
      </c>
      <c r="C41" t="n">
        <v>-4.23</v>
      </c>
      <c r="D41" t="n">
        <v>1.42</v>
      </c>
      <c r="E41" t="n">
        <v>2.27</v>
      </c>
      <c r="F41" t="n">
        <v>3.84</v>
      </c>
      <c r="G41" t="n">
        <v>1.59</v>
      </c>
      <c r="H41" t="n">
        <v>1.8</v>
      </c>
      <c r="I41" t="n">
        <v>0.26</v>
      </c>
      <c r="J41" t="inlineStr">
        <is>
          <t>-</t>
        </is>
      </c>
      <c r="K41" t="inlineStr">
        <is>
          <t>-</t>
        </is>
      </c>
      <c r="L41" t="inlineStr">
        <is>
          <t>-</t>
        </is>
      </c>
    </row>
    <row r="42">
      <c r="A42" s="5" t="inlineStr">
        <is>
          <t>Ergebnis je Aktie (verwässert)</t>
        </is>
      </c>
      <c r="B42" s="5" t="inlineStr">
        <is>
          <t>Diluted Earnings per share</t>
        </is>
      </c>
      <c r="C42" t="n">
        <v>-4.22</v>
      </c>
      <c r="D42" t="n">
        <v>1.42</v>
      </c>
      <c r="E42" t="n">
        <v>2.26</v>
      </c>
      <c r="F42" t="n">
        <v>3.83</v>
      </c>
      <c r="G42" t="n">
        <v>1.58</v>
      </c>
      <c r="H42" t="n">
        <v>1.79</v>
      </c>
      <c r="I42" t="n">
        <v>0.26</v>
      </c>
      <c r="J42" t="inlineStr">
        <is>
          <t>-</t>
        </is>
      </c>
      <c r="K42" t="inlineStr">
        <is>
          <t>-</t>
        </is>
      </c>
      <c r="L42" t="inlineStr">
        <is>
          <t>-</t>
        </is>
      </c>
    </row>
    <row r="43">
      <c r="A43" s="5" t="inlineStr">
        <is>
          <t>Dividende je Aktie</t>
        </is>
      </c>
      <c r="B43" s="5" t="inlineStr">
        <is>
          <t>Dividend per share</t>
        </is>
      </c>
      <c r="C43" t="inlineStr">
        <is>
          <t>-</t>
        </is>
      </c>
      <c r="D43" t="n">
        <v>1.11</v>
      </c>
      <c r="E43" t="n">
        <v>1.11</v>
      </c>
      <c r="F43" t="n">
        <v>1</v>
      </c>
      <c r="G43" t="n">
        <v>0.9</v>
      </c>
      <c r="H43" t="n">
        <v>0.9</v>
      </c>
      <c r="I43" t="inlineStr">
        <is>
          <t>-</t>
        </is>
      </c>
      <c r="J43" t="inlineStr">
        <is>
          <t>-</t>
        </is>
      </c>
      <c r="K43" t="inlineStr">
        <is>
          <t>-</t>
        </is>
      </c>
      <c r="L43" t="inlineStr">
        <is>
          <t>-</t>
        </is>
      </c>
    </row>
    <row r="44">
      <c r="A44" s="5" t="inlineStr">
        <is>
          <t>Dividendenausschüttung in Mio</t>
        </is>
      </c>
      <c r="B44" s="5" t="inlineStr">
        <is>
          <t>Dividend Payment in M</t>
        </is>
      </c>
      <c r="C44" t="inlineStr">
        <is>
          <t>-</t>
        </is>
      </c>
      <c r="D44" t="n">
        <v>107</v>
      </c>
      <c r="E44" t="n">
        <v>107</v>
      </c>
      <c r="F44" t="n">
        <v>99</v>
      </c>
      <c r="G44" t="n">
        <v>94</v>
      </c>
      <c r="H44" t="n">
        <v>94</v>
      </c>
      <c r="I44" t="inlineStr">
        <is>
          <t>-</t>
        </is>
      </c>
      <c r="J44" t="inlineStr">
        <is>
          <t>-</t>
        </is>
      </c>
      <c r="K44" t="inlineStr">
        <is>
          <t>-</t>
        </is>
      </c>
      <c r="L44" t="inlineStr">
        <is>
          <t>-</t>
        </is>
      </c>
    </row>
    <row r="45">
      <c r="A45" s="5" t="inlineStr">
        <is>
          <t>Umsatz je Aktie</t>
        </is>
      </c>
      <c r="B45" s="5" t="inlineStr">
        <is>
          <t>Revenue per share</t>
        </is>
      </c>
      <c r="C45" t="n">
        <v>35.77</v>
      </c>
      <c r="D45" t="n">
        <v>42.49</v>
      </c>
      <c r="E45" t="n">
        <v>39.43</v>
      </c>
      <c r="F45" t="n">
        <v>36.15</v>
      </c>
      <c r="G45" t="n">
        <v>53.25</v>
      </c>
      <c r="H45" t="n">
        <v>49.12</v>
      </c>
      <c r="I45" t="n">
        <v>50.52</v>
      </c>
      <c r="J45" t="inlineStr">
        <is>
          <t>-</t>
        </is>
      </c>
      <c r="K45" t="inlineStr">
        <is>
          <t>-</t>
        </is>
      </c>
      <c r="L45" t="inlineStr">
        <is>
          <t>-</t>
        </is>
      </c>
    </row>
    <row r="46">
      <c r="A46" s="5" t="inlineStr">
        <is>
          <t>Buchwert je Aktie</t>
        </is>
      </c>
      <c r="B46" s="5" t="inlineStr">
        <is>
          <t>Book value per share</t>
        </is>
      </c>
      <c r="C46" t="n">
        <v>21.51</v>
      </c>
      <c r="D46" t="n">
        <v>27.63</v>
      </c>
      <c r="E46" t="n">
        <v>23.5</v>
      </c>
      <c r="F46" t="n">
        <v>23.75</v>
      </c>
      <c r="G46" t="n">
        <v>23.71</v>
      </c>
      <c r="H46" t="n">
        <v>22.93</v>
      </c>
      <c r="I46" t="n">
        <v>20.72</v>
      </c>
      <c r="J46" t="inlineStr">
        <is>
          <t>-</t>
        </is>
      </c>
      <c r="K46" t="inlineStr">
        <is>
          <t>-</t>
        </is>
      </c>
      <c r="L46" t="inlineStr">
        <is>
          <t>-</t>
        </is>
      </c>
    </row>
    <row r="47">
      <c r="A47" s="5" t="inlineStr">
        <is>
          <t>Cashflow je Aktie</t>
        </is>
      </c>
      <c r="B47" s="5" t="inlineStr">
        <is>
          <t>Cashflow per share</t>
        </is>
      </c>
      <c r="C47" t="n">
        <v>1.8</v>
      </c>
      <c r="D47" t="n">
        <v>2.88</v>
      </c>
      <c r="E47" t="n">
        <v>5.23</v>
      </c>
      <c r="F47" t="n">
        <v>1.79</v>
      </c>
      <c r="G47" t="n">
        <v>5.54</v>
      </c>
      <c r="H47" t="n">
        <v>4.39</v>
      </c>
      <c r="I47" t="n">
        <v>4.7</v>
      </c>
      <c r="J47" t="inlineStr">
        <is>
          <t>-</t>
        </is>
      </c>
      <c r="K47" t="inlineStr">
        <is>
          <t>-</t>
        </is>
      </c>
      <c r="L47" t="inlineStr">
        <is>
          <t>-</t>
        </is>
      </c>
    </row>
    <row r="48">
      <c r="A48" s="5" t="inlineStr">
        <is>
          <t>Bilanzsumme je Aktie</t>
        </is>
      </c>
      <c r="B48" s="5" t="inlineStr">
        <is>
          <t>Total assets per share</t>
        </is>
      </c>
      <c r="C48" t="n">
        <v>44.76</v>
      </c>
      <c r="D48" t="n">
        <v>48.84</v>
      </c>
      <c r="E48" t="n">
        <v>40.48</v>
      </c>
      <c r="F48" t="n">
        <v>45.86</v>
      </c>
      <c r="G48" t="n">
        <v>45.52</v>
      </c>
      <c r="H48" t="n">
        <v>44.99</v>
      </c>
      <c r="I48" t="n">
        <v>42.27</v>
      </c>
      <c r="J48" t="inlineStr">
        <is>
          <t>-</t>
        </is>
      </c>
      <c r="K48" t="inlineStr">
        <is>
          <t>-</t>
        </is>
      </c>
      <c r="L48" t="inlineStr">
        <is>
          <t>-</t>
        </is>
      </c>
    </row>
    <row r="49">
      <c r="A49" s="5" t="inlineStr">
        <is>
          <t>Personal am Ende des Jahres</t>
        </is>
      </c>
      <c r="B49" s="5" t="inlineStr">
        <is>
          <t>Staff at the end of year</t>
        </is>
      </c>
      <c r="C49" t="n">
        <v>24685</v>
      </c>
      <c r="D49" t="n">
        <v>26983</v>
      </c>
      <c r="E49" t="n">
        <v>25934</v>
      </c>
      <c r="F49" t="n">
        <v>34216</v>
      </c>
      <c r="G49" t="n">
        <v>32914</v>
      </c>
      <c r="H49" t="n">
        <v>33802</v>
      </c>
      <c r="I49" t="n">
        <v>35108</v>
      </c>
      <c r="J49" t="n">
        <v>39194</v>
      </c>
      <c r="K49" t="inlineStr">
        <is>
          <t>-</t>
        </is>
      </c>
      <c r="L49" t="inlineStr">
        <is>
          <t>-</t>
        </is>
      </c>
    </row>
    <row r="50">
      <c r="A50" s="5" t="inlineStr">
        <is>
          <t>Personalaufwand in Mio. EUR</t>
        </is>
      </c>
      <c r="B50" s="5" t="inlineStr">
        <is>
          <t>Personnel expenses in M</t>
        </is>
      </c>
      <c r="C50" t="n">
        <v>1309</v>
      </c>
      <c r="D50" t="n">
        <v>1366</v>
      </c>
      <c r="E50" t="n">
        <v>1275</v>
      </c>
      <c r="F50" t="n">
        <v>1748</v>
      </c>
      <c r="G50" t="n">
        <v>1823</v>
      </c>
      <c r="H50" t="n">
        <v>1635</v>
      </c>
      <c r="I50" t="n">
        <v>1867</v>
      </c>
      <c r="J50" t="n">
        <v>1743</v>
      </c>
      <c r="K50" t="inlineStr">
        <is>
          <t>-</t>
        </is>
      </c>
      <c r="L50" t="inlineStr">
        <is>
          <t>-</t>
        </is>
      </c>
    </row>
    <row r="51">
      <c r="A51" s="5" t="inlineStr">
        <is>
          <t>Aufwand je Mitarbeiter in EUR</t>
        </is>
      </c>
      <c r="B51" s="5" t="inlineStr">
        <is>
          <t>Effort per employee</t>
        </is>
      </c>
      <c r="C51" t="n">
        <v>53028</v>
      </c>
      <c r="D51" t="n">
        <v>50624</v>
      </c>
      <c r="E51" t="n">
        <v>49163</v>
      </c>
      <c r="F51" t="n">
        <v>51087</v>
      </c>
      <c r="G51" t="n">
        <v>55387</v>
      </c>
      <c r="H51" t="n">
        <v>48358</v>
      </c>
      <c r="I51" t="n">
        <v>53184</v>
      </c>
      <c r="J51" t="n">
        <v>44481</v>
      </c>
      <c r="K51" t="inlineStr">
        <is>
          <t>-</t>
        </is>
      </c>
      <c r="L51" t="inlineStr">
        <is>
          <t>-</t>
        </is>
      </c>
    </row>
    <row r="52">
      <c r="A52" s="5" t="inlineStr">
        <is>
          <t>Umsatz je Mitarbeiter in EUR</t>
        </is>
      </c>
      <c r="B52" s="5" t="inlineStr">
        <is>
          <t>Turnover per employee</t>
        </is>
      </c>
      <c r="C52" t="n">
        <v>140328</v>
      </c>
      <c r="D52" t="n">
        <v>152503</v>
      </c>
      <c r="E52" t="n">
        <v>159173</v>
      </c>
      <c r="F52" t="n">
        <v>110621</v>
      </c>
      <c r="G52" t="n">
        <v>169357</v>
      </c>
      <c r="H52" t="n">
        <v>152124</v>
      </c>
      <c r="I52" t="n">
        <v>150641</v>
      </c>
      <c r="J52" t="n">
        <v>137771</v>
      </c>
      <c r="K52" t="inlineStr">
        <is>
          <t>-</t>
        </is>
      </c>
      <c r="L52" t="inlineStr">
        <is>
          <t>-</t>
        </is>
      </c>
    </row>
    <row r="53">
      <c r="A53" s="5" t="inlineStr">
        <is>
          <t>Bruttoergebnis je Mitarbeiter in EUR</t>
        </is>
      </c>
      <c r="B53" s="5" t="inlineStr">
        <is>
          <t>Gross Profit per employee</t>
        </is>
      </c>
      <c r="C53" t="n">
        <v>35892</v>
      </c>
      <c r="D53" t="n">
        <v>48734</v>
      </c>
      <c r="E53" t="n">
        <v>55371</v>
      </c>
      <c r="F53" t="n">
        <v>39543</v>
      </c>
      <c r="G53" t="n">
        <v>49134</v>
      </c>
      <c r="H53" t="n">
        <v>47731</v>
      </c>
      <c r="I53" t="n">
        <v>42483</v>
      </c>
      <c r="J53" t="n">
        <v>35778</v>
      </c>
      <c r="K53" t="inlineStr">
        <is>
          <t>-</t>
        </is>
      </c>
      <c r="L53" t="inlineStr">
        <is>
          <t>-</t>
        </is>
      </c>
    </row>
    <row r="54">
      <c r="A54" s="5" t="inlineStr">
        <is>
          <t>Gewinn je Mitarbeiter in EUR</t>
        </is>
      </c>
      <c r="B54" s="5" t="inlineStr">
        <is>
          <t>Earnings per employee</t>
        </is>
      </c>
      <c r="C54" t="n">
        <v>-16407</v>
      </c>
      <c r="D54" t="n">
        <v>5077</v>
      </c>
      <c r="E54" t="n">
        <v>8483</v>
      </c>
      <c r="F54" t="n">
        <v>11603</v>
      </c>
      <c r="G54" t="n">
        <v>5056</v>
      </c>
      <c r="H54" t="n">
        <v>5559</v>
      </c>
      <c r="I54" t="n">
        <v>786.15</v>
      </c>
      <c r="J54" t="n">
        <v>-9675</v>
      </c>
      <c r="K54" t="inlineStr">
        <is>
          <t>-</t>
        </is>
      </c>
      <c r="L54" t="inlineStr">
        <is>
          <t>-</t>
        </is>
      </c>
    </row>
    <row r="55">
      <c r="A55" s="5" t="inlineStr">
        <is>
          <t>KGV (Kurs/Gewinn)</t>
        </is>
      </c>
      <c r="B55" s="5" t="inlineStr">
        <is>
          <t>PE (price/earnings)</t>
        </is>
      </c>
      <c r="C55" t="inlineStr">
        <is>
          <t>-</t>
        </is>
      </c>
      <c r="D55" t="n">
        <v>24.1</v>
      </c>
      <c r="E55" t="n">
        <v>29.7</v>
      </c>
      <c r="F55" t="n">
        <v>13.6</v>
      </c>
      <c r="G55" t="n">
        <v>29.1</v>
      </c>
      <c r="H55" t="n">
        <v>16.4</v>
      </c>
      <c r="I55" t="n">
        <v>133.5</v>
      </c>
      <c r="J55" t="inlineStr">
        <is>
          <t>-</t>
        </is>
      </c>
      <c r="K55" t="inlineStr">
        <is>
          <t>-</t>
        </is>
      </c>
      <c r="L55" t="inlineStr">
        <is>
          <t>-</t>
        </is>
      </c>
    </row>
    <row r="56">
      <c r="A56" s="5" t="inlineStr">
        <is>
          <t>KUV (Kurs/Umsatz)</t>
        </is>
      </c>
      <c r="B56" s="5" t="inlineStr">
        <is>
          <t>PS (price/sales)</t>
        </is>
      </c>
      <c r="C56" t="n">
        <v>1.13</v>
      </c>
      <c r="D56" t="n">
        <v>0.8100000000000001</v>
      </c>
      <c r="E56" t="n">
        <v>1.71</v>
      </c>
      <c r="F56" t="n">
        <v>1.45</v>
      </c>
      <c r="G56" t="n">
        <v>0.87</v>
      </c>
      <c r="H56" t="n">
        <v>0.6</v>
      </c>
      <c r="I56" t="n">
        <v>0.6899999999999999</v>
      </c>
      <c r="J56" t="inlineStr">
        <is>
          <t>-</t>
        </is>
      </c>
      <c r="K56" t="inlineStr">
        <is>
          <t>-</t>
        </is>
      </c>
      <c r="L56" t="inlineStr">
        <is>
          <t>-</t>
        </is>
      </c>
    </row>
    <row r="57">
      <c r="A57" s="5" t="inlineStr">
        <is>
          <t>KBV (Kurs/Buchwert)</t>
        </is>
      </c>
      <c r="B57" s="5" t="inlineStr">
        <is>
          <t>PB (price/book value)</t>
        </is>
      </c>
      <c r="C57" t="n">
        <v>1.95</v>
      </c>
      <c r="D57" t="n">
        <v>1.31</v>
      </c>
      <c r="E57" t="n">
        <v>2.88</v>
      </c>
      <c r="F57" t="n">
        <v>2.21</v>
      </c>
      <c r="G57" t="n">
        <v>1.96</v>
      </c>
      <c r="H57" t="n">
        <v>1.3</v>
      </c>
      <c r="I57" t="n">
        <v>1.69</v>
      </c>
      <c r="J57" t="inlineStr">
        <is>
          <t>-</t>
        </is>
      </c>
      <c r="K57" t="inlineStr">
        <is>
          <t>-</t>
        </is>
      </c>
      <c r="L57" t="inlineStr">
        <is>
          <t>-</t>
        </is>
      </c>
    </row>
    <row r="58">
      <c r="A58" s="5" t="inlineStr">
        <is>
          <t>KCV (Kurs/Cashflow)</t>
        </is>
      </c>
      <c r="B58" s="5" t="inlineStr">
        <is>
          <t>PC (price/cashflow)</t>
        </is>
      </c>
      <c r="C58" t="n">
        <v>22.46</v>
      </c>
      <c r="D58" t="n">
        <v>11.89</v>
      </c>
      <c r="E58" t="n">
        <v>12.9</v>
      </c>
      <c r="F58" t="n">
        <v>29.26</v>
      </c>
      <c r="G58" t="n">
        <v>8.35</v>
      </c>
      <c r="H58" t="n">
        <v>6.73</v>
      </c>
      <c r="I58" t="n">
        <v>7.39</v>
      </c>
      <c r="J58" t="inlineStr">
        <is>
          <t>-</t>
        </is>
      </c>
      <c r="K58" t="inlineStr">
        <is>
          <t>-</t>
        </is>
      </c>
      <c r="L58" t="inlineStr">
        <is>
          <t>-</t>
        </is>
      </c>
    </row>
    <row r="59">
      <c r="A59" s="5" t="inlineStr">
        <is>
          <t>Dividendenrendite in %</t>
        </is>
      </c>
      <c r="B59" s="5" t="inlineStr">
        <is>
          <t>Dividend Yield in %</t>
        </is>
      </c>
      <c r="C59" t="inlineStr">
        <is>
          <t>-</t>
        </is>
      </c>
      <c r="D59" t="n">
        <v>3.24</v>
      </c>
      <c r="E59" t="n">
        <v>1.64</v>
      </c>
      <c r="F59" t="n">
        <v>1.91</v>
      </c>
      <c r="G59" t="n">
        <v>1.95</v>
      </c>
      <c r="H59" t="n">
        <v>3.05</v>
      </c>
      <c r="I59" t="inlineStr">
        <is>
          <t>-</t>
        </is>
      </c>
      <c r="J59" t="inlineStr">
        <is>
          <t>-</t>
        </is>
      </c>
      <c r="K59" t="inlineStr">
        <is>
          <t>-</t>
        </is>
      </c>
      <c r="L59" t="inlineStr">
        <is>
          <t>-</t>
        </is>
      </c>
    </row>
    <row r="60">
      <c r="A60" s="5" t="inlineStr">
        <is>
          <t>Gewinnrendite in %</t>
        </is>
      </c>
      <c r="B60" s="5" t="inlineStr">
        <is>
          <t>Return on profit in %</t>
        </is>
      </c>
      <c r="C60" t="n">
        <v>-10.5</v>
      </c>
      <c r="D60" t="n">
        <v>4.1</v>
      </c>
      <c r="E60" t="n">
        <v>3.4</v>
      </c>
      <c r="F60" t="n">
        <v>7.3</v>
      </c>
      <c r="G60" t="n">
        <v>3.4</v>
      </c>
      <c r="H60" t="n">
        <v>6.1</v>
      </c>
      <c r="I60" t="n">
        <v>0.7</v>
      </c>
      <c r="J60" t="inlineStr">
        <is>
          <t>-</t>
        </is>
      </c>
      <c r="K60" t="inlineStr">
        <is>
          <t>-</t>
        </is>
      </c>
      <c r="L60" t="inlineStr">
        <is>
          <t>-</t>
        </is>
      </c>
    </row>
    <row r="61">
      <c r="A61" s="5" t="inlineStr">
        <is>
          <t>Eigenkapitalrendite in %</t>
        </is>
      </c>
      <c r="B61" s="5" t="inlineStr">
        <is>
          <t>Return on Equity in %</t>
        </is>
      </c>
      <c r="C61" t="n">
        <v>-19.44</v>
      </c>
      <c r="D61" t="n">
        <v>5.12</v>
      </c>
      <c r="E61" t="n">
        <v>8.94</v>
      </c>
      <c r="F61" t="n">
        <v>15.97</v>
      </c>
      <c r="G61" t="n">
        <v>6.7</v>
      </c>
      <c r="H61" t="n">
        <v>7.83</v>
      </c>
      <c r="I61" t="n">
        <v>1.27</v>
      </c>
      <c r="J61" t="n">
        <v>-19.48</v>
      </c>
      <c r="K61" t="n">
        <v>16.68</v>
      </c>
      <c r="L61" t="n">
        <v>22.33</v>
      </c>
    </row>
    <row r="62">
      <c r="A62" s="5" t="inlineStr">
        <is>
          <t>Umsatzrendite in %</t>
        </is>
      </c>
      <c r="B62" s="5" t="inlineStr">
        <is>
          <t>Return on sales in %</t>
        </is>
      </c>
      <c r="C62" t="n">
        <v>-11.69</v>
      </c>
      <c r="D62" t="n">
        <v>3.33</v>
      </c>
      <c r="E62" t="n">
        <v>5.33</v>
      </c>
      <c r="F62" t="n">
        <v>10.49</v>
      </c>
      <c r="G62" t="n">
        <v>2.99</v>
      </c>
      <c r="H62" t="n">
        <v>3.65</v>
      </c>
      <c r="I62" t="n">
        <v>0.52</v>
      </c>
      <c r="J62" t="n">
        <v>-7.02</v>
      </c>
      <c r="K62" t="n">
        <v>4.83</v>
      </c>
      <c r="L62" t="n">
        <v>7.01</v>
      </c>
    </row>
    <row r="63">
      <c r="A63" s="5" t="inlineStr">
        <is>
          <t>Gesamtkapitalrendite in %</t>
        </is>
      </c>
      <c r="B63" s="5" t="inlineStr">
        <is>
          <t>Total Return on Investment in %</t>
        </is>
      </c>
      <c r="C63" t="n">
        <v>-9.02</v>
      </c>
      <c r="D63" t="n">
        <v>3.11</v>
      </c>
      <c r="E63" t="n">
        <v>5.47</v>
      </c>
      <c r="F63" t="n">
        <v>8.619999999999999</v>
      </c>
      <c r="G63" t="n">
        <v>4.11</v>
      </c>
      <c r="H63" t="n">
        <v>4.86</v>
      </c>
      <c r="I63" t="n">
        <v>1.35</v>
      </c>
      <c r="J63" t="n">
        <v>-5.39</v>
      </c>
      <c r="K63" t="n">
        <v>6.64</v>
      </c>
      <c r="L63" t="n">
        <v>9.56</v>
      </c>
    </row>
    <row r="64">
      <c r="A64" s="5" t="inlineStr">
        <is>
          <t>Return on Investment in %</t>
        </is>
      </c>
      <c r="B64" s="5" t="inlineStr">
        <is>
          <t>Return on Investment in %</t>
        </is>
      </c>
      <c r="C64" t="n">
        <v>-9.34</v>
      </c>
      <c r="D64" t="n">
        <v>2.9</v>
      </c>
      <c r="E64" t="n">
        <v>5.19</v>
      </c>
      <c r="F64" t="n">
        <v>8.27</v>
      </c>
      <c r="G64" t="n">
        <v>3.49</v>
      </c>
      <c r="H64" t="n">
        <v>3.99</v>
      </c>
      <c r="I64" t="n">
        <v>0.62</v>
      </c>
      <c r="J64" t="n">
        <v>-7.48</v>
      </c>
      <c r="K64" t="n">
        <v>4.74</v>
      </c>
      <c r="L64" t="n">
        <v>7.37</v>
      </c>
    </row>
    <row r="65">
      <c r="A65" s="5" t="inlineStr">
        <is>
          <t>Arbeitsintensität in %</t>
        </is>
      </c>
      <c r="B65" s="5" t="inlineStr">
        <is>
          <t>Work Intensity in %</t>
        </is>
      </c>
      <c r="C65" t="n">
        <v>42.08</v>
      </c>
      <c r="D65" t="n">
        <v>41.95</v>
      </c>
      <c r="E65" t="n">
        <v>49.55</v>
      </c>
      <c r="F65" t="n">
        <v>65.06999999999999</v>
      </c>
      <c r="G65" t="n">
        <v>61.47</v>
      </c>
      <c r="H65" t="n">
        <v>60.88</v>
      </c>
      <c r="I65" t="n">
        <v>58.6</v>
      </c>
      <c r="J65" t="n">
        <v>59.63</v>
      </c>
      <c r="K65" t="n">
        <v>52.4</v>
      </c>
      <c r="L65" t="n">
        <v>51.62</v>
      </c>
    </row>
    <row r="66">
      <c r="A66" s="5" t="inlineStr">
        <is>
          <t>Eigenkapitalquote in %</t>
        </is>
      </c>
      <c r="B66" s="5" t="inlineStr">
        <is>
          <t>Equity Ratio in %</t>
        </is>
      </c>
      <c r="C66" t="n">
        <v>48.05</v>
      </c>
      <c r="D66" t="n">
        <v>56.58</v>
      </c>
      <c r="E66" t="n">
        <v>58.05</v>
      </c>
      <c r="F66" t="n">
        <v>51.78</v>
      </c>
      <c r="G66" t="n">
        <v>52.09</v>
      </c>
      <c r="H66" t="n">
        <v>50.98</v>
      </c>
      <c r="I66" t="n">
        <v>49.02</v>
      </c>
      <c r="J66" t="n">
        <v>38.4</v>
      </c>
      <c r="K66" t="n">
        <v>28.41</v>
      </c>
      <c r="L66" t="n">
        <v>33.02</v>
      </c>
    </row>
    <row r="67">
      <c r="A67" s="5" t="inlineStr">
        <is>
          <t>Fremdkapitalquote in %</t>
        </is>
      </c>
      <c r="B67" s="5" t="inlineStr">
        <is>
          <t>Debt Ratio in %</t>
        </is>
      </c>
      <c r="C67" t="n">
        <v>51.95</v>
      </c>
      <c r="D67" t="n">
        <v>43.42</v>
      </c>
      <c r="E67" t="n">
        <v>41.95</v>
      </c>
      <c r="F67" t="n">
        <v>48.22</v>
      </c>
      <c r="G67" t="n">
        <v>47.91</v>
      </c>
      <c r="H67" t="n">
        <v>49.02</v>
      </c>
      <c r="I67" t="n">
        <v>50.98</v>
      </c>
      <c r="J67" t="n">
        <v>61.6</v>
      </c>
      <c r="K67" t="n">
        <v>71.59</v>
      </c>
      <c r="L67" t="n">
        <v>66.98</v>
      </c>
    </row>
    <row r="68">
      <c r="A68" s="5" t="inlineStr">
        <is>
          <t>Verschuldungsgrad in %</t>
        </is>
      </c>
      <c r="B68" s="5" t="inlineStr">
        <is>
          <t>Finance Gearing in %</t>
        </is>
      </c>
      <c r="C68" t="n">
        <v>108.11</v>
      </c>
      <c r="D68" t="n">
        <v>76.76000000000001</v>
      </c>
      <c r="E68" t="n">
        <v>72.28</v>
      </c>
      <c r="F68" t="n">
        <v>93.12</v>
      </c>
      <c r="G68" t="n">
        <v>91.98</v>
      </c>
      <c r="H68" t="n">
        <v>96.16</v>
      </c>
      <c r="I68" t="n">
        <v>104</v>
      </c>
      <c r="J68" t="n">
        <v>160.41</v>
      </c>
      <c r="K68" t="n">
        <v>252.05</v>
      </c>
      <c r="L68" t="n">
        <v>202.83</v>
      </c>
    </row>
    <row r="69">
      <c r="A69" s="5" t="inlineStr">
        <is>
          <t>Bruttoergebnis Marge in %</t>
        </is>
      </c>
      <c r="B69" s="5" t="inlineStr">
        <is>
          <t>Gross Profit Marge in %</t>
        </is>
      </c>
      <c r="C69" t="n">
        <v>25.58</v>
      </c>
      <c r="D69" t="n">
        <v>31.96</v>
      </c>
      <c r="E69" t="n">
        <v>34.79</v>
      </c>
      <c r="F69" t="n">
        <v>35.75</v>
      </c>
      <c r="G69" t="n">
        <v>29.01</v>
      </c>
      <c r="H69" t="n">
        <v>31.37</v>
      </c>
      <c r="I69" t="n">
        <v>28.21</v>
      </c>
      <c r="J69" t="n">
        <v>25.96</v>
      </c>
      <c r="K69" t="n">
        <v>32.06</v>
      </c>
    </row>
    <row r="70">
      <c r="A70" s="5" t="inlineStr">
        <is>
          <t>Kurzfristige Vermögensquote in %</t>
        </is>
      </c>
      <c r="B70" s="5" t="inlineStr">
        <is>
          <t>Current Assets Ratio in %</t>
        </is>
      </c>
      <c r="C70" t="n">
        <v>42.08</v>
      </c>
      <c r="D70" t="n">
        <v>41.95</v>
      </c>
      <c r="E70" t="n">
        <v>49.55</v>
      </c>
      <c r="F70" t="n">
        <v>65.06999999999999</v>
      </c>
      <c r="G70" t="n">
        <v>61.47</v>
      </c>
      <c r="H70" t="n">
        <v>60.87</v>
      </c>
      <c r="I70" t="n">
        <v>58.6</v>
      </c>
      <c r="J70" t="n">
        <v>59.63</v>
      </c>
      <c r="K70" t="n">
        <v>52.4</v>
      </c>
    </row>
    <row r="71">
      <c r="A71" s="5" t="inlineStr">
        <is>
          <t>Nettogewinn Marge in %</t>
        </is>
      </c>
      <c r="B71" s="5" t="inlineStr">
        <is>
          <t>Net Profit Marge in %</t>
        </is>
      </c>
      <c r="C71" t="n">
        <v>-11.69</v>
      </c>
      <c r="D71" t="n">
        <v>3.33</v>
      </c>
      <c r="E71" t="n">
        <v>5.33</v>
      </c>
      <c r="F71" t="n">
        <v>10.49</v>
      </c>
      <c r="G71" t="n">
        <v>2.99</v>
      </c>
      <c r="H71" t="n">
        <v>3.65</v>
      </c>
      <c r="I71" t="n">
        <v>0.52</v>
      </c>
      <c r="J71" t="n">
        <v>-7.02</v>
      </c>
      <c r="K71" t="n">
        <v>4.83</v>
      </c>
    </row>
    <row r="72">
      <c r="A72" s="5" t="inlineStr">
        <is>
          <t>Operative Ergebnis Marge in %</t>
        </is>
      </c>
      <c r="B72" s="5" t="inlineStr">
        <is>
          <t>EBIT Marge in %</t>
        </is>
      </c>
      <c r="C72" t="n">
        <v>-10.25</v>
      </c>
      <c r="D72" t="n">
        <v>4.96</v>
      </c>
      <c r="E72" t="n">
        <v>9.57</v>
      </c>
      <c r="F72" t="n">
        <v>18.97</v>
      </c>
      <c r="G72" t="n">
        <v>4.82</v>
      </c>
      <c r="H72" t="n">
        <v>6.22</v>
      </c>
      <c r="I72" t="n">
        <v>1.63</v>
      </c>
      <c r="J72" t="n">
        <v>-5.72</v>
      </c>
      <c r="K72" t="n">
        <v>8.4</v>
      </c>
    </row>
    <row r="73">
      <c r="A73" s="5" t="inlineStr">
        <is>
          <t>Vermögensumsschlag in %</t>
        </is>
      </c>
      <c r="B73" s="5" t="inlineStr">
        <is>
          <t>Asset Turnover in %</t>
        </is>
      </c>
      <c r="C73" t="n">
        <v>79.91</v>
      </c>
      <c r="D73" t="n">
        <v>87</v>
      </c>
      <c r="E73" t="n">
        <v>97.40000000000001</v>
      </c>
      <c r="F73" t="n">
        <v>78.84</v>
      </c>
      <c r="G73" t="n">
        <v>116.98</v>
      </c>
      <c r="H73" t="n">
        <v>109.17</v>
      </c>
      <c r="I73" t="n">
        <v>119.53</v>
      </c>
      <c r="J73" t="n">
        <v>106.55</v>
      </c>
      <c r="K73" t="n">
        <v>98.11</v>
      </c>
    </row>
    <row r="74">
      <c r="A74" s="5" t="inlineStr">
        <is>
          <t>Langfristige Vermögensquote in %</t>
        </is>
      </c>
      <c r="B74" s="5" t="inlineStr">
        <is>
          <t>Non-Current Assets Ratio in %</t>
        </is>
      </c>
      <c r="C74" t="n">
        <v>57.92</v>
      </c>
      <c r="D74" t="n">
        <v>58.05</v>
      </c>
      <c r="E74" t="n">
        <v>50.45</v>
      </c>
      <c r="F74" t="n">
        <v>34.93</v>
      </c>
      <c r="G74" t="n">
        <v>38.53</v>
      </c>
      <c r="H74" t="n">
        <v>39.13</v>
      </c>
      <c r="I74" t="n">
        <v>41.4</v>
      </c>
      <c r="J74" t="n">
        <v>40.37</v>
      </c>
      <c r="K74" t="n">
        <v>47.6</v>
      </c>
    </row>
    <row r="75">
      <c r="A75" s="5" t="inlineStr">
        <is>
          <t>Gesamtkapitalrentabilität</t>
        </is>
      </c>
      <c r="B75" s="5" t="inlineStr">
        <is>
          <t>ROA Return on Assets in %</t>
        </is>
      </c>
      <c r="C75" t="n">
        <v>-9.34</v>
      </c>
      <c r="D75" t="n">
        <v>2.9</v>
      </c>
      <c r="E75" t="n">
        <v>5.19</v>
      </c>
      <c r="F75" t="n">
        <v>8.27</v>
      </c>
      <c r="G75" t="n">
        <v>3.49</v>
      </c>
      <c r="H75" t="n">
        <v>3.99</v>
      </c>
      <c r="I75" t="n">
        <v>0.62</v>
      </c>
      <c r="J75" t="n">
        <v>-7.48</v>
      </c>
      <c r="K75" t="n">
        <v>4.74</v>
      </c>
    </row>
    <row r="76">
      <c r="A76" s="5" t="inlineStr">
        <is>
          <t>Ertrag des eingesetzten Kapitals</t>
        </is>
      </c>
      <c r="B76" s="5" t="inlineStr">
        <is>
          <t>ROCE Return on Cap. Empl. in %</t>
        </is>
      </c>
      <c r="C76" t="n">
        <v>-13.93</v>
      </c>
      <c r="D76" t="n">
        <v>6.43</v>
      </c>
      <c r="E76" t="n">
        <v>13.35</v>
      </c>
      <c r="F76" t="n">
        <v>25.17</v>
      </c>
      <c r="G76" t="n">
        <v>8.35</v>
      </c>
      <c r="H76" t="n">
        <v>10.18</v>
      </c>
      <c r="I76" t="n">
        <v>2.91</v>
      </c>
      <c r="J76" t="n">
        <v>-11.85</v>
      </c>
      <c r="K76" t="n">
        <v>17.05</v>
      </c>
    </row>
    <row r="77">
      <c r="A77" s="5" t="inlineStr">
        <is>
          <t>Eigenkapital zu Anlagevermögen</t>
        </is>
      </c>
      <c r="B77" s="5" t="inlineStr">
        <is>
          <t>Equity to Fixed Assets in %</t>
        </is>
      </c>
      <c r="C77" t="n">
        <v>79.81</v>
      </c>
      <c r="D77" t="n">
        <v>92.34999999999999</v>
      </c>
      <c r="E77" t="n">
        <v>114.69</v>
      </c>
      <c r="F77" t="n">
        <v>147.47</v>
      </c>
      <c r="G77" t="n">
        <v>134.53</v>
      </c>
      <c r="H77" t="n">
        <v>128.92</v>
      </c>
      <c r="I77" t="n">
        <v>117.3</v>
      </c>
      <c r="J77" t="n">
        <v>94.33</v>
      </c>
      <c r="K77" t="n">
        <v>56.86</v>
      </c>
    </row>
    <row r="78">
      <c r="A78" s="5" t="inlineStr">
        <is>
          <t>Liquidität Dritten Grades</t>
        </is>
      </c>
      <c r="B78" s="5" t="inlineStr">
        <is>
          <t>Current Ratio in %</t>
        </is>
      </c>
      <c r="C78" t="n">
        <v>102.13</v>
      </c>
      <c r="D78" t="n">
        <v>127.59</v>
      </c>
      <c r="E78" t="n">
        <v>164.06</v>
      </c>
      <c r="F78" t="n">
        <v>160.37</v>
      </c>
      <c r="G78" t="n">
        <v>189.46</v>
      </c>
      <c r="H78" t="n">
        <v>182.84</v>
      </c>
      <c r="I78" t="n">
        <v>177.12</v>
      </c>
      <c r="J78" t="n">
        <v>122.9</v>
      </c>
      <c r="K78" t="n">
        <v>101.43</v>
      </c>
    </row>
    <row r="79">
      <c r="A79" s="5" t="inlineStr">
        <is>
          <t>Operativer Cashflow</t>
        </is>
      </c>
      <c r="B79" s="5" t="inlineStr">
        <is>
          <t>Operating Cashflow in M</t>
        </is>
      </c>
      <c r="C79" t="n">
        <v>2175.251</v>
      </c>
      <c r="D79" t="n">
        <v>1151.5465</v>
      </c>
      <c r="E79" t="n">
        <v>1350.501</v>
      </c>
      <c r="F79" t="n">
        <v>3063.2294</v>
      </c>
      <c r="G79" t="n">
        <v>874.1614999999999</v>
      </c>
      <c r="H79" t="n">
        <v>704.5637</v>
      </c>
      <c r="I79" t="n">
        <v>773.6591</v>
      </c>
      <c r="J79" t="inlineStr">
        <is>
          <t>-</t>
        </is>
      </c>
      <c r="K79" t="inlineStr">
        <is>
          <t>-</t>
        </is>
      </c>
    </row>
    <row r="80">
      <c r="A80" s="5" t="inlineStr">
        <is>
          <t>Aktienrückkauf</t>
        </is>
      </c>
      <c r="B80" s="5" t="inlineStr">
        <is>
          <t>Share Buyback in M</t>
        </is>
      </c>
      <c r="C80" t="n">
        <v>0</v>
      </c>
      <c r="D80" t="n">
        <v>7.840000000000003</v>
      </c>
      <c r="E80" t="n">
        <v>0</v>
      </c>
      <c r="F80" t="n">
        <v>0</v>
      </c>
      <c r="G80" t="n">
        <v>0</v>
      </c>
      <c r="H80" t="n">
        <v>0</v>
      </c>
      <c r="I80" t="inlineStr">
        <is>
          <t>-</t>
        </is>
      </c>
      <c r="J80" t="inlineStr">
        <is>
          <t>-</t>
        </is>
      </c>
      <c r="K80" t="inlineStr">
        <is>
          <t>-</t>
        </is>
      </c>
    </row>
    <row r="81">
      <c r="A81" s="5" t="inlineStr">
        <is>
          <t>Umsatzwachstum 1J in %</t>
        </is>
      </c>
      <c r="B81" s="5" t="inlineStr">
        <is>
          <t>Revenue Growth 1Y in %</t>
        </is>
      </c>
      <c r="C81" t="n">
        <v>-15.82</v>
      </c>
      <c r="D81" t="n">
        <v>-0.31</v>
      </c>
      <c r="E81" t="n">
        <v>9.06</v>
      </c>
      <c r="F81" t="n">
        <v>-32.1</v>
      </c>
      <c r="G81" t="n">
        <v>8.4</v>
      </c>
      <c r="H81" t="n">
        <v>-2.78</v>
      </c>
      <c r="I81" t="n">
        <v>-2.06</v>
      </c>
      <c r="J81" t="n">
        <v>7.33</v>
      </c>
      <c r="K81" t="n">
        <v>7.5</v>
      </c>
    </row>
    <row r="82">
      <c r="A82" s="5" t="inlineStr">
        <is>
          <t>Umsatzwachstum 3J in %</t>
        </is>
      </c>
      <c r="B82" s="5" t="inlineStr">
        <is>
          <t>Revenue Growth 3Y in %</t>
        </is>
      </c>
      <c r="C82" t="n">
        <v>-2.36</v>
      </c>
      <c r="D82" t="n">
        <v>-7.78</v>
      </c>
      <c r="E82" t="n">
        <v>-4.88</v>
      </c>
      <c r="F82" t="n">
        <v>-8.83</v>
      </c>
      <c r="G82" t="n">
        <v>1.19</v>
      </c>
      <c r="H82" t="n">
        <v>0.83</v>
      </c>
      <c r="I82" t="n">
        <v>4.26</v>
      </c>
      <c r="J82" t="inlineStr">
        <is>
          <t>-</t>
        </is>
      </c>
      <c r="K82" t="inlineStr">
        <is>
          <t>-</t>
        </is>
      </c>
    </row>
    <row r="83">
      <c r="A83" s="5" t="inlineStr">
        <is>
          <t>Umsatzwachstum 5J in %</t>
        </is>
      </c>
      <c r="B83" s="5" t="inlineStr">
        <is>
          <t>Revenue Growth 5Y in %</t>
        </is>
      </c>
      <c r="C83" t="n">
        <v>-6.15</v>
      </c>
      <c r="D83" t="n">
        <v>-3.55</v>
      </c>
      <c r="E83" t="n">
        <v>-3.9</v>
      </c>
      <c r="F83" t="n">
        <v>-4.24</v>
      </c>
      <c r="G83" t="n">
        <v>3.68</v>
      </c>
      <c r="H83" t="inlineStr">
        <is>
          <t>-</t>
        </is>
      </c>
      <c r="I83" t="inlineStr">
        <is>
          <t>-</t>
        </is>
      </c>
      <c r="J83" t="inlineStr">
        <is>
          <t>-</t>
        </is>
      </c>
      <c r="K83" t="inlineStr">
        <is>
          <t>-</t>
        </is>
      </c>
    </row>
    <row r="84">
      <c r="A84" s="5" t="inlineStr">
        <is>
          <t>Umsatzwachstum 10J in %</t>
        </is>
      </c>
      <c r="B84" s="5" t="inlineStr">
        <is>
          <t>Revenue Growth 10Y in %</t>
        </is>
      </c>
      <c r="C84" t="inlineStr">
        <is>
          <t>-</t>
        </is>
      </c>
      <c r="D84" t="inlineStr">
        <is>
          <t>-</t>
        </is>
      </c>
      <c r="E84" t="inlineStr">
        <is>
          <t>-</t>
        </is>
      </c>
      <c r="F84" t="inlineStr">
        <is>
          <t>-</t>
        </is>
      </c>
      <c r="G84" t="inlineStr">
        <is>
          <t>-</t>
        </is>
      </c>
      <c r="H84" t="inlineStr">
        <is>
          <t>-</t>
        </is>
      </c>
      <c r="I84" t="inlineStr">
        <is>
          <t>-</t>
        </is>
      </c>
      <c r="J84" t="inlineStr">
        <is>
          <t>-</t>
        </is>
      </c>
      <c r="K84" t="inlineStr">
        <is>
          <t>-</t>
        </is>
      </c>
    </row>
    <row r="85">
      <c r="A85" s="5" t="inlineStr">
        <is>
          <t>Gewinnwachstum 1J in %</t>
        </is>
      </c>
      <c r="B85" s="5" t="inlineStr">
        <is>
          <t>Earnings Growth 1Y in %</t>
        </is>
      </c>
      <c r="C85" t="n">
        <v>-395.62</v>
      </c>
      <c r="D85" t="n">
        <v>-37.73</v>
      </c>
      <c r="E85" t="n">
        <v>-44.58</v>
      </c>
      <c r="F85" t="n">
        <v>138.58</v>
      </c>
      <c r="G85" t="n">
        <v>-11.44</v>
      </c>
      <c r="H85" t="n">
        <v>580.8</v>
      </c>
      <c r="I85" t="n">
        <v>-107.28</v>
      </c>
      <c r="J85" t="n">
        <v>-256.05</v>
      </c>
      <c r="K85" t="n">
        <v>-25.96</v>
      </c>
    </row>
    <row r="86">
      <c r="A86" s="5" t="inlineStr">
        <is>
          <t>Gewinnwachstum 3J in %</t>
        </is>
      </c>
      <c r="B86" s="5" t="inlineStr">
        <is>
          <t>Earnings Growth 3Y in %</t>
        </is>
      </c>
      <c r="C86" t="n">
        <v>-159.31</v>
      </c>
      <c r="D86" t="n">
        <v>18.76</v>
      </c>
      <c r="E86" t="n">
        <v>27.52</v>
      </c>
      <c r="F86" t="n">
        <v>235.98</v>
      </c>
      <c r="G86" t="n">
        <v>154.03</v>
      </c>
      <c r="H86" t="n">
        <v>72.48999999999999</v>
      </c>
      <c r="I86" t="n">
        <v>-129.76</v>
      </c>
      <c r="J86" t="inlineStr">
        <is>
          <t>-</t>
        </is>
      </c>
      <c r="K86" t="inlineStr">
        <is>
          <t>-</t>
        </is>
      </c>
    </row>
    <row r="87">
      <c r="A87" s="5" t="inlineStr">
        <is>
          <t>Gewinnwachstum 5J in %</t>
        </is>
      </c>
      <c r="B87" s="5" t="inlineStr">
        <is>
          <t>Earnings Growth 5Y in %</t>
        </is>
      </c>
      <c r="C87" t="n">
        <v>-70.16</v>
      </c>
      <c r="D87" t="n">
        <v>125.13</v>
      </c>
      <c r="E87" t="n">
        <v>111.22</v>
      </c>
      <c r="F87" t="n">
        <v>68.92</v>
      </c>
      <c r="G87" t="n">
        <v>36.01</v>
      </c>
      <c r="H87" t="inlineStr">
        <is>
          <t>-</t>
        </is>
      </c>
      <c r="I87" t="inlineStr">
        <is>
          <t>-</t>
        </is>
      </c>
      <c r="J87" t="inlineStr">
        <is>
          <t>-</t>
        </is>
      </c>
      <c r="K87" t="inlineStr">
        <is>
          <t>-</t>
        </is>
      </c>
    </row>
    <row r="88">
      <c r="A88" s="5" t="inlineStr">
        <is>
          <t>Gewinnwachstum 10J in %</t>
        </is>
      </c>
      <c r="B88" s="5" t="inlineStr">
        <is>
          <t>Earnings Growth 10Y in %</t>
        </is>
      </c>
      <c r="C88" t="inlineStr">
        <is>
          <t>-</t>
        </is>
      </c>
      <c r="D88" t="inlineStr">
        <is>
          <t>-</t>
        </is>
      </c>
      <c r="E88" t="inlineStr">
        <is>
          <t>-</t>
        </is>
      </c>
      <c r="F88" t="inlineStr">
        <is>
          <t>-</t>
        </is>
      </c>
      <c r="G88" t="inlineStr">
        <is>
          <t>-</t>
        </is>
      </c>
      <c r="H88" t="inlineStr">
        <is>
          <t>-</t>
        </is>
      </c>
      <c r="I88" t="inlineStr">
        <is>
          <t>-</t>
        </is>
      </c>
      <c r="J88" t="inlineStr">
        <is>
          <t>-</t>
        </is>
      </c>
      <c r="K88" t="inlineStr">
        <is>
          <t>-</t>
        </is>
      </c>
    </row>
    <row r="89">
      <c r="A89" s="5" t="inlineStr">
        <is>
          <t>PEG Ratio</t>
        </is>
      </c>
      <c r="B89" s="5" t="inlineStr">
        <is>
          <t>KGW Kurs/Gewinn/Wachstum</t>
        </is>
      </c>
      <c r="C89" t="inlineStr">
        <is>
          <t>-</t>
        </is>
      </c>
      <c r="D89" t="n">
        <v>0.19</v>
      </c>
      <c r="E89" t="n">
        <v>0.27</v>
      </c>
      <c r="F89" t="n">
        <v>0.2</v>
      </c>
      <c r="G89" t="n">
        <v>0.8100000000000001</v>
      </c>
      <c r="H89" t="inlineStr">
        <is>
          <t>-</t>
        </is>
      </c>
      <c r="I89" t="inlineStr">
        <is>
          <t>-</t>
        </is>
      </c>
      <c r="J89" t="inlineStr">
        <is>
          <t>-</t>
        </is>
      </c>
      <c r="K89" t="inlineStr">
        <is>
          <t>-</t>
        </is>
      </c>
    </row>
    <row r="90">
      <c r="A90" s="5" t="inlineStr">
        <is>
          <t>EBIT-Wachstum 1J in %</t>
        </is>
      </c>
      <c r="B90" s="5" t="inlineStr">
        <is>
          <t>EBIT Growth 1Y in %</t>
        </is>
      </c>
      <c r="C90" t="n">
        <v>-274.02</v>
      </c>
      <c r="D90" t="n">
        <v>-48.35</v>
      </c>
      <c r="E90" t="n">
        <v>-44.99</v>
      </c>
      <c r="F90" t="n">
        <v>167.01</v>
      </c>
      <c r="G90" t="n">
        <v>-15.97</v>
      </c>
      <c r="H90" t="n">
        <v>271.66</v>
      </c>
      <c r="I90" t="n">
        <v>-127.86</v>
      </c>
      <c r="J90" t="n">
        <v>-173.13</v>
      </c>
      <c r="K90" t="n">
        <v>-24.73</v>
      </c>
    </row>
    <row r="91">
      <c r="A91" s="5" t="inlineStr">
        <is>
          <t>EBIT-Wachstum 3J in %</t>
        </is>
      </c>
      <c r="B91" s="5" t="inlineStr">
        <is>
          <t>EBIT Growth 3Y in %</t>
        </is>
      </c>
      <c r="C91" t="n">
        <v>-122.45</v>
      </c>
      <c r="D91" t="n">
        <v>24.56</v>
      </c>
      <c r="E91" t="n">
        <v>35.35</v>
      </c>
      <c r="F91" t="n">
        <v>140.9</v>
      </c>
      <c r="G91" t="n">
        <v>42.61</v>
      </c>
      <c r="H91" t="n">
        <v>-9.779999999999999</v>
      </c>
      <c r="I91" t="n">
        <v>-108.57</v>
      </c>
      <c r="J91" t="inlineStr">
        <is>
          <t>-</t>
        </is>
      </c>
      <c r="K91" t="inlineStr">
        <is>
          <t>-</t>
        </is>
      </c>
    </row>
    <row r="92">
      <c r="A92" s="5" t="inlineStr">
        <is>
          <t>EBIT-Wachstum 5J in %</t>
        </is>
      </c>
      <c r="B92" s="5" t="inlineStr">
        <is>
          <t>EBIT Growth 5Y in %</t>
        </is>
      </c>
      <c r="C92" t="n">
        <v>-43.26</v>
      </c>
      <c r="D92" t="n">
        <v>65.87</v>
      </c>
      <c r="E92" t="n">
        <v>49.97</v>
      </c>
      <c r="F92" t="n">
        <v>24.34</v>
      </c>
      <c r="G92" t="n">
        <v>-14.01</v>
      </c>
      <c r="H92" t="inlineStr">
        <is>
          <t>-</t>
        </is>
      </c>
      <c r="I92" t="inlineStr">
        <is>
          <t>-</t>
        </is>
      </c>
      <c r="J92" t="inlineStr">
        <is>
          <t>-</t>
        </is>
      </c>
      <c r="K92" t="inlineStr">
        <is>
          <t>-</t>
        </is>
      </c>
    </row>
    <row r="93">
      <c r="A93" s="5" t="inlineStr">
        <is>
          <t>EBIT-Wachstum 10J in %</t>
        </is>
      </c>
      <c r="B93" s="5" t="inlineStr">
        <is>
          <t>EBIT Growth 10Y in %</t>
        </is>
      </c>
      <c r="C93" t="inlineStr">
        <is>
          <t>-</t>
        </is>
      </c>
      <c r="D93" t="inlineStr">
        <is>
          <t>-</t>
        </is>
      </c>
      <c r="E93" t="inlineStr">
        <is>
          <t>-</t>
        </is>
      </c>
      <c r="F93" t="inlineStr">
        <is>
          <t>-</t>
        </is>
      </c>
      <c r="G93" t="inlineStr">
        <is>
          <t>-</t>
        </is>
      </c>
      <c r="H93" t="inlineStr">
        <is>
          <t>-</t>
        </is>
      </c>
      <c r="I93" t="inlineStr">
        <is>
          <t>-</t>
        </is>
      </c>
      <c r="J93" t="inlineStr">
        <is>
          <t>-</t>
        </is>
      </c>
      <c r="K93" t="inlineStr">
        <is>
          <t>-</t>
        </is>
      </c>
    </row>
    <row r="94">
      <c r="A94" s="5" t="inlineStr">
        <is>
          <t>Op.Cashflow Wachstum 1J in %</t>
        </is>
      </c>
      <c r="B94" s="5" t="inlineStr">
        <is>
          <t>Op.Cashflow Wachstum 1Y in %</t>
        </is>
      </c>
      <c r="C94" t="n">
        <v>88.90000000000001</v>
      </c>
      <c r="D94" t="n">
        <v>-7.83</v>
      </c>
      <c r="E94" t="n">
        <v>-55.91</v>
      </c>
      <c r="F94" t="n">
        <v>250.42</v>
      </c>
      <c r="G94" t="n">
        <v>24.07</v>
      </c>
      <c r="H94" t="n">
        <v>-8.93</v>
      </c>
      <c r="I94" t="inlineStr">
        <is>
          <t>-</t>
        </is>
      </c>
      <c r="J94" t="inlineStr">
        <is>
          <t>-</t>
        </is>
      </c>
      <c r="K94" t="inlineStr">
        <is>
          <t>-</t>
        </is>
      </c>
    </row>
    <row r="95">
      <c r="A95" s="5" t="inlineStr">
        <is>
          <t>Op.Cashflow Wachstum 3J in %</t>
        </is>
      </c>
      <c r="B95" s="5" t="inlineStr">
        <is>
          <t>Op.Cashflow Wachstum 3Y in %</t>
        </is>
      </c>
      <c r="C95" t="n">
        <v>8.390000000000001</v>
      </c>
      <c r="D95" t="n">
        <v>62.23</v>
      </c>
      <c r="E95" t="n">
        <v>72.86</v>
      </c>
      <c r="F95" t="n">
        <v>88.52</v>
      </c>
      <c r="G95" t="inlineStr">
        <is>
          <t>-</t>
        </is>
      </c>
      <c r="H95" t="inlineStr">
        <is>
          <t>-</t>
        </is>
      </c>
      <c r="I95" t="inlineStr">
        <is>
          <t>-</t>
        </is>
      </c>
      <c r="J95" t="inlineStr">
        <is>
          <t>-</t>
        </is>
      </c>
      <c r="K95" t="inlineStr">
        <is>
          <t>-</t>
        </is>
      </c>
    </row>
    <row r="96">
      <c r="A96" s="5" t="inlineStr">
        <is>
          <t>Op.Cashflow Wachstum 5J in %</t>
        </is>
      </c>
      <c r="B96" s="5" t="inlineStr">
        <is>
          <t>Op.Cashflow Wachstum 5Y in %</t>
        </is>
      </c>
      <c r="C96" t="n">
        <v>59.93</v>
      </c>
      <c r="D96" t="n">
        <v>40.36</v>
      </c>
      <c r="E96" t="inlineStr">
        <is>
          <t>-</t>
        </is>
      </c>
      <c r="F96" t="inlineStr">
        <is>
          <t>-</t>
        </is>
      </c>
      <c r="G96" t="inlineStr">
        <is>
          <t>-</t>
        </is>
      </c>
      <c r="H96" t="inlineStr">
        <is>
          <t>-</t>
        </is>
      </c>
      <c r="I96" t="inlineStr">
        <is>
          <t>-</t>
        </is>
      </c>
      <c r="J96" t="inlineStr">
        <is>
          <t>-</t>
        </is>
      </c>
      <c r="K96" t="inlineStr">
        <is>
          <t>-</t>
        </is>
      </c>
    </row>
    <row r="97">
      <c r="A97" s="5" t="inlineStr">
        <is>
          <t>Op.Cashflow Wachstum 10J in %</t>
        </is>
      </c>
      <c r="B97" s="5" t="inlineStr">
        <is>
          <t>Op.Cashflow Wachstum 10Y in %</t>
        </is>
      </c>
      <c r="C97" t="inlineStr">
        <is>
          <t>-</t>
        </is>
      </c>
      <c r="D97" t="inlineStr">
        <is>
          <t>-</t>
        </is>
      </c>
      <c r="E97" t="inlineStr">
        <is>
          <t>-</t>
        </is>
      </c>
      <c r="F97" t="inlineStr">
        <is>
          <t>-</t>
        </is>
      </c>
      <c r="G97" t="inlineStr">
        <is>
          <t>-</t>
        </is>
      </c>
      <c r="H97" t="inlineStr">
        <is>
          <t>-</t>
        </is>
      </c>
      <c r="I97" t="inlineStr">
        <is>
          <t>-</t>
        </is>
      </c>
      <c r="J97" t="inlineStr">
        <is>
          <t>-</t>
        </is>
      </c>
      <c r="K97" t="inlineStr">
        <is>
          <t>-</t>
        </is>
      </c>
    </row>
    <row r="98">
      <c r="A98" s="5" t="inlineStr">
        <is>
          <t>Working Capital in Mio</t>
        </is>
      </c>
      <c r="B98" s="5" t="inlineStr">
        <is>
          <t>Working Capital in M</t>
        </is>
      </c>
      <c r="C98" t="n">
        <v>38</v>
      </c>
      <c r="D98" t="n">
        <v>429</v>
      </c>
      <c r="E98" t="n">
        <v>820</v>
      </c>
      <c r="F98" t="n">
        <v>1176</v>
      </c>
      <c r="G98" t="n">
        <v>1384</v>
      </c>
      <c r="H98" t="n">
        <v>1299</v>
      </c>
      <c r="I98" t="n">
        <v>1130</v>
      </c>
      <c r="J98" t="n">
        <v>563</v>
      </c>
      <c r="K98" t="n">
        <v>38</v>
      </c>
      <c r="L98" t="n">
        <v>339.4</v>
      </c>
    </row>
  </sheetData>
  <pageMargins bottom="1" footer="0.5" header="0.5" left="0.75" right="0.75" top="1"/>
</worksheet>
</file>

<file path=xl/worksheets/sheet41.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20"/>
    <col customWidth="1" max="15" min="15" width="10"/>
    <col customWidth="1" max="16" min="16" width="10"/>
    <col customWidth="1" max="17" min="17" width="10"/>
    <col customWidth="1" max="18" min="18" width="21"/>
    <col customWidth="1" max="19" min="19" width="20"/>
    <col customWidth="1" max="20" min="20" width="20"/>
    <col customWidth="1" max="21" min="21" width="20"/>
    <col customWidth="1" max="22" min="22" width="10"/>
    <col customWidth="1" max="23" min="23" width="8"/>
  </cols>
  <sheetData>
    <row r="1">
      <c r="A1" s="1" t="inlineStr">
        <is>
          <t xml:space="preserve">PROSIEBENSAT 1 MEDIA </t>
        </is>
      </c>
      <c r="B1" s="2" t="inlineStr">
        <is>
          <t>WKN: PSM777  ISIN: DE000PSM7770  Symbol:PSM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2000</t>
        </is>
      </c>
      <c r="C4" s="5" t="inlineStr">
        <is>
          <t>Telefon / Phone</t>
        </is>
      </c>
      <c r="D4" s="5" t="inlineStr"/>
      <c r="E4" t="inlineStr">
        <is>
          <t>+49-89-9507-10</t>
        </is>
      </c>
      <c r="G4" t="inlineStr">
        <is>
          <t>05.03.2020</t>
        </is>
      </c>
      <c r="H4" t="inlineStr">
        <is>
          <t>Annual Press Conference</t>
        </is>
      </c>
      <c r="J4" t="inlineStr">
        <is>
          <t>The Capital Group Companies, Inc.</t>
        </is>
      </c>
      <c r="L4" t="inlineStr">
        <is>
          <t>2,50%</t>
        </is>
      </c>
    </row>
    <row r="5">
      <c r="A5" s="5" t="inlineStr">
        <is>
          <t>Ticker</t>
        </is>
      </c>
      <c r="B5" t="inlineStr">
        <is>
          <t>PSM</t>
        </is>
      </c>
      <c r="C5" s="5" t="inlineStr">
        <is>
          <t>Fax</t>
        </is>
      </c>
      <c r="D5" s="5" t="inlineStr"/>
      <c r="E5" t="inlineStr">
        <is>
          <t>+49-89-9507-1122</t>
        </is>
      </c>
      <c r="G5" t="inlineStr">
        <is>
          <t>07.05.2020</t>
        </is>
      </c>
      <c r="H5" t="inlineStr">
        <is>
          <t>Result Q1</t>
        </is>
      </c>
      <c r="J5" t="inlineStr">
        <is>
          <t>BlackRock, Inc.</t>
        </is>
      </c>
      <c r="L5" t="inlineStr">
        <is>
          <t>3,57%</t>
        </is>
      </c>
    </row>
    <row r="6">
      <c r="A6" s="5" t="inlineStr">
        <is>
          <t>Gelistet Seit / Listed Since</t>
        </is>
      </c>
      <c r="B6" t="inlineStr">
        <is>
          <t>13.10.2000</t>
        </is>
      </c>
      <c r="C6" s="5" t="inlineStr">
        <is>
          <t>Internet</t>
        </is>
      </c>
      <c r="D6" s="5" t="inlineStr"/>
      <c r="E6" t="inlineStr">
        <is>
          <t>http://www.prosiebensat1.com</t>
        </is>
      </c>
      <c r="G6" t="inlineStr">
        <is>
          <t>10.06.2020</t>
        </is>
      </c>
      <c r="H6" t="inlineStr">
        <is>
          <t>Annual General Meeting</t>
        </is>
      </c>
      <c r="J6" t="inlineStr">
        <is>
          <t>The Income Fund of America</t>
        </is>
      </c>
      <c r="L6" t="inlineStr">
        <is>
          <t>2,85%</t>
        </is>
      </c>
    </row>
    <row r="7">
      <c r="A7" s="5" t="inlineStr">
        <is>
          <t>Nominalwert / Nominal Value</t>
        </is>
      </c>
      <c r="B7" t="inlineStr">
        <is>
          <t>1,00</t>
        </is>
      </c>
      <c r="C7" s="5" t="inlineStr">
        <is>
          <t>E-Mail</t>
        </is>
      </c>
      <c r="D7" s="5" t="inlineStr"/>
      <c r="E7" t="inlineStr">
        <is>
          <t>info@ProSiebenSat1.com</t>
        </is>
      </c>
      <c r="G7" t="inlineStr">
        <is>
          <t>31.07.2020</t>
        </is>
      </c>
      <c r="H7" t="inlineStr">
        <is>
          <t>Score Half Year</t>
        </is>
      </c>
      <c r="J7" t="inlineStr">
        <is>
          <t>Invesco Ltd.</t>
        </is>
      </c>
      <c r="L7" t="inlineStr">
        <is>
          <t>3,00%</t>
        </is>
      </c>
    </row>
    <row r="8">
      <c r="A8" s="5" t="inlineStr">
        <is>
          <t>Land / Country</t>
        </is>
      </c>
      <c r="B8" t="inlineStr">
        <is>
          <t>Deutschland</t>
        </is>
      </c>
      <c r="C8" s="5" t="inlineStr">
        <is>
          <t>Inv. Relations Telefon / Phone</t>
        </is>
      </c>
      <c r="D8" s="5" t="inlineStr"/>
      <c r="E8" t="inlineStr">
        <is>
          <t>+49-89-9507-1502</t>
        </is>
      </c>
      <c r="G8" t="inlineStr">
        <is>
          <t>05.11.2020</t>
        </is>
      </c>
      <c r="H8" t="inlineStr">
        <is>
          <t>Q3 Earnings</t>
        </is>
      </c>
      <c r="J8" t="inlineStr">
        <is>
          <t>Norges Bank</t>
        </is>
      </c>
      <c r="L8" t="inlineStr">
        <is>
          <t>2,91%</t>
        </is>
      </c>
    </row>
    <row r="9">
      <c r="A9" s="5" t="inlineStr">
        <is>
          <t>Währung / Currency</t>
        </is>
      </c>
      <c r="B9" t="inlineStr">
        <is>
          <t>EUR</t>
        </is>
      </c>
      <c r="C9" s="5" t="inlineStr">
        <is>
          <t>Inv. Relations E-Mail</t>
        </is>
      </c>
      <c r="D9" s="5" t="inlineStr"/>
      <c r="E9" t="inlineStr">
        <is>
          <t>Aktie@prosiebensat1.com</t>
        </is>
      </c>
      <c r="J9" t="inlineStr">
        <is>
          <t>EuroPacific Growth Fund</t>
        </is>
      </c>
      <c r="L9" t="inlineStr">
        <is>
          <t>2,85%</t>
        </is>
      </c>
    </row>
    <row r="10">
      <c r="A10" s="5" t="inlineStr">
        <is>
          <t>Branche / Industry</t>
        </is>
      </c>
      <c r="B10" t="inlineStr">
        <is>
          <t>Broadcasting (Tv And Radio)</t>
        </is>
      </c>
      <c r="C10" s="5" t="inlineStr">
        <is>
          <t>Kontaktperson / Contact Person</t>
        </is>
      </c>
      <c r="D10" s="5" t="inlineStr"/>
      <c r="E10" t="inlineStr">
        <is>
          <t>Ralf Gierig</t>
        </is>
      </c>
      <c r="J10" t="inlineStr">
        <is>
          <t>OppenheimerFunds, Inc.</t>
        </is>
      </c>
      <c r="L10" t="inlineStr">
        <is>
          <t>2,99%</t>
        </is>
      </c>
    </row>
    <row r="11">
      <c r="A11" s="5" t="inlineStr">
        <is>
          <t>Sektor / Sector</t>
        </is>
      </c>
      <c r="B11" t="inlineStr">
        <is>
          <t>Media / Entertainment / Leisure</t>
        </is>
      </c>
      <c r="J11" t="inlineStr">
        <is>
          <t>Universal-Investment-Gesellschaft mit beschränkter Haftung</t>
        </is>
      </c>
      <c r="L11" t="inlineStr">
        <is>
          <t>3,02%</t>
        </is>
      </c>
    </row>
    <row r="12">
      <c r="A12" s="5" t="inlineStr">
        <is>
          <t>Typ / Genre</t>
        </is>
      </c>
      <c r="B12" t="inlineStr">
        <is>
          <t>Namens-Stammaktie</t>
        </is>
      </c>
      <c r="J12" t="inlineStr">
        <is>
          <t>Mediaset S.p.A.</t>
        </is>
      </c>
      <c r="L12" t="inlineStr">
        <is>
          <t>8,94%</t>
        </is>
      </c>
    </row>
    <row r="13">
      <c r="A13" s="5" t="inlineStr">
        <is>
          <t>Adresse / Address</t>
        </is>
      </c>
      <c r="B13" t="inlineStr">
        <is>
          <t>ProSiebenSat.1 Media SEMedienallee 7  D-85774 Unterföhring</t>
        </is>
      </c>
    </row>
    <row r="14">
      <c r="A14" s="5" t="inlineStr">
        <is>
          <t>Management</t>
        </is>
      </c>
      <c r="B14" t="inlineStr">
        <is>
          <t>Rainer Beaujean, Wolfgang Link, Christine Scheffler</t>
        </is>
      </c>
    </row>
    <row r="15">
      <c r="A15" s="5" t="inlineStr">
        <is>
          <t>Aufsichtsrat / Board</t>
        </is>
      </c>
      <c r="B15" t="inlineStr">
        <is>
          <t>Dr. Werner Brandt, Dr. Marion Helmes, Lawrence A. Aidem, Adam Cahan, Erik Adrianus Hubertus Huggers, Marjorie Kaplan, Ketan Mehta, Prof. Dr. Rolf Nonnenmacher</t>
        </is>
      </c>
    </row>
    <row r="16">
      <c r="A16" s="5" t="inlineStr">
        <is>
          <t>Beschreibung</t>
        </is>
      </c>
      <c r="B16" t="inlineStr">
        <is>
          <t>Die ProSiebenSat.1 Media SE ist einer der führenden europäischen Medienkonzerne. Das Kerngeschäft besteht aus werbefinanziertem Free-TV, welches in 45 Millionen Haushalten in Deutschland, Österreich und der Schweiz empfangen wird. Die verschiedenen Programmen der Sender SAT.1, ProSieben, sixx, kabel eins, SAT.1 Gold und ProSieben MAXX zielen darauf ab, alle kommerziell relevanten Zielgruppen im deutschsprachigen Raum zu erreichen. Die Produktion von TV-Programmen übernimmt dabei Red Arrow Entertainment. Die produzierten Formate werden dann auch an andere Fernsehsender weltweit verkauft. Über das klassische Fernsehgeschäft hinaus betreibt die Gruppe zudem mit maxdome Deutschlands größte Online-Videothek und bietet über die Plattform MyVideo Online-Spiele an. Im Juni 2013 hat das Unternehmen die Musikplattform Ampya gestartet, die als Streaming-Dienst Musik, Videos, Radio sowie News bietet. Copyright 2014 FINANCE BASE AG</t>
        </is>
      </c>
    </row>
    <row r="17">
      <c r="A17" s="5" t="inlineStr">
        <is>
          <t>Profile</t>
        </is>
      </c>
      <c r="B17" t="inlineStr">
        <is>
          <t>ProSiebenSat.1 Media SE is one of Europe's leading media groups. The core business consists of commercial free-TV, which is received in 45 million households in Germany, Austria and Switzerland. The various programs of SAT.1, ProSieben, sixx, kabel eins, SAT.1 Gold and ProSieben MAXX aim to reach all commercially relevant target groups in Germany. The production of TV programs takes on Red Arrow Entertainment. The formats produced are then sold to other TV stations worldwide. Through traditional television business, the group also operates with max cathedrals Germany's largest online video store and offers on the platform MyVideo to online games. In June 2013, the company has launched the music platform Ampya that offers a streaming service music, videos, radio, and news.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4135</v>
      </c>
      <c r="D20" t="n">
        <v>4009</v>
      </c>
      <c r="E20" t="n">
        <v>4078</v>
      </c>
      <c r="F20" t="n">
        <v>3799</v>
      </c>
      <c r="G20" t="n">
        <v>3261</v>
      </c>
      <c r="H20" t="n">
        <v>2876</v>
      </c>
      <c r="I20" t="n">
        <v>2605</v>
      </c>
      <c r="J20" t="n">
        <v>2356</v>
      </c>
      <c r="K20" t="n">
        <v>2756</v>
      </c>
      <c r="L20" t="n">
        <v>3000</v>
      </c>
      <c r="M20" t="n">
        <v>2761</v>
      </c>
      <c r="N20" t="n">
        <v>3054</v>
      </c>
      <c r="O20" t="n">
        <v>2703</v>
      </c>
      <c r="P20" t="n">
        <v>2105</v>
      </c>
      <c r="Q20" t="n">
        <v>1990</v>
      </c>
      <c r="R20" t="n">
        <v>1835</v>
      </c>
      <c r="S20" t="n">
        <v>1807</v>
      </c>
      <c r="T20" t="n">
        <v>1895</v>
      </c>
      <c r="U20" t="n">
        <v>2015</v>
      </c>
      <c r="V20" t="n">
        <v>2155</v>
      </c>
      <c r="W20" t="n">
        <v>2018</v>
      </c>
    </row>
    <row r="21">
      <c r="A21" s="5" t="inlineStr">
        <is>
          <t>Operatives Ergebnis (EBIT)</t>
        </is>
      </c>
      <c r="B21" s="5" t="inlineStr">
        <is>
          <t>EBIT Earning Before Interest &amp; Tax</t>
        </is>
      </c>
      <c r="C21" t="n">
        <v>578</v>
      </c>
      <c r="D21" t="n">
        <v>348</v>
      </c>
      <c r="E21" t="n">
        <v>820</v>
      </c>
      <c r="F21" t="n">
        <v>777</v>
      </c>
      <c r="G21" t="n">
        <v>729.9</v>
      </c>
      <c r="H21" t="n">
        <v>694.9</v>
      </c>
      <c r="I21" t="n">
        <v>668.9</v>
      </c>
      <c r="J21" t="n">
        <v>600.9</v>
      </c>
      <c r="K21" t="n">
        <v>606.7</v>
      </c>
      <c r="L21" t="n">
        <v>669.6</v>
      </c>
      <c r="M21" t="n">
        <v>475.5</v>
      </c>
      <c r="N21" t="n">
        <v>266.5</v>
      </c>
      <c r="O21" t="n">
        <v>384.3</v>
      </c>
      <c r="P21" t="n">
        <v>444.3</v>
      </c>
      <c r="Q21" t="n">
        <v>383.7</v>
      </c>
      <c r="R21" t="n">
        <v>286.2</v>
      </c>
      <c r="S21" t="n">
        <v>160.1</v>
      </c>
      <c r="T21" t="n">
        <v>108.5</v>
      </c>
      <c r="U21" t="n">
        <v>184.3</v>
      </c>
      <c r="V21" t="n">
        <v>296.3</v>
      </c>
      <c r="W21" t="n">
        <v>243.8</v>
      </c>
    </row>
    <row r="22">
      <c r="A22" s="5" t="inlineStr">
        <is>
          <t>Finanzergebnis</t>
        </is>
      </c>
      <c r="B22" s="5" t="inlineStr">
        <is>
          <t>Financial Result</t>
        </is>
      </c>
      <c r="C22" t="n">
        <v>-6</v>
      </c>
      <c r="D22" t="n">
        <v>-4</v>
      </c>
      <c r="E22" t="n">
        <v>-174</v>
      </c>
      <c r="F22" t="n">
        <v>-119</v>
      </c>
      <c r="G22" t="n">
        <v>-126.3</v>
      </c>
      <c r="H22" t="n">
        <v>-134.8</v>
      </c>
      <c r="I22" t="n">
        <v>-142</v>
      </c>
      <c r="J22" t="n">
        <v>-144.4</v>
      </c>
      <c r="K22" t="n">
        <v>-240.1</v>
      </c>
      <c r="L22" t="n">
        <v>-240.6</v>
      </c>
      <c r="M22" t="n">
        <v>-244.5</v>
      </c>
      <c r="N22" t="n">
        <v>-334.9</v>
      </c>
      <c r="O22" t="n">
        <v>-135.5</v>
      </c>
      <c r="P22" t="n">
        <v>-57.6</v>
      </c>
      <c r="Q22" t="n">
        <v>-33</v>
      </c>
      <c r="R22" t="n">
        <v>-68.7</v>
      </c>
      <c r="S22" t="n">
        <v>-57.3</v>
      </c>
      <c r="T22" t="n">
        <v>-51.1</v>
      </c>
      <c r="U22" t="n">
        <v>-63.6</v>
      </c>
      <c r="V22" t="n">
        <v>-63.5</v>
      </c>
      <c r="W22" t="n">
        <v>-45.4</v>
      </c>
    </row>
    <row r="23">
      <c r="A23" s="5" t="inlineStr">
        <is>
          <t>Ergebnis vor Steuer (EBT)</t>
        </is>
      </c>
      <c r="B23" s="5" t="inlineStr">
        <is>
          <t>EBT Earning Before Tax</t>
        </is>
      </c>
      <c r="C23" t="n">
        <v>572</v>
      </c>
      <c r="D23" t="n">
        <v>344</v>
      </c>
      <c r="E23" t="n">
        <v>646</v>
      </c>
      <c r="F23" t="n">
        <v>658</v>
      </c>
      <c r="G23" t="n">
        <v>603.6</v>
      </c>
      <c r="H23" t="n">
        <v>560.1</v>
      </c>
      <c r="I23" t="n">
        <v>526.9</v>
      </c>
      <c r="J23" t="n">
        <v>456.5</v>
      </c>
      <c r="K23" t="n">
        <v>366.6</v>
      </c>
      <c r="L23" t="n">
        <v>429</v>
      </c>
      <c r="M23" t="n">
        <v>231</v>
      </c>
      <c r="N23" t="n">
        <v>-68.40000000000001</v>
      </c>
      <c r="O23" t="n">
        <v>248.8</v>
      </c>
      <c r="P23" t="n">
        <v>386.7</v>
      </c>
      <c r="Q23" t="n">
        <v>350.7</v>
      </c>
      <c r="R23" t="n">
        <v>217.5</v>
      </c>
      <c r="S23" t="n">
        <v>102.8</v>
      </c>
      <c r="T23" t="n">
        <v>57.4</v>
      </c>
      <c r="U23" t="n">
        <v>120.7</v>
      </c>
      <c r="V23" t="n">
        <v>232.8</v>
      </c>
      <c r="W23" t="n">
        <v>198.4</v>
      </c>
    </row>
    <row r="24">
      <c r="A24" s="5" t="inlineStr">
        <is>
          <t>Steuern auf Einkommen und Ertrag</t>
        </is>
      </c>
      <c r="B24" s="5" t="inlineStr">
        <is>
          <t>Taxes on income and earnings</t>
        </is>
      </c>
      <c r="C24" t="n">
        <v>161</v>
      </c>
      <c r="D24" t="n">
        <v>94</v>
      </c>
      <c r="E24" t="n">
        <v>165</v>
      </c>
      <c r="F24" t="n">
        <v>206</v>
      </c>
      <c r="G24" t="n">
        <v>207.7</v>
      </c>
      <c r="H24" t="n">
        <v>178.6</v>
      </c>
      <c r="I24" t="n">
        <v>162.2</v>
      </c>
      <c r="J24" t="n">
        <v>127.4</v>
      </c>
      <c r="K24" t="n">
        <v>97.2</v>
      </c>
      <c r="L24" t="n">
        <v>110.7</v>
      </c>
      <c r="M24" t="n">
        <v>80.8</v>
      </c>
      <c r="N24" t="n">
        <v>57.1</v>
      </c>
      <c r="O24" t="n">
        <v>152.7</v>
      </c>
      <c r="P24" t="n">
        <v>142.9</v>
      </c>
      <c r="Q24" t="n">
        <v>129.1</v>
      </c>
      <c r="R24" t="n">
        <v>83.90000000000001</v>
      </c>
      <c r="S24" t="n">
        <v>12.2</v>
      </c>
      <c r="T24" t="n">
        <v>8</v>
      </c>
      <c r="U24" t="n">
        <v>39.1</v>
      </c>
      <c r="V24" t="n">
        <v>114</v>
      </c>
      <c r="W24" t="n">
        <v>94.3</v>
      </c>
    </row>
    <row r="25">
      <c r="A25" s="5" t="inlineStr">
        <is>
          <t>Ergebnis nach Steuer</t>
        </is>
      </c>
      <c r="B25" s="5" t="inlineStr">
        <is>
          <t>Earnings after tax</t>
        </is>
      </c>
      <c r="C25" t="n">
        <v>412</v>
      </c>
      <c r="D25" t="n">
        <v>250</v>
      </c>
      <c r="E25" t="n">
        <v>481</v>
      </c>
      <c r="F25" t="n">
        <v>452</v>
      </c>
      <c r="G25" t="n">
        <v>395.9</v>
      </c>
      <c r="H25" t="n">
        <v>381.5</v>
      </c>
      <c r="I25" t="n">
        <v>364.6</v>
      </c>
      <c r="J25" t="n">
        <v>329.1</v>
      </c>
      <c r="K25" t="n">
        <v>269.4</v>
      </c>
      <c r="L25" t="n">
        <v>318.3</v>
      </c>
      <c r="M25" t="n">
        <v>150.2</v>
      </c>
      <c r="N25" t="n">
        <v>-125.5</v>
      </c>
      <c r="O25" t="n">
        <v>96.09999999999999</v>
      </c>
      <c r="P25" t="n">
        <v>243.9</v>
      </c>
      <c r="Q25" t="n">
        <v>221.6</v>
      </c>
      <c r="R25" t="n">
        <v>133.7</v>
      </c>
      <c r="S25" t="n">
        <v>90.2</v>
      </c>
      <c r="T25" t="n">
        <v>48.6</v>
      </c>
      <c r="U25" t="n">
        <v>80.7</v>
      </c>
      <c r="V25" t="n">
        <v>118.3</v>
      </c>
      <c r="W25" t="n">
        <v>98.40000000000001</v>
      </c>
    </row>
    <row r="26">
      <c r="A26" s="5" t="inlineStr">
        <is>
          <t>Minderheitenanteil</t>
        </is>
      </c>
      <c r="B26" s="5" t="inlineStr">
        <is>
          <t>Minority Share</t>
        </is>
      </c>
      <c r="C26" t="n">
        <v>1</v>
      </c>
      <c r="D26" t="n">
        <v>-1</v>
      </c>
      <c r="E26" t="n">
        <v>-10</v>
      </c>
      <c r="F26" t="n">
        <v>-8</v>
      </c>
      <c r="G26" t="n">
        <v>-5.3</v>
      </c>
      <c r="H26" t="n">
        <v>-8</v>
      </c>
      <c r="I26" t="n">
        <v>-4.9</v>
      </c>
      <c r="J26" t="n">
        <v>-3.9</v>
      </c>
      <c r="K26" t="n">
        <v>-6.9</v>
      </c>
      <c r="L26" t="n">
        <v>-5.6</v>
      </c>
      <c r="M26" t="n">
        <v>-5.7</v>
      </c>
      <c r="N26" t="n">
        <v>-3.7</v>
      </c>
      <c r="O26" t="n">
        <v>-6.8</v>
      </c>
      <c r="P26" t="n">
        <v>-3.2</v>
      </c>
      <c r="Q26" t="inlineStr">
        <is>
          <t>-</t>
        </is>
      </c>
      <c r="R26" t="inlineStr">
        <is>
          <t>-</t>
        </is>
      </c>
      <c r="S26" t="n">
        <v>0.2</v>
      </c>
      <c r="T26" t="n">
        <v>2.4</v>
      </c>
      <c r="U26" t="n">
        <v>2.6</v>
      </c>
      <c r="V26" t="n">
        <v>1.7</v>
      </c>
      <c r="W26" t="n">
        <v>0.9</v>
      </c>
    </row>
    <row r="27">
      <c r="A27" s="5" t="inlineStr">
        <is>
          <t>Jahresüberschuss/-fehlbetrag</t>
        </is>
      </c>
      <c r="B27" s="5" t="inlineStr">
        <is>
          <t>Net Profit</t>
        </is>
      </c>
      <c r="C27" t="n">
        <v>413</v>
      </c>
      <c r="D27" t="n">
        <v>248</v>
      </c>
      <c r="E27" t="n">
        <v>471</v>
      </c>
      <c r="F27" t="n">
        <v>402</v>
      </c>
      <c r="G27" t="n">
        <v>390.9</v>
      </c>
      <c r="H27" t="n">
        <v>346.3</v>
      </c>
      <c r="I27" t="n">
        <v>312.1</v>
      </c>
      <c r="J27" t="n">
        <v>295</v>
      </c>
      <c r="K27" t="n">
        <v>637.5</v>
      </c>
      <c r="L27" t="n">
        <v>312.7</v>
      </c>
      <c r="M27" t="n">
        <v>144.5</v>
      </c>
      <c r="N27" t="n">
        <v>-129.1</v>
      </c>
      <c r="O27" t="n">
        <v>89.40000000000001</v>
      </c>
      <c r="P27" t="n">
        <v>240.7</v>
      </c>
      <c r="Q27" t="n">
        <v>221.6</v>
      </c>
      <c r="R27" t="n">
        <v>133.6</v>
      </c>
      <c r="S27" t="n">
        <v>45</v>
      </c>
      <c r="T27" t="n">
        <v>15</v>
      </c>
      <c r="U27" t="n">
        <v>68.2</v>
      </c>
      <c r="V27" t="n">
        <v>92.59999999999999</v>
      </c>
      <c r="W27" t="n">
        <v>81.09999999999999</v>
      </c>
    </row>
    <row r="28">
      <c r="A28" s="5" t="inlineStr">
        <is>
          <t>Summe Umlaufvermögen</t>
        </is>
      </c>
      <c r="B28" s="5" t="inlineStr">
        <is>
          <t>Current Assets</t>
        </is>
      </c>
      <c r="C28" t="n">
        <v>1853</v>
      </c>
      <c r="D28" t="n">
        <v>1998</v>
      </c>
      <c r="E28" t="n">
        <v>2446</v>
      </c>
      <c r="F28" t="n">
        <v>2064</v>
      </c>
      <c r="G28" t="n">
        <v>1384</v>
      </c>
      <c r="H28" t="n">
        <v>1003</v>
      </c>
      <c r="I28" t="n">
        <v>1021</v>
      </c>
      <c r="J28" t="n">
        <v>2946</v>
      </c>
      <c r="K28" t="n">
        <v>1166</v>
      </c>
      <c r="L28" t="n">
        <v>1392</v>
      </c>
      <c r="M28" t="n">
        <v>1467</v>
      </c>
      <c r="N28" t="n">
        <v>1364</v>
      </c>
      <c r="O28" t="n">
        <v>1162</v>
      </c>
      <c r="P28" t="n">
        <v>1061</v>
      </c>
      <c r="Q28" t="n">
        <v>1190</v>
      </c>
      <c r="R28" t="n">
        <v>1556</v>
      </c>
      <c r="S28" t="n">
        <v>1392</v>
      </c>
      <c r="T28" t="n">
        <v>1331</v>
      </c>
      <c r="U28" t="n">
        <v>1612</v>
      </c>
      <c r="V28" t="n">
        <v>1413</v>
      </c>
      <c r="W28" t="n">
        <v>1501</v>
      </c>
    </row>
    <row r="29">
      <c r="A29" s="5" t="inlineStr">
        <is>
          <t>Summe Anlagevermögen</t>
        </is>
      </c>
      <c r="B29" s="5" t="inlineStr">
        <is>
          <t>Fixed Assets</t>
        </is>
      </c>
      <c r="C29" t="n">
        <v>4765</v>
      </c>
      <c r="D29" t="n">
        <v>4470</v>
      </c>
      <c r="E29" t="n">
        <v>4123</v>
      </c>
      <c r="F29" t="n">
        <v>4539</v>
      </c>
      <c r="G29" t="n">
        <v>3933</v>
      </c>
      <c r="H29" t="n">
        <v>2898</v>
      </c>
      <c r="I29" t="n">
        <v>2535</v>
      </c>
      <c r="J29" t="n">
        <v>2441</v>
      </c>
      <c r="K29" t="n">
        <v>3789</v>
      </c>
      <c r="L29" t="n">
        <v>4837</v>
      </c>
      <c r="M29" t="n">
        <v>4617</v>
      </c>
      <c r="N29" t="n">
        <v>4475</v>
      </c>
      <c r="O29" t="n">
        <v>4786</v>
      </c>
      <c r="P29" t="n">
        <v>871.3</v>
      </c>
      <c r="Q29" t="n">
        <v>826.2</v>
      </c>
      <c r="R29" t="n">
        <v>466.9</v>
      </c>
      <c r="S29" t="n">
        <v>380.3</v>
      </c>
      <c r="T29" t="n">
        <v>402.2</v>
      </c>
      <c r="U29" t="n">
        <v>394.4</v>
      </c>
      <c r="V29" t="n">
        <v>240</v>
      </c>
      <c r="W29" t="n">
        <v>264.6</v>
      </c>
    </row>
    <row r="30">
      <c r="A30" s="5" t="inlineStr">
        <is>
          <t>Summe Aktiva</t>
        </is>
      </c>
      <c r="B30" s="5" t="inlineStr">
        <is>
          <t>Total Assets</t>
        </is>
      </c>
      <c r="C30" t="n">
        <v>6618</v>
      </c>
      <c r="D30" t="n">
        <v>6468</v>
      </c>
      <c r="E30" t="n">
        <v>6569</v>
      </c>
      <c r="F30" t="n">
        <v>6603</v>
      </c>
      <c r="G30" t="n">
        <v>5317</v>
      </c>
      <c r="H30" t="n">
        <v>3901</v>
      </c>
      <c r="I30" t="n">
        <v>3556</v>
      </c>
      <c r="J30" t="n">
        <v>5413</v>
      </c>
      <c r="K30" t="n">
        <v>5034</v>
      </c>
      <c r="L30" t="n">
        <v>6316</v>
      </c>
      <c r="M30" t="n">
        <v>6175</v>
      </c>
      <c r="N30" t="n">
        <v>5930</v>
      </c>
      <c r="O30" t="n">
        <v>5999</v>
      </c>
      <c r="P30" t="n">
        <v>1932</v>
      </c>
      <c r="Q30" t="n">
        <v>2017</v>
      </c>
      <c r="R30" t="n">
        <v>2059</v>
      </c>
      <c r="S30" t="n">
        <v>1791</v>
      </c>
      <c r="T30" t="n">
        <v>1756</v>
      </c>
      <c r="U30" t="n">
        <v>2028</v>
      </c>
      <c r="V30" t="n">
        <v>1669</v>
      </c>
      <c r="W30" t="n">
        <v>1778</v>
      </c>
    </row>
    <row r="31">
      <c r="A31" s="5" t="inlineStr">
        <is>
          <t>Summe kurzfristiges Fremdkapital</t>
        </is>
      </c>
      <c r="B31" s="5" t="inlineStr">
        <is>
          <t>Short-Term Debt</t>
        </is>
      </c>
      <c r="C31" t="n">
        <v>1395</v>
      </c>
      <c r="D31" t="n">
        <v>1424</v>
      </c>
      <c r="E31" t="n">
        <v>1281</v>
      </c>
      <c r="F31" t="n">
        <v>1099</v>
      </c>
      <c r="G31" t="n">
        <v>955.1</v>
      </c>
      <c r="H31" t="n">
        <v>736.9</v>
      </c>
      <c r="I31" t="n">
        <v>778.3</v>
      </c>
      <c r="J31" t="n">
        <v>1163</v>
      </c>
      <c r="K31" t="n">
        <v>774.3</v>
      </c>
      <c r="L31" t="n">
        <v>1178</v>
      </c>
      <c r="M31" t="n">
        <v>1415</v>
      </c>
      <c r="N31" t="n">
        <v>1366</v>
      </c>
      <c r="O31" t="n">
        <v>939.5</v>
      </c>
      <c r="P31" t="n">
        <v>384</v>
      </c>
      <c r="Q31" t="n">
        <v>316.2</v>
      </c>
      <c r="R31" t="n">
        <v>464</v>
      </c>
      <c r="S31" t="inlineStr">
        <is>
          <t>-</t>
        </is>
      </c>
      <c r="T31" t="inlineStr">
        <is>
          <t>-</t>
        </is>
      </c>
      <c r="U31" t="inlineStr">
        <is>
          <t>-</t>
        </is>
      </c>
      <c r="V31" t="inlineStr">
        <is>
          <t>-</t>
        </is>
      </c>
      <c r="W31" t="inlineStr">
        <is>
          <t>-</t>
        </is>
      </c>
    </row>
    <row r="32">
      <c r="A32" s="5" t="inlineStr">
        <is>
          <t>Summe langfristiges Fremdkapital</t>
        </is>
      </c>
      <c r="B32" s="5" t="inlineStr">
        <is>
          <t>Long-Term Debt</t>
        </is>
      </c>
      <c r="C32" t="n">
        <v>3934</v>
      </c>
      <c r="D32" t="n">
        <v>3974</v>
      </c>
      <c r="E32" t="n">
        <v>4036</v>
      </c>
      <c r="F32" t="n">
        <v>4073</v>
      </c>
      <c r="G32" t="n">
        <v>3419</v>
      </c>
      <c r="H32" t="n">
        <v>2410</v>
      </c>
      <c r="I32" t="n">
        <v>2194</v>
      </c>
      <c r="J32" t="n">
        <v>2748</v>
      </c>
      <c r="K32" t="n">
        <v>2818</v>
      </c>
      <c r="L32" t="n">
        <v>4112</v>
      </c>
      <c r="M32" t="n">
        <v>4179</v>
      </c>
      <c r="N32" t="n">
        <v>4085</v>
      </c>
      <c r="O32" t="n">
        <v>3997</v>
      </c>
      <c r="P32" t="n">
        <v>307.7</v>
      </c>
      <c r="Q32" t="n">
        <v>512.7</v>
      </c>
      <c r="R32" t="n">
        <v>591</v>
      </c>
      <c r="S32" t="inlineStr">
        <is>
          <t>-</t>
        </is>
      </c>
      <c r="T32" t="inlineStr">
        <is>
          <t>-</t>
        </is>
      </c>
      <c r="U32" t="inlineStr">
        <is>
          <t>-</t>
        </is>
      </c>
      <c r="V32" t="inlineStr">
        <is>
          <t>-</t>
        </is>
      </c>
      <c r="W32" t="inlineStr">
        <is>
          <t>-</t>
        </is>
      </c>
    </row>
    <row r="33">
      <c r="A33" s="5" t="inlineStr">
        <is>
          <t>Summe Fremdkapital</t>
        </is>
      </c>
      <c r="B33" s="5" t="inlineStr">
        <is>
          <t>Total Liabilities</t>
        </is>
      </c>
      <c r="C33" t="n">
        <v>5329</v>
      </c>
      <c r="D33" t="n">
        <v>5398</v>
      </c>
      <c r="E33" t="n">
        <v>5317</v>
      </c>
      <c r="F33" t="n">
        <v>5172</v>
      </c>
      <c r="G33" t="n">
        <v>4374</v>
      </c>
      <c r="H33" t="n">
        <v>3147</v>
      </c>
      <c r="I33" t="n">
        <v>2972</v>
      </c>
      <c r="J33" t="n">
        <v>3912</v>
      </c>
      <c r="K33" t="n">
        <v>3592</v>
      </c>
      <c r="L33" t="n">
        <v>5290</v>
      </c>
      <c r="M33" t="n">
        <v>5594</v>
      </c>
      <c r="N33" t="n">
        <v>5451</v>
      </c>
      <c r="O33" t="n">
        <v>4937</v>
      </c>
      <c r="P33" t="n">
        <v>691.6</v>
      </c>
      <c r="Q33" t="n">
        <v>828.9</v>
      </c>
      <c r="R33" t="n">
        <v>1055</v>
      </c>
      <c r="S33" t="n">
        <v>1134</v>
      </c>
      <c r="T33" t="n">
        <v>1139</v>
      </c>
      <c r="U33" t="n">
        <v>1378</v>
      </c>
      <c r="V33" t="n">
        <v>1022</v>
      </c>
      <c r="W33" t="n">
        <v>1184</v>
      </c>
    </row>
    <row r="34">
      <c r="A34" s="5" t="inlineStr">
        <is>
          <t>Minderheitenanteil</t>
        </is>
      </c>
      <c r="B34" s="5" t="inlineStr">
        <is>
          <t>Minority Share</t>
        </is>
      </c>
      <c r="C34" t="n">
        <v>229</v>
      </c>
      <c r="D34" t="n">
        <v>303</v>
      </c>
      <c r="E34" t="n">
        <v>26</v>
      </c>
      <c r="F34" t="n">
        <v>24</v>
      </c>
      <c r="G34" t="n">
        <v>21.5</v>
      </c>
      <c r="H34" t="n">
        <v>15.5</v>
      </c>
      <c r="I34" t="n">
        <v>10.2</v>
      </c>
      <c r="J34" t="n">
        <v>5</v>
      </c>
      <c r="K34" t="n">
        <v>10</v>
      </c>
      <c r="L34" t="n">
        <v>8.6</v>
      </c>
      <c r="M34" t="n">
        <v>7.7</v>
      </c>
      <c r="N34" t="n">
        <v>18.6</v>
      </c>
      <c r="O34" t="n">
        <v>10.4</v>
      </c>
      <c r="P34" t="n">
        <v>1</v>
      </c>
      <c r="Q34" t="n">
        <v>-1.9</v>
      </c>
      <c r="R34" t="n">
        <v>1.3</v>
      </c>
      <c r="S34" t="n">
        <v>-1.6</v>
      </c>
      <c r="T34" t="n">
        <v>-1.4</v>
      </c>
      <c r="U34" t="n">
        <v>-3.1</v>
      </c>
      <c r="V34" t="n">
        <v>-0.7</v>
      </c>
      <c r="W34" t="n">
        <v>0.3</v>
      </c>
    </row>
    <row r="35">
      <c r="A35" s="5" t="inlineStr">
        <is>
          <t>Summe Eigenkapital</t>
        </is>
      </c>
      <c r="B35" s="5" t="inlineStr">
        <is>
          <t>Equity</t>
        </is>
      </c>
      <c r="C35" t="n">
        <v>1059</v>
      </c>
      <c r="D35" t="n">
        <v>767</v>
      </c>
      <c r="E35" t="n">
        <v>1226</v>
      </c>
      <c r="F35" t="n">
        <v>1408</v>
      </c>
      <c r="G35" t="n">
        <v>921.6</v>
      </c>
      <c r="H35" t="n">
        <v>738.4</v>
      </c>
      <c r="I35" t="n">
        <v>573.9</v>
      </c>
      <c r="J35" t="n">
        <v>1496</v>
      </c>
      <c r="K35" t="n">
        <v>1431</v>
      </c>
      <c r="L35" t="n">
        <v>1017</v>
      </c>
      <c r="M35" t="n">
        <v>573.1</v>
      </c>
      <c r="N35" t="n">
        <v>460.3</v>
      </c>
      <c r="O35" t="n">
        <v>1052</v>
      </c>
      <c r="P35" t="n">
        <v>1240</v>
      </c>
      <c r="Q35" t="n">
        <v>1190</v>
      </c>
      <c r="R35" t="n">
        <v>1003</v>
      </c>
      <c r="S35" t="n">
        <v>658.3</v>
      </c>
      <c r="T35" t="n">
        <v>618.8</v>
      </c>
      <c r="U35" t="n">
        <v>652.9</v>
      </c>
      <c r="V35" t="n">
        <v>647.9</v>
      </c>
      <c r="W35" t="n">
        <v>593.8</v>
      </c>
    </row>
    <row r="36">
      <c r="A36" s="5" t="inlineStr">
        <is>
          <t>Summe Passiva</t>
        </is>
      </c>
      <c r="B36" s="5" t="inlineStr">
        <is>
          <t>Liabilities &amp; Shareholder Equity</t>
        </is>
      </c>
      <c r="C36" t="n">
        <v>6618</v>
      </c>
      <c r="D36" t="n">
        <v>6468</v>
      </c>
      <c r="E36" t="n">
        <v>6569</v>
      </c>
      <c r="F36" t="n">
        <v>6603</v>
      </c>
      <c r="G36" t="n">
        <v>5317</v>
      </c>
      <c r="H36" t="n">
        <v>3901</v>
      </c>
      <c r="I36" t="n">
        <v>3556</v>
      </c>
      <c r="J36" t="n">
        <v>5413</v>
      </c>
      <c r="K36" t="n">
        <v>5034</v>
      </c>
      <c r="L36" t="n">
        <v>6316</v>
      </c>
      <c r="M36" t="n">
        <v>6175</v>
      </c>
      <c r="N36" t="n">
        <v>5930</v>
      </c>
      <c r="O36" t="n">
        <v>5999</v>
      </c>
      <c r="P36" t="n">
        <v>1932</v>
      </c>
      <c r="Q36" t="n">
        <v>2017</v>
      </c>
      <c r="R36" t="n">
        <v>2059</v>
      </c>
      <c r="S36" t="n">
        <v>1791</v>
      </c>
      <c r="T36" t="n">
        <v>1756</v>
      </c>
      <c r="U36" t="n">
        <v>2028</v>
      </c>
      <c r="V36" t="n">
        <v>1669</v>
      </c>
      <c r="W36" t="n">
        <v>1778</v>
      </c>
    </row>
    <row r="37">
      <c r="A37" s="5" t="inlineStr">
        <is>
          <t>Mio.Aktien im Umlauf</t>
        </is>
      </c>
      <c r="B37" s="5" t="inlineStr">
        <is>
          <t>Million shares outstanding</t>
        </is>
      </c>
      <c r="C37" t="n">
        <v>233</v>
      </c>
      <c r="D37" t="n">
        <v>233</v>
      </c>
      <c r="E37" t="n">
        <v>233</v>
      </c>
      <c r="F37" t="n">
        <v>233</v>
      </c>
      <c r="G37" t="n">
        <v>218.8</v>
      </c>
      <c r="H37" t="n">
        <v>218.8</v>
      </c>
      <c r="I37" t="n">
        <v>218.8</v>
      </c>
      <c r="J37" t="n">
        <v>218.8</v>
      </c>
      <c r="K37" t="n">
        <v>218.8</v>
      </c>
      <c r="L37" t="n">
        <v>218.8</v>
      </c>
      <c r="M37" t="n">
        <v>218.8</v>
      </c>
      <c r="N37" t="n">
        <v>218.8</v>
      </c>
      <c r="O37" t="n">
        <v>218.8</v>
      </c>
      <c r="P37" t="n">
        <v>218.8</v>
      </c>
      <c r="Q37" t="n">
        <v>218.8</v>
      </c>
      <c r="R37" t="n">
        <v>218.8</v>
      </c>
      <c r="S37" t="n">
        <v>195.5</v>
      </c>
      <c r="T37" t="n">
        <v>194.5</v>
      </c>
      <c r="U37" t="n">
        <v>194.5</v>
      </c>
      <c r="V37" t="n">
        <v>194.5</v>
      </c>
      <c r="W37" t="inlineStr">
        <is>
          <t>-</t>
        </is>
      </c>
    </row>
    <row r="38">
      <c r="A38" s="5" t="inlineStr">
        <is>
          <t>Mio.Aktien im Umlauf</t>
        </is>
      </c>
      <c r="B38" s="5" t="inlineStr">
        <is>
          <t>Million shares outstanding</t>
        </is>
      </c>
      <c r="C38" t="n">
        <v>233</v>
      </c>
      <c r="D38" t="n">
        <v>233</v>
      </c>
      <c r="E38" t="n">
        <v>233</v>
      </c>
      <c r="F38" t="n">
        <v>233</v>
      </c>
      <c r="G38" t="n">
        <v>218.8</v>
      </c>
      <c r="H38" t="n">
        <v>218.8</v>
      </c>
      <c r="I38" t="n">
        <v>218.8</v>
      </c>
      <c r="J38" t="n">
        <v>109.4</v>
      </c>
      <c r="K38" t="n">
        <v>109.4</v>
      </c>
      <c r="L38" t="n">
        <v>109.4</v>
      </c>
      <c r="M38" t="n">
        <v>109.4</v>
      </c>
      <c r="N38" t="n">
        <v>109.4</v>
      </c>
      <c r="O38" t="n">
        <v>109.4</v>
      </c>
      <c r="P38" t="n">
        <v>109.4</v>
      </c>
      <c r="Q38" t="n">
        <v>109.4</v>
      </c>
      <c r="R38" t="n">
        <v>109.4</v>
      </c>
      <c r="S38" t="n">
        <v>97.2</v>
      </c>
      <c r="T38" t="n">
        <v>97.2</v>
      </c>
      <c r="U38" t="n">
        <v>97.2</v>
      </c>
      <c r="V38" t="n">
        <v>97.2</v>
      </c>
      <c r="W38" t="inlineStr">
        <is>
          <t>-</t>
        </is>
      </c>
    </row>
    <row r="39">
      <c r="A39" s="5" t="inlineStr">
        <is>
          <t>Gezeichnetes Kapital (in Mio.)</t>
        </is>
      </c>
      <c r="B39" s="5" t="inlineStr">
        <is>
          <t>Subscribed Capital in M</t>
        </is>
      </c>
      <c r="C39" t="n">
        <v>233</v>
      </c>
      <c r="D39" t="n">
        <v>233</v>
      </c>
      <c r="E39" t="n">
        <v>233</v>
      </c>
      <c r="F39" t="n">
        <v>233</v>
      </c>
      <c r="G39" t="n">
        <v>218.8</v>
      </c>
      <c r="H39" t="n">
        <v>218.8</v>
      </c>
      <c r="I39" t="n">
        <v>218.8</v>
      </c>
      <c r="J39" t="n">
        <v>218.8</v>
      </c>
      <c r="K39" t="n">
        <v>218.8</v>
      </c>
      <c r="L39" t="n">
        <v>218.8</v>
      </c>
      <c r="M39" t="n">
        <v>218.8</v>
      </c>
      <c r="N39" t="n">
        <v>218.8</v>
      </c>
      <c r="O39" t="n">
        <v>218.8</v>
      </c>
      <c r="P39" t="n">
        <v>218.8</v>
      </c>
      <c r="Q39" t="n">
        <v>218.8</v>
      </c>
      <c r="R39" t="n">
        <v>218.8</v>
      </c>
      <c r="S39" t="n">
        <v>194.5</v>
      </c>
      <c r="T39" t="n">
        <v>194.5</v>
      </c>
      <c r="U39" t="n">
        <v>194.5</v>
      </c>
      <c r="V39" t="n">
        <v>194.5</v>
      </c>
      <c r="W39" t="inlineStr">
        <is>
          <t>-</t>
        </is>
      </c>
    </row>
    <row r="40">
      <c r="A40" s="5" t="inlineStr">
        <is>
          <t>Ergebnis je Aktie (brutto)</t>
        </is>
      </c>
      <c r="B40" s="5" t="inlineStr">
        <is>
          <t>Earnings per share</t>
        </is>
      </c>
      <c r="C40" t="n">
        <v>2.45</v>
      </c>
      <c r="D40" t="n">
        <v>1.48</v>
      </c>
      <c r="E40" t="n">
        <v>2.77</v>
      </c>
      <c r="F40" t="n">
        <v>2.82</v>
      </c>
      <c r="G40" t="n">
        <v>2.76</v>
      </c>
      <c r="H40" t="n">
        <v>2.56</v>
      </c>
      <c r="I40" t="n">
        <v>2.41</v>
      </c>
      <c r="J40" t="n">
        <v>2.09</v>
      </c>
      <c r="K40" t="n">
        <v>1.68</v>
      </c>
      <c r="L40" t="n">
        <v>1.96</v>
      </c>
      <c r="M40" t="n">
        <v>1.06</v>
      </c>
      <c r="N40" t="n">
        <v>-0.31</v>
      </c>
      <c r="O40" t="n">
        <v>1.14</v>
      </c>
      <c r="P40" t="n">
        <v>1.77</v>
      </c>
      <c r="Q40" t="n">
        <v>1.6</v>
      </c>
      <c r="R40" t="n">
        <v>0.99</v>
      </c>
      <c r="S40" t="n">
        <v>0.53</v>
      </c>
      <c r="T40" t="n">
        <v>0.3</v>
      </c>
      <c r="U40" t="n">
        <v>0.62</v>
      </c>
      <c r="V40" t="n">
        <v>1.2</v>
      </c>
      <c r="W40" t="inlineStr">
        <is>
          <t>-</t>
        </is>
      </c>
    </row>
    <row r="41">
      <c r="A41" s="5" t="inlineStr">
        <is>
          <t>Ergebnis je Aktie (unverwässert)</t>
        </is>
      </c>
      <c r="B41" s="5" t="inlineStr">
        <is>
          <t>Basic Earnings per share</t>
        </is>
      </c>
      <c r="C41" t="n">
        <v>1.83</v>
      </c>
      <c r="D41" t="n">
        <v>1.09</v>
      </c>
      <c r="E41" t="n">
        <v>2.06</v>
      </c>
      <c r="F41" t="n">
        <v>1.86</v>
      </c>
      <c r="G41" t="n">
        <v>1.83</v>
      </c>
      <c r="H41" t="n">
        <v>1.62</v>
      </c>
      <c r="I41" t="n">
        <v>1.47</v>
      </c>
      <c r="J41" t="n">
        <v>1.4</v>
      </c>
      <c r="K41" t="n">
        <v>3.01</v>
      </c>
      <c r="L41" t="n">
        <v>1.48</v>
      </c>
      <c r="M41" t="n">
        <v>0.68</v>
      </c>
      <c r="N41" t="n">
        <v>-0.58</v>
      </c>
      <c r="O41" t="n">
        <v>0.42</v>
      </c>
      <c r="P41" t="n">
        <v>1.11</v>
      </c>
      <c r="Q41" t="n">
        <v>1.02</v>
      </c>
      <c r="R41" t="n">
        <v>0.64</v>
      </c>
      <c r="S41" t="n">
        <v>0.4</v>
      </c>
      <c r="T41" t="n">
        <v>0.08</v>
      </c>
      <c r="U41" t="n">
        <v>0.34</v>
      </c>
      <c r="V41" t="n">
        <v>0.53</v>
      </c>
      <c r="W41" t="inlineStr">
        <is>
          <t>-</t>
        </is>
      </c>
    </row>
    <row r="42">
      <c r="A42" s="5" t="inlineStr">
        <is>
          <t>Ergebnis je Aktie (verwässert)</t>
        </is>
      </c>
      <c r="B42" s="5" t="inlineStr">
        <is>
          <t>Diluted Earnings per share</t>
        </is>
      </c>
      <c r="C42" t="n">
        <v>1.8</v>
      </c>
      <c r="D42" t="n">
        <v>1.09</v>
      </c>
      <c r="E42" t="n">
        <v>2.04</v>
      </c>
      <c r="F42" t="n">
        <v>1.82</v>
      </c>
      <c r="G42" t="n">
        <v>1.81</v>
      </c>
      <c r="H42" t="n">
        <v>1.61</v>
      </c>
      <c r="I42" t="n">
        <v>1.45</v>
      </c>
      <c r="J42" t="n">
        <v>1.39</v>
      </c>
      <c r="K42" t="n">
        <v>2.98</v>
      </c>
      <c r="L42" t="n">
        <v>1.45</v>
      </c>
      <c r="M42" t="n">
        <v>0.68</v>
      </c>
      <c r="N42" t="n">
        <v>-0.58</v>
      </c>
      <c r="O42" t="n">
        <v>0.42</v>
      </c>
      <c r="P42" t="n">
        <v>1.11</v>
      </c>
      <c r="Q42" t="n">
        <v>1.02</v>
      </c>
      <c r="R42" t="n">
        <v>0.64</v>
      </c>
      <c r="S42" t="n">
        <v>0.4</v>
      </c>
      <c r="T42" t="n">
        <v>0.08</v>
      </c>
      <c r="U42" t="n">
        <v>0.34</v>
      </c>
      <c r="V42" t="n">
        <v>0.53</v>
      </c>
      <c r="W42" t="inlineStr">
        <is>
          <t>-</t>
        </is>
      </c>
    </row>
    <row r="43">
      <c r="A43" s="5" t="inlineStr">
        <is>
          <t>Dividende je Aktie</t>
        </is>
      </c>
      <c r="B43" s="5" t="inlineStr">
        <is>
          <t>Dividend per share</t>
        </is>
      </c>
      <c r="C43" t="inlineStr">
        <is>
          <t>-</t>
        </is>
      </c>
      <c r="D43" t="n">
        <v>1.19</v>
      </c>
      <c r="E43" t="n">
        <v>1.93</v>
      </c>
      <c r="F43" t="n">
        <v>1.9</v>
      </c>
      <c r="G43" t="n">
        <v>1.8</v>
      </c>
      <c r="H43" t="n">
        <v>1.6</v>
      </c>
      <c r="I43" t="n">
        <v>1.47</v>
      </c>
      <c r="J43" t="n">
        <v>5.65</v>
      </c>
      <c r="K43" t="n">
        <v>1.17</v>
      </c>
      <c r="L43" t="n">
        <v>1.14</v>
      </c>
      <c r="M43" t="n">
        <v>0.02</v>
      </c>
      <c r="N43" t="n">
        <v>0.02</v>
      </c>
      <c r="O43" t="n">
        <v>1.25</v>
      </c>
      <c r="P43" t="n">
        <v>0.89</v>
      </c>
      <c r="Q43" t="n">
        <v>0.44</v>
      </c>
      <c r="R43" t="n">
        <v>0.3</v>
      </c>
      <c r="S43" t="n">
        <v>0.02</v>
      </c>
      <c r="T43" t="n">
        <v>0.02</v>
      </c>
      <c r="U43" t="n">
        <v>0.16</v>
      </c>
      <c r="V43" t="n">
        <v>0.3</v>
      </c>
      <c r="W43" t="inlineStr">
        <is>
          <t>-</t>
        </is>
      </c>
    </row>
    <row r="44">
      <c r="A44" s="5" t="inlineStr">
        <is>
          <t>Dividendenausschüttung in Mio</t>
        </is>
      </c>
      <c r="B44" s="5" t="inlineStr">
        <is>
          <t>Dividend Payment in M</t>
        </is>
      </c>
      <c r="C44" t="inlineStr">
        <is>
          <t>-</t>
        </is>
      </c>
      <c r="D44" t="n">
        <v>269</v>
      </c>
      <c r="E44" t="n">
        <v>442</v>
      </c>
      <c r="F44" t="n">
        <v>435</v>
      </c>
      <c r="G44" t="n">
        <v>386</v>
      </c>
      <c r="H44" t="n">
        <v>342</v>
      </c>
      <c r="I44" t="n">
        <v>313.4</v>
      </c>
      <c r="J44" t="n">
        <v>1201</v>
      </c>
      <c r="K44" t="n">
        <v>245.7</v>
      </c>
      <c r="L44" t="n">
        <v>241.2</v>
      </c>
      <c r="M44" t="n">
        <v>2.1</v>
      </c>
      <c r="N44" t="n">
        <v>2.2</v>
      </c>
      <c r="O44" t="n">
        <v>271.3</v>
      </c>
      <c r="P44" t="n">
        <v>192.5</v>
      </c>
      <c r="Q44" t="n">
        <v>181.6</v>
      </c>
      <c r="R44" t="n">
        <v>63.5</v>
      </c>
      <c r="S44" t="n">
        <v>1.94</v>
      </c>
      <c r="T44" t="n">
        <v>1.94</v>
      </c>
      <c r="U44" t="n">
        <v>29.17</v>
      </c>
      <c r="V44" t="n">
        <v>56.4</v>
      </c>
      <c r="W44" t="inlineStr">
        <is>
          <t>-</t>
        </is>
      </c>
    </row>
    <row r="45">
      <c r="A45" s="5" t="inlineStr">
        <is>
          <t>Umsatz</t>
        </is>
      </c>
      <c r="B45" s="5" t="inlineStr">
        <is>
          <t>Revenue</t>
        </is>
      </c>
      <c r="C45" t="n">
        <v>17.75</v>
      </c>
      <c r="D45" t="n">
        <v>17.21</v>
      </c>
      <c r="E45" t="n">
        <v>17.5</v>
      </c>
      <c r="F45" t="n">
        <v>16.3</v>
      </c>
      <c r="G45" t="n">
        <v>14.9</v>
      </c>
      <c r="H45" t="n">
        <v>13.14</v>
      </c>
      <c r="I45" t="n">
        <v>11.91</v>
      </c>
      <c r="J45" t="n">
        <v>10.77</v>
      </c>
      <c r="K45" t="n">
        <v>12.6</v>
      </c>
      <c r="L45" t="n">
        <v>13.71</v>
      </c>
      <c r="M45" t="n">
        <v>12.62</v>
      </c>
      <c r="N45" t="n">
        <v>13.96</v>
      </c>
      <c r="O45" t="n">
        <v>12.35</v>
      </c>
      <c r="P45" t="n">
        <v>9.619999999999999</v>
      </c>
      <c r="Q45" t="n">
        <v>9.09</v>
      </c>
      <c r="R45" t="n">
        <v>8.380000000000001</v>
      </c>
      <c r="S45" t="n">
        <v>9.24</v>
      </c>
      <c r="T45" t="n">
        <v>9.74</v>
      </c>
      <c r="U45" t="n">
        <v>10.36</v>
      </c>
      <c r="V45" t="n">
        <v>11.08</v>
      </c>
      <c r="W45" t="inlineStr">
        <is>
          <t>-</t>
        </is>
      </c>
    </row>
    <row r="46">
      <c r="A46" s="5" t="inlineStr">
        <is>
          <t>Buchwert je Aktie</t>
        </is>
      </c>
      <c r="B46" s="5" t="inlineStr">
        <is>
          <t>Book value per share</t>
        </is>
      </c>
      <c r="C46" t="n">
        <v>5.53</v>
      </c>
      <c r="D46" t="n">
        <v>4.59</v>
      </c>
      <c r="E46" t="n">
        <v>5.37</v>
      </c>
      <c r="F46" t="n">
        <v>6.15</v>
      </c>
      <c r="G46" t="n">
        <v>4.31</v>
      </c>
      <c r="H46" t="n">
        <v>3.45</v>
      </c>
      <c r="I46" t="n">
        <v>2.67</v>
      </c>
      <c r="J46" t="n">
        <v>6.86</v>
      </c>
      <c r="K46" t="n">
        <v>6.59</v>
      </c>
      <c r="L46" t="n">
        <v>4.69</v>
      </c>
      <c r="M46" t="n">
        <v>2.65</v>
      </c>
      <c r="N46" t="n">
        <v>2.19</v>
      </c>
      <c r="O46" t="n">
        <v>4.86</v>
      </c>
      <c r="P46" t="n">
        <v>5.67</v>
      </c>
      <c r="Q46" t="n">
        <v>5.43</v>
      </c>
      <c r="R46" t="n">
        <v>4.59</v>
      </c>
      <c r="S46" t="n">
        <v>3.36</v>
      </c>
      <c r="T46" t="n">
        <v>3.17</v>
      </c>
      <c r="U46" t="n">
        <v>3.34</v>
      </c>
      <c r="V46" t="n">
        <v>3.33</v>
      </c>
      <c r="W46" t="inlineStr">
        <is>
          <t>-</t>
        </is>
      </c>
    </row>
    <row r="47">
      <c r="A47" s="5" t="inlineStr">
        <is>
          <t>Cashflow je Aktie</t>
        </is>
      </c>
      <c r="B47" s="5" t="inlineStr">
        <is>
          <t>Cashflow per share</t>
        </is>
      </c>
      <c r="C47" t="n">
        <v>6.88</v>
      </c>
      <c r="D47" t="n">
        <v>6.26</v>
      </c>
      <c r="E47" t="n">
        <v>6.96</v>
      </c>
      <c r="F47" t="n">
        <v>6.77</v>
      </c>
      <c r="G47" t="n">
        <v>6.94</v>
      </c>
      <c r="H47" t="n">
        <v>6.6</v>
      </c>
      <c r="I47" t="n">
        <v>6.43</v>
      </c>
      <c r="J47" t="n">
        <v>7.15</v>
      </c>
      <c r="K47" t="n">
        <v>6.2</v>
      </c>
      <c r="L47" t="n">
        <v>7.35</v>
      </c>
      <c r="M47" t="n">
        <v>6.75</v>
      </c>
      <c r="N47" t="n">
        <v>6.18</v>
      </c>
      <c r="O47" t="n">
        <v>7.28</v>
      </c>
      <c r="P47" t="n">
        <v>5.81</v>
      </c>
      <c r="Q47" t="n">
        <v>5.33</v>
      </c>
      <c r="R47" t="n">
        <v>4.83</v>
      </c>
      <c r="S47" t="n">
        <v>6.07</v>
      </c>
      <c r="T47" t="n">
        <v>5.92</v>
      </c>
      <c r="U47" t="n">
        <v>5.54</v>
      </c>
      <c r="V47" t="n">
        <v>5.76</v>
      </c>
      <c r="W47" t="inlineStr">
        <is>
          <t>-</t>
        </is>
      </c>
    </row>
    <row r="48">
      <c r="A48" s="5" t="inlineStr">
        <is>
          <t>Bilanzsumme je Aktie</t>
        </is>
      </c>
      <c r="B48" s="5" t="inlineStr">
        <is>
          <t>Total assets per share</t>
        </is>
      </c>
      <c r="C48" t="n">
        <v>28.4</v>
      </c>
      <c r="D48" t="n">
        <v>27.76</v>
      </c>
      <c r="E48" t="n">
        <v>28.19</v>
      </c>
      <c r="F48" t="n">
        <v>28.34</v>
      </c>
      <c r="G48" t="n">
        <v>24.3</v>
      </c>
      <c r="H48" t="n">
        <v>17.83</v>
      </c>
      <c r="I48" t="n">
        <v>16.25</v>
      </c>
      <c r="J48" t="n">
        <v>24.74</v>
      </c>
      <c r="K48" t="n">
        <v>23.01</v>
      </c>
      <c r="L48" t="n">
        <v>28.87</v>
      </c>
      <c r="M48" t="n">
        <v>28.22</v>
      </c>
      <c r="N48" t="n">
        <v>27.1</v>
      </c>
      <c r="O48" t="n">
        <v>27.42</v>
      </c>
      <c r="P48" t="n">
        <v>8.83</v>
      </c>
      <c r="Q48" t="n">
        <v>9.220000000000001</v>
      </c>
      <c r="R48" t="n">
        <v>9.41</v>
      </c>
      <c r="S48" t="n">
        <v>9.16</v>
      </c>
      <c r="T48" t="n">
        <v>9.029999999999999</v>
      </c>
      <c r="U48" t="n">
        <v>10.43</v>
      </c>
      <c r="V48" t="n">
        <v>8.58</v>
      </c>
      <c r="W48" t="inlineStr">
        <is>
          <t>-</t>
        </is>
      </c>
    </row>
    <row r="49">
      <c r="A49" s="5" t="inlineStr">
        <is>
          <t>Personal am Ende des Jahres</t>
        </is>
      </c>
      <c r="B49" s="5" t="inlineStr">
        <is>
          <t>Staff at the end of year</t>
        </is>
      </c>
      <c r="C49" t="n">
        <v>7265</v>
      </c>
      <c r="D49" t="n">
        <v>6532</v>
      </c>
      <c r="E49" t="n">
        <v>6452</v>
      </c>
      <c r="F49" t="n">
        <v>6054</v>
      </c>
      <c r="G49" t="n">
        <v>4880</v>
      </c>
      <c r="H49" t="n">
        <v>4210</v>
      </c>
      <c r="I49" t="n">
        <v>3590</v>
      </c>
      <c r="J49" t="n">
        <v>3026</v>
      </c>
      <c r="K49" t="n">
        <v>4112</v>
      </c>
      <c r="L49" t="n">
        <v>4749</v>
      </c>
      <c r="M49" t="n">
        <v>4980</v>
      </c>
      <c r="N49" t="n">
        <v>5798</v>
      </c>
      <c r="O49" t="n">
        <v>5930</v>
      </c>
      <c r="P49" t="n">
        <v>2976</v>
      </c>
      <c r="Q49" t="n">
        <v>2788</v>
      </c>
      <c r="R49" t="n">
        <v>2699</v>
      </c>
      <c r="S49" t="n">
        <v>2781</v>
      </c>
      <c r="T49" t="n">
        <v>3295</v>
      </c>
      <c r="U49" t="n">
        <v>3029</v>
      </c>
      <c r="V49" t="n">
        <v>3187</v>
      </c>
      <c r="W49" t="inlineStr">
        <is>
          <t>-</t>
        </is>
      </c>
    </row>
    <row r="50">
      <c r="A50" s="5" t="inlineStr">
        <is>
          <t>Personalaufwand in Mio. EUR</t>
        </is>
      </c>
      <c r="B50" s="5" t="inlineStr">
        <is>
          <t>Personnel expenses in M</t>
        </is>
      </c>
      <c r="C50" t="n">
        <v>707</v>
      </c>
      <c r="D50" t="n">
        <v>679</v>
      </c>
      <c r="E50" t="n">
        <v>660</v>
      </c>
      <c r="F50" t="n">
        <v>616</v>
      </c>
      <c r="G50" t="n">
        <v>477.3</v>
      </c>
      <c r="H50" t="n">
        <v>391.7</v>
      </c>
      <c r="I50" t="n">
        <v>321</v>
      </c>
      <c r="J50" t="n">
        <v>266.8</v>
      </c>
      <c r="K50" t="n">
        <v>343.1</v>
      </c>
      <c r="L50" t="n">
        <v>317.2</v>
      </c>
      <c r="M50" t="n">
        <v>386.4</v>
      </c>
      <c r="N50" t="n">
        <v>444.2</v>
      </c>
      <c r="O50" t="n">
        <v>323.6</v>
      </c>
      <c r="P50" t="n">
        <v>235.5</v>
      </c>
      <c r="Q50" t="n">
        <v>212.6</v>
      </c>
      <c r="R50" t="n">
        <v>200.6</v>
      </c>
      <c r="S50" t="n">
        <v>205.3</v>
      </c>
      <c r="T50" t="n">
        <v>215.9</v>
      </c>
      <c r="U50" t="n">
        <v>209</v>
      </c>
      <c r="V50" t="n">
        <v>219.6</v>
      </c>
      <c r="W50" t="inlineStr">
        <is>
          <t>-</t>
        </is>
      </c>
    </row>
    <row r="51">
      <c r="A51" s="5" t="inlineStr">
        <is>
          <t>Aufwand je Mitarbeiter in EUR</t>
        </is>
      </c>
      <c r="B51" s="5" t="inlineStr">
        <is>
          <t>Effort per employee</t>
        </is>
      </c>
      <c r="C51" t="n">
        <v>97316</v>
      </c>
      <c r="D51" t="n">
        <v>103950</v>
      </c>
      <c r="E51" t="n">
        <v>102294</v>
      </c>
      <c r="F51" t="n">
        <v>101751</v>
      </c>
      <c r="G51" t="n">
        <v>97807</v>
      </c>
      <c r="H51" t="n">
        <v>93040</v>
      </c>
      <c r="I51" t="n">
        <v>89415</v>
      </c>
      <c r="J51" t="n">
        <v>88169</v>
      </c>
      <c r="K51" t="n">
        <v>83439</v>
      </c>
      <c r="L51" t="n">
        <v>66793</v>
      </c>
      <c r="M51" t="n">
        <v>77590</v>
      </c>
      <c r="N51" t="n">
        <v>76613</v>
      </c>
      <c r="O51" t="n">
        <v>54570</v>
      </c>
      <c r="P51" t="n">
        <v>79133</v>
      </c>
      <c r="Q51" t="n">
        <v>76255</v>
      </c>
      <c r="R51" t="n">
        <v>74324</v>
      </c>
      <c r="S51" t="n">
        <v>73822</v>
      </c>
      <c r="T51" t="n">
        <v>65524</v>
      </c>
      <c r="U51" t="n">
        <v>69000</v>
      </c>
      <c r="V51" t="n">
        <v>68905</v>
      </c>
      <c r="W51" t="inlineStr">
        <is>
          <t>-</t>
        </is>
      </c>
    </row>
    <row r="52">
      <c r="A52" s="5" t="inlineStr">
        <is>
          <t>Umsatz je Aktie</t>
        </is>
      </c>
      <c r="B52" s="5" t="inlineStr">
        <is>
          <t>Revenue per share</t>
        </is>
      </c>
      <c r="C52" t="n">
        <v>569167</v>
      </c>
      <c r="D52" t="n">
        <v>613748</v>
      </c>
      <c r="E52" t="n">
        <v>632052</v>
      </c>
      <c r="F52" t="n">
        <v>627519</v>
      </c>
      <c r="G52" t="n">
        <v>668176</v>
      </c>
      <c r="H52" t="n">
        <v>683040</v>
      </c>
      <c r="I52" t="n">
        <v>725710</v>
      </c>
      <c r="J52" t="n">
        <v>778652</v>
      </c>
      <c r="K52" t="n">
        <v>670282</v>
      </c>
      <c r="L52" t="n">
        <v>631711</v>
      </c>
      <c r="M52" t="n">
        <v>554377</v>
      </c>
      <c r="N52" t="n">
        <v>526767</v>
      </c>
      <c r="O52" t="n">
        <v>455733</v>
      </c>
      <c r="P52" t="n">
        <v>707190</v>
      </c>
      <c r="Q52" t="n">
        <v>713629</v>
      </c>
      <c r="R52" t="n">
        <v>679733</v>
      </c>
      <c r="S52" t="n">
        <v>649802</v>
      </c>
      <c r="T52" t="n">
        <v>575144</v>
      </c>
      <c r="U52" t="n">
        <v>665236</v>
      </c>
      <c r="V52" t="n">
        <v>676184</v>
      </c>
      <c r="W52" t="inlineStr">
        <is>
          <t>-</t>
        </is>
      </c>
    </row>
    <row r="53">
      <c r="A53" s="5" t="inlineStr">
        <is>
          <t>Bruttoergebnis je Mitarbeiter in EUR</t>
        </is>
      </c>
      <c r="B53" s="5" t="inlineStr">
        <is>
          <t>Gross Profit per employee</t>
        </is>
      </c>
      <c r="C53" t="inlineStr">
        <is>
          <t>-</t>
        </is>
      </c>
      <c r="D53" t="inlineStr">
        <is>
          <t>-</t>
        </is>
      </c>
      <c r="E53" t="inlineStr">
        <is>
          <t>-</t>
        </is>
      </c>
      <c r="F53" t="inlineStr">
        <is>
          <t>-</t>
        </is>
      </c>
      <c r="G53" t="inlineStr">
        <is>
          <t>-</t>
        </is>
      </c>
      <c r="H53" t="inlineStr">
        <is>
          <t>-</t>
        </is>
      </c>
      <c r="I53" t="inlineStr">
        <is>
          <t>-</t>
        </is>
      </c>
      <c r="J53" t="inlineStr">
        <is>
          <t>-</t>
        </is>
      </c>
      <c r="K53" t="inlineStr">
        <is>
          <t>-</t>
        </is>
      </c>
      <c r="L53" t="inlineStr">
        <is>
          <t>-</t>
        </is>
      </c>
      <c r="M53" t="inlineStr">
        <is>
          <t>-</t>
        </is>
      </c>
      <c r="N53" t="inlineStr">
        <is>
          <t>-</t>
        </is>
      </c>
      <c r="O53" t="inlineStr">
        <is>
          <t>-</t>
        </is>
      </c>
      <c r="P53" t="inlineStr">
        <is>
          <t>-</t>
        </is>
      </c>
      <c r="Q53" t="inlineStr">
        <is>
          <t>-</t>
        </is>
      </c>
      <c r="R53" t="inlineStr">
        <is>
          <t>-</t>
        </is>
      </c>
      <c r="S53" t="inlineStr">
        <is>
          <t>-</t>
        </is>
      </c>
      <c r="T53" t="inlineStr">
        <is>
          <t>-</t>
        </is>
      </c>
      <c r="U53" t="inlineStr">
        <is>
          <t>-</t>
        </is>
      </c>
      <c r="V53" t="inlineStr">
        <is>
          <t>-</t>
        </is>
      </c>
      <c r="W53" t="inlineStr">
        <is>
          <t>-</t>
        </is>
      </c>
    </row>
    <row r="54">
      <c r="A54" s="5" t="inlineStr">
        <is>
          <t>Gewinn je Mitarbeiter in EUR</t>
        </is>
      </c>
      <c r="B54" s="5" t="inlineStr">
        <is>
          <t>Earnings per employee</t>
        </is>
      </c>
      <c r="C54" t="n">
        <v>56848</v>
      </c>
      <c r="D54" t="n">
        <v>37967</v>
      </c>
      <c r="E54" t="n">
        <v>73001</v>
      </c>
      <c r="F54" t="n">
        <v>66402</v>
      </c>
      <c r="G54" t="n">
        <v>80102</v>
      </c>
      <c r="H54" t="n">
        <v>82257</v>
      </c>
      <c r="I54" t="n">
        <v>86936</v>
      </c>
      <c r="J54" t="n">
        <v>97488</v>
      </c>
      <c r="K54" t="n">
        <v>155034</v>
      </c>
      <c r="L54" t="n">
        <v>65845</v>
      </c>
      <c r="M54" t="n">
        <v>29016</v>
      </c>
      <c r="N54" t="n">
        <v>-22266</v>
      </c>
      <c r="O54" t="n">
        <v>15076</v>
      </c>
      <c r="P54" t="n">
        <v>80880</v>
      </c>
      <c r="Q54" t="n">
        <v>79484</v>
      </c>
      <c r="R54" t="n">
        <v>49500</v>
      </c>
      <c r="S54" t="n">
        <v>16181</v>
      </c>
      <c r="T54" t="n">
        <v>4552</v>
      </c>
      <c r="U54" t="n">
        <v>22516</v>
      </c>
      <c r="V54" t="n">
        <v>29056</v>
      </c>
      <c r="W54" t="inlineStr">
        <is>
          <t>-</t>
        </is>
      </c>
    </row>
    <row r="55">
      <c r="A55" s="5" t="inlineStr">
        <is>
          <t>KGV (Kurs/Gewinn)</t>
        </is>
      </c>
      <c r="B55" s="5" t="inlineStr">
        <is>
          <t>PE (price/earnings)</t>
        </is>
      </c>
      <c r="C55" t="n">
        <v>7.6</v>
      </c>
      <c r="D55" t="n">
        <v>14.3</v>
      </c>
      <c r="E55" t="n">
        <v>13.9</v>
      </c>
      <c r="F55" t="n">
        <v>19.7</v>
      </c>
      <c r="G55" t="n">
        <v>25.6</v>
      </c>
      <c r="H55" t="n">
        <v>21.5</v>
      </c>
      <c r="I55" t="n">
        <v>24.5</v>
      </c>
      <c r="J55" t="n">
        <v>15.2</v>
      </c>
      <c r="K55" t="n">
        <v>4.7</v>
      </c>
      <c r="L55" t="n">
        <v>15.2</v>
      </c>
      <c r="M55" t="n">
        <v>11.5</v>
      </c>
      <c r="N55" t="inlineStr">
        <is>
          <t>-</t>
        </is>
      </c>
      <c r="O55" t="n">
        <v>39</v>
      </c>
      <c r="P55" t="n">
        <v>22.4</v>
      </c>
      <c r="Q55" t="n">
        <v>16</v>
      </c>
      <c r="R55" t="n">
        <v>21.1</v>
      </c>
      <c r="S55" t="n">
        <v>32.1</v>
      </c>
      <c r="T55" t="n">
        <v>81.3</v>
      </c>
      <c r="U55" t="n">
        <v>16.9</v>
      </c>
      <c r="V55" t="n">
        <v>60.5</v>
      </c>
      <c r="W55" t="inlineStr">
        <is>
          <t>-</t>
        </is>
      </c>
    </row>
    <row r="56">
      <c r="A56" s="5" t="inlineStr">
        <is>
          <t>KUV (Kurs/Umsatz)</t>
        </is>
      </c>
      <c r="B56" s="5" t="inlineStr">
        <is>
          <t>PS (price/sales)</t>
        </is>
      </c>
      <c r="C56" t="n">
        <v>0.78</v>
      </c>
      <c r="D56" t="n">
        <v>0.9</v>
      </c>
      <c r="E56" t="n">
        <v>1.64</v>
      </c>
      <c r="F56" t="n">
        <v>2.25</v>
      </c>
      <c r="G56" t="n">
        <v>3.14</v>
      </c>
      <c r="H56" t="n">
        <v>2.65</v>
      </c>
      <c r="I56" t="n">
        <v>3.02</v>
      </c>
      <c r="J56" t="n">
        <v>1.98</v>
      </c>
      <c r="K56" t="n">
        <v>1.12</v>
      </c>
      <c r="L56" t="n">
        <v>1.64</v>
      </c>
      <c r="M56" t="n">
        <v>0.62</v>
      </c>
      <c r="N56" t="n">
        <v>0.17</v>
      </c>
      <c r="O56" t="n">
        <v>1.33</v>
      </c>
      <c r="P56" t="n">
        <v>2.58</v>
      </c>
      <c r="Q56" t="n">
        <v>1.8</v>
      </c>
      <c r="R56" t="n">
        <v>1.61</v>
      </c>
      <c r="S56" t="n">
        <v>1.39</v>
      </c>
      <c r="T56" t="n">
        <v>0.67</v>
      </c>
      <c r="U56" t="n">
        <v>0.5600000000000001</v>
      </c>
      <c r="V56" t="n">
        <v>2.9</v>
      </c>
      <c r="W56" t="inlineStr">
        <is>
          <t>-</t>
        </is>
      </c>
    </row>
    <row r="57">
      <c r="A57" s="5" t="inlineStr">
        <is>
          <t>KBV (Kurs/Buchwert)</t>
        </is>
      </c>
      <c r="B57" s="5" t="inlineStr">
        <is>
          <t>PB (price/book value)</t>
        </is>
      </c>
      <c r="C57" t="n">
        <v>3.06</v>
      </c>
      <c r="D57" t="n">
        <v>4.72</v>
      </c>
      <c r="E57" t="n">
        <v>5.45</v>
      </c>
      <c r="F57" t="n">
        <v>6.06</v>
      </c>
      <c r="G57" t="n">
        <v>11.1</v>
      </c>
      <c r="H57" t="n">
        <v>10.32</v>
      </c>
      <c r="I57" t="n">
        <v>13.72</v>
      </c>
      <c r="J57" t="n">
        <v>3.12</v>
      </c>
      <c r="K57" t="n">
        <v>2.16</v>
      </c>
      <c r="L57" t="n">
        <v>4.84</v>
      </c>
      <c r="M57" t="n">
        <v>2.99</v>
      </c>
      <c r="N57" t="n">
        <v>1.14</v>
      </c>
      <c r="O57" t="n">
        <v>3.41</v>
      </c>
      <c r="P57" t="n">
        <v>4.39</v>
      </c>
      <c r="Q57" t="n">
        <v>3.01</v>
      </c>
      <c r="R57" t="n">
        <v>2.95</v>
      </c>
      <c r="S57" t="n">
        <v>3.82</v>
      </c>
      <c r="T57" t="n">
        <v>2.04</v>
      </c>
      <c r="U57" t="n">
        <v>1.71</v>
      </c>
      <c r="V57" t="n">
        <v>9.630000000000001</v>
      </c>
      <c r="W57" t="inlineStr">
        <is>
          <t>-</t>
        </is>
      </c>
    </row>
    <row r="58">
      <c r="A58" s="5" t="inlineStr">
        <is>
          <t>KCV (Kurs/Cashflow)</t>
        </is>
      </c>
      <c r="B58" s="5" t="inlineStr">
        <is>
          <t>PC (price/cashflow)</t>
        </is>
      </c>
      <c r="C58" t="n">
        <v>2.02</v>
      </c>
      <c r="D58" t="n">
        <v>2.48</v>
      </c>
      <c r="E58" t="n">
        <v>4.13</v>
      </c>
      <c r="F58" t="n">
        <v>5.41</v>
      </c>
      <c r="G58" t="n">
        <v>6.74</v>
      </c>
      <c r="H58" t="n">
        <v>5.28</v>
      </c>
      <c r="I58" t="n">
        <v>5.6</v>
      </c>
      <c r="J58" t="n">
        <v>2.98</v>
      </c>
      <c r="K58" t="n">
        <v>2.28</v>
      </c>
      <c r="L58" t="n">
        <v>3.06</v>
      </c>
      <c r="M58" t="n">
        <v>1.16</v>
      </c>
      <c r="N58" t="n">
        <v>0.39</v>
      </c>
      <c r="O58" t="n">
        <v>2.25</v>
      </c>
      <c r="P58" t="n">
        <v>4.27</v>
      </c>
      <c r="Q58" t="n">
        <v>3.07</v>
      </c>
      <c r="R58" t="n">
        <v>2.8</v>
      </c>
      <c r="S58" t="n">
        <v>2.12</v>
      </c>
      <c r="T58" t="n">
        <v>1.1</v>
      </c>
      <c r="U58" t="n">
        <v>1.04</v>
      </c>
      <c r="V58" t="n">
        <v>5.57</v>
      </c>
      <c r="W58" t="inlineStr">
        <is>
          <t>-</t>
        </is>
      </c>
    </row>
    <row r="59">
      <c r="A59" s="5" t="inlineStr">
        <is>
          <t>Dividendenrendite in %</t>
        </is>
      </c>
      <c r="B59" s="5" t="inlineStr">
        <is>
          <t>Dividend Yield in %</t>
        </is>
      </c>
      <c r="C59" t="inlineStr">
        <is>
          <t>-</t>
        </is>
      </c>
      <c r="D59" t="n">
        <v>7.65</v>
      </c>
      <c r="E59" t="n">
        <v>6.72</v>
      </c>
      <c r="F59" t="n">
        <v>5.19</v>
      </c>
      <c r="G59" t="n">
        <v>3.85</v>
      </c>
      <c r="H59" t="n">
        <v>4.59</v>
      </c>
      <c r="I59" t="n">
        <v>4.08</v>
      </c>
      <c r="J59" t="n">
        <v>26.53</v>
      </c>
      <c r="K59" t="n">
        <v>8.289999999999999</v>
      </c>
      <c r="L59" t="n">
        <v>5.07</v>
      </c>
      <c r="M59" t="n">
        <v>0.26</v>
      </c>
      <c r="N59" t="n">
        <v>0.83</v>
      </c>
      <c r="O59" t="n">
        <v>7.63</v>
      </c>
      <c r="P59" t="n">
        <v>3.58</v>
      </c>
      <c r="Q59" t="n">
        <v>2.69</v>
      </c>
      <c r="R59" t="n">
        <v>2.22</v>
      </c>
      <c r="S59" t="n">
        <v>0.16</v>
      </c>
      <c r="T59" t="n">
        <v>0.31</v>
      </c>
      <c r="U59" t="n">
        <v>2.78</v>
      </c>
      <c r="V59" t="n">
        <v>0.93</v>
      </c>
      <c r="W59" t="inlineStr">
        <is>
          <t>-</t>
        </is>
      </c>
    </row>
    <row r="60">
      <c r="A60" s="5" t="inlineStr">
        <is>
          <t>Gewinnrendite in %</t>
        </is>
      </c>
      <c r="B60" s="5" t="inlineStr">
        <is>
          <t>Return on profit in %</t>
        </is>
      </c>
      <c r="C60" t="n">
        <v>13.2</v>
      </c>
      <c r="D60" t="n">
        <v>7</v>
      </c>
      <c r="E60" t="n">
        <v>7.2</v>
      </c>
      <c r="F60" t="n">
        <v>5.1</v>
      </c>
      <c r="G60" t="n">
        <v>3.9</v>
      </c>
      <c r="H60" t="n">
        <v>4.7</v>
      </c>
      <c r="I60" t="n">
        <v>4.1</v>
      </c>
      <c r="J60" t="n">
        <v>6.6</v>
      </c>
      <c r="K60" t="n">
        <v>21.3</v>
      </c>
      <c r="L60" t="n">
        <v>6.6</v>
      </c>
      <c r="M60" t="n">
        <v>8.699999999999999</v>
      </c>
      <c r="N60" t="n">
        <v>-24.2</v>
      </c>
      <c r="O60" t="n">
        <v>2.6</v>
      </c>
      <c r="P60" t="n">
        <v>4.5</v>
      </c>
      <c r="Q60" t="n">
        <v>6.2</v>
      </c>
      <c r="R60" t="n">
        <v>4.7</v>
      </c>
      <c r="S60" t="n">
        <v>3.1</v>
      </c>
      <c r="T60" t="n">
        <v>1.2</v>
      </c>
      <c r="U60" t="n">
        <v>5.9</v>
      </c>
      <c r="V60" t="n">
        <v>1.7</v>
      </c>
      <c r="W60" t="inlineStr">
        <is>
          <t>-</t>
        </is>
      </c>
    </row>
    <row r="61">
      <c r="A61" s="5" t="inlineStr">
        <is>
          <t>Eigenkapitalrendite in %</t>
        </is>
      </c>
      <c r="B61" s="5" t="inlineStr">
        <is>
          <t>Return on Equity in %</t>
        </is>
      </c>
      <c r="C61" t="n">
        <v>32.07</v>
      </c>
      <c r="D61" t="n">
        <v>23.18</v>
      </c>
      <c r="E61" t="n">
        <v>37.62</v>
      </c>
      <c r="F61" t="n">
        <v>28.07</v>
      </c>
      <c r="G61" t="n">
        <v>41.45</v>
      </c>
      <c r="H61" t="n">
        <v>45.93</v>
      </c>
      <c r="I61" t="n">
        <v>53.43</v>
      </c>
      <c r="J61" t="n">
        <v>19.65</v>
      </c>
      <c r="K61" t="n">
        <v>44.23</v>
      </c>
      <c r="L61" t="n">
        <v>30.48</v>
      </c>
      <c r="M61" t="n">
        <v>24.88</v>
      </c>
      <c r="N61" t="n">
        <v>-26.96</v>
      </c>
      <c r="O61" t="n">
        <v>8.42</v>
      </c>
      <c r="P61" t="n">
        <v>19.4</v>
      </c>
      <c r="Q61" t="n">
        <v>18.66</v>
      </c>
      <c r="R61" t="n">
        <v>13.31</v>
      </c>
      <c r="S61" t="n">
        <v>6.85</v>
      </c>
      <c r="T61" t="n">
        <v>2.43</v>
      </c>
      <c r="U61" t="n">
        <v>10.5</v>
      </c>
      <c r="V61" t="n">
        <v>14.31</v>
      </c>
      <c r="W61" t="n">
        <v>13.65</v>
      </c>
    </row>
    <row r="62">
      <c r="A62" s="5" t="inlineStr">
        <is>
          <t>Umsatzrendite in %</t>
        </is>
      </c>
      <c r="B62" s="5" t="inlineStr">
        <is>
          <t>Return on sales in %</t>
        </is>
      </c>
      <c r="C62" t="n">
        <v>9.99</v>
      </c>
      <c r="D62" t="n">
        <v>6.19</v>
      </c>
      <c r="E62" t="n">
        <v>11.55</v>
      </c>
      <c r="F62" t="n">
        <v>10.58</v>
      </c>
      <c r="G62" t="n">
        <v>11.99</v>
      </c>
      <c r="H62" t="n">
        <v>12.04</v>
      </c>
      <c r="I62" t="n">
        <v>11.98</v>
      </c>
      <c r="J62" t="n">
        <v>12.52</v>
      </c>
      <c r="K62" t="n">
        <v>23.13</v>
      </c>
      <c r="L62" t="n">
        <v>10.42</v>
      </c>
      <c r="M62" t="n">
        <v>5.23</v>
      </c>
      <c r="N62" t="n">
        <v>-4.23</v>
      </c>
      <c r="O62" t="n">
        <v>3.31</v>
      </c>
      <c r="P62" t="n">
        <v>11.44</v>
      </c>
      <c r="Q62" t="n">
        <v>11.14</v>
      </c>
      <c r="R62" t="n">
        <v>7.28</v>
      </c>
      <c r="S62" t="n">
        <v>2.49</v>
      </c>
      <c r="T62" t="n">
        <v>0.79</v>
      </c>
      <c r="U62" t="n">
        <v>3.38</v>
      </c>
      <c r="V62" t="n">
        <v>4.3</v>
      </c>
      <c r="W62" t="n">
        <v>4.02</v>
      </c>
    </row>
    <row r="63">
      <c r="A63" s="5" t="inlineStr">
        <is>
          <t>Gesamtkapitalrendite in %</t>
        </is>
      </c>
      <c r="B63" s="5" t="inlineStr">
        <is>
          <t>Total Return on Investment in %</t>
        </is>
      </c>
      <c r="C63" t="n">
        <v>7.12</v>
      </c>
      <c r="D63" t="n">
        <v>4.92</v>
      </c>
      <c r="E63" t="n">
        <v>8.460000000000001</v>
      </c>
      <c r="F63" t="n">
        <v>7.44</v>
      </c>
      <c r="G63" t="n">
        <v>9.109999999999999</v>
      </c>
      <c r="H63" t="n">
        <v>11.48</v>
      </c>
      <c r="I63" t="n">
        <v>12.57</v>
      </c>
      <c r="J63" t="n">
        <v>8.34</v>
      </c>
      <c r="K63" t="n">
        <v>16.79</v>
      </c>
      <c r="L63" t="n">
        <v>4.95</v>
      </c>
      <c r="M63" t="n">
        <v>2.34</v>
      </c>
      <c r="N63" t="n">
        <v>-2.18</v>
      </c>
      <c r="O63" t="n">
        <v>1.49</v>
      </c>
      <c r="P63" t="n">
        <v>12.46</v>
      </c>
      <c r="Q63" t="n">
        <v>10.99</v>
      </c>
      <c r="R63" t="n">
        <v>6.49</v>
      </c>
      <c r="S63" t="n">
        <v>2.51</v>
      </c>
      <c r="T63" t="n">
        <v>0.85</v>
      </c>
      <c r="U63" t="n">
        <v>3.36</v>
      </c>
      <c r="V63" t="n">
        <v>5.55</v>
      </c>
      <c r="W63" t="n">
        <v>4.56</v>
      </c>
    </row>
    <row r="64">
      <c r="A64" s="5" t="inlineStr">
        <is>
          <t>Return on Investment in %</t>
        </is>
      </c>
      <c r="B64" s="5" t="inlineStr">
        <is>
          <t>Return on Investment in %</t>
        </is>
      </c>
      <c r="C64" t="n">
        <v>6.24</v>
      </c>
      <c r="D64" t="n">
        <v>3.83</v>
      </c>
      <c r="E64" t="n">
        <v>7.17</v>
      </c>
      <c r="F64" t="n">
        <v>6.09</v>
      </c>
      <c r="G64" t="n">
        <v>7.35</v>
      </c>
      <c r="H64" t="n">
        <v>8.880000000000001</v>
      </c>
      <c r="I64" t="n">
        <v>8.779999999999999</v>
      </c>
      <c r="J64" t="n">
        <v>5.45</v>
      </c>
      <c r="K64" t="n">
        <v>12.66</v>
      </c>
      <c r="L64" t="n">
        <v>4.95</v>
      </c>
      <c r="M64" t="n">
        <v>2.34</v>
      </c>
      <c r="N64" t="n">
        <v>-2.18</v>
      </c>
      <c r="O64" t="n">
        <v>1.49</v>
      </c>
      <c r="P64" t="n">
        <v>12.46</v>
      </c>
      <c r="Q64" t="n">
        <v>10.99</v>
      </c>
      <c r="R64" t="n">
        <v>6.49</v>
      </c>
      <c r="S64" t="n">
        <v>2.51</v>
      </c>
      <c r="T64" t="n">
        <v>0.85</v>
      </c>
      <c r="U64" t="n">
        <v>3.36</v>
      </c>
      <c r="V64" t="n">
        <v>5.55</v>
      </c>
      <c r="W64" t="n">
        <v>4.56</v>
      </c>
    </row>
    <row r="65">
      <c r="A65" s="5" t="inlineStr">
        <is>
          <t>Arbeitsintensität in %</t>
        </is>
      </c>
      <c r="B65" s="5" t="inlineStr">
        <is>
          <t>Work Intensity in %</t>
        </is>
      </c>
      <c r="C65" t="n">
        <v>28</v>
      </c>
      <c r="D65" t="n">
        <v>30.89</v>
      </c>
      <c r="E65" t="n">
        <v>37.24</v>
      </c>
      <c r="F65" t="n">
        <v>31.26</v>
      </c>
      <c r="G65" t="n">
        <v>26.03</v>
      </c>
      <c r="H65" t="n">
        <v>25.72</v>
      </c>
      <c r="I65" t="n">
        <v>28.7</v>
      </c>
      <c r="J65" t="n">
        <v>54.42</v>
      </c>
      <c r="K65" t="n">
        <v>23.17</v>
      </c>
      <c r="L65" t="n">
        <v>22.04</v>
      </c>
      <c r="M65" t="n">
        <v>23.76</v>
      </c>
      <c r="N65" t="n">
        <v>22.99</v>
      </c>
      <c r="O65" t="n">
        <v>19.38</v>
      </c>
      <c r="P65" t="n">
        <v>54.9</v>
      </c>
      <c r="Q65" t="n">
        <v>59.03</v>
      </c>
      <c r="R65" t="n">
        <v>75.56</v>
      </c>
      <c r="S65" t="n">
        <v>77.75</v>
      </c>
      <c r="T65" t="n">
        <v>75.8</v>
      </c>
      <c r="U65" t="n">
        <v>79.48</v>
      </c>
      <c r="V65" t="n">
        <v>84.64</v>
      </c>
      <c r="W65" t="n">
        <v>84.42</v>
      </c>
    </row>
    <row r="66">
      <c r="A66" s="5" t="inlineStr">
        <is>
          <t>Eigenkapitalquote in %</t>
        </is>
      </c>
      <c r="B66" s="5" t="inlineStr">
        <is>
          <t>Equity Ratio in %</t>
        </is>
      </c>
      <c r="C66" t="n">
        <v>19.46</v>
      </c>
      <c r="D66" t="n">
        <v>16.54</v>
      </c>
      <c r="E66" t="n">
        <v>19.06</v>
      </c>
      <c r="F66" t="n">
        <v>21.69</v>
      </c>
      <c r="G66" t="n">
        <v>17.74</v>
      </c>
      <c r="H66" t="n">
        <v>19.33</v>
      </c>
      <c r="I66" t="n">
        <v>16.43</v>
      </c>
      <c r="J66" t="n">
        <v>27.73</v>
      </c>
      <c r="K66" t="n">
        <v>28.64</v>
      </c>
      <c r="L66" t="n">
        <v>16.24</v>
      </c>
      <c r="M66" t="n">
        <v>9.41</v>
      </c>
      <c r="N66" t="n">
        <v>8.08</v>
      </c>
      <c r="O66" t="n">
        <v>17.71</v>
      </c>
      <c r="P66" t="n">
        <v>64.2</v>
      </c>
      <c r="Q66" t="n">
        <v>58.9</v>
      </c>
      <c r="R66" t="n">
        <v>48.76</v>
      </c>
      <c r="S66" t="n">
        <v>36.67</v>
      </c>
      <c r="T66" t="n">
        <v>35.16</v>
      </c>
      <c r="U66" t="n">
        <v>32.04</v>
      </c>
      <c r="V66" t="n">
        <v>38.78</v>
      </c>
      <c r="W66" t="n">
        <v>33.42</v>
      </c>
    </row>
    <row r="67">
      <c r="A67" s="5" t="inlineStr">
        <is>
          <t>Fremdkapitalquote in %</t>
        </is>
      </c>
      <c r="B67" s="5" t="inlineStr">
        <is>
          <t>Debt Ratio in %</t>
        </is>
      </c>
      <c r="C67" t="n">
        <v>80.54000000000001</v>
      </c>
      <c r="D67" t="n">
        <v>83.45999999999999</v>
      </c>
      <c r="E67" t="n">
        <v>80.94</v>
      </c>
      <c r="F67" t="n">
        <v>78.31</v>
      </c>
      <c r="G67" t="n">
        <v>82.26000000000001</v>
      </c>
      <c r="H67" t="n">
        <v>80.67</v>
      </c>
      <c r="I67" t="n">
        <v>83.56999999999999</v>
      </c>
      <c r="J67" t="n">
        <v>72.27</v>
      </c>
      <c r="K67" t="n">
        <v>71.36</v>
      </c>
      <c r="L67" t="n">
        <v>83.76000000000001</v>
      </c>
      <c r="M67" t="n">
        <v>90.59</v>
      </c>
      <c r="N67" t="n">
        <v>91.92</v>
      </c>
      <c r="O67" t="n">
        <v>82.29000000000001</v>
      </c>
      <c r="P67" t="n">
        <v>35.8</v>
      </c>
      <c r="Q67" t="n">
        <v>41.1</v>
      </c>
      <c r="R67" t="n">
        <v>51.24</v>
      </c>
      <c r="S67" t="n">
        <v>63.33</v>
      </c>
      <c r="T67" t="n">
        <v>64.84</v>
      </c>
      <c r="U67" t="n">
        <v>67.95999999999999</v>
      </c>
      <c r="V67" t="n">
        <v>61.22</v>
      </c>
      <c r="W67" t="n">
        <v>66.58</v>
      </c>
    </row>
    <row r="68">
      <c r="A68" s="5" t="inlineStr">
        <is>
          <t>Verschuldungsgrad in %</t>
        </is>
      </c>
      <c r="B68" s="5" t="inlineStr">
        <is>
          <t>Finance Gearing in %</t>
        </is>
      </c>
      <c r="C68" t="n">
        <v>413.82</v>
      </c>
      <c r="D68" t="n">
        <v>504.49</v>
      </c>
      <c r="E68" t="n">
        <v>424.68</v>
      </c>
      <c r="F68" t="n">
        <v>361.1</v>
      </c>
      <c r="G68" t="n">
        <v>463.81</v>
      </c>
      <c r="H68" t="n">
        <v>417.4</v>
      </c>
      <c r="I68" t="n">
        <v>508.8</v>
      </c>
      <c r="J68" t="n">
        <v>260.62</v>
      </c>
      <c r="K68" t="n">
        <v>249.22</v>
      </c>
      <c r="L68" t="n">
        <v>515.6799999999999</v>
      </c>
      <c r="M68" t="n">
        <v>963.14</v>
      </c>
      <c r="N68" t="n">
        <v>1138</v>
      </c>
      <c r="O68" t="n">
        <v>464.7</v>
      </c>
      <c r="P68" t="n">
        <v>55.75</v>
      </c>
      <c r="Q68" t="n">
        <v>69.79000000000001</v>
      </c>
      <c r="R68" t="n">
        <v>105.08</v>
      </c>
      <c r="S68" t="n">
        <v>172.68</v>
      </c>
      <c r="T68" t="n">
        <v>184.43</v>
      </c>
      <c r="U68" t="n">
        <v>212.1</v>
      </c>
      <c r="V68" t="n">
        <v>157.88</v>
      </c>
      <c r="W68" t="n">
        <v>199.24</v>
      </c>
    </row>
    <row r="69">
      <c r="A69" s="5" t="inlineStr"/>
      <c r="B69" s="5" t="inlineStr"/>
    </row>
    <row r="70">
      <c r="A70" s="5" t="inlineStr">
        <is>
          <t>Kurzfristige Vermögensquote in %</t>
        </is>
      </c>
      <c r="B70" s="5" t="inlineStr">
        <is>
          <t>Current Assets Ratio in %</t>
        </is>
      </c>
      <c r="C70" t="n">
        <v>28</v>
      </c>
      <c r="D70" t="n">
        <v>30.89</v>
      </c>
      <c r="E70" t="n">
        <v>37.24</v>
      </c>
      <c r="F70" t="n">
        <v>31.26</v>
      </c>
      <c r="G70" t="n">
        <v>26.03</v>
      </c>
      <c r="H70" t="n">
        <v>25.71</v>
      </c>
      <c r="I70" t="n">
        <v>28.71</v>
      </c>
      <c r="J70" t="n">
        <v>54.42</v>
      </c>
      <c r="K70" t="n">
        <v>23.16</v>
      </c>
      <c r="L70" t="n">
        <v>22.04</v>
      </c>
      <c r="M70" t="n">
        <v>23.76</v>
      </c>
      <c r="N70" t="n">
        <v>23</v>
      </c>
      <c r="O70" t="n">
        <v>19.37</v>
      </c>
      <c r="P70" t="n">
        <v>54.92</v>
      </c>
      <c r="Q70" t="n">
        <v>59</v>
      </c>
      <c r="R70" t="n">
        <v>75.56999999999999</v>
      </c>
      <c r="S70" t="n">
        <v>77.72</v>
      </c>
      <c r="T70" t="n">
        <v>75.8</v>
      </c>
      <c r="U70" t="n">
        <v>79.48999999999999</v>
      </c>
      <c r="V70" t="n">
        <v>84.66</v>
      </c>
    </row>
    <row r="71">
      <c r="A71" s="5" t="inlineStr">
        <is>
          <t>Nettogewinn Marge in %</t>
        </is>
      </c>
      <c r="B71" s="5" t="inlineStr">
        <is>
          <t>Net Profit Marge in %</t>
        </is>
      </c>
      <c r="C71" t="n">
        <v>2326.76</v>
      </c>
      <c r="D71" t="n">
        <v>1441.02</v>
      </c>
      <c r="E71" t="n">
        <v>2691.43</v>
      </c>
      <c r="F71" t="n">
        <v>2466.26</v>
      </c>
      <c r="G71" t="n">
        <v>2623.49</v>
      </c>
      <c r="H71" t="n">
        <v>2635.46</v>
      </c>
      <c r="I71" t="n">
        <v>2620.49</v>
      </c>
      <c r="J71" t="n">
        <v>2739.09</v>
      </c>
      <c r="K71" t="n">
        <v>5059.52</v>
      </c>
      <c r="L71" t="n">
        <v>2280.82</v>
      </c>
      <c r="M71" t="n">
        <v>1145.01</v>
      </c>
      <c r="N71" t="n">
        <v>-924.79</v>
      </c>
      <c r="O71" t="n">
        <v>723.89</v>
      </c>
      <c r="P71" t="n">
        <v>2502.08</v>
      </c>
      <c r="Q71" t="n">
        <v>2437.84</v>
      </c>
      <c r="R71" t="n">
        <v>1594.27</v>
      </c>
      <c r="S71" t="n">
        <v>487.01</v>
      </c>
      <c r="T71" t="n">
        <v>154</v>
      </c>
      <c r="U71" t="n">
        <v>658.3</v>
      </c>
      <c r="V71" t="n">
        <v>835.74</v>
      </c>
    </row>
    <row r="72">
      <c r="A72" s="5" t="inlineStr">
        <is>
          <t>Operative Ergebnis Marge in %</t>
        </is>
      </c>
      <c r="B72" s="5" t="inlineStr">
        <is>
          <t>EBIT Marge in %</t>
        </is>
      </c>
      <c r="C72" t="n">
        <v>3256.34</v>
      </c>
      <c r="D72" t="n">
        <v>2022.08</v>
      </c>
      <c r="E72" t="n">
        <v>4685.71</v>
      </c>
      <c r="F72" t="n">
        <v>4766.87</v>
      </c>
      <c r="G72" t="n">
        <v>4898.66</v>
      </c>
      <c r="H72" t="n">
        <v>5288.43</v>
      </c>
      <c r="I72" t="n">
        <v>5616.29</v>
      </c>
      <c r="J72" t="n">
        <v>5579.39</v>
      </c>
      <c r="K72" t="n">
        <v>4815.08</v>
      </c>
      <c r="L72" t="n">
        <v>4884.03</v>
      </c>
      <c r="M72" t="n">
        <v>3767.83</v>
      </c>
      <c r="N72" t="n">
        <v>1909.03</v>
      </c>
      <c r="O72" t="n">
        <v>3111.74</v>
      </c>
      <c r="P72" t="n">
        <v>4618.5</v>
      </c>
      <c r="Q72" t="n">
        <v>4221.12</v>
      </c>
      <c r="R72" t="n">
        <v>3415.27</v>
      </c>
      <c r="S72" t="n">
        <v>1732.68</v>
      </c>
      <c r="T72" t="n">
        <v>1113.96</v>
      </c>
      <c r="U72" t="n">
        <v>1778.96</v>
      </c>
      <c r="V72" t="n">
        <v>2674.19</v>
      </c>
    </row>
    <row r="73">
      <c r="A73" s="5" t="inlineStr">
        <is>
          <t>Vermögensumsschlag in %</t>
        </is>
      </c>
      <c r="B73" s="5" t="inlineStr">
        <is>
          <t>Asset Turnover in %</t>
        </is>
      </c>
      <c r="C73" t="n">
        <v>0.27</v>
      </c>
      <c r="D73" t="n">
        <v>0.27</v>
      </c>
      <c r="E73" t="n">
        <v>0.27</v>
      </c>
      <c r="F73" t="n">
        <v>0.25</v>
      </c>
      <c r="G73" t="n">
        <v>0.28</v>
      </c>
      <c r="H73" t="n">
        <v>0.34</v>
      </c>
      <c r="I73" t="n">
        <v>0.33</v>
      </c>
      <c r="J73" t="n">
        <v>0.2</v>
      </c>
      <c r="K73" t="n">
        <v>0.25</v>
      </c>
      <c r="L73" t="n">
        <v>0.22</v>
      </c>
      <c r="M73" t="n">
        <v>0.2</v>
      </c>
      <c r="N73" t="n">
        <v>0.24</v>
      </c>
      <c r="O73" t="n">
        <v>0.21</v>
      </c>
      <c r="P73" t="n">
        <v>0.5</v>
      </c>
      <c r="Q73" t="n">
        <v>0.45</v>
      </c>
      <c r="R73" t="n">
        <v>0.41</v>
      </c>
      <c r="S73" t="n">
        <v>0.52</v>
      </c>
      <c r="T73" t="n">
        <v>0.55</v>
      </c>
      <c r="U73" t="n">
        <v>0.51</v>
      </c>
      <c r="V73" t="n">
        <v>0.66</v>
      </c>
    </row>
    <row r="74">
      <c r="A74" s="5" t="inlineStr">
        <is>
          <t>Langfristige Vermögensquote in %</t>
        </is>
      </c>
      <c r="B74" s="5" t="inlineStr">
        <is>
          <t>Non-Current Assets Ratio in %</t>
        </is>
      </c>
      <c r="C74" t="n">
        <v>72</v>
      </c>
      <c r="D74" t="n">
        <v>69.11</v>
      </c>
      <c r="E74" t="n">
        <v>62.76</v>
      </c>
      <c r="F74" t="n">
        <v>68.73999999999999</v>
      </c>
      <c r="G74" t="n">
        <v>73.97</v>
      </c>
      <c r="H74" t="n">
        <v>74.29000000000001</v>
      </c>
      <c r="I74" t="n">
        <v>71.29000000000001</v>
      </c>
      <c r="J74" t="n">
        <v>45.1</v>
      </c>
      <c r="K74" t="n">
        <v>75.27</v>
      </c>
      <c r="L74" t="n">
        <v>76.58</v>
      </c>
      <c r="M74" t="n">
        <v>74.77</v>
      </c>
      <c r="N74" t="n">
        <v>75.45999999999999</v>
      </c>
      <c r="O74" t="n">
        <v>79.78</v>
      </c>
      <c r="P74" t="n">
        <v>45.1</v>
      </c>
      <c r="Q74" t="n">
        <v>40.96</v>
      </c>
      <c r="R74" t="n">
        <v>22.68</v>
      </c>
      <c r="S74" t="n">
        <v>21.23</v>
      </c>
      <c r="T74" t="n">
        <v>22.9</v>
      </c>
      <c r="U74" t="n">
        <v>19.45</v>
      </c>
      <c r="V74" t="n">
        <v>14.38</v>
      </c>
    </row>
    <row r="75">
      <c r="A75" s="5" t="inlineStr">
        <is>
          <t>Gesamtkapitalrentabilität</t>
        </is>
      </c>
      <c r="B75" s="5" t="inlineStr">
        <is>
          <t>ROA Return on Assets in %</t>
        </is>
      </c>
      <c r="C75" t="n">
        <v>6.24</v>
      </c>
      <c r="D75" t="n">
        <v>3.83</v>
      </c>
      <c r="E75" t="n">
        <v>7.17</v>
      </c>
      <c r="F75" t="n">
        <v>6.09</v>
      </c>
      <c r="G75" t="n">
        <v>7.35</v>
      </c>
      <c r="H75" t="n">
        <v>8.880000000000001</v>
      </c>
      <c r="I75" t="n">
        <v>8.779999999999999</v>
      </c>
      <c r="J75" t="n">
        <v>5.45</v>
      </c>
      <c r="K75" t="n">
        <v>12.66</v>
      </c>
      <c r="L75" t="n">
        <v>4.95</v>
      </c>
      <c r="M75" t="n">
        <v>2.34</v>
      </c>
      <c r="N75" t="n">
        <v>-2.18</v>
      </c>
      <c r="O75" t="n">
        <v>1.49</v>
      </c>
      <c r="P75" t="n">
        <v>12.46</v>
      </c>
      <c r="Q75" t="n">
        <v>10.99</v>
      </c>
      <c r="R75" t="n">
        <v>6.49</v>
      </c>
      <c r="S75" t="n">
        <v>2.51</v>
      </c>
      <c r="T75" t="n">
        <v>0.85</v>
      </c>
      <c r="U75" t="n">
        <v>3.36</v>
      </c>
      <c r="V75" t="n">
        <v>5.55</v>
      </c>
    </row>
    <row r="76">
      <c r="A76" s="5" t="inlineStr">
        <is>
          <t>Ertrag des eingesetzten Kapitals</t>
        </is>
      </c>
      <c r="B76" s="5" t="inlineStr">
        <is>
          <t>ROCE Return on Cap. Empl. in %</t>
        </is>
      </c>
      <c r="C76" t="n">
        <v>11.07</v>
      </c>
      <c r="D76" t="n">
        <v>6.9</v>
      </c>
      <c r="E76" t="n">
        <v>15.51</v>
      </c>
      <c r="F76" t="n">
        <v>14.12</v>
      </c>
      <c r="G76" t="n">
        <v>16.73</v>
      </c>
      <c r="H76" t="n">
        <v>21.96</v>
      </c>
      <c r="I76" t="n">
        <v>24.08</v>
      </c>
      <c r="J76" t="n">
        <v>14.14</v>
      </c>
      <c r="K76" t="n">
        <v>14.24</v>
      </c>
      <c r="L76" t="n">
        <v>13.03</v>
      </c>
      <c r="M76" t="n">
        <v>9.99</v>
      </c>
      <c r="N76" t="n">
        <v>5.84</v>
      </c>
      <c r="O76" t="n">
        <v>7.6</v>
      </c>
      <c r="P76" t="n">
        <v>28.7</v>
      </c>
      <c r="Q76" t="n">
        <v>22.56</v>
      </c>
      <c r="R76" t="n">
        <v>17.94</v>
      </c>
      <c r="S76" t="inlineStr">
        <is>
          <t>-</t>
        </is>
      </c>
      <c r="T76" t="inlineStr">
        <is>
          <t>-</t>
        </is>
      </c>
      <c r="U76" t="inlineStr">
        <is>
          <t>-</t>
        </is>
      </c>
      <c r="V76" t="inlineStr">
        <is>
          <t>-</t>
        </is>
      </c>
    </row>
    <row r="77">
      <c r="A77" s="5" t="inlineStr">
        <is>
          <t>Eigenkapital zu Anlagevermögen</t>
        </is>
      </c>
      <c r="B77" s="5" t="inlineStr">
        <is>
          <t>Equity to Fixed Assets in %</t>
        </is>
      </c>
      <c r="C77" t="n">
        <v>22.22</v>
      </c>
      <c r="D77" t="n">
        <v>17.16</v>
      </c>
      <c r="E77" t="n">
        <v>29.74</v>
      </c>
      <c r="F77" t="n">
        <v>31.02</v>
      </c>
      <c r="G77" t="n">
        <v>23.43</v>
      </c>
      <c r="H77" t="n">
        <v>25.48</v>
      </c>
      <c r="I77" t="n">
        <v>22.64</v>
      </c>
      <c r="J77" t="n">
        <v>61.29</v>
      </c>
      <c r="K77" t="n">
        <v>37.77</v>
      </c>
      <c r="L77" t="n">
        <v>21.03</v>
      </c>
      <c r="M77" t="n">
        <v>12.41</v>
      </c>
      <c r="N77" t="n">
        <v>10.29</v>
      </c>
      <c r="O77" t="n">
        <v>21.98</v>
      </c>
      <c r="P77" t="n">
        <v>142.32</v>
      </c>
      <c r="Q77" t="n">
        <v>144.03</v>
      </c>
      <c r="R77" t="n">
        <v>214.82</v>
      </c>
      <c r="S77" t="n">
        <v>173.1</v>
      </c>
      <c r="T77" t="n">
        <v>153.85</v>
      </c>
      <c r="U77" t="n">
        <v>165.54</v>
      </c>
      <c r="V77" t="n">
        <v>269.96</v>
      </c>
    </row>
    <row r="78">
      <c r="A78" s="5" t="inlineStr">
        <is>
          <t>Liquidität Dritten Grades</t>
        </is>
      </c>
      <c r="B78" s="5" t="inlineStr">
        <is>
          <t>Current Ratio in %</t>
        </is>
      </c>
      <c r="C78" t="n">
        <v>132.83</v>
      </c>
      <c r="D78" t="n">
        <v>140.31</v>
      </c>
      <c r="E78" t="n">
        <v>190.94</v>
      </c>
      <c r="F78" t="n">
        <v>187.81</v>
      </c>
      <c r="G78" t="n">
        <v>144.91</v>
      </c>
      <c r="H78" t="n">
        <v>136.11</v>
      </c>
      <c r="I78" t="n">
        <v>131.18</v>
      </c>
      <c r="J78" t="n">
        <v>253.31</v>
      </c>
      <c r="K78" t="n">
        <v>150.59</v>
      </c>
      <c r="L78" t="n">
        <v>118.17</v>
      </c>
      <c r="M78" t="n">
        <v>103.67</v>
      </c>
      <c r="N78" t="n">
        <v>99.84999999999999</v>
      </c>
      <c r="O78" t="n">
        <v>123.68</v>
      </c>
      <c r="P78" t="n">
        <v>276.3</v>
      </c>
      <c r="Q78" t="n">
        <v>376.34</v>
      </c>
      <c r="R78" t="n">
        <v>335.34</v>
      </c>
      <c r="S78" t="inlineStr">
        <is>
          <t>-</t>
        </is>
      </c>
      <c r="T78" t="inlineStr">
        <is>
          <t>-</t>
        </is>
      </c>
      <c r="U78" t="inlineStr">
        <is>
          <t>-</t>
        </is>
      </c>
      <c r="V78" t="inlineStr">
        <is>
          <t>-</t>
        </is>
      </c>
    </row>
    <row r="79">
      <c r="A79" s="5" t="inlineStr">
        <is>
          <t>Operativer Cashflow</t>
        </is>
      </c>
      <c r="B79" s="5" t="inlineStr">
        <is>
          <t>Operating Cashflow in M</t>
        </is>
      </c>
      <c r="C79" t="n">
        <v>470.66</v>
      </c>
      <c r="D79" t="n">
        <v>577.84</v>
      </c>
      <c r="E79" t="n">
        <v>962.29</v>
      </c>
      <c r="F79" t="n">
        <v>1260.53</v>
      </c>
      <c r="G79" t="n">
        <v>1474.712</v>
      </c>
      <c r="H79" t="n">
        <v>1155.264</v>
      </c>
      <c r="I79" t="n">
        <v>1225.28</v>
      </c>
      <c r="J79" t="n">
        <v>326.012</v>
      </c>
      <c r="K79" t="n">
        <v>249.432</v>
      </c>
      <c r="L79" t="n">
        <v>334.764</v>
      </c>
      <c r="M79" t="n">
        <v>126.904</v>
      </c>
      <c r="N79" t="n">
        <v>42.666</v>
      </c>
      <c r="O79" t="n">
        <v>246.15</v>
      </c>
      <c r="P79" t="n">
        <v>467.138</v>
      </c>
      <c r="Q79" t="n">
        <v>335.858</v>
      </c>
      <c r="R79" t="n">
        <v>306.32</v>
      </c>
      <c r="S79" t="n">
        <v>206.064</v>
      </c>
      <c r="T79" t="n">
        <v>106.92</v>
      </c>
      <c r="U79" t="n">
        <v>101.088</v>
      </c>
      <c r="V79" t="n">
        <v>541.404</v>
      </c>
    </row>
    <row r="80">
      <c r="A80" s="5" t="inlineStr">
        <is>
          <t>Aktienrückkauf</t>
        </is>
      </c>
      <c r="B80" s="5" t="inlineStr">
        <is>
          <t>Share Buyback in M</t>
        </is>
      </c>
      <c r="C80" t="n">
        <v>0</v>
      </c>
      <c r="D80" t="n">
        <v>0</v>
      </c>
      <c r="E80" t="n">
        <v>0</v>
      </c>
      <c r="F80" t="n">
        <v>-14.19999999999999</v>
      </c>
      <c r="G80" t="n">
        <v>0</v>
      </c>
      <c r="H80" t="n">
        <v>0</v>
      </c>
      <c r="I80" t="n">
        <v>-109.4</v>
      </c>
      <c r="J80" t="n">
        <v>0</v>
      </c>
      <c r="K80" t="n">
        <v>0</v>
      </c>
      <c r="L80" t="n">
        <v>0</v>
      </c>
      <c r="M80" t="n">
        <v>0</v>
      </c>
      <c r="N80" t="n">
        <v>0</v>
      </c>
      <c r="O80" t="n">
        <v>0</v>
      </c>
      <c r="P80" t="n">
        <v>0</v>
      </c>
      <c r="Q80" t="n">
        <v>0</v>
      </c>
      <c r="R80" t="n">
        <v>-12.2</v>
      </c>
      <c r="S80" t="n">
        <v>0</v>
      </c>
      <c r="T80" t="n">
        <v>0</v>
      </c>
      <c r="U80" t="n">
        <v>0</v>
      </c>
      <c r="V80" t="inlineStr">
        <is>
          <t>-</t>
        </is>
      </c>
    </row>
    <row r="81">
      <c r="A81" s="5" t="inlineStr">
        <is>
          <t>Umsatzwachstum 1J in %</t>
        </is>
      </c>
      <c r="B81" s="5" t="inlineStr">
        <is>
          <t>Revenue Growth 1Y in %</t>
        </is>
      </c>
      <c r="C81" t="n">
        <v>3.14</v>
      </c>
      <c r="D81" t="n">
        <v>-1.66</v>
      </c>
      <c r="E81" t="n">
        <v>7.36</v>
      </c>
      <c r="F81" t="n">
        <v>9.4</v>
      </c>
      <c r="G81" t="n">
        <v>13.39</v>
      </c>
      <c r="H81" t="n">
        <v>10.33</v>
      </c>
      <c r="I81" t="n">
        <v>10.58</v>
      </c>
      <c r="J81" t="n">
        <v>-14.52</v>
      </c>
      <c r="K81" t="n">
        <v>-8.1</v>
      </c>
      <c r="L81" t="n">
        <v>8.640000000000001</v>
      </c>
      <c r="M81" t="n">
        <v>-9.6</v>
      </c>
      <c r="N81" t="n">
        <v>13.04</v>
      </c>
      <c r="O81" t="n">
        <v>28.38</v>
      </c>
      <c r="P81" t="n">
        <v>5.83</v>
      </c>
      <c r="Q81" t="n">
        <v>8.470000000000001</v>
      </c>
      <c r="R81" t="n">
        <v>-9.31</v>
      </c>
      <c r="S81" t="n">
        <v>-5.13</v>
      </c>
      <c r="T81" t="n">
        <v>-5.98</v>
      </c>
      <c r="U81" t="n">
        <v>-6.5</v>
      </c>
      <c r="V81" t="inlineStr">
        <is>
          <t>-</t>
        </is>
      </c>
    </row>
    <row r="82">
      <c r="A82" s="5" t="inlineStr">
        <is>
          <t>Umsatzwachstum 3J in %</t>
        </is>
      </c>
      <c r="B82" s="5" t="inlineStr">
        <is>
          <t>Revenue Growth 3Y in %</t>
        </is>
      </c>
      <c r="C82" t="n">
        <v>2.95</v>
      </c>
      <c r="D82" t="n">
        <v>5.03</v>
      </c>
      <c r="E82" t="n">
        <v>10.05</v>
      </c>
      <c r="F82" t="n">
        <v>11.04</v>
      </c>
      <c r="G82" t="n">
        <v>11.43</v>
      </c>
      <c r="H82" t="n">
        <v>2.13</v>
      </c>
      <c r="I82" t="n">
        <v>-4.01</v>
      </c>
      <c r="J82" t="n">
        <v>-4.66</v>
      </c>
      <c r="K82" t="n">
        <v>-3.02</v>
      </c>
      <c r="L82" t="n">
        <v>4.03</v>
      </c>
      <c r="M82" t="n">
        <v>10.61</v>
      </c>
      <c r="N82" t="n">
        <v>15.75</v>
      </c>
      <c r="O82" t="n">
        <v>14.23</v>
      </c>
      <c r="P82" t="n">
        <v>1.66</v>
      </c>
      <c r="Q82" t="n">
        <v>-1.99</v>
      </c>
      <c r="R82" t="n">
        <v>-6.81</v>
      </c>
      <c r="S82" t="n">
        <v>-5.87</v>
      </c>
      <c r="T82" t="inlineStr">
        <is>
          <t>-</t>
        </is>
      </c>
      <c r="U82" t="inlineStr">
        <is>
          <t>-</t>
        </is>
      </c>
      <c r="V82" t="inlineStr">
        <is>
          <t>-</t>
        </is>
      </c>
    </row>
    <row r="83">
      <c r="A83" s="5" t="inlineStr">
        <is>
          <t>Umsatzwachstum 5J in %</t>
        </is>
      </c>
      <c r="B83" s="5" t="inlineStr">
        <is>
          <t>Revenue Growth 5Y in %</t>
        </is>
      </c>
      <c r="C83" t="n">
        <v>6.33</v>
      </c>
      <c r="D83" t="n">
        <v>7.76</v>
      </c>
      <c r="E83" t="n">
        <v>10.21</v>
      </c>
      <c r="F83" t="n">
        <v>5.84</v>
      </c>
      <c r="G83" t="n">
        <v>2.34</v>
      </c>
      <c r="H83" t="n">
        <v>1.39</v>
      </c>
      <c r="I83" t="n">
        <v>-2.6</v>
      </c>
      <c r="J83" t="n">
        <v>-2.11</v>
      </c>
      <c r="K83" t="n">
        <v>6.47</v>
      </c>
      <c r="L83" t="n">
        <v>9.26</v>
      </c>
      <c r="M83" t="n">
        <v>9.220000000000001</v>
      </c>
      <c r="N83" t="n">
        <v>9.279999999999999</v>
      </c>
      <c r="O83" t="n">
        <v>5.65</v>
      </c>
      <c r="P83" t="n">
        <v>-1.22</v>
      </c>
      <c r="Q83" t="n">
        <v>-3.69</v>
      </c>
      <c r="R83" t="inlineStr">
        <is>
          <t>-</t>
        </is>
      </c>
      <c r="S83" t="inlineStr">
        <is>
          <t>-</t>
        </is>
      </c>
      <c r="T83" t="inlineStr">
        <is>
          <t>-</t>
        </is>
      </c>
      <c r="U83" t="inlineStr">
        <is>
          <t>-</t>
        </is>
      </c>
      <c r="V83" t="inlineStr">
        <is>
          <t>-</t>
        </is>
      </c>
    </row>
    <row r="84">
      <c r="A84" s="5" t="inlineStr">
        <is>
          <t>Umsatzwachstum 10J in %</t>
        </is>
      </c>
      <c r="B84" s="5" t="inlineStr">
        <is>
          <t>Revenue Growth 10Y in %</t>
        </is>
      </c>
      <c r="C84" t="n">
        <v>3.86</v>
      </c>
      <c r="D84" t="n">
        <v>2.58</v>
      </c>
      <c r="E84" t="n">
        <v>4.05</v>
      </c>
      <c r="F84" t="n">
        <v>6.15</v>
      </c>
      <c r="G84" t="n">
        <v>5.8</v>
      </c>
      <c r="H84" t="n">
        <v>5.3</v>
      </c>
      <c r="I84" t="n">
        <v>3.34</v>
      </c>
      <c r="J84" t="n">
        <v>1.77</v>
      </c>
      <c r="K84" t="n">
        <v>2.62</v>
      </c>
      <c r="L84" t="n">
        <v>2.78</v>
      </c>
      <c r="M84" t="inlineStr">
        <is>
          <t>-</t>
        </is>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66.53</v>
      </c>
      <c r="D85" t="n">
        <v>-47.35</v>
      </c>
      <c r="E85" t="n">
        <v>17.16</v>
      </c>
      <c r="F85" t="n">
        <v>2.84</v>
      </c>
      <c r="G85" t="n">
        <v>12.88</v>
      </c>
      <c r="H85" t="n">
        <v>10.96</v>
      </c>
      <c r="I85" t="n">
        <v>5.8</v>
      </c>
      <c r="J85" t="n">
        <v>-53.73</v>
      </c>
      <c r="K85" t="n">
        <v>103.87</v>
      </c>
      <c r="L85" t="n">
        <v>116.4</v>
      </c>
      <c r="M85" t="n">
        <v>-211.93</v>
      </c>
      <c r="N85" t="n">
        <v>-244.41</v>
      </c>
      <c r="O85" t="n">
        <v>-62.86</v>
      </c>
      <c r="P85" t="n">
        <v>8.619999999999999</v>
      </c>
      <c r="Q85" t="n">
        <v>65.87</v>
      </c>
      <c r="R85" t="n">
        <v>196.89</v>
      </c>
      <c r="S85" t="n">
        <v>200</v>
      </c>
      <c r="T85" t="n">
        <v>-78.01000000000001</v>
      </c>
      <c r="U85" t="n">
        <v>-26.35</v>
      </c>
      <c r="V85" t="n">
        <v>14.18</v>
      </c>
    </row>
    <row r="86">
      <c r="A86" s="5" t="inlineStr">
        <is>
          <t>Gewinnwachstum 3J in %</t>
        </is>
      </c>
      <c r="B86" s="5" t="inlineStr">
        <is>
          <t>Earnings Growth 3Y in %</t>
        </is>
      </c>
      <c r="C86" t="n">
        <v>12.11</v>
      </c>
      <c r="D86" t="n">
        <v>-9.119999999999999</v>
      </c>
      <c r="E86" t="n">
        <v>10.96</v>
      </c>
      <c r="F86" t="n">
        <v>8.890000000000001</v>
      </c>
      <c r="G86" t="n">
        <v>9.880000000000001</v>
      </c>
      <c r="H86" t="n">
        <v>-12.32</v>
      </c>
      <c r="I86" t="n">
        <v>18.65</v>
      </c>
      <c r="J86" t="n">
        <v>55.51</v>
      </c>
      <c r="K86" t="n">
        <v>2.78</v>
      </c>
      <c r="L86" t="n">
        <v>-113.31</v>
      </c>
      <c r="M86" t="n">
        <v>-173.07</v>
      </c>
      <c r="N86" t="n">
        <v>-99.55</v>
      </c>
      <c r="O86" t="n">
        <v>3.88</v>
      </c>
      <c r="P86" t="n">
        <v>90.45999999999999</v>
      </c>
      <c r="Q86" t="n">
        <v>154.25</v>
      </c>
      <c r="R86" t="n">
        <v>106.29</v>
      </c>
      <c r="S86" t="n">
        <v>31.88</v>
      </c>
      <c r="T86" t="n">
        <v>-30.06</v>
      </c>
      <c r="U86" t="inlineStr">
        <is>
          <t>-</t>
        </is>
      </c>
      <c r="V86" t="inlineStr">
        <is>
          <t>-</t>
        </is>
      </c>
    </row>
    <row r="87">
      <c r="A87" s="5" t="inlineStr">
        <is>
          <t>Gewinnwachstum 5J in %</t>
        </is>
      </c>
      <c r="B87" s="5" t="inlineStr">
        <is>
          <t>Earnings Growth 5Y in %</t>
        </is>
      </c>
      <c r="C87" t="n">
        <v>10.41</v>
      </c>
      <c r="D87" t="n">
        <v>-0.7</v>
      </c>
      <c r="E87" t="n">
        <v>9.93</v>
      </c>
      <c r="F87" t="n">
        <v>-4.25</v>
      </c>
      <c r="G87" t="n">
        <v>15.96</v>
      </c>
      <c r="H87" t="n">
        <v>36.66</v>
      </c>
      <c r="I87" t="n">
        <v>-7.92</v>
      </c>
      <c r="J87" t="n">
        <v>-57.96</v>
      </c>
      <c r="K87" t="n">
        <v>-59.79</v>
      </c>
      <c r="L87" t="n">
        <v>-78.84</v>
      </c>
      <c r="M87" t="n">
        <v>-88.94</v>
      </c>
      <c r="N87" t="n">
        <v>-7.18</v>
      </c>
      <c r="O87" t="n">
        <v>81.7</v>
      </c>
      <c r="P87" t="n">
        <v>78.67</v>
      </c>
      <c r="Q87" t="n">
        <v>71.68000000000001</v>
      </c>
      <c r="R87" t="n">
        <v>61.34</v>
      </c>
      <c r="S87" t="inlineStr">
        <is>
          <t>-</t>
        </is>
      </c>
      <c r="T87" t="inlineStr">
        <is>
          <t>-</t>
        </is>
      </c>
      <c r="U87" t="inlineStr">
        <is>
          <t>-</t>
        </is>
      </c>
      <c r="V87" t="inlineStr">
        <is>
          <t>-</t>
        </is>
      </c>
    </row>
    <row r="88">
      <c r="A88" s="5" t="inlineStr">
        <is>
          <t>Gewinnwachstum 10J in %</t>
        </is>
      </c>
      <c r="B88" s="5" t="inlineStr">
        <is>
          <t>Earnings Growth 10Y in %</t>
        </is>
      </c>
      <c r="C88" t="n">
        <v>23.54</v>
      </c>
      <c r="D88" t="n">
        <v>-4.31</v>
      </c>
      <c r="E88" t="n">
        <v>-24.02</v>
      </c>
      <c r="F88" t="n">
        <v>-32.02</v>
      </c>
      <c r="G88" t="n">
        <v>-31.44</v>
      </c>
      <c r="H88" t="n">
        <v>-26.14</v>
      </c>
      <c r="I88" t="n">
        <v>-7.55</v>
      </c>
      <c r="J88" t="n">
        <v>11.87</v>
      </c>
      <c r="K88" t="n">
        <v>9.44</v>
      </c>
      <c r="L88" t="n">
        <v>-3.58</v>
      </c>
      <c r="M88" t="n">
        <v>-13.8</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0.73</v>
      </c>
      <c r="D89" t="n">
        <v>-20.43</v>
      </c>
      <c r="E89" t="n">
        <v>1.4</v>
      </c>
      <c r="F89" t="n">
        <v>-4.64</v>
      </c>
      <c r="G89" t="n">
        <v>1.6</v>
      </c>
      <c r="H89" t="n">
        <v>0.59</v>
      </c>
      <c r="I89" t="n">
        <v>-3.09</v>
      </c>
      <c r="J89" t="n">
        <v>-0.26</v>
      </c>
      <c r="K89" t="n">
        <v>-0.08</v>
      </c>
      <c r="L89" t="n">
        <v>-0.19</v>
      </c>
      <c r="M89" t="n">
        <v>-0.13</v>
      </c>
      <c r="N89" t="inlineStr">
        <is>
          <t>-</t>
        </is>
      </c>
      <c r="O89" t="n">
        <v>0.48</v>
      </c>
      <c r="P89" t="n">
        <v>0.28</v>
      </c>
      <c r="Q89" t="n">
        <v>0.22</v>
      </c>
      <c r="R89" t="n">
        <v>0.34</v>
      </c>
      <c r="S89" t="inlineStr">
        <is>
          <t>-</t>
        </is>
      </c>
      <c r="T89" t="inlineStr">
        <is>
          <t>-</t>
        </is>
      </c>
      <c r="U89" t="inlineStr">
        <is>
          <t>-</t>
        </is>
      </c>
      <c r="V89" t="inlineStr">
        <is>
          <t>-</t>
        </is>
      </c>
    </row>
    <row r="90">
      <c r="A90" s="5" t="inlineStr">
        <is>
          <t>EBIT-Wachstum 1J in %</t>
        </is>
      </c>
      <c r="B90" s="5" t="inlineStr">
        <is>
          <t>EBIT Growth 1Y in %</t>
        </is>
      </c>
      <c r="C90" t="n">
        <v>66.09</v>
      </c>
      <c r="D90" t="n">
        <v>-57.56</v>
      </c>
      <c r="E90" t="n">
        <v>5.53</v>
      </c>
      <c r="F90" t="n">
        <v>6.45</v>
      </c>
      <c r="G90" t="n">
        <v>5.04</v>
      </c>
      <c r="H90" t="n">
        <v>3.89</v>
      </c>
      <c r="I90" t="n">
        <v>11.32</v>
      </c>
      <c r="J90" t="n">
        <v>-0.96</v>
      </c>
      <c r="K90" t="n">
        <v>-9.390000000000001</v>
      </c>
      <c r="L90" t="n">
        <v>40.82</v>
      </c>
      <c r="M90" t="n">
        <v>78.42</v>
      </c>
      <c r="N90" t="n">
        <v>-30.65</v>
      </c>
      <c r="O90" t="n">
        <v>-13.5</v>
      </c>
      <c r="P90" t="n">
        <v>15.79</v>
      </c>
      <c r="Q90" t="n">
        <v>34.07</v>
      </c>
      <c r="R90" t="n">
        <v>78.76000000000001</v>
      </c>
      <c r="S90" t="n">
        <v>47.56</v>
      </c>
      <c r="T90" t="n">
        <v>-41.13</v>
      </c>
      <c r="U90" t="n">
        <v>-37.8</v>
      </c>
      <c r="V90" t="n">
        <v>21.53</v>
      </c>
    </row>
    <row r="91">
      <c r="A91" s="5" t="inlineStr">
        <is>
          <t>EBIT-Wachstum 3J in %</t>
        </is>
      </c>
      <c r="B91" s="5" t="inlineStr">
        <is>
          <t>EBIT Growth 3Y in %</t>
        </is>
      </c>
      <c r="C91" t="n">
        <v>4.69</v>
      </c>
      <c r="D91" t="n">
        <v>-15.19</v>
      </c>
      <c r="E91" t="n">
        <v>5.67</v>
      </c>
      <c r="F91" t="n">
        <v>5.13</v>
      </c>
      <c r="G91" t="n">
        <v>6.75</v>
      </c>
      <c r="H91" t="n">
        <v>4.75</v>
      </c>
      <c r="I91" t="n">
        <v>0.32</v>
      </c>
      <c r="J91" t="n">
        <v>10.16</v>
      </c>
      <c r="K91" t="n">
        <v>36.62</v>
      </c>
      <c r="L91" t="n">
        <v>29.53</v>
      </c>
      <c r="M91" t="n">
        <v>11.42</v>
      </c>
      <c r="N91" t="n">
        <v>-9.449999999999999</v>
      </c>
      <c r="O91" t="n">
        <v>12.12</v>
      </c>
      <c r="P91" t="n">
        <v>42.87</v>
      </c>
      <c r="Q91" t="n">
        <v>53.46</v>
      </c>
      <c r="R91" t="n">
        <v>28.4</v>
      </c>
      <c r="S91" t="n">
        <v>-10.46</v>
      </c>
      <c r="T91" t="n">
        <v>-19.13</v>
      </c>
      <c r="U91" t="inlineStr">
        <is>
          <t>-</t>
        </is>
      </c>
      <c r="V91" t="inlineStr">
        <is>
          <t>-</t>
        </is>
      </c>
    </row>
    <row r="92">
      <c r="A92" s="5" t="inlineStr">
        <is>
          <t>EBIT-Wachstum 5J in %</t>
        </is>
      </c>
      <c r="B92" s="5" t="inlineStr">
        <is>
          <t>EBIT Growth 5Y in %</t>
        </is>
      </c>
      <c r="C92" t="n">
        <v>5.11</v>
      </c>
      <c r="D92" t="n">
        <v>-7.33</v>
      </c>
      <c r="E92" t="n">
        <v>6.45</v>
      </c>
      <c r="F92" t="n">
        <v>5.15</v>
      </c>
      <c r="G92" t="n">
        <v>1.98</v>
      </c>
      <c r="H92" t="n">
        <v>9.140000000000001</v>
      </c>
      <c r="I92" t="n">
        <v>24.04</v>
      </c>
      <c r="J92" t="n">
        <v>15.65</v>
      </c>
      <c r="K92" t="n">
        <v>13.14</v>
      </c>
      <c r="L92" t="n">
        <v>18.18</v>
      </c>
      <c r="M92" t="n">
        <v>16.83</v>
      </c>
      <c r="N92" t="n">
        <v>16.89</v>
      </c>
      <c r="O92" t="n">
        <v>32.54</v>
      </c>
      <c r="P92" t="n">
        <v>27.01</v>
      </c>
      <c r="Q92" t="n">
        <v>16.29</v>
      </c>
      <c r="R92" t="n">
        <v>13.78</v>
      </c>
      <c r="S92" t="inlineStr">
        <is>
          <t>-</t>
        </is>
      </c>
      <c r="T92" t="inlineStr">
        <is>
          <t>-</t>
        </is>
      </c>
      <c r="U92" t="inlineStr">
        <is>
          <t>-</t>
        </is>
      </c>
      <c r="V92" t="inlineStr">
        <is>
          <t>-</t>
        </is>
      </c>
    </row>
    <row r="93">
      <c r="A93" s="5" t="inlineStr">
        <is>
          <t>EBIT-Wachstum 10J in %</t>
        </is>
      </c>
      <c r="B93" s="5" t="inlineStr">
        <is>
          <t>EBIT Growth 10Y in %</t>
        </is>
      </c>
      <c r="C93" t="n">
        <v>7.12</v>
      </c>
      <c r="D93" t="n">
        <v>8.359999999999999</v>
      </c>
      <c r="E93" t="n">
        <v>11.05</v>
      </c>
      <c r="F93" t="n">
        <v>9.140000000000001</v>
      </c>
      <c r="G93" t="n">
        <v>10.08</v>
      </c>
      <c r="H93" t="n">
        <v>12.98</v>
      </c>
      <c r="I93" t="n">
        <v>20.47</v>
      </c>
      <c r="J93" t="n">
        <v>24.09</v>
      </c>
      <c r="K93" t="n">
        <v>20.07</v>
      </c>
      <c r="L93" t="n">
        <v>17.23</v>
      </c>
      <c r="M93" t="n">
        <v>15.3</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-18.55</v>
      </c>
      <c r="D94" t="n">
        <v>-39.95</v>
      </c>
      <c r="E94" t="n">
        <v>-23.66</v>
      </c>
      <c r="F94" t="n">
        <v>-19.73</v>
      </c>
      <c r="G94" t="n">
        <v>27.65</v>
      </c>
      <c r="H94" t="n">
        <v>-5.71</v>
      </c>
      <c r="I94" t="n">
        <v>87.92</v>
      </c>
      <c r="J94" t="n">
        <v>30.7</v>
      </c>
      <c r="K94" t="n">
        <v>-25.49</v>
      </c>
      <c r="L94" t="n">
        <v>163.79</v>
      </c>
      <c r="M94" t="n">
        <v>197.44</v>
      </c>
      <c r="N94" t="n">
        <v>-82.67</v>
      </c>
      <c r="O94" t="n">
        <v>-47.31</v>
      </c>
      <c r="P94" t="n">
        <v>39.09</v>
      </c>
      <c r="Q94" t="n">
        <v>9.640000000000001</v>
      </c>
      <c r="R94" t="n">
        <v>32.08</v>
      </c>
      <c r="S94" t="n">
        <v>92.73</v>
      </c>
      <c r="T94" t="n">
        <v>5.77</v>
      </c>
      <c r="U94" t="n">
        <v>-81.33</v>
      </c>
      <c r="V94" t="inlineStr">
        <is>
          <t>-</t>
        </is>
      </c>
    </row>
    <row r="95">
      <c r="A95" s="5" t="inlineStr">
        <is>
          <t>Op.Cashflow Wachstum 3J in %</t>
        </is>
      </c>
      <c r="B95" s="5" t="inlineStr">
        <is>
          <t>Op.Cashflow Wachstum 3Y in %</t>
        </is>
      </c>
      <c r="C95" t="n">
        <v>-27.39</v>
      </c>
      <c r="D95" t="n">
        <v>-27.78</v>
      </c>
      <c r="E95" t="n">
        <v>-5.25</v>
      </c>
      <c r="F95" t="n">
        <v>0.74</v>
      </c>
      <c r="G95" t="n">
        <v>36.62</v>
      </c>
      <c r="H95" t="n">
        <v>37.64</v>
      </c>
      <c r="I95" t="n">
        <v>31.04</v>
      </c>
      <c r="J95" t="n">
        <v>56.33</v>
      </c>
      <c r="K95" t="n">
        <v>111.91</v>
      </c>
      <c r="L95" t="n">
        <v>92.84999999999999</v>
      </c>
      <c r="M95" t="n">
        <v>22.49</v>
      </c>
      <c r="N95" t="n">
        <v>-30.3</v>
      </c>
      <c r="O95" t="n">
        <v>0.47</v>
      </c>
      <c r="P95" t="n">
        <v>26.94</v>
      </c>
      <c r="Q95" t="n">
        <v>44.82</v>
      </c>
      <c r="R95" t="n">
        <v>43.53</v>
      </c>
      <c r="S95" t="n">
        <v>5.72</v>
      </c>
      <c r="T95" t="inlineStr">
        <is>
          <t>-</t>
        </is>
      </c>
      <c r="U95" t="inlineStr">
        <is>
          <t>-</t>
        </is>
      </c>
      <c r="V95" t="inlineStr">
        <is>
          <t>-</t>
        </is>
      </c>
    </row>
    <row r="96">
      <c r="A96" s="5" t="inlineStr">
        <is>
          <t>Op.Cashflow Wachstum 5J in %</t>
        </is>
      </c>
      <c r="B96" s="5" t="inlineStr">
        <is>
          <t>Op.Cashflow Wachstum 5Y in %</t>
        </is>
      </c>
      <c r="C96" t="n">
        <v>-14.85</v>
      </c>
      <c r="D96" t="n">
        <v>-12.28</v>
      </c>
      <c r="E96" t="n">
        <v>13.29</v>
      </c>
      <c r="F96" t="n">
        <v>24.17</v>
      </c>
      <c r="G96" t="n">
        <v>23.01</v>
      </c>
      <c r="H96" t="n">
        <v>50.24</v>
      </c>
      <c r="I96" t="n">
        <v>90.87</v>
      </c>
      <c r="J96" t="n">
        <v>56.75</v>
      </c>
      <c r="K96" t="n">
        <v>41.15</v>
      </c>
      <c r="L96" t="n">
        <v>54.07</v>
      </c>
      <c r="M96" t="n">
        <v>23.24</v>
      </c>
      <c r="N96" t="n">
        <v>-9.83</v>
      </c>
      <c r="O96" t="n">
        <v>25.25</v>
      </c>
      <c r="P96" t="n">
        <v>35.86</v>
      </c>
      <c r="Q96" t="n">
        <v>11.78</v>
      </c>
      <c r="R96" t="inlineStr">
        <is>
          <t>-</t>
        </is>
      </c>
      <c r="S96" t="inlineStr">
        <is>
          <t>-</t>
        </is>
      </c>
      <c r="T96" t="inlineStr">
        <is>
          <t>-</t>
        </is>
      </c>
      <c r="U96" t="inlineStr">
        <is>
          <t>-</t>
        </is>
      </c>
      <c r="V96" t="inlineStr">
        <is>
          <t>-</t>
        </is>
      </c>
    </row>
    <row r="97">
      <c r="A97" s="5" t="inlineStr">
        <is>
          <t>Op.Cashflow Wachstum 10J in %</t>
        </is>
      </c>
      <c r="B97" s="5" t="inlineStr">
        <is>
          <t>Op.Cashflow Wachstum 10Y in %</t>
        </is>
      </c>
      <c r="C97" t="n">
        <v>17.7</v>
      </c>
      <c r="D97" t="n">
        <v>39.3</v>
      </c>
      <c r="E97" t="n">
        <v>35.02</v>
      </c>
      <c r="F97" t="n">
        <v>32.66</v>
      </c>
      <c r="G97" t="n">
        <v>38.54</v>
      </c>
      <c r="H97" t="n">
        <v>36.74</v>
      </c>
      <c r="I97" t="n">
        <v>40.52</v>
      </c>
      <c r="J97" t="n">
        <v>41</v>
      </c>
      <c r="K97" t="n">
        <v>38.51</v>
      </c>
      <c r="L97" t="n">
        <v>32.92</v>
      </c>
      <c r="M97" t="inlineStr">
        <is>
          <t>-</t>
        </is>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458</v>
      </c>
      <c r="D98" t="n">
        <v>574</v>
      </c>
      <c r="E98" t="n">
        <v>1165</v>
      </c>
      <c r="F98" t="n">
        <v>965</v>
      </c>
      <c r="G98" t="n">
        <v>429.2</v>
      </c>
      <c r="H98" t="n">
        <v>266.3</v>
      </c>
      <c r="I98" t="n">
        <v>242.4</v>
      </c>
      <c r="J98" t="n">
        <v>1782</v>
      </c>
      <c r="K98" t="n">
        <v>392</v>
      </c>
      <c r="L98" t="n">
        <v>214.3</v>
      </c>
      <c r="M98" t="n">
        <v>52.8</v>
      </c>
      <c r="N98" t="n">
        <v>-2.5</v>
      </c>
      <c r="O98" t="n">
        <v>222.8</v>
      </c>
      <c r="P98" t="n">
        <v>676.8</v>
      </c>
      <c r="Q98" t="n">
        <v>874.2</v>
      </c>
      <c r="R98" t="n">
        <v>1092</v>
      </c>
      <c r="S98" t="n">
        <v>1392</v>
      </c>
      <c r="T98" t="n">
        <v>1331</v>
      </c>
      <c r="U98" t="n">
        <v>1612</v>
      </c>
      <c r="V98" t="n">
        <v>1413</v>
      </c>
      <c r="W98" t="n">
        <v>1501</v>
      </c>
    </row>
  </sheetData>
  <pageMargins bottom="1" footer="0.5" header="0.5" left="0.75" right="0.75" top="1"/>
</worksheet>
</file>

<file path=xl/worksheets/sheet42.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 customWidth="1" max="17" min="17" width="10"/>
    <col customWidth="1" max="18" min="18" width="10"/>
    <col customWidth="1" max="19" min="19" width="10"/>
    <col customWidth="1" max="20" min="20" width="20"/>
    <col customWidth="1" max="21" min="21" width="10"/>
    <col customWidth="1" max="22" min="22" width="10"/>
    <col customWidth="1" max="23" min="23" width="10"/>
  </cols>
  <sheetData>
    <row r="1">
      <c r="A1" s="1" t="inlineStr">
        <is>
          <t xml:space="preserve">PUMA </t>
        </is>
      </c>
      <c r="B1" s="2" t="inlineStr">
        <is>
          <t>WKN: 696960  ISIN: DE0006969603  Symbol:PUM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1924</t>
        </is>
      </c>
      <c r="C4" s="5" t="inlineStr">
        <is>
          <t>Telefon / Phone</t>
        </is>
      </c>
      <c r="D4" s="5" t="inlineStr"/>
      <c r="E4" t="inlineStr">
        <is>
          <t>+49-9132-81-0</t>
        </is>
      </c>
      <c r="G4" t="inlineStr">
        <is>
          <t>19.02.2020</t>
        </is>
      </c>
      <c r="H4" t="inlineStr">
        <is>
          <t>Publication Of Annual Report</t>
        </is>
      </c>
      <c r="J4" t="inlineStr">
        <is>
          <t>Kering Group</t>
        </is>
      </c>
      <c r="L4" t="inlineStr">
        <is>
          <t>44,22%</t>
        </is>
      </c>
    </row>
    <row r="5">
      <c r="A5" s="5" t="inlineStr">
        <is>
          <t>Ticker</t>
        </is>
      </c>
      <c r="B5" t="inlineStr">
        <is>
          <t>PUM</t>
        </is>
      </c>
      <c r="C5" s="5" t="inlineStr">
        <is>
          <t>Fax</t>
        </is>
      </c>
      <c r="D5" s="5" t="inlineStr"/>
      <c r="E5" t="inlineStr">
        <is>
          <t>+49-9132-81-2246</t>
        </is>
      </c>
      <c r="G5" t="inlineStr">
        <is>
          <t>07.05.2020</t>
        </is>
      </c>
      <c r="H5" t="inlineStr">
        <is>
          <t>Result Q1</t>
        </is>
      </c>
      <c r="J5" t="inlineStr">
        <is>
          <t>BlackRock, Inc.</t>
        </is>
      </c>
      <c r="L5" t="inlineStr">
        <is>
          <t>4,53%</t>
        </is>
      </c>
    </row>
    <row r="6">
      <c r="A6" s="5" t="inlineStr">
        <is>
          <t>Gelistet Seit / Listed Since</t>
        </is>
      </c>
      <c r="B6" t="inlineStr">
        <is>
          <t>10.06.1986</t>
        </is>
      </c>
      <c r="C6" s="5" t="inlineStr">
        <is>
          <t>Internet</t>
        </is>
      </c>
      <c r="D6" s="5" t="inlineStr"/>
      <c r="E6" t="inlineStr">
        <is>
          <t>http://www.puma.de</t>
        </is>
      </c>
      <c r="G6" t="inlineStr">
        <is>
          <t>29.07.2020</t>
        </is>
      </c>
      <c r="H6" t="inlineStr">
        <is>
          <t>Score Half Year</t>
        </is>
      </c>
      <c r="J6" t="inlineStr">
        <is>
          <t>Freefloat</t>
        </is>
      </c>
      <c r="L6" t="inlineStr">
        <is>
          <t>51,25%</t>
        </is>
      </c>
    </row>
    <row r="7">
      <c r="A7" s="5" t="inlineStr">
        <is>
          <t>Nominalwert / Nominal Value</t>
        </is>
      </c>
      <c r="B7" t="inlineStr">
        <is>
          <t>2,56</t>
        </is>
      </c>
      <c r="C7" s="5" t="inlineStr">
        <is>
          <t>E-Mail</t>
        </is>
      </c>
      <c r="D7" s="5" t="inlineStr"/>
      <c r="E7" t="inlineStr">
        <is>
          <t>info@puma.com</t>
        </is>
      </c>
      <c r="G7" t="inlineStr">
        <is>
          <t>28.10.2020</t>
        </is>
      </c>
      <c r="H7" t="inlineStr">
        <is>
          <t>Q3 Earnings</t>
        </is>
      </c>
    </row>
    <row r="8">
      <c r="A8" s="5" t="inlineStr">
        <is>
          <t>Land / Country</t>
        </is>
      </c>
      <c r="B8" t="inlineStr">
        <is>
          <t>Deutschland</t>
        </is>
      </c>
      <c r="C8" s="5" t="inlineStr">
        <is>
          <t>Inv. Relations E-Mail</t>
        </is>
      </c>
      <c r="D8" s="5" t="inlineStr"/>
      <c r="E8" t="inlineStr">
        <is>
          <t>investor-relations@puma.com</t>
        </is>
      </c>
    </row>
    <row r="9">
      <c r="A9" s="5" t="inlineStr">
        <is>
          <t>Währung / Currency</t>
        </is>
      </c>
      <c r="B9" t="inlineStr">
        <is>
          <t>EUR</t>
        </is>
      </c>
      <c r="C9" s="5" t="inlineStr">
        <is>
          <t>Kontaktperson / Contact Person</t>
        </is>
      </c>
      <c r="D9" s="5" t="inlineStr"/>
      <c r="E9" t="inlineStr">
        <is>
          <t>Johan-Philip Kuhlo</t>
        </is>
      </c>
    </row>
    <row r="10">
      <c r="A10" s="5" t="inlineStr">
        <is>
          <t>Branche / Industry</t>
        </is>
      </c>
      <c r="B10" t="inlineStr">
        <is>
          <t>Sporting Goods</t>
        </is>
      </c>
      <c r="C10" s="5" t="inlineStr"/>
      <c r="D10" s="5" t="inlineStr"/>
    </row>
    <row r="11">
      <c r="A11" s="5" t="inlineStr">
        <is>
          <t>Sektor / Sector</t>
        </is>
      </c>
      <c r="B11" t="inlineStr">
        <is>
          <t>Consumer Goods</t>
        </is>
      </c>
    </row>
    <row r="12">
      <c r="A12" s="5" t="inlineStr">
        <is>
          <t>Typ / Genre</t>
        </is>
      </c>
      <c r="B12" t="inlineStr">
        <is>
          <t>Inhaberaktie</t>
        </is>
      </c>
    </row>
    <row r="13">
      <c r="A13" s="5" t="inlineStr">
        <is>
          <t>Adresse / Address</t>
        </is>
      </c>
      <c r="B13" t="inlineStr">
        <is>
          <t>Puma SEPuma Way 1  D-91074 Herzogenaurach</t>
        </is>
      </c>
    </row>
    <row r="14">
      <c r="A14" s="5" t="inlineStr">
        <is>
          <t>Management</t>
        </is>
      </c>
      <c r="B14" t="inlineStr">
        <is>
          <t>Björn Gulden, Michael Lämmermann, Anne-Laure Descours</t>
        </is>
      </c>
    </row>
    <row r="15">
      <c r="A15" s="5" t="inlineStr">
        <is>
          <t>Aufsichtsrat / Board</t>
        </is>
      </c>
      <c r="B15" t="inlineStr">
        <is>
          <t>Jean-François Palus, Thore Ohlsson, Héloïse Temple-Boyer, Fiona May Oly, Bernd Illig, Martin Köppel</t>
        </is>
      </c>
    </row>
    <row r="16">
      <c r="A16" s="5" t="inlineStr">
        <is>
          <t>Beschreibung</t>
        </is>
      </c>
      <c r="B16" t="inlineStr">
        <is>
          <t>Die Puma SE Rudolf Dassler Sport (Puma) ist ein international tätiger Sportartikelhersteller. Das Unternehmen entstand durch die Aufteilung der 1948 gegründeten Gebrüder Dassler Schuhfabrik zwischen den Brüdern Rudi und Adi Dassler in Adidas und Puma. Das Unternehmen entwickelt und produziert Schuhe, Textilien und Accessoires. Die Produktpalette von Puma umfasst zahlreiche Produkte für den In- und Outdoorbereich. Im Bereich Sport Fashion kooperiert Puma mit namhaften Designer-Labels wie Alexander McQueen, Mihara Yasuhiro und Sergio Rossi. Darüber hinaus bestehen auch Kooperationen im Bereich Lifestyle-Kleidung mit BMW oder dem BVB. Copyright 2014 FINANCE BASE AG</t>
        </is>
      </c>
    </row>
    <row r="17">
      <c r="A17" s="5" t="inlineStr">
        <is>
          <t>Profile</t>
        </is>
      </c>
      <c r="B17" t="inlineStr">
        <is>
          <t>The Puma SE Rudolf Dassler Sport (Puma) is an international sports equipment manufacturer. The company was formed by the division, which was founded in 1948 Dassler Brothers Shoe Factory between the brothers Rudi and Adi Dassler in Adidas and Puma. The company develops and produces footwear, apparel and accessories. The product range of Puma comprises numerous products for indoor and outdoor use. Sport Fashion Puma collaborations with renowned designer labels such as Alexander McQueen, Mihara Yasuhiro and Sergio Rossi. In addition, cooperation in the field consist lifestyle clothing with BMW or the BVB.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5502</v>
      </c>
      <c r="D20" t="n">
        <v>4648</v>
      </c>
      <c r="E20" t="n">
        <v>4136</v>
      </c>
      <c r="F20" t="n">
        <v>3627</v>
      </c>
      <c r="G20" t="n">
        <v>3387</v>
      </c>
      <c r="H20" t="n">
        <v>2972</v>
      </c>
      <c r="I20" t="n">
        <v>2985</v>
      </c>
      <c r="J20" t="n">
        <v>3271</v>
      </c>
      <c r="K20" t="n">
        <v>3009</v>
      </c>
      <c r="L20" t="n">
        <v>2706</v>
      </c>
      <c r="M20" t="n">
        <v>2461</v>
      </c>
      <c r="N20" t="n">
        <v>2524</v>
      </c>
      <c r="O20" t="n">
        <v>2374</v>
      </c>
      <c r="P20" t="n">
        <v>2369</v>
      </c>
      <c r="Q20" t="n">
        <v>1778</v>
      </c>
      <c r="R20" t="n">
        <v>1530</v>
      </c>
      <c r="S20" t="n">
        <v>1274</v>
      </c>
      <c r="T20" t="n">
        <v>909.7</v>
      </c>
      <c r="U20" t="n">
        <v>598.1</v>
      </c>
      <c r="V20" t="n">
        <v>462.4</v>
      </c>
      <c r="W20" t="n">
        <v>372.7</v>
      </c>
    </row>
    <row r="21">
      <c r="A21" s="5" t="inlineStr">
        <is>
          <t>Bruttoergebnis vom Umsatz</t>
        </is>
      </c>
      <c r="B21" s="5" t="inlineStr">
        <is>
          <t>Gross Profit</t>
        </is>
      </c>
      <c r="C21" t="n">
        <v>2686</v>
      </c>
      <c r="D21" t="n">
        <v>2249</v>
      </c>
      <c r="E21" t="n">
        <v>1954</v>
      </c>
      <c r="F21" t="n">
        <v>1656</v>
      </c>
      <c r="G21" t="n">
        <v>1540</v>
      </c>
      <c r="H21" t="n">
        <v>1385</v>
      </c>
      <c r="I21" t="n">
        <v>1388</v>
      </c>
      <c r="J21" t="n">
        <v>1579</v>
      </c>
      <c r="K21" t="n">
        <v>1493</v>
      </c>
      <c r="L21" t="n">
        <v>1345</v>
      </c>
      <c r="M21" t="n">
        <v>1262</v>
      </c>
      <c r="N21" t="n">
        <v>1307</v>
      </c>
      <c r="O21" t="n">
        <v>1242</v>
      </c>
      <c r="P21" t="n">
        <v>1199</v>
      </c>
      <c r="Q21" t="n">
        <v>929.8</v>
      </c>
      <c r="R21" t="n">
        <v>794</v>
      </c>
      <c r="S21" t="n">
        <v>620</v>
      </c>
      <c r="T21" t="n">
        <v>396.9</v>
      </c>
      <c r="U21" t="n">
        <v>250.6</v>
      </c>
      <c r="V21" t="n">
        <v>176.4</v>
      </c>
      <c r="W21" t="n">
        <v>141.7</v>
      </c>
    </row>
    <row r="22">
      <c r="A22" s="5" t="inlineStr">
        <is>
          <t>Operatives Ergebnis (EBIT)</t>
        </is>
      </c>
      <c r="B22" s="5" t="inlineStr">
        <is>
          <t>EBIT Earning Before Interest &amp; Tax</t>
        </is>
      </c>
      <c r="C22" t="n">
        <v>440.2</v>
      </c>
      <c r="D22" t="n">
        <v>337.4</v>
      </c>
      <c r="E22" t="n">
        <v>244.6</v>
      </c>
      <c r="F22" t="n">
        <v>127.6</v>
      </c>
      <c r="G22" t="n">
        <v>96.3</v>
      </c>
      <c r="H22" t="n">
        <v>128</v>
      </c>
      <c r="I22" t="n">
        <v>62.5</v>
      </c>
      <c r="J22" t="n">
        <v>113.2</v>
      </c>
      <c r="K22" t="n">
        <v>333.2</v>
      </c>
      <c r="L22" t="n">
        <v>306.8</v>
      </c>
      <c r="M22" t="n">
        <v>192.4</v>
      </c>
      <c r="N22" t="n">
        <v>325.4</v>
      </c>
      <c r="O22" t="n">
        <v>372</v>
      </c>
      <c r="P22" t="n">
        <v>366.2</v>
      </c>
      <c r="Q22" t="n">
        <v>397.7</v>
      </c>
      <c r="R22" t="n">
        <v>365</v>
      </c>
      <c r="S22" t="n">
        <v>263.2</v>
      </c>
      <c r="T22" t="n">
        <v>125</v>
      </c>
      <c r="U22" t="n">
        <v>59</v>
      </c>
      <c r="V22" t="n">
        <v>27.1</v>
      </c>
      <c r="W22" t="n">
        <v>24.7</v>
      </c>
    </row>
    <row r="23">
      <c r="A23" s="5" t="inlineStr">
        <is>
          <t>Finanzergebnis</t>
        </is>
      </c>
      <c r="B23" s="5" t="inlineStr">
        <is>
          <t>Financial Result</t>
        </is>
      </c>
      <c r="C23" t="n">
        <v>-22.6</v>
      </c>
      <c r="D23" t="n">
        <v>-24</v>
      </c>
      <c r="E23" t="n">
        <v>-13.4</v>
      </c>
      <c r="F23" t="n">
        <v>-8.699999999999999</v>
      </c>
      <c r="G23" t="n">
        <v>-11.3</v>
      </c>
      <c r="H23" t="n">
        <v>-6.2</v>
      </c>
      <c r="I23" t="n">
        <v>-8.800000000000001</v>
      </c>
      <c r="J23" t="n">
        <v>-0.9</v>
      </c>
      <c r="K23" t="n">
        <v>-12.8</v>
      </c>
      <c r="L23" t="n">
        <v>-5.3</v>
      </c>
      <c r="M23" t="n">
        <v>-8.300000000000001</v>
      </c>
      <c r="N23" t="n">
        <v>1</v>
      </c>
      <c r="O23" t="n">
        <v>10.6</v>
      </c>
      <c r="P23" t="n">
        <v>7.8</v>
      </c>
      <c r="Q23" t="n">
        <v>6.4</v>
      </c>
      <c r="R23" t="n">
        <v>5.7</v>
      </c>
      <c r="S23" t="n">
        <v>0.9</v>
      </c>
      <c r="T23" t="n">
        <v>-0.6</v>
      </c>
      <c r="U23" t="n">
        <v>-1.6</v>
      </c>
      <c r="V23" t="n">
        <v>-1.6</v>
      </c>
      <c r="W23" t="n">
        <v>-10.3</v>
      </c>
    </row>
    <row r="24">
      <c r="A24" s="5" t="inlineStr">
        <is>
          <t>Ergebnis vor Steuer (EBT)</t>
        </is>
      </c>
      <c r="B24" s="5" t="inlineStr">
        <is>
          <t>EBT Earning Before Tax</t>
        </is>
      </c>
      <c r="C24" t="n">
        <v>417.6</v>
      </c>
      <c r="D24" t="n">
        <v>313.4</v>
      </c>
      <c r="E24" t="n">
        <v>231.2</v>
      </c>
      <c r="F24" t="n">
        <v>118.9</v>
      </c>
      <c r="G24" t="n">
        <v>85</v>
      </c>
      <c r="H24" t="n">
        <v>121.8</v>
      </c>
      <c r="I24" t="n">
        <v>53.7</v>
      </c>
      <c r="J24" t="n">
        <v>112.3</v>
      </c>
      <c r="K24" t="n">
        <v>320.4</v>
      </c>
      <c r="L24" t="n">
        <v>301.5</v>
      </c>
      <c r="M24" t="n">
        <v>184.1</v>
      </c>
      <c r="N24" t="n">
        <v>326.4</v>
      </c>
      <c r="O24" t="n">
        <v>382.6</v>
      </c>
      <c r="P24" t="n">
        <v>374</v>
      </c>
      <c r="Q24" t="n">
        <v>404.1</v>
      </c>
      <c r="R24" t="n">
        <v>370.7</v>
      </c>
      <c r="S24" t="n">
        <v>264.1</v>
      </c>
      <c r="T24" t="n">
        <v>124.4</v>
      </c>
      <c r="U24" t="n">
        <v>57.4</v>
      </c>
      <c r="V24" t="n">
        <v>25.5</v>
      </c>
      <c r="W24" t="n">
        <v>14.4</v>
      </c>
    </row>
    <row r="25">
      <c r="A25" s="5" t="inlineStr">
        <is>
          <t>Steuern auf Einkommen und Ertrag</t>
        </is>
      </c>
      <c r="B25" s="5" t="inlineStr">
        <is>
          <t>Taxes on income and earnings</t>
        </is>
      </c>
      <c r="C25" t="n">
        <v>108.6</v>
      </c>
      <c r="D25" t="n">
        <v>83.59999999999999</v>
      </c>
      <c r="E25" t="n">
        <v>63.3</v>
      </c>
      <c r="F25" t="n">
        <v>30.5</v>
      </c>
      <c r="G25" t="n">
        <v>23.3</v>
      </c>
      <c r="H25" t="n">
        <v>37</v>
      </c>
      <c r="I25" t="n">
        <v>32.5</v>
      </c>
      <c r="J25" t="n">
        <v>32.5</v>
      </c>
      <c r="K25" t="n">
        <v>90</v>
      </c>
      <c r="L25" t="n">
        <v>99.3</v>
      </c>
      <c r="M25" t="n">
        <v>58.2</v>
      </c>
      <c r="N25" t="n">
        <v>94.8</v>
      </c>
      <c r="O25" t="n">
        <v>110.9</v>
      </c>
      <c r="P25" t="n">
        <v>108.1</v>
      </c>
      <c r="Q25" t="n">
        <v>117.2</v>
      </c>
      <c r="R25" t="n">
        <v>111.7</v>
      </c>
      <c r="S25" t="n">
        <v>84.2</v>
      </c>
      <c r="T25" t="n">
        <v>39.8</v>
      </c>
      <c r="U25" t="n">
        <v>17.3</v>
      </c>
      <c r="V25" t="n">
        <v>8</v>
      </c>
      <c r="W25" t="n">
        <v>6</v>
      </c>
    </row>
    <row r="26">
      <c r="A26" s="5" t="inlineStr">
        <is>
          <t>Ergebnis nach Steuer</t>
        </is>
      </c>
      <c r="B26" s="5" t="inlineStr">
        <is>
          <t>Earnings after tax</t>
        </is>
      </c>
      <c r="C26" t="n">
        <v>309</v>
      </c>
      <c r="D26" t="n">
        <v>229.8</v>
      </c>
      <c r="E26" t="n">
        <v>168</v>
      </c>
      <c r="F26" t="n">
        <v>88.40000000000001</v>
      </c>
      <c r="G26" t="n">
        <v>61.7</v>
      </c>
      <c r="H26" t="n">
        <v>84.8</v>
      </c>
      <c r="I26" t="n">
        <v>21.2</v>
      </c>
      <c r="J26" t="n">
        <v>79.8</v>
      </c>
      <c r="K26" t="n">
        <v>230.4</v>
      </c>
      <c r="L26" t="n">
        <v>202.2</v>
      </c>
      <c r="M26" t="n">
        <v>125.9</v>
      </c>
      <c r="N26" t="n">
        <v>231.6</v>
      </c>
      <c r="O26" t="n">
        <v>271.6</v>
      </c>
      <c r="P26" t="n">
        <v>266</v>
      </c>
      <c r="Q26" t="n">
        <v>286.9</v>
      </c>
      <c r="R26" t="n">
        <v>259</v>
      </c>
      <c r="S26" t="n">
        <v>179.9</v>
      </c>
      <c r="T26" t="n">
        <v>84.7</v>
      </c>
      <c r="U26" t="n">
        <v>40.1</v>
      </c>
      <c r="V26" t="n">
        <v>17.6</v>
      </c>
      <c r="W26" t="n">
        <v>8.4</v>
      </c>
    </row>
    <row r="27">
      <c r="A27" s="5" t="inlineStr">
        <is>
          <t>Minderheitenanteil</t>
        </is>
      </c>
      <c r="B27" s="5" t="inlineStr">
        <is>
          <t>Minority Share</t>
        </is>
      </c>
      <c r="C27" t="n">
        <v>-46.6</v>
      </c>
      <c r="D27" t="n">
        <v>-42.4</v>
      </c>
      <c r="E27" t="n">
        <v>-32.2</v>
      </c>
      <c r="F27" t="n">
        <v>-26</v>
      </c>
      <c r="G27" t="n">
        <v>-24.6</v>
      </c>
      <c r="H27" t="n">
        <v>-20.8</v>
      </c>
      <c r="I27" t="n">
        <v>-15.9</v>
      </c>
      <c r="J27" t="n">
        <v>-9.6</v>
      </c>
      <c r="K27" t="n">
        <v>-0.3</v>
      </c>
      <c r="L27" t="inlineStr">
        <is>
          <t>-</t>
        </is>
      </c>
      <c r="M27" t="n">
        <v>2.3</v>
      </c>
      <c r="N27" t="n">
        <v>1.1</v>
      </c>
      <c r="O27" t="n">
        <v>-2.6</v>
      </c>
      <c r="P27" t="n">
        <v>-2.8</v>
      </c>
      <c r="Q27" t="n">
        <v>-1.1</v>
      </c>
      <c r="R27" t="n">
        <v>-1.7</v>
      </c>
      <c r="S27" t="n">
        <v>-0.6</v>
      </c>
      <c r="T27" t="n">
        <v>0.2</v>
      </c>
      <c r="U27" t="n">
        <v>-0.5</v>
      </c>
      <c r="V27" t="inlineStr">
        <is>
          <t>-</t>
        </is>
      </c>
      <c r="W27" t="n">
        <v>1.1</v>
      </c>
    </row>
    <row r="28">
      <c r="A28" s="5" t="inlineStr">
        <is>
          <t>Jahresüberschuss/-fehlbetrag</t>
        </is>
      </c>
      <c r="B28" s="5" t="inlineStr">
        <is>
          <t>Net Profit</t>
        </is>
      </c>
      <c r="C28" t="n">
        <v>262.4</v>
      </c>
      <c r="D28" t="n">
        <v>187.4</v>
      </c>
      <c r="E28" t="n">
        <v>135.8</v>
      </c>
      <c r="F28" t="n">
        <v>62.4</v>
      </c>
      <c r="G28" t="n">
        <v>37.1</v>
      </c>
      <c r="H28" t="n">
        <v>64.09999999999999</v>
      </c>
      <c r="I28" t="n">
        <v>5.3</v>
      </c>
      <c r="J28" t="n">
        <v>70.2</v>
      </c>
      <c r="K28" t="n">
        <v>230.1</v>
      </c>
      <c r="L28" t="n">
        <v>202</v>
      </c>
      <c r="M28" t="n">
        <v>128.2</v>
      </c>
      <c r="N28" t="n">
        <v>232.8</v>
      </c>
      <c r="O28" t="n">
        <v>269</v>
      </c>
      <c r="P28" t="n">
        <v>263.2</v>
      </c>
      <c r="Q28" t="n">
        <v>285.8</v>
      </c>
      <c r="R28" t="n">
        <v>257.3</v>
      </c>
      <c r="S28" t="n">
        <v>179.3</v>
      </c>
      <c r="T28" t="n">
        <v>84.90000000000001</v>
      </c>
      <c r="U28" t="n">
        <v>39.7</v>
      </c>
      <c r="V28" t="n">
        <v>17.6</v>
      </c>
      <c r="W28" t="n">
        <v>9.5</v>
      </c>
    </row>
    <row r="29">
      <c r="A29" s="5" t="inlineStr">
        <is>
          <t>Summe Umlaufvermögen</t>
        </is>
      </c>
      <c r="B29" s="5" t="inlineStr">
        <is>
          <t>Current Assets</t>
        </is>
      </c>
      <c r="C29" t="n">
        <v>2481</v>
      </c>
      <c r="D29" t="n">
        <v>2193</v>
      </c>
      <c r="E29" t="n">
        <v>1885</v>
      </c>
      <c r="F29" t="n">
        <v>1765</v>
      </c>
      <c r="G29" t="n">
        <v>1685</v>
      </c>
      <c r="H29" t="n">
        <v>1683</v>
      </c>
      <c r="I29" t="n">
        <v>1514</v>
      </c>
      <c r="J29" t="n">
        <v>1643</v>
      </c>
      <c r="K29" t="n">
        <v>1715</v>
      </c>
      <c r="L29" t="n">
        <v>1547</v>
      </c>
      <c r="M29" t="n">
        <v>1359</v>
      </c>
      <c r="N29" t="n">
        <v>1362</v>
      </c>
      <c r="O29" t="n">
        <v>1395</v>
      </c>
      <c r="P29" t="n">
        <v>1303</v>
      </c>
      <c r="Q29" t="n">
        <v>1071</v>
      </c>
      <c r="R29" t="n">
        <v>760.3</v>
      </c>
      <c r="S29" t="n">
        <v>564.3</v>
      </c>
      <c r="T29" t="n">
        <v>425.4</v>
      </c>
      <c r="U29" t="n">
        <v>306.7</v>
      </c>
      <c r="V29" t="n">
        <v>247.5</v>
      </c>
      <c r="W29" t="n">
        <v>201.3</v>
      </c>
    </row>
    <row r="30">
      <c r="A30" s="5" t="inlineStr">
        <is>
          <t>Summe Anlagevermögen</t>
        </is>
      </c>
      <c r="B30" s="5" t="inlineStr">
        <is>
          <t>Fixed Assets</t>
        </is>
      </c>
      <c r="C30" t="n">
        <v>1897</v>
      </c>
      <c r="D30" t="n">
        <v>1014</v>
      </c>
      <c r="E30" t="n">
        <v>969</v>
      </c>
      <c r="F30" t="n">
        <v>999.7</v>
      </c>
      <c r="G30" t="n">
        <v>935.5</v>
      </c>
      <c r="H30" t="n">
        <v>867.4</v>
      </c>
      <c r="I30" t="n">
        <v>794.3</v>
      </c>
      <c r="J30" t="n">
        <v>887.7</v>
      </c>
      <c r="K30" t="n">
        <v>867.3</v>
      </c>
      <c r="L30" t="n">
        <v>819.4</v>
      </c>
      <c r="M30" t="n">
        <v>654.9</v>
      </c>
      <c r="N30" t="n">
        <v>536.7</v>
      </c>
      <c r="O30" t="n">
        <v>467.7</v>
      </c>
      <c r="P30" t="n">
        <v>412</v>
      </c>
      <c r="Q30" t="n">
        <v>249.6</v>
      </c>
      <c r="R30" t="n">
        <v>169.3</v>
      </c>
      <c r="S30" t="n">
        <v>135.8</v>
      </c>
      <c r="T30" t="n">
        <v>100.4</v>
      </c>
      <c r="U30" t="n">
        <v>88.7</v>
      </c>
      <c r="V30" t="n">
        <v>64</v>
      </c>
      <c r="W30" t="n">
        <v>65.3</v>
      </c>
    </row>
    <row r="31">
      <c r="A31" s="5" t="inlineStr">
        <is>
          <t>Summe Aktiva</t>
        </is>
      </c>
      <c r="B31" s="5" t="inlineStr">
        <is>
          <t>Total Assets</t>
        </is>
      </c>
      <c r="C31" t="n">
        <v>4378</v>
      </c>
      <c r="D31" t="n">
        <v>3207</v>
      </c>
      <c r="E31" t="n">
        <v>2854</v>
      </c>
      <c r="F31" t="n">
        <v>2765</v>
      </c>
      <c r="G31" t="n">
        <v>2620</v>
      </c>
      <c r="H31" t="n">
        <v>2550</v>
      </c>
      <c r="I31" t="n">
        <v>2309</v>
      </c>
      <c r="J31" t="n">
        <v>2530</v>
      </c>
      <c r="K31" t="n">
        <v>2582</v>
      </c>
      <c r="L31" t="n">
        <v>2367</v>
      </c>
      <c r="M31" t="n">
        <v>2014</v>
      </c>
      <c r="N31" t="n">
        <v>1899</v>
      </c>
      <c r="O31" t="n">
        <v>1863</v>
      </c>
      <c r="P31" t="n">
        <v>1715</v>
      </c>
      <c r="Q31" t="n">
        <v>1321</v>
      </c>
      <c r="R31" t="n">
        <v>929.6</v>
      </c>
      <c r="S31" t="n">
        <v>700.1</v>
      </c>
      <c r="T31" t="n">
        <v>525.8</v>
      </c>
      <c r="U31" t="n">
        <v>395.4</v>
      </c>
      <c r="V31" t="n">
        <v>311.5</v>
      </c>
      <c r="W31" t="n">
        <v>266.6</v>
      </c>
    </row>
    <row r="32">
      <c r="A32" s="5" t="inlineStr">
        <is>
          <t>Summe kurzfristiges Fremdkapital</t>
        </is>
      </c>
      <c r="B32" s="5" t="inlineStr">
        <is>
          <t>Short-Term Debt</t>
        </is>
      </c>
      <c r="C32" t="n">
        <v>1559</v>
      </c>
      <c r="D32" t="n">
        <v>1195</v>
      </c>
      <c r="E32" t="n">
        <v>1057</v>
      </c>
      <c r="F32" t="n">
        <v>894.9</v>
      </c>
      <c r="G32" t="n">
        <v>880</v>
      </c>
      <c r="H32" t="n">
        <v>822.6</v>
      </c>
      <c r="I32" t="n">
        <v>690.8</v>
      </c>
      <c r="J32" t="n">
        <v>803.5</v>
      </c>
      <c r="K32" t="n">
        <v>839.2</v>
      </c>
      <c r="L32" t="n">
        <v>799</v>
      </c>
      <c r="M32" t="n">
        <v>620</v>
      </c>
      <c r="N32" t="n">
        <v>614.8</v>
      </c>
      <c r="O32" t="n">
        <v>603.1</v>
      </c>
      <c r="P32" t="n">
        <v>518.7</v>
      </c>
      <c r="Q32" t="n">
        <v>384.5</v>
      </c>
      <c r="R32" t="inlineStr">
        <is>
          <t>-</t>
        </is>
      </c>
      <c r="S32" t="inlineStr">
        <is>
          <t>-</t>
        </is>
      </c>
      <c r="T32" t="inlineStr">
        <is>
          <t>-</t>
        </is>
      </c>
      <c r="U32" t="inlineStr">
        <is>
          <t>-</t>
        </is>
      </c>
      <c r="V32" t="inlineStr">
        <is>
          <t>-</t>
        </is>
      </c>
      <c r="W32" t="inlineStr">
        <is>
          <t>-</t>
        </is>
      </c>
    </row>
    <row r="33">
      <c r="A33" s="5" t="inlineStr">
        <is>
          <t>Summe langfristiges Fremdkapital</t>
        </is>
      </c>
      <c r="B33" s="5" t="inlineStr">
        <is>
          <t>Long-Term Debt</t>
        </is>
      </c>
      <c r="C33" t="n">
        <v>899</v>
      </c>
      <c r="D33" t="n">
        <v>289.7</v>
      </c>
      <c r="E33" t="n">
        <v>140.7</v>
      </c>
      <c r="F33" t="n">
        <v>148</v>
      </c>
      <c r="G33" t="n">
        <v>121</v>
      </c>
      <c r="H33" t="n">
        <v>109</v>
      </c>
      <c r="I33" t="n">
        <v>120.4</v>
      </c>
      <c r="J33" t="n">
        <v>129.4</v>
      </c>
      <c r="K33" t="n">
        <v>137.5</v>
      </c>
      <c r="L33" t="n">
        <v>181.2</v>
      </c>
      <c r="M33" t="n">
        <v>154.2</v>
      </c>
      <c r="N33" t="n">
        <v>106.7</v>
      </c>
      <c r="O33" t="n">
        <v>105.1</v>
      </c>
      <c r="P33" t="n">
        <v>147.2</v>
      </c>
      <c r="Q33" t="n">
        <v>61.2</v>
      </c>
      <c r="R33" t="inlineStr">
        <is>
          <t>-</t>
        </is>
      </c>
      <c r="S33" t="inlineStr">
        <is>
          <t>-</t>
        </is>
      </c>
      <c r="T33" t="inlineStr">
        <is>
          <t>-</t>
        </is>
      </c>
      <c r="U33" t="inlineStr">
        <is>
          <t>-</t>
        </is>
      </c>
      <c r="V33" t="inlineStr">
        <is>
          <t>-</t>
        </is>
      </c>
      <c r="W33" t="inlineStr">
        <is>
          <t>-</t>
        </is>
      </c>
    </row>
    <row r="34">
      <c r="A34" s="5" t="inlineStr">
        <is>
          <t>Summe Fremdkapital</t>
        </is>
      </c>
      <c r="B34" s="5" t="inlineStr">
        <is>
          <t>Total Liabilities</t>
        </is>
      </c>
      <c r="C34" t="n">
        <v>2458</v>
      </c>
      <c r="D34" t="n">
        <v>1485</v>
      </c>
      <c r="E34" t="n">
        <v>1197</v>
      </c>
      <c r="F34" t="n">
        <v>1043</v>
      </c>
      <c r="G34" t="n">
        <v>1001</v>
      </c>
      <c r="H34" t="n">
        <v>931.6</v>
      </c>
      <c r="I34" t="n">
        <v>811.2</v>
      </c>
      <c r="J34" t="n">
        <v>932.9</v>
      </c>
      <c r="K34" t="n">
        <v>976.6</v>
      </c>
      <c r="L34" t="n">
        <v>980.2</v>
      </c>
      <c r="M34" t="n">
        <v>774.2</v>
      </c>
      <c r="N34" t="n">
        <v>721.5</v>
      </c>
      <c r="O34" t="n">
        <v>708.2</v>
      </c>
      <c r="P34" t="n">
        <v>665.8</v>
      </c>
      <c r="Q34" t="n">
        <v>445.7</v>
      </c>
      <c r="R34" t="n">
        <v>391.4</v>
      </c>
      <c r="S34" t="n">
        <v>316.3</v>
      </c>
      <c r="T34" t="n">
        <v>273.2</v>
      </c>
      <c r="U34" t="n">
        <v>217.9</v>
      </c>
      <c r="V34" t="n">
        <v>180.2</v>
      </c>
      <c r="W34" t="n">
        <v>154.4</v>
      </c>
    </row>
    <row r="35">
      <c r="A35" s="5" t="inlineStr">
        <is>
          <t>Minderheitenanteil</t>
        </is>
      </c>
      <c r="B35" s="5" t="inlineStr">
        <is>
          <t>Minority Share</t>
        </is>
      </c>
      <c r="C35" t="n">
        <v>46.7</v>
      </c>
      <c r="D35" t="n">
        <v>18.9</v>
      </c>
      <c r="E35" t="n">
        <v>31.2</v>
      </c>
      <c r="F35" t="n">
        <v>15.3</v>
      </c>
      <c r="G35" t="n">
        <v>8</v>
      </c>
      <c r="H35" t="n">
        <v>23.1</v>
      </c>
      <c r="I35" t="n">
        <v>15.7</v>
      </c>
      <c r="J35" t="n">
        <v>8.9</v>
      </c>
      <c r="K35" t="n">
        <v>0.7</v>
      </c>
      <c r="L35" t="n">
        <v>0.2</v>
      </c>
      <c r="M35" t="n">
        <v>0.1</v>
      </c>
      <c r="N35" t="n">
        <v>2.5</v>
      </c>
      <c r="O35" t="n">
        <v>8</v>
      </c>
      <c r="P35" t="n">
        <v>7.7</v>
      </c>
      <c r="Q35" t="n">
        <v>4.5</v>
      </c>
      <c r="R35" t="n">
        <v>2.4</v>
      </c>
      <c r="S35" t="n">
        <v>0.8</v>
      </c>
      <c r="T35" t="n">
        <v>0.4</v>
      </c>
      <c r="U35" t="n">
        <v>0.8</v>
      </c>
      <c r="V35" t="inlineStr">
        <is>
          <t>-</t>
        </is>
      </c>
      <c r="W35" t="inlineStr">
        <is>
          <t>-</t>
        </is>
      </c>
    </row>
    <row r="36">
      <c r="A36" s="5" t="inlineStr">
        <is>
          <t>Summe Eigenkapital</t>
        </is>
      </c>
      <c r="B36" s="5" t="inlineStr">
        <is>
          <t>Equity</t>
        </is>
      </c>
      <c r="C36" t="n">
        <v>1874</v>
      </c>
      <c r="D36" t="n">
        <v>1703</v>
      </c>
      <c r="E36" t="n">
        <v>1626</v>
      </c>
      <c r="F36" t="n">
        <v>1707</v>
      </c>
      <c r="G36" t="n">
        <v>1611</v>
      </c>
      <c r="H36" t="n">
        <v>1595</v>
      </c>
      <c r="I36" t="n">
        <v>1482</v>
      </c>
      <c r="J36" t="n">
        <v>1589</v>
      </c>
      <c r="K36" t="n">
        <v>1605</v>
      </c>
      <c r="L36" t="n">
        <v>1386</v>
      </c>
      <c r="M36" t="n">
        <v>1240</v>
      </c>
      <c r="N36" t="n">
        <v>1175</v>
      </c>
      <c r="O36" t="n">
        <v>1147</v>
      </c>
      <c r="P36" t="n">
        <v>1041</v>
      </c>
      <c r="Q36" t="n">
        <v>870.9</v>
      </c>
      <c r="R36" t="n">
        <v>535.8</v>
      </c>
      <c r="S36" t="n">
        <v>383</v>
      </c>
      <c r="T36" t="n">
        <v>252.2</v>
      </c>
      <c r="U36" t="n">
        <v>176.7</v>
      </c>
      <c r="V36" t="n">
        <v>131.3</v>
      </c>
      <c r="W36" t="n">
        <v>112.2</v>
      </c>
    </row>
    <row r="37">
      <c r="A37" s="5" t="inlineStr">
        <is>
          <t>Summe Passiva</t>
        </is>
      </c>
      <c r="B37" s="5" t="inlineStr">
        <is>
          <t>Liabilities &amp; Shareholder Equity</t>
        </is>
      </c>
      <c r="C37" t="n">
        <v>4378</v>
      </c>
      <c r="D37" t="n">
        <v>3207</v>
      </c>
      <c r="E37" t="n">
        <v>2854</v>
      </c>
      <c r="F37" t="n">
        <v>2765</v>
      </c>
      <c r="G37" t="n">
        <v>2620</v>
      </c>
      <c r="H37" t="n">
        <v>2550</v>
      </c>
      <c r="I37" t="n">
        <v>2309</v>
      </c>
      <c r="J37" t="n">
        <v>2530</v>
      </c>
      <c r="K37" t="n">
        <v>2582</v>
      </c>
      <c r="L37" t="n">
        <v>2367</v>
      </c>
      <c r="M37" t="n">
        <v>2014</v>
      </c>
      <c r="N37" t="n">
        <v>1899</v>
      </c>
      <c r="O37" t="n">
        <v>1863</v>
      </c>
      <c r="P37" t="n">
        <v>1715</v>
      </c>
      <c r="Q37" t="n">
        <v>1321</v>
      </c>
      <c r="R37" t="n">
        <v>929.6</v>
      </c>
      <c r="S37" t="n">
        <v>700.1</v>
      </c>
      <c r="T37" t="n">
        <v>525.8</v>
      </c>
      <c r="U37" t="n">
        <v>395.4</v>
      </c>
      <c r="V37" t="n">
        <v>311.5</v>
      </c>
      <c r="W37" t="n">
        <v>266.6</v>
      </c>
    </row>
    <row r="38">
      <c r="A38" s="5" t="inlineStr">
        <is>
          <t>Mio.Aktien im Umlauf</t>
        </is>
      </c>
      <c r="B38" s="5" t="inlineStr">
        <is>
          <t>Million shares outstanding</t>
        </is>
      </c>
      <c r="C38" t="n">
        <v>150.82</v>
      </c>
      <c r="D38" t="n">
        <v>150.82</v>
      </c>
      <c r="E38" t="n">
        <v>150.82</v>
      </c>
      <c r="F38" t="n">
        <v>150.82</v>
      </c>
      <c r="G38" t="n">
        <v>150.82</v>
      </c>
      <c r="H38" t="n">
        <v>150.82</v>
      </c>
      <c r="I38" t="n">
        <v>150.82</v>
      </c>
      <c r="J38" t="n">
        <v>150.82</v>
      </c>
      <c r="K38" t="n">
        <v>151</v>
      </c>
      <c r="L38" t="n">
        <v>151</v>
      </c>
      <c r="M38" t="n">
        <v>151</v>
      </c>
      <c r="N38" t="n">
        <v>151</v>
      </c>
      <c r="O38" t="n">
        <v>160</v>
      </c>
      <c r="P38" t="n">
        <v>172</v>
      </c>
      <c r="Q38" t="n">
        <v>169</v>
      </c>
      <c r="R38" t="n">
        <v>167</v>
      </c>
      <c r="S38" t="n">
        <v>162</v>
      </c>
      <c r="T38" t="n">
        <v>158</v>
      </c>
      <c r="U38" t="n">
        <v>154</v>
      </c>
      <c r="V38" t="n">
        <v>154</v>
      </c>
      <c r="W38" t="n">
        <v>154</v>
      </c>
    </row>
    <row r="39">
      <c r="A39" s="5" t="inlineStr">
        <is>
          <t>Gezeichnetes Kapital (in Mio.)</t>
        </is>
      </c>
      <c r="B39" s="5" t="inlineStr">
        <is>
          <t>Subscribed Capital in M</t>
        </is>
      </c>
      <c r="C39" t="n">
        <v>386</v>
      </c>
      <c r="D39" t="n">
        <v>386</v>
      </c>
      <c r="E39" t="n">
        <v>386</v>
      </c>
      <c r="F39" t="n">
        <v>386</v>
      </c>
      <c r="G39" t="n">
        <v>386</v>
      </c>
      <c r="H39" t="n">
        <v>386</v>
      </c>
      <c r="I39" t="n">
        <v>386</v>
      </c>
      <c r="J39" t="n">
        <v>386</v>
      </c>
      <c r="K39" t="n">
        <v>386</v>
      </c>
      <c r="L39" t="n">
        <v>386</v>
      </c>
      <c r="M39" t="n">
        <v>386</v>
      </c>
      <c r="N39" t="n">
        <v>410</v>
      </c>
      <c r="O39" t="n">
        <v>410</v>
      </c>
      <c r="P39" t="n">
        <v>441</v>
      </c>
      <c r="Q39" t="n">
        <v>432</v>
      </c>
      <c r="R39" t="n">
        <v>427</v>
      </c>
      <c r="S39" t="n">
        <v>416</v>
      </c>
      <c r="T39" t="n">
        <v>406</v>
      </c>
      <c r="U39" t="n">
        <v>395</v>
      </c>
      <c r="V39" t="n">
        <v>393</v>
      </c>
      <c r="W39" t="n">
        <v>393</v>
      </c>
    </row>
    <row r="40">
      <c r="A40" s="5" t="inlineStr">
        <is>
          <t>Ergebnis je Aktie (brutto)</t>
        </is>
      </c>
      <c r="B40" s="5" t="inlineStr">
        <is>
          <t>Earnings per share</t>
        </is>
      </c>
      <c r="C40" t="n">
        <v>2.77</v>
      </c>
      <c r="D40" t="n">
        <v>2.08</v>
      </c>
      <c r="E40" t="n">
        <v>1.53</v>
      </c>
      <c r="F40" t="n">
        <v>0.79</v>
      </c>
      <c r="G40" t="n">
        <v>0.5600000000000001</v>
      </c>
      <c r="H40" t="n">
        <v>0.8100000000000001</v>
      </c>
      <c r="I40" t="n">
        <v>0.36</v>
      </c>
      <c r="J40" t="n">
        <v>0.74</v>
      </c>
      <c r="K40" t="n">
        <v>2.12</v>
      </c>
      <c r="L40" t="n">
        <v>2</v>
      </c>
      <c r="M40" t="n">
        <v>1.22</v>
      </c>
      <c r="N40" t="n">
        <v>2.16</v>
      </c>
      <c r="O40" t="n">
        <v>2.39</v>
      </c>
      <c r="P40" t="n">
        <v>2.17</v>
      </c>
      <c r="Q40" t="n">
        <v>2.39</v>
      </c>
      <c r="R40" t="n">
        <v>2.22</v>
      </c>
      <c r="S40" t="n">
        <v>1.63</v>
      </c>
      <c r="T40" t="n">
        <v>0.79</v>
      </c>
      <c r="U40" t="n">
        <v>0.37</v>
      </c>
      <c r="V40" t="n">
        <v>0.17</v>
      </c>
      <c r="W40" t="n">
        <v>0.09</v>
      </c>
    </row>
    <row r="41">
      <c r="A41" s="5" t="inlineStr">
        <is>
          <t>Ergebnis je Aktie (unverwässert)</t>
        </is>
      </c>
      <c r="B41" s="5" t="inlineStr">
        <is>
          <t>Basic Earnings per share</t>
        </is>
      </c>
      <c r="C41" t="n">
        <v>1.76</v>
      </c>
      <c r="D41" t="n">
        <v>1.25</v>
      </c>
      <c r="E41" t="n">
        <v>0.91</v>
      </c>
      <c r="F41" t="n">
        <v>0.42</v>
      </c>
      <c r="G41" t="n">
        <v>0.25</v>
      </c>
      <c r="H41" t="n">
        <v>0.43</v>
      </c>
      <c r="I41" t="n">
        <v>0.036</v>
      </c>
      <c r="J41" t="n">
        <v>0.47</v>
      </c>
      <c r="K41" t="n">
        <v>1.54</v>
      </c>
      <c r="L41" t="n">
        <v>1.35</v>
      </c>
      <c r="M41" t="n">
        <v>0.85</v>
      </c>
      <c r="N41" t="n">
        <v>1.52</v>
      </c>
      <c r="O41" t="n">
        <v>1.68</v>
      </c>
      <c r="P41" t="n">
        <v>1.64</v>
      </c>
      <c r="Q41" t="n">
        <v>1.78</v>
      </c>
      <c r="R41" t="n">
        <v>1.61</v>
      </c>
      <c r="S41" t="n">
        <v>1.13</v>
      </c>
      <c r="T41" t="n">
        <v>0.54</v>
      </c>
      <c r="U41" t="n">
        <v>0.26</v>
      </c>
      <c r="V41" t="n">
        <v>0.11</v>
      </c>
      <c r="W41" t="n">
        <v>0.062</v>
      </c>
    </row>
    <row r="42">
      <c r="A42" s="5" t="inlineStr">
        <is>
          <t>Ergebnis je Aktie (verwässert)</t>
        </is>
      </c>
      <c r="B42" s="5" t="inlineStr">
        <is>
          <t>Diluted Earnings per share</t>
        </is>
      </c>
      <c r="C42" t="n">
        <v>1.76</v>
      </c>
      <c r="D42" t="n">
        <v>1.25</v>
      </c>
      <c r="E42" t="n">
        <v>0.91</v>
      </c>
      <c r="F42" t="n">
        <v>0.42</v>
      </c>
      <c r="G42" t="n">
        <v>0.25</v>
      </c>
      <c r="H42" t="n">
        <v>0.43</v>
      </c>
      <c r="I42" t="n">
        <v>0.036</v>
      </c>
      <c r="J42" t="n">
        <v>0.47</v>
      </c>
      <c r="K42" t="n">
        <v>1.54</v>
      </c>
      <c r="L42" t="n">
        <v>1.34</v>
      </c>
      <c r="M42" t="n">
        <v>0.85</v>
      </c>
      <c r="N42" t="n">
        <v>1.52</v>
      </c>
      <c r="O42" t="n">
        <v>1.68</v>
      </c>
      <c r="P42" t="n">
        <v>1.63</v>
      </c>
      <c r="Q42" t="n">
        <v>1.77</v>
      </c>
      <c r="R42" t="n">
        <v>1.57</v>
      </c>
      <c r="S42" t="n">
        <v>1.09</v>
      </c>
      <c r="T42" t="n">
        <v>0.53</v>
      </c>
      <c r="U42" t="n">
        <v>0.26</v>
      </c>
      <c r="V42" t="n">
        <v>0.11</v>
      </c>
      <c r="W42" t="n">
        <v>0.062</v>
      </c>
    </row>
    <row r="43">
      <c r="A43" s="5" t="inlineStr">
        <is>
          <t>Dividende je Aktie</t>
        </is>
      </c>
      <c r="B43" s="5" t="inlineStr">
        <is>
          <t>Dividend per share</t>
        </is>
      </c>
      <c r="C43" t="inlineStr">
        <is>
          <t>-</t>
        </is>
      </c>
      <c r="D43" t="n">
        <v>0.35</v>
      </c>
      <c r="E43" t="n">
        <v>1.25</v>
      </c>
      <c r="F43" t="n">
        <v>0.075</v>
      </c>
      <c r="G43" t="n">
        <v>0.05</v>
      </c>
      <c r="H43" t="n">
        <v>0.05</v>
      </c>
      <c r="I43" t="n">
        <v>0.05</v>
      </c>
      <c r="J43" t="n">
        <v>0.05</v>
      </c>
      <c r="K43" t="n">
        <v>0.2</v>
      </c>
      <c r="L43" t="n">
        <v>0.18</v>
      </c>
      <c r="M43" t="n">
        <v>0.18</v>
      </c>
      <c r="N43" t="n">
        <v>0.28</v>
      </c>
      <c r="O43" t="n">
        <v>0.28</v>
      </c>
      <c r="P43" t="n">
        <v>0.25</v>
      </c>
      <c r="Q43" t="n">
        <v>0.2</v>
      </c>
      <c r="R43" t="n">
        <v>0.1</v>
      </c>
      <c r="S43" t="n">
        <v>0.07000000000000001</v>
      </c>
      <c r="T43" t="n">
        <v>0.055</v>
      </c>
      <c r="U43" t="n">
        <v>0.03</v>
      </c>
      <c r="V43" t="n">
        <v>0.01</v>
      </c>
      <c r="W43" t="inlineStr">
        <is>
          <t>-</t>
        </is>
      </c>
    </row>
    <row r="44">
      <c r="A44" s="5" t="inlineStr">
        <is>
          <t>Dividendenausschüttung in Mio</t>
        </is>
      </c>
      <c r="B44" s="5" t="inlineStr">
        <is>
          <t>Dividend Payment in M</t>
        </is>
      </c>
      <c r="C44" t="inlineStr">
        <is>
          <t>-</t>
        </is>
      </c>
      <c r="D44" t="n">
        <v>52.3</v>
      </c>
      <c r="E44" t="n">
        <v>186.8</v>
      </c>
      <c r="F44" t="n">
        <v>11.2</v>
      </c>
      <c r="G44" t="n">
        <v>7.5</v>
      </c>
      <c r="H44" t="n">
        <v>7.5</v>
      </c>
      <c r="I44" t="n">
        <v>7.5</v>
      </c>
      <c r="J44" t="n">
        <v>7.47</v>
      </c>
      <c r="K44" t="n">
        <v>29.9</v>
      </c>
      <c r="L44" t="n">
        <v>27</v>
      </c>
      <c r="M44" t="n">
        <v>27.1</v>
      </c>
      <c r="N44" t="n">
        <v>41.5</v>
      </c>
      <c r="O44" t="n">
        <v>43.7</v>
      </c>
      <c r="P44" t="n">
        <v>40.3</v>
      </c>
      <c r="Q44" t="n">
        <v>31.9</v>
      </c>
      <c r="R44" t="n">
        <v>16.1</v>
      </c>
      <c r="S44" t="n">
        <v>11.2</v>
      </c>
      <c r="T44" t="n">
        <v>8.699999999999999</v>
      </c>
      <c r="U44" t="n">
        <v>4.6</v>
      </c>
      <c r="V44" t="n">
        <v>1.5</v>
      </c>
      <c r="W44" t="inlineStr">
        <is>
          <t>-</t>
        </is>
      </c>
    </row>
    <row r="45">
      <c r="A45" s="5" t="inlineStr">
        <is>
          <t>Umsatz je Aktie</t>
        </is>
      </c>
      <c r="B45" s="5" t="inlineStr">
        <is>
          <t>Revenue per share</t>
        </is>
      </c>
      <c r="C45" t="n">
        <v>36.48</v>
      </c>
      <c r="D45" t="n">
        <v>30.82</v>
      </c>
      <c r="E45" t="n">
        <v>27.42</v>
      </c>
      <c r="F45" t="n">
        <v>24.05</v>
      </c>
      <c r="G45" t="n">
        <v>22.46</v>
      </c>
      <c r="H45" t="n">
        <v>19.71</v>
      </c>
      <c r="I45" t="n">
        <v>19.79</v>
      </c>
      <c r="J45" t="n">
        <v>21.69</v>
      </c>
      <c r="K45" t="n">
        <v>19.93</v>
      </c>
      <c r="L45" t="n">
        <v>17.92</v>
      </c>
      <c r="M45" t="n">
        <v>16.3</v>
      </c>
      <c r="N45" t="n">
        <v>16.72</v>
      </c>
      <c r="O45" t="n">
        <v>14.83</v>
      </c>
      <c r="P45" t="n">
        <v>13.77</v>
      </c>
      <c r="Q45" t="n">
        <v>10.52</v>
      </c>
      <c r="R45" t="n">
        <v>9.16</v>
      </c>
      <c r="S45" t="n">
        <v>7.86</v>
      </c>
      <c r="T45" t="n">
        <v>5.76</v>
      </c>
      <c r="U45" t="n">
        <v>3.88</v>
      </c>
      <c r="V45" t="n">
        <v>3</v>
      </c>
      <c r="W45" t="n">
        <v>2.42</v>
      </c>
    </row>
    <row r="46">
      <c r="A46" s="5" t="inlineStr">
        <is>
          <t>Buchwert je Aktie</t>
        </is>
      </c>
      <c r="B46" s="5" t="inlineStr">
        <is>
          <t>Book value per share</t>
        </is>
      </c>
      <c r="C46" t="n">
        <v>12.42</v>
      </c>
      <c r="D46" t="n">
        <v>11.29</v>
      </c>
      <c r="E46" t="n">
        <v>10.78</v>
      </c>
      <c r="F46" t="n">
        <v>11.32</v>
      </c>
      <c r="G46" t="n">
        <v>10.68</v>
      </c>
      <c r="H46" t="n">
        <v>10.58</v>
      </c>
      <c r="I46" t="n">
        <v>9.82</v>
      </c>
      <c r="J46" t="n">
        <v>10.53</v>
      </c>
      <c r="K46" t="n">
        <v>10.63</v>
      </c>
      <c r="L46" t="n">
        <v>9.18</v>
      </c>
      <c r="M46" t="n">
        <v>8.210000000000001</v>
      </c>
      <c r="N46" t="n">
        <v>7.78</v>
      </c>
      <c r="O46" t="n">
        <v>7.17</v>
      </c>
      <c r="P46" t="n">
        <v>6.05</v>
      </c>
      <c r="Q46" t="n">
        <v>5.15</v>
      </c>
      <c r="R46" t="n">
        <v>3.21</v>
      </c>
      <c r="S46" t="n">
        <v>2.36</v>
      </c>
      <c r="T46" t="n">
        <v>1.6</v>
      </c>
      <c r="U46" t="n">
        <v>1.15</v>
      </c>
      <c r="V46" t="n">
        <v>0.85</v>
      </c>
      <c r="W46" t="n">
        <v>0.73</v>
      </c>
    </row>
    <row r="47">
      <c r="A47" s="5" t="inlineStr">
        <is>
          <t>Cashflow je Aktie</t>
        </is>
      </c>
      <c r="B47" s="5" t="inlineStr">
        <is>
          <t>Cashflow per share</t>
        </is>
      </c>
      <c r="C47" t="n">
        <v>3.64</v>
      </c>
      <c r="D47" t="n">
        <v>1.84</v>
      </c>
      <c r="E47" t="n">
        <v>1.51</v>
      </c>
      <c r="F47" t="n">
        <v>0.87</v>
      </c>
      <c r="G47" t="n">
        <v>-0.25</v>
      </c>
      <c r="H47" t="n">
        <v>0.84</v>
      </c>
      <c r="I47" t="n">
        <v>0.72</v>
      </c>
      <c r="J47" t="n">
        <v>1.04</v>
      </c>
      <c r="K47" t="n">
        <v>0.84</v>
      </c>
      <c r="L47" t="n">
        <v>1.12</v>
      </c>
      <c r="M47" t="n">
        <v>2.06</v>
      </c>
      <c r="N47" t="n">
        <v>1.45</v>
      </c>
      <c r="O47" t="n">
        <v>1.89</v>
      </c>
      <c r="P47" t="n">
        <v>0.89</v>
      </c>
      <c r="Q47" t="n">
        <v>1.19</v>
      </c>
      <c r="R47" t="n">
        <v>1.71</v>
      </c>
      <c r="S47" t="n">
        <v>1.02</v>
      </c>
      <c r="T47" t="n">
        <v>0.75</v>
      </c>
      <c r="U47" t="n">
        <v>0.28</v>
      </c>
      <c r="V47" t="n">
        <v>0.11</v>
      </c>
      <c r="W47" t="n">
        <v>0.08</v>
      </c>
    </row>
    <row r="48">
      <c r="A48" s="5" t="inlineStr">
        <is>
          <t>Bilanzsumme je Aktie</t>
        </is>
      </c>
      <c r="B48" s="5" t="inlineStr">
        <is>
          <t>Total assets per share</t>
        </is>
      </c>
      <c r="C48" t="n">
        <v>29.03</v>
      </c>
      <c r="D48" t="n">
        <v>21.27</v>
      </c>
      <c r="E48" t="n">
        <v>18.92</v>
      </c>
      <c r="F48" t="n">
        <v>18.33</v>
      </c>
      <c r="G48" t="n">
        <v>17.37</v>
      </c>
      <c r="H48" t="n">
        <v>16.91</v>
      </c>
      <c r="I48" t="n">
        <v>15.31</v>
      </c>
      <c r="J48" t="n">
        <v>16.78</v>
      </c>
      <c r="K48" t="n">
        <v>17.1</v>
      </c>
      <c r="L48" t="n">
        <v>15.67</v>
      </c>
      <c r="M48" t="n">
        <v>13.34</v>
      </c>
      <c r="N48" t="n">
        <v>12.57</v>
      </c>
      <c r="O48" t="n">
        <v>11.64</v>
      </c>
      <c r="P48" t="n">
        <v>9.970000000000001</v>
      </c>
      <c r="Q48" t="n">
        <v>7.82</v>
      </c>
      <c r="R48" t="n">
        <v>5.57</v>
      </c>
      <c r="S48" t="n">
        <v>4.32</v>
      </c>
      <c r="T48" t="n">
        <v>3.33</v>
      </c>
      <c r="U48" t="n">
        <v>2.57</v>
      </c>
      <c r="V48" t="n">
        <v>2.02</v>
      </c>
      <c r="W48" t="inlineStr">
        <is>
          <t>-</t>
        </is>
      </c>
    </row>
    <row r="49">
      <c r="A49" s="5" t="inlineStr">
        <is>
          <t>Personal am Ende des Jahres</t>
        </is>
      </c>
      <c r="B49" s="5" t="inlineStr">
        <is>
          <t>Staff at the end of year</t>
        </is>
      </c>
      <c r="C49" t="n">
        <v>14332</v>
      </c>
      <c r="D49" t="n">
        <v>12894</v>
      </c>
      <c r="E49" t="n">
        <v>11787</v>
      </c>
      <c r="F49" t="n">
        <v>11495</v>
      </c>
      <c r="G49" t="n">
        <v>11351</v>
      </c>
      <c r="H49" t="n">
        <v>10830</v>
      </c>
      <c r="I49" t="n">
        <v>10750</v>
      </c>
      <c r="J49" t="n">
        <v>10935</v>
      </c>
      <c r="K49" t="n">
        <v>10043</v>
      </c>
      <c r="L49" t="n">
        <v>9313</v>
      </c>
      <c r="M49" t="n">
        <v>9747</v>
      </c>
      <c r="N49" t="n">
        <v>9503</v>
      </c>
      <c r="O49" t="n">
        <v>8338</v>
      </c>
      <c r="P49" t="n">
        <v>6831</v>
      </c>
      <c r="Q49" t="n">
        <v>4425</v>
      </c>
      <c r="R49" t="n">
        <v>3475</v>
      </c>
      <c r="S49" t="n">
        <v>2826</v>
      </c>
      <c r="T49" t="n">
        <v>2387</v>
      </c>
      <c r="U49" t="n">
        <v>2012</v>
      </c>
      <c r="V49" t="n">
        <v>1522</v>
      </c>
      <c r="W49" t="n">
        <v>1424</v>
      </c>
    </row>
    <row r="50">
      <c r="A50" s="5" t="inlineStr">
        <is>
          <t>Personalaufwand in Mio. EUR</t>
        </is>
      </c>
      <c r="B50" s="5" t="inlineStr">
        <is>
          <t>Personnel expenses in M</t>
        </is>
      </c>
      <c r="C50" t="n">
        <v>633.7</v>
      </c>
      <c r="D50" t="n">
        <v>553.8</v>
      </c>
      <c r="E50" t="n">
        <v>549.1</v>
      </c>
      <c r="F50" t="n">
        <v>493.1</v>
      </c>
      <c r="G50" t="n">
        <v>483.8</v>
      </c>
      <c r="H50" t="n">
        <v>425.3</v>
      </c>
      <c r="I50" t="n">
        <v>425.3</v>
      </c>
      <c r="J50" t="n">
        <v>476</v>
      </c>
      <c r="K50" t="n">
        <v>393.8</v>
      </c>
      <c r="L50" t="n">
        <v>354.1</v>
      </c>
      <c r="M50" t="n">
        <v>320.6</v>
      </c>
      <c r="N50" t="n">
        <v>306.4</v>
      </c>
      <c r="O50" t="n">
        <v>278</v>
      </c>
      <c r="P50" t="n">
        <v>267.5</v>
      </c>
      <c r="Q50" t="n">
        <v>199.4</v>
      </c>
      <c r="R50" t="n">
        <v>157.5</v>
      </c>
      <c r="S50" t="n">
        <v>126.6</v>
      </c>
      <c r="T50" t="n">
        <v>103</v>
      </c>
      <c r="U50" t="n">
        <v>81.09999999999999</v>
      </c>
      <c r="V50" t="n">
        <v>64.40000000000001</v>
      </c>
      <c r="W50" t="n">
        <v>51.5</v>
      </c>
    </row>
    <row r="51">
      <c r="A51" s="5" t="inlineStr">
        <is>
          <t>Aufwand je Mitarbeiter in EUR</t>
        </is>
      </c>
      <c r="B51" s="5" t="inlineStr">
        <is>
          <t>Effort per employee</t>
        </is>
      </c>
      <c r="C51" t="n">
        <v>44216</v>
      </c>
      <c r="D51" t="n">
        <v>42950</v>
      </c>
      <c r="E51" t="n">
        <v>46585</v>
      </c>
      <c r="F51" t="n">
        <v>42897</v>
      </c>
      <c r="G51" t="n">
        <v>42622</v>
      </c>
      <c r="H51" t="n">
        <v>39271</v>
      </c>
      <c r="I51" t="n">
        <v>39563</v>
      </c>
      <c r="J51" t="n">
        <v>43530</v>
      </c>
      <c r="K51" t="n">
        <v>39211</v>
      </c>
      <c r="L51" t="n">
        <v>38022</v>
      </c>
      <c r="M51" t="n">
        <v>32892</v>
      </c>
      <c r="N51" t="n">
        <v>32242</v>
      </c>
      <c r="O51" t="n">
        <v>33341</v>
      </c>
      <c r="P51" t="n">
        <v>39160</v>
      </c>
      <c r="Q51" t="n">
        <v>45062</v>
      </c>
      <c r="R51" t="n">
        <v>45324</v>
      </c>
      <c r="S51" t="n">
        <v>44798</v>
      </c>
      <c r="T51" t="n">
        <v>43150</v>
      </c>
      <c r="U51" t="n">
        <v>40308</v>
      </c>
      <c r="V51" t="n">
        <v>42313</v>
      </c>
      <c r="W51" t="inlineStr">
        <is>
          <t>-</t>
        </is>
      </c>
    </row>
    <row r="52">
      <c r="A52" s="5" t="inlineStr">
        <is>
          <t>Umsatz je Mitarbeiter in EUR</t>
        </is>
      </c>
      <c r="B52" s="5" t="inlineStr">
        <is>
          <t>Turnover per employee</t>
        </is>
      </c>
      <c r="C52" t="n">
        <v>383910</v>
      </c>
      <c r="D52" t="n">
        <v>360501</v>
      </c>
      <c r="E52" t="n">
        <v>350887</v>
      </c>
      <c r="F52" t="n">
        <v>315502</v>
      </c>
      <c r="G52" t="n">
        <v>298423</v>
      </c>
      <c r="H52" t="n">
        <v>274423</v>
      </c>
      <c r="I52" t="n">
        <v>277702</v>
      </c>
      <c r="J52" t="n">
        <v>299104</v>
      </c>
      <c r="K52" t="n">
        <v>299611</v>
      </c>
      <c r="L52" t="n">
        <v>290605</v>
      </c>
      <c r="M52" t="n">
        <v>252457</v>
      </c>
      <c r="N52" t="n">
        <v>265621</v>
      </c>
      <c r="O52" t="n">
        <v>284660</v>
      </c>
      <c r="P52" t="n">
        <v>346830</v>
      </c>
      <c r="Q52" t="n">
        <v>401694</v>
      </c>
      <c r="R52" t="n">
        <v>440374</v>
      </c>
      <c r="S52" t="n">
        <v>450813</v>
      </c>
      <c r="T52" t="n">
        <v>381147</v>
      </c>
      <c r="U52" t="n">
        <v>297266</v>
      </c>
      <c r="V52" t="n">
        <v>303810</v>
      </c>
      <c r="W52" t="n">
        <v>261727</v>
      </c>
    </row>
    <row r="53">
      <c r="A53" s="5" t="inlineStr">
        <is>
          <t>Bruttoergebnis je Mitarbeiter in EUR</t>
        </is>
      </c>
      <c r="B53" s="5" t="inlineStr">
        <is>
          <t>Gross Profit per employee</t>
        </is>
      </c>
      <c r="C53" t="n">
        <v>187441</v>
      </c>
      <c r="D53" t="n">
        <v>174453</v>
      </c>
      <c r="E53" t="n">
        <v>165801</v>
      </c>
      <c r="F53" t="n">
        <v>144097</v>
      </c>
      <c r="G53" t="n">
        <v>135688</v>
      </c>
      <c r="H53" t="n">
        <v>127922</v>
      </c>
      <c r="I53" t="n">
        <v>129070</v>
      </c>
      <c r="J53" t="n">
        <v>144399</v>
      </c>
      <c r="K53" t="n">
        <v>148701</v>
      </c>
      <c r="L53" t="n">
        <v>144400</v>
      </c>
      <c r="M53" t="n">
        <v>129517</v>
      </c>
      <c r="N53" t="n">
        <v>137493</v>
      </c>
      <c r="O53" t="n">
        <v>148921</v>
      </c>
      <c r="P53" t="n">
        <v>175567</v>
      </c>
      <c r="Q53" t="n">
        <v>210124</v>
      </c>
      <c r="R53" t="n">
        <v>228489</v>
      </c>
      <c r="S53" t="n">
        <v>219391</v>
      </c>
      <c r="T53" t="n">
        <v>166276</v>
      </c>
      <c r="U53" t="n">
        <v>124553</v>
      </c>
      <c r="V53" t="n">
        <v>115900</v>
      </c>
      <c r="W53" t="n">
        <v>99508</v>
      </c>
    </row>
    <row r="54">
      <c r="A54" s="5" t="inlineStr">
        <is>
          <t>Gewinn je Mitarbeiter in EUR</t>
        </is>
      </c>
      <c r="B54" s="5" t="inlineStr">
        <is>
          <t>Earnings per employee</t>
        </is>
      </c>
      <c r="C54" t="n">
        <v>18309</v>
      </c>
      <c r="D54" t="n">
        <v>14534</v>
      </c>
      <c r="E54" t="n">
        <v>11521</v>
      </c>
      <c r="F54" t="n">
        <v>5428</v>
      </c>
      <c r="G54" t="n">
        <v>3268</v>
      </c>
      <c r="H54" t="n">
        <v>5919</v>
      </c>
      <c r="I54" t="n">
        <v>493.02</v>
      </c>
      <c r="J54" t="n">
        <v>6420</v>
      </c>
      <c r="K54" t="n">
        <v>22911</v>
      </c>
      <c r="L54" t="n">
        <v>21690</v>
      </c>
      <c r="M54" t="n">
        <v>13153</v>
      </c>
      <c r="N54" t="n">
        <v>24498</v>
      </c>
      <c r="O54" t="n">
        <v>32262</v>
      </c>
      <c r="P54" t="n">
        <v>38530</v>
      </c>
      <c r="Q54" t="n">
        <v>64588</v>
      </c>
      <c r="R54" t="n">
        <v>74043</v>
      </c>
      <c r="S54" t="n">
        <v>63447</v>
      </c>
      <c r="T54" t="n">
        <v>35568</v>
      </c>
      <c r="U54" t="n">
        <v>19732</v>
      </c>
      <c r="V54" t="n">
        <v>11564</v>
      </c>
      <c r="W54" t="n">
        <v>6671</v>
      </c>
    </row>
    <row r="55">
      <c r="A55" s="5" t="inlineStr">
        <is>
          <t>KGV (Kurs/Gewinn)</t>
        </is>
      </c>
      <c r="B55" s="5" t="inlineStr">
        <is>
          <t>PE (price/earnings)</t>
        </is>
      </c>
      <c r="C55" t="n">
        <v>38.8</v>
      </c>
      <c r="D55" t="n">
        <v>34.1</v>
      </c>
      <c r="E55" t="n">
        <v>39.9</v>
      </c>
      <c r="F55" t="n">
        <v>59.9</v>
      </c>
      <c r="G55" t="n">
        <v>80.09999999999999</v>
      </c>
      <c r="H55" t="n">
        <v>40.2</v>
      </c>
      <c r="I55" t="n">
        <v>652.8</v>
      </c>
      <c r="J55" t="n">
        <v>47.9</v>
      </c>
      <c r="K55" t="n">
        <v>14.6</v>
      </c>
      <c r="L55" t="n">
        <v>18.4</v>
      </c>
      <c r="M55" t="n">
        <v>27.5</v>
      </c>
      <c r="N55" t="n">
        <v>9.300000000000001</v>
      </c>
      <c r="O55" t="n">
        <v>16.3</v>
      </c>
      <c r="P55" t="n">
        <v>18</v>
      </c>
      <c r="Q55" t="n">
        <v>13.9</v>
      </c>
      <c r="R55" t="n">
        <v>12.6</v>
      </c>
      <c r="S55" t="n">
        <v>12.4</v>
      </c>
      <c r="T55" t="n">
        <v>12</v>
      </c>
      <c r="U55" t="n">
        <v>13.2</v>
      </c>
      <c r="V55" t="n">
        <v>11.1</v>
      </c>
      <c r="W55" t="n">
        <v>27.1</v>
      </c>
    </row>
    <row r="56">
      <c r="A56" s="5" t="inlineStr">
        <is>
          <t>KUV (Kurs/Umsatz)</t>
        </is>
      </c>
      <c r="B56" s="5" t="inlineStr">
        <is>
          <t>PS (price/sales)</t>
        </is>
      </c>
      <c r="C56" t="n">
        <v>1.87</v>
      </c>
      <c r="D56" t="n">
        <v>1.39</v>
      </c>
      <c r="E56" t="n">
        <v>1.32</v>
      </c>
      <c r="F56" t="n">
        <v>1.04</v>
      </c>
      <c r="G56" t="n">
        <v>0.88</v>
      </c>
      <c r="H56" t="n">
        <v>0.88</v>
      </c>
      <c r="I56" t="n">
        <v>1.19</v>
      </c>
      <c r="J56" t="n">
        <v>1.04</v>
      </c>
      <c r="K56" t="n">
        <v>1.13</v>
      </c>
      <c r="L56" t="n">
        <v>1.38</v>
      </c>
      <c r="M56" t="n">
        <v>1.43</v>
      </c>
      <c r="N56" t="n">
        <v>0.84</v>
      </c>
      <c r="O56" t="n">
        <v>1.84</v>
      </c>
      <c r="P56" t="n">
        <v>2.15</v>
      </c>
      <c r="Q56" t="n">
        <v>2.34</v>
      </c>
      <c r="R56" t="n">
        <v>2.21</v>
      </c>
      <c r="S56" t="n">
        <v>1.78</v>
      </c>
      <c r="T56" t="n">
        <v>1.13</v>
      </c>
      <c r="U56" t="n">
        <v>0.88</v>
      </c>
      <c r="V56" t="n">
        <v>0.42</v>
      </c>
      <c r="W56" t="n">
        <v>0.6899999999999999</v>
      </c>
    </row>
    <row r="57">
      <c r="A57" s="5" t="inlineStr">
        <is>
          <t>KBV (Kurs/Buchwert)</t>
        </is>
      </c>
      <c r="B57" s="5" t="inlineStr">
        <is>
          <t>PB (price/book value)</t>
        </is>
      </c>
      <c r="C57" t="n">
        <v>5.5</v>
      </c>
      <c r="D57" t="n">
        <v>3.78</v>
      </c>
      <c r="E57" t="n">
        <v>3.37</v>
      </c>
      <c r="F57" t="n">
        <v>2.21</v>
      </c>
      <c r="G57" t="n">
        <v>1.86</v>
      </c>
      <c r="H57" t="n">
        <v>1.63</v>
      </c>
      <c r="I57" t="n">
        <v>2.39</v>
      </c>
      <c r="J57" t="n">
        <v>2.13</v>
      </c>
      <c r="K57" t="n">
        <v>2.12</v>
      </c>
      <c r="L57" t="n">
        <v>2.7</v>
      </c>
      <c r="M57" t="n">
        <v>2.84</v>
      </c>
      <c r="N57" t="n">
        <v>1.8</v>
      </c>
      <c r="O57" t="n">
        <v>3.81</v>
      </c>
      <c r="P57" t="n">
        <v>4.88</v>
      </c>
      <c r="Q57" t="n">
        <v>4.78</v>
      </c>
      <c r="R57" t="n">
        <v>6.31</v>
      </c>
      <c r="S57" t="n">
        <v>5.92</v>
      </c>
      <c r="T57" t="n">
        <v>4.07</v>
      </c>
      <c r="U57" t="n">
        <v>2.97</v>
      </c>
      <c r="V57" t="n">
        <v>1.49</v>
      </c>
      <c r="W57" t="n">
        <v>2.31</v>
      </c>
    </row>
    <row r="58">
      <c r="A58" s="5" t="inlineStr">
        <is>
          <t>KCV (Kurs/Cashflow)</t>
        </is>
      </c>
      <c r="B58" s="5" t="inlineStr">
        <is>
          <t>PC (price/cashflow)</t>
        </is>
      </c>
      <c r="C58" t="n">
        <v>18.78</v>
      </c>
      <c r="D58" t="n">
        <v>23.16</v>
      </c>
      <c r="E58" t="n">
        <v>24.1</v>
      </c>
      <c r="F58" t="n">
        <v>28.72</v>
      </c>
      <c r="G58" t="n">
        <v>-80.76000000000001</v>
      </c>
      <c r="H58" t="n">
        <v>20.59</v>
      </c>
      <c r="I58" t="n">
        <v>32.43</v>
      </c>
      <c r="J58" t="n">
        <v>21.64</v>
      </c>
      <c r="K58" t="n">
        <v>26.79</v>
      </c>
      <c r="L58" t="n">
        <v>22.11</v>
      </c>
      <c r="M58" t="n">
        <v>11.35</v>
      </c>
      <c r="N58" t="n">
        <v>9.67</v>
      </c>
      <c r="O58" t="n">
        <v>14.44</v>
      </c>
      <c r="P58" t="n">
        <v>33.15</v>
      </c>
      <c r="Q58" t="n">
        <v>20.66</v>
      </c>
      <c r="R58" t="n">
        <v>11.83</v>
      </c>
      <c r="S58" t="n">
        <v>13.75</v>
      </c>
      <c r="T58" t="n">
        <v>8.630000000000001</v>
      </c>
      <c r="U58" t="n">
        <v>12</v>
      </c>
      <c r="V58" t="n">
        <v>12</v>
      </c>
      <c r="W58" t="n">
        <v>20.21</v>
      </c>
    </row>
    <row r="59">
      <c r="A59" s="5" t="inlineStr">
        <is>
          <t>Dividendenrendite in %</t>
        </is>
      </c>
      <c r="B59" s="5" t="inlineStr">
        <is>
          <t>Dividend Yield in %</t>
        </is>
      </c>
      <c r="C59" t="inlineStr">
        <is>
          <t>-</t>
        </is>
      </c>
      <c r="D59" t="n">
        <v>0.82</v>
      </c>
      <c r="E59" t="n">
        <v>3.44</v>
      </c>
      <c r="F59" t="n">
        <v>0.3</v>
      </c>
      <c r="G59" t="n">
        <v>0.25</v>
      </c>
      <c r="H59" t="n">
        <v>0.29</v>
      </c>
      <c r="I59" t="n">
        <v>0.21</v>
      </c>
      <c r="J59" t="n">
        <v>0.22</v>
      </c>
      <c r="K59" t="n">
        <v>0.89</v>
      </c>
      <c r="L59" t="n">
        <v>0.73</v>
      </c>
      <c r="M59" t="n">
        <v>0.77</v>
      </c>
      <c r="N59" t="n">
        <v>1.96</v>
      </c>
      <c r="O59" t="n">
        <v>1.01</v>
      </c>
      <c r="P59" t="n">
        <v>0.85</v>
      </c>
      <c r="Q59" t="n">
        <v>0.8100000000000001</v>
      </c>
      <c r="R59" t="n">
        <v>0.49</v>
      </c>
      <c r="S59" t="n">
        <v>0.5</v>
      </c>
      <c r="T59" t="n">
        <v>0.85</v>
      </c>
      <c r="U59" t="n">
        <v>0.88</v>
      </c>
      <c r="V59" t="n">
        <v>0.79</v>
      </c>
      <c r="W59" t="inlineStr">
        <is>
          <t>-</t>
        </is>
      </c>
    </row>
    <row r="60">
      <c r="A60" s="5" t="inlineStr">
        <is>
          <t>Gewinnrendite in %</t>
        </is>
      </c>
      <c r="B60" s="5" t="inlineStr">
        <is>
          <t>Return on profit in %</t>
        </is>
      </c>
      <c r="C60" t="n">
        <v>2.6</v>
      </c>
      <c r="D60" t="n">
        <v>2.9</v>
      </c>
      <c r="E60" t="n">
        <v>2.5</v>
      </c>
      <c r="F60" t="n">
        <v>1.7</v>
      </c>
      <c r="G60" t="n">
        <v>1.2</v>
      </c>
      <c r="H60" t="n">
        <v>2.5</v>
      </c>
      <c r="I60" t="n">
        <v>0.2</v>
      </c>
      <c r="J60" t="n">
        <v>2.1</v>
      </c>
      <c r="K60" t="n">
        <v>6.8</v>
      </c>
      <c r="L60" t="n">
        <v>5.4</v>
      </c>
      <c r="M60" t="n">
        <v>3.6</v>
      </c>
      <c r="N60" t="n">
        <v>10.8</v>
      </c>
      <c r="O60" t="n">
        <v>6.2</v>
      </c>
      <c r="P60" t="n">
        <v>5.5</v>
      </c>
      <c r="Q60" t="n">
        <v>7.2</v>
      </c>
      <c r="R60" t="n">
        <v>7.9</v>
      </c>
      <c r="S60" t="n">
        <v>8</v>
      </c>
      <c r="T60" t="n">
        <v>8.4</v>
      </c>
      <c r="U60" t="n">
        <v>7.6</v>
      </c>
      <c r="V60" t="n">
        <v>9</v>
      </c>
      <c r="W60" t="n">
        <v>3.7</v>
      </c>
    </row>
    <row r="61">
      <c r="A61" s="5" t="inlineStr">
        <is>
          <t>Eigenkapitalrendite in %</t>
        </is>
      </c>
      <c r="B61" s="5" t="inlineStr">
        <is>
          <t>Return on Equity in %</t>
        </is>
      </c>
      <c r="C61" t="n">
        <v>14.01</v>
      </c>
      <c r="D61" t="n">
        <v>11</v>
      </c>
      <c r="E61" t="n">
        <v>8.35</v>
      </c>
      <c r="F61" t="n">
        <v>3.66</v>
      </c>
      <c r="G61" t="n">
        <v>2.3</v>
      </c>
      <c r="H61" t="n">
        <v>4.02</v>
      </c>
      <c r="I61" t="n">
        <v>0.36</v>
      </c>
      <c r="J61" t="n">
        <v>4.42</v>
      </c>
      <c r="K61" t="n">
        <v>14.34</v>
      </c>
      <c r="L61" t="n">
        <v>14.57</v>
      </c>
      <c r="M61" t="n">
        <v>10.34</v>
      </c>
      <c r="N61" t="n">
        <v>19.82</v>
      </c>
      <c r="O61" t="n">
        <v>23.46</v>
      </c>
      <c r="P61" t="n">
        <v>25.28</v>
      </c>
      <c r="Q61" t="n">
        <v>32.82</v>
      </c>
      <c r="R61" t="n">
        <v>48.02</v>
      </c>
      <c r="S61" t="n">
        <v>46.81</v>
      </c>
      <c r="T61" t="n">
        <v>33.66</v>
      </c>
      <c r="U61" t="n">
        <v>22.47</v>
      </c>
      <c r="V61" t="n">
        <v>13.4</v>
      </c>
      <c r="W61" t="n">
        <v>8.470000000000001</v>
      </c>
    </row>
    <row r="62">
      <c r="A62" s="5" t="inlineStr">
        <is>
          <t>Umsatzrendite in %</t>
        </is>
      </c>
      <c r="B62" s="5" t="inlineStr">
        <is>
          <t>Return on sales in %</t>
        </is>
      </c>
      <c r="C62" t="n">
        <v>4.77</v>
      </c>
      <c r="D62" t="n">
        <v>4.03</v>
      </c>
      <c r="E62" t="n">
        <v>3.28</v>
      </c>
      <c r="F62" t="n">
        <v>1.72</v>
      </c>
      <c r="G62" t="n">
        <v>1.1</v>
      </c>
      <c r="H62" t="n">
        <v>2.16</v>
      </c>
      <c r="I62" t="n">
        <v>0.18</v>
      </c>
      <c r="J62" t="n">
        <v>2.15</v>
      </c>
      <c r="K62" t="n">
        <v>7.65</v>
      </c>
      <c r="L62" t="n">
        <v>7.46</v>
      </c>
      <c r="M62" t="n">
        <v>5.21</v>
      </c>
      <c r="N62" t="n">
        <v>9.220000000000001</v>
      </c>
      <c r="O62" t="n">
        <v>11.33</v>
      </c>
      <c r="P62" t="n">
        <v>11.11</v>
      </c>
      <c r="Q62" t="n">
        <v>16.08</v>
      </c>
      <c r="R62" t="n">
        <v>16.81</v>
      </c>
      <c r="S62" t="n">
        <v>14.07</v>
      </c>
      <c r="T62" t="n">
        <v>9.33</v>
      </c>
      <c r="U62" t="n">
        <v>6.64</v>
      </c>
      <c r="V62" t="n">
        <v>3.81</v>
      </c>
      <c r="W62" t="n">
        <v>2.55</v>
      </c>
    </row>
    <row r="63">
      <c r="A63" s="5" t="inlineStr">
        <is>
          <t>Gesamtkapitalrendite in %</t>
        </is>
      </c>
      <c r="B63" s="5" t="inlineStr">
        <is>
          <t>Total Return on Investment in %</t>
        </is>
      </c>
      <c r="C63" t="n">
        <v>5.99</v>
      </c>
      <c r="D63" t="n">
        <v>5.84</v>
      </c>
      <c r="E63" t="n">
        <v>4.76</v>
      </c>
      <c r="F63" t="n">
        <v>2.26</v>
      </c>
      <c r="G63" t="n">
        <v>1.42</v>
      </c>
      <c r="H63" t="n">
        <v>2.51</v>
      </c>
      <c r="I63" t="n">
        <v>0.23</v>
      </c>
      <c r="J63" t="n">
        <v>2.77</v>
      </c>
      <c r="K63" t="n">
        <v>8.91</v>
      </c>
      <c r="L63" t="n">
        <v>8.539999999999999</v>
      </c>
      <c r="M63" t="n">
        <v>6.37</v>
      </c>
      <c r="N63" t="n">
        <v>12.26</v>
      </c>
      <c r="O63" t="n">
        <v>14.44</v>
      </c>
      <c r="P63" t="n">
        <v>15.35</v>
      </c>
      <c r="Q63" t="n">
        <v>21.64</v>
      </c>
      <c r="R63" t="n">
        <v>27.68</v>
      </c>
      <c r="S63" t="n">
        <v>25.61</v>
      </c>
      <c r="T63" t="n">
        <v>16.15</v>
      </c>
      <c r="U63" t="n">
        <v>10.04</v>
      </c>
      <c r="V63" t="n">
        <v>5.65</v>
      </c>
      <c r="W63" t="n">
        <v>3.56</v>
      </c>
    </row>
    <row r="64">
      <c r="A64" s="5" t="inlineStr">
        <is>
          <t>Return on Investment in %</t>
        </is>
      </c>
      <c r="B64" s="5" t="inlineStr">
        <is>
          <t>Return on Investment in %</t>
        </is>
      </c>
      <c r="C64" t="n">
        <v>5.99</v>
      </c>
      <c r="D64" t="n">
        <v>5.84</v>
      </c>
      <c r="E64" t="n">
        <v>4.76</v>
      </c>
      <c r="F64" t="n">
        <v>2.26</v>
      </c>
      <c r="G64" t="n">
        <v>1.42</v>
      </c>
      <c r="H64" t="n">
        <v>2.51</v>
      </c>
      <c r="I64" t="n">
        <v>0.23</v>
      </c>
      <c r="J64" t="n">
        <v>2.77</v>
      </c>
      <c r="K64" t="n">
        <v>8.91</v>
      </c>
      <c r="L64" t="n">
        <v>8.539999999999999</v>
      </c>
      <c r="M64" t="n">
        <v>6.37</v>
      </c>
      <c r="N64" t="n">
        <v>12.26</v>
      </c>
      <c r="O64" t="n">
        <v>14.44</v>
      </c>
      <c r="P64" t="n">
        <v>15.35</v>
      </c>
      <c r="Q64" t="n">
        <v>21.64</v>
      </c>
      <c r="R64" t="n">
        <v>27.68</v>
      </c>
      <c r="S64" t="n">
        <v>25.61</v>
      </c>
      <c r="T64" t="n">
        <v>16.15</v>
      </c>
      <c r="U64" t="n">
        <v>10.04</v>
      </c>
      <c r="V64" t="n">
        <v>5.65</v>
      </c>
      <c r="W64" t="n">
        <v>3.56</v>
      </c>
    </row>
    <row r="65">
      <c r="A65" s="5" t="inlineStr">
        <is>
          <t>Arbeitsintensität in %</t>
        </is>
      </c>
      <c r="B65" s="5" t="inlineStr">
        <is>
          <t>Work Intensity in %</t>
        </is>
      </c>
      <c r="C65" t="n">
        <v>56.67</v>
      </c>
      <c r="D65" t="n">
        <v>68.37</v>
      </c>
      <c r="E65" t="n">
        <v>66.05</v>
      </c>
      <c r="F65" t="n">
        <v>63.85</v>
      </c>
      <c r="G65" t="n">
        <v>64.3</v>
      </c>
      <c r="H65" t="n">
        <v>65.98</v>
      </c>
      <c r="I65" t="n">
        <v>65.59</v>
      </c>
      <c r="J65" t="n">
        <v>64.92</v>
      </c>
      <c r="K65" t="n">
        <v>66.41</v>
      </c>
      <c r="L65" t="n">
        <v>65.38</v>
      </c>
      <c r="M65" t="n">
        <v>67.48</v>
      </c>
      <c r="N65" t="n">
        <v>71.73</v>
      </c>
      <c r="O65" t="n">
        <v>74.90000000000001</v>
      </c>
      <c r="P65" t="n">
        <v>75.97</v>
      </c>
      <c r="Q65" t="n">
        <v>81.11</v>
      </c>
      <c r="R65" t="n">
        <v>81.79000000000001</v>
      </c>
      <c r="S65" t="n">
        <v>80.59999999999999</v>
      </c>
      <c r="T65" t="n">
        <v>80.91</v>
      </c>
      <c r="U65" t="n">
        <v>77.56999999999999</v>
      </c>
      <c r="V65" t="n">
        <v>79.45</v>
      </c>
      <c r="W65" t="n">
        <v>75.51000000000001</v>
      </c>
    </row>
    <row r="66">
      <c r="A66" s="5" t="inlineStr">
        <is>
          <t>Eigenkapitalquote in %</t>
        </is>
      </c>
      <c r="B66" s="5" t="inlineStr">
        <is>
          <t>Equity Ratio in %</t>
        </is>
      </c>
      <c r="C66" t="n">
        <v>42.79</v>
      </c>
      <c r="D66" t="n">
        <v>53.11</v>
      </c>
      <c r="E66" t="n">
        <v>56.96</v>
      </c>
      <c r="F66" t="n">
        <v>61.73</v>
      </c>
      <c r="G66" t="n">
        <v>61.49</v>
      </c>
      <c r="H66" t="n">
        <v>62.56</v>
      </c>
      <c r="I66" t="n">
        <v>64.18000000000001</v>
      </c>
      <c r="J66" t="n">
        <v>62.78</v>
      </c>
      <c r="K66" t="n">
        <v>62.15</v>
      </c>
      <c r="L66" t="n">
        <v>58.57</v>
      </c>
      <c r="M66" t="n">
        <v>61.55</v>
      </c>
      <c r="N66" t="n">
        <v>61.87</v>
      </c>
      <c r="O66" t="n">
        <v>61.56</v>
      </c>
      <c r="P66" t="n">
        <v>60.72</v>
      </c>
      <c r="Q66" t="n">
        <v>65.93000000000001</v>
      </c>
      <c r="R66" t="n">
        <v>57.64</v>
      </c>
      <c r="S66" t="n">
        <v>54.71</v>
      </c>
      <c r="T66" t="n">
        <v>47.97</v>
      </c>
      <c r="U66" t="n">
        <v>44.69</v>
      </c>
      <c r="V66" t="n">
        <v>42.15</v>
      </c>
      <c r="W66" t="n">
        <v>42.09</v>
      </c>
    </row>
    <row r="67">
      <c r="A67" s="5" t="inlineStr">
        <is>
          <t>Fremdkapitalquote in %</t>
        </is>
      </c>
      <c r="B67" s="5" t="inlineStr">
        <is>
          <t>Debt Ratio in %</t>
        </is>
      </c>
      <c r="C67" t="n">
        <v>57.21</v>
      </c>
      <c r="D67" t="n">
        <v>46.89</v>
      </c>
      <c r="E67" t="n">
        <v>43.04</v>
      </c>
      <c r="F67" t="n">
        <v>38.27</v>
      </c>
      <c r="G67" t="n">
        <v>38.51</v>
      </c>
      <c r="H67" t="n">
        <v>37.44</v>
      </c>
      <c r="I67" t="n">
        <v>35.82</v>
      </c>
      <c r="J67" t="n">
        <v>37.22</v>
      </c>
      <c r="K67" t="n">
        <v>37.85</v>
      </c>
      <c r="L67" t="n">
        <v>41.43</v>
      </c>
      <c r="M67" t="n">
        <v>38.45</v>
      </c>
      <c r="N67" t="n">
        <v>38.13</v>
      </c>
      <c r="O67" t="n">
        <v>38.44</v>
      </c>
      <c r="P67" t="n">
        <v>39.28</v>
      </c>
      <c r="Q67" t="n">
        <v>34.07</v>
      </c>
      <c r="R67" t="n">
        <v>42.36</v>
      </c>
      <c r="S67" t="n">
        <v>45.29</v>
      </c>
      <c r="T67" t="n">
        <v>52.03</v>
      </c>
      <c r="U67" t="n">
        <v>55.31</v>
      </c>
      <c r="V67" t="n">
        <v>57.85</v>
      </c>
      <c r="W67" t="n">
        <v>57.91</v>
      </c>
    </row>
    <row r="68">
      <c r="A68" s="5" t="inlineStr">
        <is>
          <t>Verschuldungsgrad in %</t>
        </is>
      </c>
      <c r="B68" s="5" t="inlineStr">
        <is>
          <t>Finance Gearing in %</t>
        </is>
      </c>
      <c r="C68" t="n">
        <v>133.68</v>
      </c>
      <c r="D68" t="n">
        <v>88.29000000000001</v>
      </c>
      <c r="E68" t="n">
        <v>75.56</v>
      </c>
      <c r="F68" t="n">
        <v>62</v>
      </c>
      <c r="G68" t="n">
        <v>62.62</v>
      </c>
      <c r="H68" t="n">
        <v>59.85</v>
      </c>
      <c r="I68" t="n">
        <v>55.81</v>
      </c>
      <c r="J68" t="n">
        <v>59.29</v>
      </c>
      <c r="K68" t="n">
        <v>60.91</v>
      </c>
      <c r="L68" t="n">
        <v>70.73</v>
      </c>
      <c r="M68" t="n">
        <v>62.47</v>
      </c>
      <c r="N68" t="n">
        <v>61.63</v>
      </c>
      <c r="O68" t="n">
        <v>62.45</v>
      </c>
      <c r="P68" t="n">
        <v>64.68000000000001</v>
      </c>
      <c r="Q68" t="n">
        <v>51.68</v>
      </c>
      <c r="R68" t="n">
        <v>73.5</v>
      </c>
      <c r="S68" t="n">
        <v>82.79000000000001</v>
      </c>
      <c r="T68" t="n">
        <v>108.49</v>
      </c>
      <c r="U68" t="n">
        <v>123.77</v>
      </c>
      <c r="V68" t="n">
        <v>137.24</v>
      </c>
      <c r="W68" t="n">
        <v>137.61</v>
      </c>
    </row>
    <row r="69">
      <c r="A69" s="5" t="inlineStr">
        <is>
          <t>Bruttoergebnis Marge in %</t>
        </is>
      </c>
      <c r="B69" s="5" t="inlineStr">
        <is>
          <t>Gross Profit Marge in %</t>
        </is>
      </c>
      <c r="C69" t="n">
        <v>48.82</v>
      </c>
      <c r="D69" t="n">
        <v>48.39</v>
      </c>
      <c r="E69" t="n">
        <v>47.24</v>
      </c>
      <c r="F69" t="n">
        <v>45.66</v>
      </c>
      <c r="G69" t="n">
        <v>45.47</v>
      </c>
      <c r="H69" t="n">
        <v>46.6</v>
      </c>
      <c r="I69" t="n">
        <v>46.5</v>
      </c>
      <c r="J69" t="n">
        <v>48.27</v>
      </c>
      <c r="K69" t="n">
        <v>49.62</v>
      </c>
      <c r="L69" t="n">
        <v>49.7</v>
      </c>
      <c r="M69" t="n">
        <v>51.28</v>
      </c>
      <c r="N69" t="n">
        <v>51.78</v>
      </c>
      <c r="O69" t="n">
        <v>52.32</v>
      </c>
      <c r="P69" t="n">
        <v>50.61</v>
      </c>
      <c r="Q69" t="n">
        <v>52.29</v>
      </c>
      <c r="R69" t="n">
        <v>51.9</v>
      </c>
      <c r="S69" t="n">
        <v>48.67</v>
      </c>
      <c r="T69" t="n">
        <v>43.63</v>
      </c>
      <c r="U69" t="n">
        <v>41.9</v>
      </c>
      <c r="V69" t="n">
        <v>38.15</v>
      </c>
    </row>
    <row r="70">
      <c r="A70" s="5" t="inlineStr">
        <is>
          <t>Kurzfristige Vermögensquote in %</t>
        </is>
      </c>
      <c r="B70" s="5" t="inlineStr">
        <is>
          <t>Current Assets Ratio in %</t>
        </is>
      </c>
      <c r="C70" t="n">
        <v>56.67</v>
      </c>
      <c r="D70" t="n">
        <v>68.38</v>
      </c>
      <c r="E70" t="n">
        <v>66.05</v>
      </c>
      <c r="F70" t="n">
        <v>63.83</v>
      </c>
      <c r="G70" t="n">
        <v>64.31</v>
      </c>
      <c r="H70" t="n">
        <v>66</v>
      </c>
      <c r="I70" t="n">
        <v>65.56999999999999</v>
      </c>
      <c r="J70" t="n">
        <v>64.94</v>
      </c>
      <c r="K70" t="n">
        <v>66.42</v>
      </c>
      <c r="L70" t="n">
        <v>65.36</v>
      </c>
      <c r="M70" t="n">
        <v>67.48</v>
      </c>
      <c r="N70" t="n">
        <v>71.72</v>
      </c>
      <c r="O70" t="n">
        <v>74.88</v>
      </c>
      <c r="P70" t="n">
        <v>75.98</v>
      </c>
      <c r="Q70" t="n">
        <v>81.06999999999999</v>
      </c>
      <c r="R70" t="n">
        <v>81.79000000000001</v>
      </c>
      <c r="S70" t="n">
        <v>80.59999999999999</v>
      </c>
      <c r="T70" t="n">
        <v>80.91</v>
      </c>
      <c r="U70" t="n">
        <v>77.56999999999999</v>
      </c>
      <c r="V70" t="n">
        <v>79.45</v>
      </c>
    </row>
    <row r="71">
      <c r="A71" s="5" t="inlineStr">
        <is>
          <t>Nettogewinn Marge in %</t>
        </is>
      </c>
      <c r="B71" s="5" t="inlineStr">
        <is>
          <t>Net Profit Marge in %</t>
        </is>
      </c>
      <c r="C71" t="n">
        <v>4.77</v>
      </c>
      <c r="D71" t="n">
        <v>4.03</v>
      </c>
      <c r="E71" t="n">
        <v>3.28</v>
      </c>
      <c r="F71" t="n">
        <v>1.72</v>
      </c>
      <c r="G71" t="n">
        <v>1.1</v>
      </c>
      <c r="H71" t="n">
        <v>2.16</v>
      </c>
      <c r="I71" t="n">
        <v>0.18</v>
      </c>
      <c r="J71" t="n">
        <v>2.15</v>
      </c>
      <c r="K71" t="n">
        <v>7.65</v>
      </c>
      <c r="L71" t="n">
        <v>7.46</v>
      </c>
      <c r="M71" t="n">
        <v>5.21</v>
      </c>
      <c r="N71" t="n">
        <v>9.220000000000001</v>
      </c>
      <c r="O71" t="n">
        <v>11.33</v>
      </c>
      <c r="P71" t="n">
        <v>11.11</v>
      </c>
      <c r="Q71" t="n">
        <v>16.07</v>
      </c>
      <c r="R71" t="n">
        <v>16.82</v>
      </c>
      <c r="S71" t="n">
        <v>14.07</v>
      </c>
      <c r="T71" t="n">
        <v>9.33</v>
      </c>
      <c r="U71" t="n">
        <v>6.64</v>
      </c>
      <c r="V71" t="n">
        <v>3.81</v>
      </c>
    </row>
    <row r="72">
      <c r="A72" s="5" t="inlineStr">
        <is>
          <t>Operative Ergebnis Marge in %</t>
        </is>
      </c>
      <c r="B72" s="5" t="inlineStr">
        <is>
          <t>EBIT Marge in %</t>
        </is>
      </c>
      <c r="C72" t="n">
        <v>8</v>
      </c>
      <c r="D72" t="n">
        <v>7.26</v>
      </c>
      <c r="E72" t="n">
        <v>5.91</v>
      </c>
      <c r="F72" t="n">
        <v>3.52</v>
      </c>
      <c r="G72" t="n">
        <v>2.84</v>
      </c>
      <c r="H72" t="n">
        <v>4.31</v>
      </c>
      <c r="I72" t="n">
        <v>2.09</v>
      </c>
      <c r="J72" t="n">
        <v>3.46</v>
      </c>
      <c r="K72" t="n">
        <v>11.07</v>
      </c>
      <c r="L72" t="n">
        <v>11.34</v>
      </c>
      <c r="M72" t="n">
        <v>7.82</v>
      </c>
      <c r="N72" t="n">
        <v>12.89</v>
      </c>
      <c r="O72" t="n">
        <v>15.67</v>
      </c>
      <c r="P72" t="n">
        <v>15.46</v>
      </c>
      <c r="Q72" t="n">
        <v>22.37</v>
      </c>
      <c r="R72" t="n">
        <v>23.86</v>
      </c>
      <c r="S72" t="n">
        <v>20.66</v>
      </c>
      <c r="T72" t="n">
        <v>13.74</v>
      </c>
      <c r="U72" t="n">
        <v>9.859999999999999</v>
      </c>
      <c r="V72" t="n">
        <v>5.86</v>
      </c>
    </row>
    <row r="73">
      <c r="A73" s="5" t="inlineStr">
        <is>
          <t>Vermögensumsschlag in %</t>
        </is>
      </c>
      <c r="B73" s="5" t="inlineStr">
        <is>
          <t>Asset Turnover in %</t>
        </is>
      </c>
      <c r="C73" t="n">
        <v>125.67</v>
      </c>
      <c r="D73" t="n">
        <v>144.93</v>
      </c>
      <c r="E73" t="n">
        <v>144.92</v>
      </c>
      <c r="F73" t="n">
        <v>131.18</v>
      </c>
      <c r="G73" t="n">
        <v>129.27</v>
      </c>
      <c r="H73" t="n">
        <v>116.55</v>
      </c>
      <c r="I73" t="n">
        <v>129.28</v>
      </c>
      <c r="J73" t="n">
        <v>129.29</v>
      </c>
      <c r="K73" t="n">
        <v>116.54</v>
      </c>
      <c r="L73" t="n">
        <v>114.32</v>
      </c>
      <c r="M73" t="n">
        <v>122.19</v>
      </c>
      <c r="N73" t="n">
        <v>132.91</v>
      </c>
      <c r="O73" t="n">
        <v>127.43</v>
      </c>
      <c r="P73" t="n">
        <v>138.13</v>
      </c>
      <c r="Q73" t="n">
        <v>134.6</v>
      </c>
      <c r="R73" t="n">
        <v>164.59</v>
      </c>
      <c r="S73" t="n">
        <v>181.97</v>
      </c>
      <c r="T73" t="n">
        <v>173.01</v>
      </c>
      <c r="U73" t="n">
        <v>151.26</v>
      </c>
      <c r="V73" t="n">
        <v>148.44</v>
      </c>
    </row>
    <row r="74">
      <c r="A74" s="5" t="inlineStr">
        <is>
          <t>Langfristige Vermögensquote in %</t>
        </is>
      </c>
      <c r="B74" s="5" t="inlineStr">
        <is>
          <t>Non-Current Assets Ratio in %</t>
        </is>
      </c>
      <c r="C74" t="n">
        <v>43.33</v>
      </c>
      <c r="D74" t="n">
        <v>31.62</v>
      </c>
      <c r="E74" t="n">
        <v>33.95</v>
      </c>
      <c r="F74" t="n">
        <v>36.16</v>
      </c>
      <c r="G74" t="n">
        <v>35.71</v>
      </c>
      <c r="H74" t="n">
        <v>34.02</v>
      </c>
      <c r="I74" t="n">
        <v>34.4</v>
      </c>
      <c r="J74" t="n">
        <v>35.09</v>
      </c>
      <c r="K74" t="n">
        <v>33.59</v>
      </c>
      <c r="L74" t="n">
        <v>34.62</v>
      </c>
      <c r="M74" t="n">
        <v>32.52</v>
      </c>
      <c r="N74" t="n">
        <v>28.26</v>
      </c>
      <c r="O74" t="n">
        <v>25.1</v>
      </c>
      <c r="P74" t="n">
        <v>24.02</v>
      </c>
      <c r="Q74" t="n">
        <v>18.89</v>
      </c>
      <c r="R74" t="n">
        <v>18.21</v>
      </c>
      <c r="S74" t="n">
        <v>19.4</v>
      </c>
      <c r="T74" t="n">
        <v>19.09</v>
      </c>
      <c r="U74" t="n">
        <v>22.43</v>
      </c>
      <c r="V74" t="n">
        <v>20.55</v>
      </c>
    </row>
    <row r="75">
      <c r="A75" s="5" t="inlineStr">
        <is>
          <t>Gesamtkapitalrentabilität</t>
        </is>
      </c>
      <c r="B75" s="5" t="inlineStr">
        <is>
          <t>ROA Return on Assets in %</t>
        </is>
      </c>
      <c r="C75" t="n">
        <v>5.99</v>
      </c>
      <c r="D75" t="n">
        <v>5.84</v>
      </c>
      <c r="E75" t="n">
        <v>4.76</v>
      </c>
      <c r="F75" t="n">
        <v>2.26</v>
      </c>
      <c r="G75" t="n">
        <v>1.42</v>
      </c>
      <c r="H75" t="n">
        <v>2.51</v>
      </c>
      <c r="I75" t="n">
        <v>0.23</v>
      </c>
      <c r="J75" t="n">
        <v>2.77</v>
      </c>
      <c r="K75" t="n">
        <v>8.91</v>
      </c>
      <c r="L75" t="n">
        <v>8.529999999999999</v>
      </c>
      <c r="M75" t="n">
        <v>6.37</v>
      </c>
      <c r="N75" t="n">
        <v>12.26</v>
      </c>
      <c r="O75" t="n">
        <v>14.44</v>
      </c>
      <c r="P75" t="n">
        <v>15.35</v>
      </c>
      <c r="Q75" t="n">
        <v>21.64</v>
      </c>
      <c r="R75" t="n">
        <v>27.68</v>
      </c>
      <c r="S75" t="n">
        <v>25.61</v>
      </c>
      <c r="T75" t="n">
        <v>16.15</v>
      </c>
      <c r="U75" t="n">
        <v>10.04</v>
      </c>
      <c r="V75" t="n">
        <v>5.65</v>
      </c>
    </row>
    <row r="76">
      <c r="A76" s="5" t="inlineStr">
        <is>
          <t>Ertrag des eingesetzten Kapitals</t>
        </is>
      </c>
      <c r="B76" s="5" t="inlineStr">
        <is>
          <t>ROCE Return on Cap. Empl. in %</t>
        </is>
      </c>
      <c r="C76" t="n">
        <v>15.62</v>
      </c>
      <c r="D76" t="n">
        <v>16.77</v>
      </c>
      <c r="E76" t="n">
        <v>13.61</v>
      </c>
      <c r="F76" t="n">
        <v>6.82</v>
      </c>
      <c r="G76" t="n">
        <v>5.53</v>
      </c>
      <c r="H76" t="n">
        <v>7.41</v>
      </c>
      <c r="I76" t="n">
        <v>3.86</v>
      </c>
      <c r="J76" t="n">
        <v>6.56</v>
      </c>
      <c r="K76" t="n">
        <v>19.12</v>
      </c>
      <c r="L76" t="n">
        <v>19.57</v>
      </c>
      <c r="M76" t="n">
        <v>13.8</v>
      </c>
      <c r="N76" t="n">
        <v>25.34</v>
      </c>
      <c r="O76" t="n">
        <v>29.53</v>
      </c>
      <c r="P76" t="n">
        <v>30.61</v>
      </c>
      <c r="Q76" t="n">
        <v>42.47</v>
      </c>
      <c r="R76" t="inlineStr">
        <is>
          <t>-</t>
        </is>
      </c>
      <c r="S76" t="inlineStr">
        <is>
          <t>-</t>
        </is>
      </c>
      <c r="T76" t="inlineStr">
        <is>
          <t>-</t>
        </is>
      </c>
      <c r="U76" t="inlineStr">
        <is>
          <t>-</t>
        </is>
      </c>
      <c r="V76" t="inlineStr">
        <is>
          <t>-</t>
        </is>
      </c>
    </row>
    <row r="77">
      <c r="A77" s="5" t="inlineStr">
        <is>
          <t>Eigenkapital zu Anlagevermögen</t>
        </is>
      </c>
      <c r="B77" s="5" t="inlineStr">
        <is>
          <t>Equity to Fixed Assets in %</t>
        </is>
      </c>
      <c r="C77" t="n">
        <v>98.79000000000001</v>
      </c>
      <c r="D77" t="n">
        <v>167.95</v>
      </c>
      <c r="E77" t="n">
        <v>167.8</v>
      </c>
      <c r="F77" t="n">
        <v>170.75</v>
      </c>
      <c r="G77" t="n">
        <v>172.21</v>
      </c>
      <c r="H77" t="n">
        <v>183.88</v>
      </c>
      <c r="I77" t="n">
        <v>186.58</v>
      </c>
      <c r="J77" t="n">
        <v>179</v>
      </c>
      <c r="K77" t="n">
        <v>185.06</v>
      </c>
      <c r="L77" t="n">
        <v>169.15</v>
      </c>
      <c r="M77" t="n">
        <v>189.34</v>
      </c>
      <c r="N77" t="n">
        <v>218.93</v>
      </c>
      <c r="O77" t="n">
        <v>245.24</v>
      </c>
      <c r="P77" t="n">
        <v>252.67</v>
      </c>
      <c r="Q77" t="n">
        <v>348.92</v>
      </c>
      <c r="R77" t="n">
        <v>316.48</v>
      </c>
      <c r="S77" t="n">
        <v>282.03</v>
      </c>
      <c r="T77" t="n">
        <v>251.2</v>
      </c>
      <c r="U77" t="n">
        <v>199.21</v>
      </c>
      <c r="V77" t="n">
        <v>205.16</v>
      </c>
    </row>
    <row r="78">
      <c r="A78" s="5" t="inlineStr">
        <is>
          <t>Liquidität Dritten Grades</t>
        </is>
      </c>
      <c r="B78" s="5" t="inlineStr">
        <is>
          <t>Current Ratio in %</t>
        </is>
      </c>
      <c r="C78" t="n">
        <v>159.14</v>
      </c>
      <c r="D78" t="n">
        <v>183.51</v>
      </c>
      <c r="E78" t="n">
        <v>178.33</v>
      </c>
      <c r="F78" t="n">
        <v>197.23</v>
      </c>
      <c r="G78" t="n">
        <v>191.48</v>
      </c>
      <c r="H78" t="n">
        <v>204.6</v>
      </c>
      <c r="I78" t="n">
        <v>219.17</v>
      </c>
      <c r="J78" t="n">
        <v>204.48</v>
      </c>
      <c r="K78" t="n">
        <v>204.36</v>
      </c>
      <c r="L78" t="n">
        <v>193.62</v>
      </c>
      <c r="M78" t="n">
        <v>219.19</v>
      </c>
      <c r="N78" t="n">
        <v>221.54</v>
      </c>
      <c r="O78" t="n">
        <v>231.3</v>
      </c>
      <c r="P78" t="n">
        <v>251.2</v>
      </c>
      <c r="Q78" t="n">
        <v>278.54</v>
      </c>
      <c r="R78" t="inlineStr">
        <is>
          <t>-</t>
        </is>
      </c>
      <c r="S78" t="inlineStr">
        <is>
          <t>-</t>
        </is>
      </c>
      <c r="T78" t="inlineStr">
        <is>
          <t>-</t>
        </is>
      </c>
      <c r="U78" t="inlineStr">
        <is>
          <t>-</t>
        </is>
      </c>
      <c r="V78" t="inlineStr">
        <is>
          <t>-</t>
        </is>
      </c>
    </row>
    <row r="79">
      <c r="A79" s="5" t="inlineStr">
        <is>
          <t>Operativer Cashflow</t>
        </is>
      </c>
      <c r="B79" s="5" t="inlineStr">
        <is>
          <t>Operating Cashflow in M</t>
        </is>
      </c>
      <c r="C79" t="n">
        <v>2832.3996</v>
      </c>
      <c r="D79" t="n">
        <v>3492.9912</v>
      </c>
      <c r="E79" t="n">
        <v>3634.762</v>
      </c>
      <c r="F79" t="n">
        <v>4331.5504</v>
      </c>
      <c r="G79" t="n">
        <v>-12180.2232</v>
      </c>
      <c r="H79" t="n">
        <v>3105.3838</v>
      </c>
      <c r="I79" t="n">
        <v>4891.0926</v>
      </c>
      <c r="J79" t="n">
        <v>3263.7448</v>
      </c>
      <c r="K79" t="n">
        <v>4045.29</v>
      </c>
      <c r="L79" t="n">
        <v>3338.61</v>
      </c>
      <c r="M79" t="n">
        <v>1713.85</v>
      </c>
      <c r="N79" t="n">
        <v>1460.17</v>
      </c>
      <c r="O79" t="n">
        <v>2310.4</v>
      </c>
      <c r="P79" t="n">
        <v>5701.8</v>
      </c>
      <c r="Q79" t="n">
        <v>3491.54</v>
      </c>
      <c r="R79" t="n">
        <v>1975.61</v>
      </c>
      <c r="S79" t="n">
        <v>2227.5</v>
      </c>
      <c r="T79" t="n">
        <v>1363.54</v>
      </c>
      <c r="U79" t="n">
        <v>1848</v>
      </c>
      <c r="V79" t="n">
        <v>1848</v>
      </c>
    </row>
    <row r="80">
      <c r="A80" s="5" t="inlineStr">
        <is>
          <t>Aktienrückkauf</t>
        </is>
      </c>
      <c r="B80" s="5" t="inlineStr">
        <is>
          <t>Share Buyback in M</t>
        </is>
      </c>
      <c r="C80" t="n">
        <v>0</v>
      </c>
      <c r="D80" t="n">
        <v>0</v>
      </c>
      <c r="E80" t="n">
        <v>0</v>
      </c>
      <c r="F80" t="n">
        <v>0</v>
      </c>
      <c r="G80" t="n">
        <v>0</v>
      </c>
      <c r="H80" t="n">
        <v>0</v>
      </c>
      <c r="I80" t="n">
        <v>0</v>
      </c>
      <c r="J80" t="n">
        <v>0.1800000000000068</v>
      </c>
      <c r="K80" t="n">
        <v>0</v>
      </c>
      <c r="L80" t="n">
        <v>0</v>
      </c>
      <c r="M80" t="n">
        <v>0</v>
      </c>
      <c r="N80" t="n">
        <v>9</v>
      </c>
      <c r="O80" t="n">
        <v>12</v>
      </c>
      <c r="P80" t="n">
        <v>-3</v>
      </c>
      <c r="Q80" t="n">
        <v>-2</v>
      </c>
      <c r="R80" t="n">
        <v>-5</v>
      </c>
      <c r="S80" t="n">
        <v>-4</v>
      </c>
      <c r="T80" t="n">
        <v>-4</v>
      </c>
      <c r="U80" t="n">
        <v>0</v>
      </c>
      <c r="V80" t="n">
        <v>0</v>
      </c>
    </row>
    <row r="81">
      <c r="A81" s="5" t="inlineStr">
        <is>
          <t>Umsatzwachstum 1J in %</t>
        </is>
      </c>
      <c r="B81" s="5" t="inlineStr">
        <is>
          <t>Revenue Growth 1Y in %</t>
        </is>
      </c>
      <c r="C81" t="n">
        <v>18.37</v>
      </c>
      <c r="D81" t="n">
        <v>12.38</v>
      </c>
      <c r="E81" t="n">
        <v>14.03</v>
      </c>
      <c r="F81" t="n">
        <v>7.09</v>
      </c>
      <c r="G81" t="n">
        <v>13.96</v>
      </c>
      <c r="H81" t="n">
        <v>-0.44</v>
      </c>
      <c r="I81" t="n">
        <v>-8.74</v>
      </c>
      <c r="J81" t="n">
        <v>8.710000000000001</v>
      </c>
      <c r="K81" t="n">
        <v>11.2</v>
      </c>
      <c r="L81" t="n">
        <v>9.960000000000001</v>
      </c>
      <c r="M81" t="n">
        <v>-2.5</v>
      </c>
      <c r="N81" t="n">
        <v>6.32</v>
      </c>
      <c r="O81" t="n">
        <v>0.21</v>
      </c>
      <c r="P81" t="n">
        <v>33.24</v>
      </c>
      <c r="Q81" t="n">
        <v>16.21</v>
      </c>
      <c r="R81" t="n">
        <v>20.09</v>
      </c>
      <c r="S81" t="n">
        <v>40.05</v>
      </c>
      <c r="T81" t="n">
        <v>52.1</v>
      </c>
      <c r="U81" t="n">
        <v>29.35</v>
      </c>
      <c r="V81" t="n">
        <v>24.07</v>
      </c>
    </row>
    <row r="82">
      <c r="A82" s="5" t="inlineStr">
        <is>
          <t>Umsatzwachstum 3J in %</t>
        </is>
      </c>
      <c r="B82" s="5" t="inlineStr">
        <is>
          <t>Revenue Growth 3Y in %</t>
        </is>
      </c>
      <c r="C82" t="n">
        <v>14.93</v>
      </c>
      <c r="D82" t="n">
        <v>11.17</v>
      </c>
      <c r="E82" t="n">
        <v>11.69</v>
      </c>
      <c r="F82" t="n">
        <v>6.87</v>
      </c>
      <c r="G82" t="n">
        <v>1.59</v>
      </c>
      <c r="H82" t="n">
        <v>-0.16</v>
      </c>
      <c r="I82" t="n">
        <v>3.72</v>
      </c>
      <c r="J82" t="n">
        <v>9.960000000000001</v>
      </c>
      <c r="K82" t="n">
        <v>6.22</v>
      </c>
      <c r="L82" t="n">
        <v>4.59</v>
      </c>
      <c r="M82" t="n">
        <v>1.34</v>
      </c>
      <c r="N82" t="n">
        <v>13.26</v>
      </c>
      <c r="O82" t="n">
        <v>16.55</v>
      </c>
      <c r="P82" t="n">
        <v>23.18</v>
      </c>
      <c r="Q82" t="n">
        <v>25.45</v>
      </c>
      <c r="R82" t="n">
        <v>37.41</v>
      </c>
      <c r="S82" t="n">
        <v>40.5</v>
      </c>
      <c r="T82" t="n">
        <v>35.17</v>
      </c>
      <c r="U82" t="inlineStr">
        <is>
          <t>-</t>
        </is>
      </c>
      <c r="V82" t="inlineStr">
        <is>
          <t>-</t>
        </is>
      </c>
    </row>
    <row r="83">
      <c r="A83" s="5" t="inlineStr">
        <is>
          <t>Umsatzwachstum 5J in %</t>
        </is>
      </c>
      <c r="B83" s="5" t="inlineStr">
        <is>
          <t>Revenue Growth 5Y in %</t>
        </is>
      </c>
      <c r="C83" t="n">
        <v>13.17</v>
      </c>
      <c r="D83" t="n">
        <v>9.4</v>
      </c>
      <c r="E83" t="n">
        <v>5.18</v>
      </c>
      <c r="F83" t="n">
        <v>4.12</v>
      </c>
      <c r="G83" t="n">
        <v>4.94</v>
      </c>
      <c r="H83" t="n">
        <v>4.14</v>
      </c>
      <c r="I83" t="n">
        <v>3.73</v>
      </c>
      <c r="J83" t="n">
        <v>6.74</v>
      </c>
      <c r="K83" t="n">
        <v>5.04</v>
      </c>
      <c r="L83" t="n">
        <v>9.449999999999999</v>
      </c>
      <c r="M83" t="n">
        <v>10.7</v>
      </c>
      <c r="N83" t="n">
        <v>15.21</v>
      </c>
      <c r="O83" t="n">
        <v>21.96</v>
      </c>
      <c r="P83" t="n">
        <v>32.34</v>
      </c>
      <c r="Q83" t="n">
        <v>31.56</v>
      </c>
      <c r="R83" t="n">
        <v>33.13</v>
      </c>
      <c r="S83" t="inlineStr">
        <is>
          <t>-</t>
        </is>
      </c>
      <c r="T83" t="inlineStr">
        <is>
          <t>-</t>
        </is>
      </c>
      <c r="U83" t="inlineStr">
        <is>
          <t>-</t>
        </is>
      </c>
      <c r="V83" t="inlineStr">
        <is>
          <t>-</t>
        </is>
      </c>
    </row>
    <row r="84">
      <c r="A84" s="5" t="inlineStr">
        <is>
          <t>Umsatzwachstum 10J in %</t>
        </is>
      </c>
      <c r="B84" s="5" t="inlineStr">
        <is>
          <t>Revenue Growth 10Y in %</t>
        </is>
      </c>
      <c r="C84" t="n">
        <v>8.65</v>
      </c>
      <c r="D84" t="n">
        <v>6.57</v>
      </c>
      <c r="E84" t="n">
        <v>5.96</v>
      </c>
      <c r="F84" t="n">
        <v>4.58</v>
      </c>
      <c r="G84" t="n">
        <v>7.19</v>
      </c>
      <c r="H84" t="n">
        <v>7.42</v>
      </c>
      <c r="I84" t="n">
        <v>9.470000000000001</v>
      </c>
      <c r="J84" t="n">
        <v>14.35</v>
      </c>
      <c r="K84" t="n">
        <v>18.69</v>
      </c>
      <c r="L84" t="n">
        <v>20.5</v>
      </c>
      <c r="M84" t="n">
        <v>21.91</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40.02</v>
      </c>
      <c r="D85" t="n">
        <v>38</v>
      </c>
      <c r="E85" t="n">
        <v>117.63</v>
      </c>
      <c r="F85" t="n">
        <v>68.19</v>
      </c>
      <c r="G85" t="n">
        <v>-42.12</v>
      </c>
      <c r="H85" t="n">
        <v>1109.43</v>
      </c>
      <c r="I85" t="n">
        <v>-92.45</v>
      </c>
      <c r="J85" t="n">
        <v>-69.48999999999999</v>
      </c>
      <c r="K85" t="n">
        <v>13.91</v>
      </c>
      <c r="L85" t="n">
        <v>57.57</v>
      </c>
      <c r="M85" t="n">
        <v>-44.93</v>
      </c>
      <c r="N85" t="n">
        <v>-13.46</v>
      </c>
      <c r="O85" t="n">
        <v>2.2</v>
      </c>
      <c r="P85" t="n">
        <v>-7.91</v>
      </c>
      <c r="Q85" t="n">
        <v>11.08</v>
      </c>
      <c r="R85" t="n">
        <v>43.5</v>
      </c>
      <c r="S85" t="n">
        <v>111.19</v>
      </c>
      <c r="T85" t="n">
        <v>113.85</v>
      </c>
      <c r="U85" t="n">
        <v>125.57</v>
      </c>
      <c r="V85" t="n">
        <v>85.26000000000001</v>
      </c>
    </row>
    <row r="86">
      <c r="A86" s="5" t="inlineStr">
        <is>
          <t>Gewinnwachstum 3J in %</t>
        </is>
      </c>
      <c r="B86" s="5" t="inlineStr">
        <is>
          <t>Earnings Growth 3Y in %</t>
        </is>
      </c>
      <c r="C86" t="n">
        <v>65.22</v>
      </c>
      <c r="D86" t="n">
        <v>74.61</v>
      </c>
      <c r="E86" t="n">
        <v>47.9</v>
      </c>
      <c r="F86" t="n">
        <v>378.5</v>
      </c>
      <c r="G86" t="n">
        <v>324.95</v>
      </c>
      <c r="H86" t="n">
        <v>315.83</v>
      </c>
      <c r="I86" t="n">
        <v>-49.34</v>
      </c>
      <c r="J86" t="n">
        <v>0.66</v>
      </c>
      <c r="K86" t="n">
        <v>8.85</v>
      </c>
      <c r="L86" t="n">
        <v>-0.27</v>
      </c>
      <c r="M86" t="n">
        <v>-18.73</v>
      </c>
      <c r="N86" t="n">
        <v>-6.39</v>
      </c>
      <c r="O86" t="n">
        <v>1.79</v>
      </c>
      <c r="P86" t="n">
        <v>15.56</v>
      </c>
      <c r="Q86" t="n">
        <v>55.26</v>
      </c>
      <c r="R86" t="n">
        <v>89.51000000000001</v>
      </c>
      <c r="S86" t="n">
        <v>116.87</v>
      </c>
      <c r="T86" t="n">
        <v>108.23</v>
      </c>
      <c r="U86" t="inlineStr">
        <is>
          <t>-</t>
        </is>
      </c>
      <c r="V86" t="inlineStr">
        <is>
          <t>-</t>
        </is>
      </c>
    </row>
    <row r="87">
      <c r="A87" s="5" t="inlineStr">
        <is>
          <t>Gewinnwachstum 5J in %</t>
        </is>
      </c>
      <c r="B87" s="5" t="inlineStr">
        <is>
          <t>Earnings Growth 5Y in %</t>
        </is>
      </c>
      <c r="C87" t="n">
        <v>44.34</v>
      </c>
      <c r="D87" t="n">
        <v>258.23</v>
      </c>
      <c r="E87" t="n">
        <v>232.14</v>
      </c>
      <c r="F87" t="n">
        <v>194.71</v>
      </c>
      <c r="G87" t="n">
        <v>183.86</v>
      </c>
      <c r="H87" t="n">
        <v>203.79</v>
      </c>
      <c r="I87" t="n">
        <v>-27.08</v>
      </c>
      <c r="J87" t="n">
        <v>-11.28</v>
      </c>
      <c r="K87" t="n">
        <v>3.06</v>
      </c>
      <c r="L87" t="n">
        <v>-1.31</v>
      </c>
      <c r="M87" t="n">
        <v>-10.6</v>
      </c>
      <c r="N87" t="n">
        <v>7.08</v>
      </c>
      <c r="O87" t="n">
        <v>32.01</v>
      </c>
      <c r="P87" t="n">
        <v>54.34</v>
      </c>
      <c r="Q87" t="n">
        <v>81.04000000000001</v>
      </c>
      <c r="R87" t="n">
        <v>95.87</v>
      </c>
      <c r="S87" t="inlineStr">
        <is>
          <t>-</t>
        </is>
      </c>
      <c r="T87" t="inlineStr">
        <is>
          <t>-</t>
        </is>
      </c>
      <c r="U87" t="inlineStr">
        <is>
          <t>-</t>
        </is>
      </c>
      <c r="V87" t="inlineStr">
        <is>
          <t>-</t>
        </is>
      </c>
    </row>
    <row r="88">
      <c r="A88" s="5" t="inlineStr">
        <is>
          <t>Gewinnwachstum 10J in %</t>
        </is>
      </c>
      <c r="B88" s="5" t="inlineStr">
        <is>
          <t>Earnings Growth 10Y in %</t>
        </is>
      </c>
      <c r="C88" t="n">
        <v>124.07</v>
      </c>
      <c r="D88" t="n">
        <v>115.57</v>
      </c>
      <c r="E88" t="n">
        <v>110.43</v>
      </c>
      <c r="F88" t="n">
        <v>98.89</v>
      </c>
      <c r="G88" t="n">
        <v>91.28</v>
      </c>
      <c r="H88" t="n">
        <v>96.59999999999999</v>
      </c>
      <c r="I88" t="n">
        <v>-10</v>
      </c>
      <c r="J88" t="n">
        <v>10.37</v>
      </c>
      <c r="K88" t="n">
        <v>28.7</v>
      </c>
      <c r="L88" t="n">
        <v>39.87</v>
      </c>
      <c r="M88" t="n">
        <v>42.63</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0.88</v>
      </c>
      <c r="D89" t="n">
        <v>0.13</v>
      </c>
      <c r="E89" t="n">
        <v>0.17</v>
      </c>
      <c r="F89" t="n">
        <v>0.31</v>
      </c>
      <c r="G89" t="n">
        <v>0.44</v>
      </c>
      <c r="H89" t="n">
        <v>0.2</v>
      </c>
      <c r="I89" t="n">
        <v>-24.11</v>
      </c>
      <c r="J89" t="n">
        <v>-4.25</v>
      </c>
      <c r="K89" t="n">
        <v>4.77</v>
      </c>
      <c r="L89" t="n">
        <v>-14.05</v>
      </c>
      <c r="M89" t="n">
        <v>-2.59</v>
      </c>
      <c r="N89" t="n">
        <v>1.31</v>
      </c>
      <c r="O89" t="n">
        <v>0.51</v>
      </c>
      <c r="P89" t="n">
        <v>0.33</v>
      </c>
      <c r="Q89" t="n">
        <v>0.17</v>
      </c>
      <c r="R89" t="n">
        <v>0.13</v>
      </c>
      <c r="S89" t="inlineStr">
        <is>
          <t>-</t>
        </is>
      </c>
      <c r="T89" t="inlineStr">
        <is>
          <t>-</t>
        </is>
      </c>
      <c r="U89" t="inlineStr">
        <is>
          <t>-</t>
        </is>
      </c>
      <c r="V89" t="inlineStr">
        <is>
          <t>-</t>
        </is>
      </c>
    </row>
    <row r="90">
      <c r="A90" s="5" t="inlineStr">
        <is>
          <t>EBIT-Wachstum 1J in %</t>
        </is>
      </c>
      <c r="B90" s="5" t="inlineStr">
        <is>
          <t>EBIT Growth 1Y in %</t>
        </is>
      </c>
      <c r="C90" t="n">
        <v>30.47</v>
      </c>
      <c r="D90" t="n">
        <v>37.94</v>
      </c>
      <c r="E90" t="n">
        <v>91.69</v>
      </c>
      <c r="F90" t="n">
        <v>32.5</v>
      </c>
      <c r="G90" t="n">
        <v>-24.77</v>
      </c>
      <c r="H90" t="n">
        <v>104.8</v>
      </c>
      <c r="I90" t="n">
        <v>-44.79</v>
      </c>
      <c r="J90" t="n">
        <v>-66.03</v>
      </c>
      <c r="K90" t="n">
        <v>8.6</v>
      </c>
      <c r="L90" t="n">
        <v>59.46</v>
      </c>
      <c r="M90" t="n">
        <v>-40.87</v>
      </c>
      <c r="N90" t="n">
        <v>-12.53</v>
      </c>
      <c r="O90" t="n">
        <v>1.58</v>
      </c>
      <c r="P90" t="n">
        <v>-7.92</v>
      </c>
      <c r="Q90" t="n">
        <v>8.960000000000001</v>
      </c>
      <c r="R90" t="n">
        <v>38.68</v>
      </c>
      <c r="S90" t="n">
        <v>110.56</v>
      </c>
      <c r="T90" t="n">
        <v>111.86</v>
      </c>
      <c r="U90" t="n">
        <v>117.71</v>
      </c>
      <c r="V90" t="n">
        <v>9.720000000000001</v>
      </c>
    </row>
    <row r="91">
      <c r="A91" s="5" t="inlineStr">
        <is>
          <t>EBIT-Wachstum 3J in %</t>
        </is>
      </c>
      <c r="B91" s="5" t="inlineStr">
        <is>
          <t>EBIT Growth 3Y in %</t>
        </is>
      </c>
      <c r="C91" t="n">
        <v>53.37</v>
      </c>
      <c r="D91" t="n">
        <v>54.04</v>
      </c>
      <c r="E91" t="n">
        <v>33.14</v>
      </c>
      <c r="F91" t="n">
        <v>37.51</v>
      </c>
      <c r="G91" t="n">
        <v>11.75</v>
      </c>
      <c r="H91" t="n">
        <v>-2.01</v>
      </c>
      <c r="I91" t="n">
        <v>-34.07</v>
      </c>
      <c r="J91" t="n">
        <v>0.68</v>
      </c>
      <c r="K91" t="n">
        <v>9.06</v>
      </c>
      <c r="L91" t="n">
        <v>2.02</v>
      </c>
      <c r="M91" t="n">
        <v>-17.27</v>
      </c>
      <c r="N91" t="n">
        <v>-6.29</v>
      </c>
      <c r="O91" t="n">
        <v>0.87</v>
      </c>
      <c r="P91" t="n">
        <v>13.24</v>
      </c>
      <c r="Q91" t="n">
        <v>52.73</v>
      </c>
      <c r="R91" t="n">
        <v>87.03</v>
      </c>
      <c r="S91" t="n">
        <v>113.38</v>
      </c>
      <c r="T91" t="n">
        <v>79.76000000000001</v>
      </c>
      <c r="U91" t="inlineStr">
        <is>
          <t>-</t>
        </is>
      </c>
      <c r="V91" t="inlineStr">
        <is>
          <t>-</t>
        </is>
      </c>
    </row>
    <row r="92">
      <c r="A92" s="5" t="inlineStr">
        <is>
          <t>EBIT-Wachstum 5J in %</t>
        </is>
      </c>
      <c r="B92" s="5" t="inlineStr">
        <is>
          <t>EBIT Growth 5Y in %</t>
        </is>
      </c>
      <c r="C92" t="n">
        <v>33.57</v>
      </c>
      <c r="D92" t="n">
        <v>48.43</v>
      </c>
      <c r="E92" t="n">
        <v>31.89</v>
      </c>
      <c r="F92" t="n">
        <v>0.34</v>
      </c>
      <c r="G92" t="n">
        <v>-4.44</v>
      </c>
      <c r="H92" t="n">
        <v>12.41</v>
      </c>
      <c r="I92" t="n">
        <v>-16.73</v>
      </c>
      <c r="J92" t="n">
        <v>-10.27</v>
      </c>
      <c r="K92" t="n">
        <v>3.25</v>
      </c>
      <c r="L92" t="n">
        <v>-0.06</v>
      </c>
      <c r="M92" t="n">
        <v>-10.16</v>
      </c>
      <c r="N92" t="n">
        <v>5.75</v>
      </c>
      <c r="O92" t="n">
        <v>30.37</v>
      </c>
      <c r="P92" t="n">
        <v>52.43</v>
      </c>
      <c r="Q92" t="n">
        <v>77.55</v>
      </c>
      <c r="R92" t="n">
        <v>77.70999999999999</v>
      </c>
      <c r="S92" t="inlineStr">
        <is>
          <t>-</t>
        </is>
      </c>
      <c r="T92" t="inlineStr">
        <is>
          <t>-</t>
        </is>
      </c>
      <c r="U92" t="inlineStr">
        <is>
          <t>-</t>
        </is>
      </c>
      <c r="V92" t="inlineStr">
        <is>
          <t>-</t>
        </is>
      </c>
    </row>
    <row r="93">
      <c r="A93" s="5" t="inlineStr">
        <is>
          <t>EBIT-Wachstum 10J in %</t>
        </is>
      </c>
      <c r="B93" s="5" t="inlineStr">
        <is>
          <t>EBIT Growth 10Y in %</t>
        </is>
      </c>
      <c r="C93" t="n">
        <v>22.99</v>
      </c>
      <c r="D93" t="n">
        <v>15.85</v>
      </c>
      <c r="E93" t="n">
        <v>10.81</v>
      </c>
      <c r="F93" t="n">
        <v>1.8</v>
      </c>
      <c r="G93" t="n">
        <v>-2.25</v>
      </c>
      <c r="H93" t="n">
        <v>1.13</v>
      </c>
      <c r="I93" t="n">
        <v>-5.49</v>
      </c>
      <c r="J93" t="n">
        <v>10.05</v>
      </c>
      <c r="K93" t="n">
        <v>27.84</v>
      </c>
      <c r="L93" t="n">
        <v>38.75</v>
      </c>
      <c r="M93" t="n">
        <v>33.77</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-18.91</v>
      </c>
      <c r="D94" t="n">
        <v>-3.9</v>
      </c>
      <c r="E94" t="n">
        <v>-16.09</v>
      </c>
      <c r="F94" t="n">
        <v>-135.56</v>
      </c>
      <c r="G94" t="n">
        <v>-492.23</v>
      </c>
      <c r="H94" t="n">
        <v>-36.51</v>
      </c>
      <c r="I94" t="n">
        <v>49.86</v>
      </c>
      <c r="J94" t="n">
        <v>-19.22</v>
      </c>
      <c r="K94" t="n">
        <v>21.17</v>
      </c>
      <c r="L94" t="n">
        <v>94.8</v>
      </c>
      <c r="M94" t="n">
        <v>17.37</v>
      </c>
      <c r="N94" t="n">
        <v>-33.03</v>
      </c>
      <c r="O94" t="n">
        <v>-56.44</v>
      </c>
      <c r="P94" t="n">
        <v>60.45</v>
      </c>
      <c r="Q94" t="n">
        <v>74.64</v>
      </c>
      <c r="R94" t="n">
        <v>-13.96</v>
      </c>
      <c r="S94" t="n">
        <v>59.33</v>
      </c>
      <c r="T94" t="n">
        <v>-28.08</v>
      </c>
      <c r="U94" t="inlineStr">
        <is>
          <t>-</t>
        </is>
      </c>
      <c r="V94" t="n">
        <v>-40.62</v>
      </c>
    </row>
    <row r="95">
      <c r="A95" s="5" t="inlineStr">
        <is>
          <t>Op.Cashflow Wachstum 3J in %</t>
        </is>
      </c>
      <c r="B95" s="5" t="inlineStr">
        <is>
          <t>Op.Cashflow Wachstum 3Y in %</t>
        </is>
      </c>
      <c r="C95" t="n">
        <v>-12.97</v>
      </c>
      <c r="D95" t="n">
        <v>-51.85</v>
      </c>
      <c r="E95" t="n">
        <v>-214.63</v>
      </c>
      <c r="F95" t="n">
        <v>-221.43</v>
      </c>
      <c r="G95" t="n">
        <v>-159.63</v>
      </c>
      <c r="H95" t="n">
        <v>-1.96</v>
      </c>
      <c r="I95" t="n">
        <v>17.27</v>
      </c>
      <c r="J95" t="n">
        <v>32.25</v>
      </c>
      <c r="K95" t="n">
        <v>44.45</v>
      </c>
      <c r="L95" t="n">
        <v>26.38</v>
      </c>
      <c r="M95" t="n">
        <v>-24.03</v>
      </c>
      <c r="N95" t="n">
        <v>-9.67</v>
      </c>
      <c r="O95" t="n">
        <v>26.22</v>
      </c>
      <c r="P95" t="n">
        <v>40.38</v>
      </c>
      <c r="Q95" t="n">
        <v>40</v>
      </c>
      <c r="R95" t="n">
        <v>5.76</v>
      </c>
      <c r="S95" t="n">
        <v>10.42</v>
      </c>
      <c r="T95" t="n">
        <v>-22.9</v>
      </c>
      <c r="U95" t="inlineStr">
        <is>
          <t>-</t>
        </is>
      </c>
      <c r="V95" t="inlineStr">
        <is>
          <t>-</t>
        </is>
      </c>
    </row>
    <row r="96">
      <c r="A96" s="5" t="inlineStr">
        <is>
          <t>Op.Cashflow Wachstum 5J in %</t>
        </is>
      </c>
      <c r="B96" s="5" t="inlineStr">
        <is>
          <t>Op.Cashflow Wachstum 5Y in %</t>
        </is>
      </c>
      <c r="C96" t="n">
        <v>-133.34</v>
      </c>
      <c r="D96" t="n">
        <v>-136.86</v>
      </c>
      <c r="E96" t="n">
        <v>-126.11</v>
      </c>
      <c r="F96" t="n">
        <v>-126.73</v>
      </c>
      <c r="G96" t="n">
        <v>-95.39</v>
      </c>
      <c r="H96" t="n">
        <v>22.02</v>
      </c>
      <c r="I96" t="n">
        <v>32.8</v>
      </c>
      <c r="J96" t="n">
        <v>16.22</v>
      </c>
      <c r="K96" t="n">
        <v>8.77</v>
      </c>
      <c r="L96" t="n">
        <v>16.63</v>
      </c>
      <c r="M96" t="n">
        <v>12.6</v>
      </c>
      <c r="N96" t="n">
        <v>6.33</v>
      </c>
      <c r="O96" t="n">
        <v>24.8</v>
      </c>
      <c r="P96" t="n">
        <v>30.48</v>
      </c>
      <c r="Q96" t="n">
        <v>18.39</v>
      </c>
      <c r="R96" t="n">
        <v>-4.67</v>
      </c>
      <c r="S96" t="inlineStr">
        <is>
          <t>-</t>
        </is>
      </c>
      <c r="T96" t="inlineStr">
        <is>
          <t>-</t>
        </is>
      </c>
      <c r="U96" t="inlineStr">
        <is>
          <t>-</t>
        </is>
      </c>
      <c r="V96" t="inlineStr">
        <is>
          <t>-</t>
        </is>
      </c>
    </row>
    <row r="97">
      <c r="A97" s="5" t="inlineStr">
        <is>
          <t>Op.Cashflow Wachstum 10J in %</t>
        </is>
      </c>
      <c r="B97" s="5" t="inlineStr">
        <is>
          <t>Op.Cashflow Wachstum 10Y in %</t>
        </is>
      </c>
      <c r="C97" t="n">
        <v>-55.66</v>
      </c>
      <c r="D97" t="n">
        <v>-52.03</v>
      </c>
      <c r="E97" t="n">
        <v>-54.94</v>
      </c>
      <c r="F97" t="n">
        <v>-58.98</v>
      </c>
      <c r="G97" t="n">
        <v>-39.38</v>
      </c>
      <c r="H97" t="n">
        <v>17.31</v>
      </c>
      <c r="I97" t="n">
        <v>19.56</v>
      </c>
      <c r="J97" t="n">
        <v>20.51</v>
      </c>
      <c r="K97" t="n">
        <v>19.62</v>
      </c>
      <c r="L97" t="n">
        <v>17.51</v>
      </c>
      <c r="M97" t="n">
        <v>3.97</v>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922.3</v>
      </c>
      <c r="D98" t="n">
        <v>997.6</v>
      </c>
      <c r="E98" t="n">
        <v>828.3</v>
      </c>
      <c r="F98" t="n">
        <v>870.5</v>
      </c>
      <c r="G98" t="n">
        <v>804.8</v>
      </c>
      <c r="H98" t="n">
        <v>859.9</v>
      </c>
      <c r="I98" t="n">
        <v>823.4</v>
      </c>
      <c r="J98" t="n">
        <v>839.1</v>
      </c>
      <c r="K98" t="n">
        <v>875.3</v>
      </c>
      <c r="L98" t="n">
        <v>748.2</v>
      </c>
      <c r="M98" t="n">
        <v>739.2</v>
      </c>
      <c r="N98" t="n">
        <v>747.2</v>
      </c>
      <c r="O98" t="n">
        <v>792.2</v>
      </c>
      <c r="P98" t="n">
        <v>784.1</v>
      </c>
      <c r="Q98" t="n">
        <v>686.9</v>
      </c>
      <c r="R98" t="n">
        <v>760.3</v>
      </c>
      <c r="S98" t="n">
        <v>564.3</v>
      </c>
      <c r="T98" t="n">
        <v>425.4</v>
      </c>
      <c r="U98" t="n">
        <v>306.7</v>
      </c>
      <c r="V98" t="n">
        <v>247.5</v>
      </c>
      <c r="W98" t="n">
        <v>201.3</v>
      </c>
    </row>
  </sheetData>
  <pageMargins bottom="1" footer="0.5" header="0.5" left="0.75" right="0.75" top="1"/>
</worksheet>
</file>

<file path=xl/worksheets/sheet43.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0"/>
    <col customWidth="1" max="14" min="14" width="20"/>
    <col customWidth="1" max="15" min="15" width="20"/>
    <col customWidth="1" max="16" min="16" width="21"/>
    <col customWidth="1" max="17" min="17" width="21"/>
    <col customWidth="1" max="18" min="18" width="21"/>
    <col customWidth="1" max="19" min="19" width="21"/>
    <col customWidth="1" max="20" min="20" width="20"/>
    <col customWidth="1" max="21" min="21" width="10"/>
    <col customWidth="1" max="22" min="22" width="10"/>
    <col customWidth="1" max="23" min="23" width="8"/>
  </cols>
  <sheetData>
    <row r="1">
      <c r="A1" s="1" t="inlineStr">
        <is>
          <t xml:space="preserve">QIAGEN </t>
        </is>
      </c>
      <c r="B1" s="2" t="inlineStr">
        <is>
          <t>WKN: A2DKCH  ISIN: NL0012169213  US-Symbol:QGEN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1984</t>
        </is>
      </c>
      <c r="C4" s="5" t="inlineStr">
        <is>
          <t>Telefon / Phone</t>
        </is>
      </c>
      <c r="D4" s="5" t="inlineStr"/>
      <c r="E4" t="inlineStr">
        <is>
          <t>+31-77-320-8400</t>
        </is>
      </c>
      <c r="G4" t="inlineStr">
        <is>
          <t>04.02.2020</t>
        </is>
      </c>
      <c r="H4" t="inlineStr">
        <is>
          <t>Preliminary Results</t>
        </is>
      </c>
      <c r="J4" t="inlineStr">
        <is>
          <t>BlackRock, Inc.</t>
        </is>
      </c>
      <c r="L4" t="inlineStr">
        <is>
          <t>10,59%</t>
        </is>
      </c>
    </row>
    <row r="5">
      <c r="A5" s="5" t="inlineStr">
        <is>
          <t>Ticker</t>
        </is>
      </c>
      <c r="B5" t="inlineStr">
        <is>
          <t>QIA</t>
        </is>
      </c>
      <c r="C5" s="5" t="inlineStr">
        <is>
          <t>Fax</t>
        </is>
      </c>
      <c r="D5" s="5" t="inlineStr"/>
      <c r="E5" t="inlineStr">
        <is>
          <t>+31-77-320-8409</t>
        </is>
      </c>
      <c r="G5" t="inlineStr">
        <is>
          <t>03.03.2020</t>
        </is>
      </c>
      <c r="H5" t="inlineStr">
        <is>
          <t>Publication Of Annual Report</t>
        </is>
      </c>
      <c r="J5" t="inlineStr">
        <is>
          <t>Sun Life Financial Inc.</t>
        </is>
      </c>
      <c r="L5" t="inlineStr">
        <is>
          <t>5,85%</t>
        </is>
      </c>
    </row>
    <row r="6">
      <c r="A6" s="5" t="inlineStr">
        <is>
          <t>Gelistet Seit / Listed Since</t>
        </is>
      </c>
      <c r="B6" t="inlineStr">
        <is>
          <t>25.09.1997</t>
        </is>
      </c>
      <c r="C6" s="5" t="inlineStr">
        <is>
          <t>Internet</t>
        </is>
      </c>
      <c r="D6" s="5" t="inlineStr"/>
      <c r="E6" t="inlineStr">
        <is>
          <t>http://www.qiagen.com</t>
        </is>
      </c>
      <c r="G6" t="inlineStr">
        <is>
          <t>06.05.2020</t>
        </is>
      </c>
      <c r="H6" t="inlineStr">
        <is>
          <t>Result Q1</t>
        </is>
      </c>
      <c r="J6" t="inlineStr">
        <is>
          <t>PRIMECAP Management Co.</t>
        </is>
      </c>
      <c r="L6" t="inlineStr">
        <is>
          <t>5,80%</t>
        </is>
      </c>
    </row>
    <row r="7">
      <c r="A7" s="5" t="inlineStr">
        <is>
          <t>Nominalwert / Nominal Value</t>
        </is>
      </c>
      <c r="B7" t="inlineStr">
        <is>
          <t>0,01</t>
        </is>
      </c>
      <c r="C7" s="5" t="inlineStr">
        <is>
          <t>E-Mail</t>
        </is>
      </c>
      <c r="D7" s="5" t="inlineStr"/>
      <c r="E7" t="inlineStr">
        <is>
          <t>qiagen@qiagen.com</t>
        </is>
      </c>
      <c r="J7" t="inlineStr">
        <is>
          <t>Wellington Management</t>
        </is>
      </c>
      <c r="L7" t="inlineStr">
        <is>
          <t>5,08%</t>
        </is>
      </c>
    </row>
    <row r="8">
      <c r="A8" s="5" t="inlineStr">
        <is>
          <t>Land / Country</t>
        </is>
      </c>
      <c r="B8" t="inlineStr">
        <is>
          <t>Niederlande</t>
        </is>
      </c>
      <c r="C8" s="5" t="inlineStr">
        <is>
          <t>Inv. Relations Telefon / Phone</t>
        </is>
      </c>
      <c r="D8" s="5" t="inlineStr"/>
      <c r="E8" t="inlineStr">
        <is>
          <t>+49-2103-29-11711</t>
        </is>
      </c>
      <c r="J8" t="inlineStr">
        <is>
          <t>State Street Corp.</t>
        </is>
      </c>
      <c r="L8" t="inlineStr">
        <is>
          <t>3,39%</t>
        </is>
      </c>
    </row>
    <row r="9">
      <c r="A9" s="5" t="inlineStr">
        <is>
          <t>Währung / Currency</t>
        </is>
      </c>
      <c r="B9" t="inlineStr">
        <is>
          <t>USD</t>
        </is>
      </c>
      <c r="C9" s="5" t="inlineStr">
        <is>
          <t>Inv. Relations E-Mail</t>
        </is>
      </c>
      <c r="D9" s="5" t="inlineStr"/>
      <c r="E9" t="inlineStr">
        <is>
          <t>john.gilardi@qiagen.com</t>
        </is>
      </c>
      <c r="J9" t="inlineStr">
        <is>
          <t>The Vanguard Group, Inc.</t>
        </is>
      </c>
      <c r="L9" t="inlineStr">
        <is>
          <t>3,19%</t>
        </is>
      </c>
    </row>
    <row r="10">
      <c r="A10" s="5" t="inlineStr">
        <is>
          <t>Branche / Industry</t>
        </is>
      </c>
      <c r="B10" t="inlineStr">
        <is>
          <t>Biotechnology</t>
        </is>
      </c>
      <c r="C10" s="5" t="inlineStr">
        <is>
          <t>Kontaktperson / Contact Person</t>
        </is>
      </c>
      <c r="D10" s="5" t="inlineStr"/>
      <c r="E10" t="inlineStr">
        <is>
          <t>John Gilardi</t>
        </is>
      </c>
      <c r="J10" t="inlineStr">
        <is>
          <t>Freefloat</t>
        </is>
      </c>
      <c r="L10" t="inlineStr">
        <is>
          <t>66,10%</t>
        </is>
      </c>
    </row>
    <row r="11">
      <c r="A11" s="5" t="inlineStr">
        <is>
          <t>Sektor / Sector</t>
        </is>
      </c>
      <c r="B11" t="inlineStr">
        <is>
          <t>Chemicals / Pharmaceuticals</t>
        </is>
      </c>
    </row>
    <row r="12">
      <c r="A12" s="5" t="inlineStr">
        <is>
          <t>Typ / Genre</t>
        </is>
      </c>
      <c r="B12" t="inlineStr">
        <is>
          <t>Namensaktie</t>
        </is>
      </c>
    </row>
    <row r="13">
      <c r="A13" s="5" t="inlineStr">
        <is>
          <t>Adresse / Address</t>
        </is>
      </c>
      <c r="B13" t="inlineStr">
        <is>
          <t>QIAGEN N.V.Spoorstraat 50  NL-5911 KJ Venlo</t>
        </is>
      </c>
    </row>
    <row r="14">
      <c r="A14" s="5" t="inlineStr">
        <is>
          <t>Management</t>
        </is>
      </c>
      <c r="B14" t="inlineStr">
        <is>
          <t>Thierry Bernard, Stephany Foster, Dr. Barthold Piening, Roland Sackers, Dr. Thomas Schweins, Dr. Jonathan Sheldon, Jean-Pascal Viola</t>
        </is>
      </c>
    </row>
    <row r="15">
      <c r="A15" s="5" t="inlineStr">
        <is>
          <t>Aufsichtsrat / Board</t>
        </is>
      </c>
      <c r="B15" t="inlineStr">
        <is>
          <t>Dr. Håkan Björklund, Stéphane Bancel, Dr. Metin Colpan, Prof. Dr. Ross L. Levine, Prof. Dr. Elaine Mardis, Lawrence A. Rosen, Elizabeth E. Tallett</t>
        </is>
      </c>
    </row>
    <row r="16">
      <c r="A16" s="5" t="inlineStr">
        <is>
          <t>Beschreibung</t>
        </is>
      </c>
      <c r="B16" t="inlineStr">
        <is>
          <t>Qiagen N.V. ist eine niederländische Holdinggesellschaft und weltweit führend in der Entwicklung und Herstellung innovativer Technologien und Produkte für die präanalytische Probenvorbereitung und molekularbiologischen Tests für die Forschung in Life Sciences, dem Feld der angewandten Testverfahren und der molekularen Diagnostik. Das umfangreiche Produktangebot des Unternehmens umfasst über 500 Produkte und Automationsplattformen für die Probenentnahme sowie die Trennung, Reinigung und Handhabung von Nukleinsäuren und Proteinen sowie Testtechnologien, die in der Form von offenen Nachweiskits und auch gezielten Tests für die angewandten Märkte und die molekulare Diagnostik angeboten werden. Qiagen-Produkte werden an wissenschaftliche Forschungsinstitute, Unternehmen im Pharma- und Biotechnologiebereich, an Kunden in angewandten Märkten (u.a. Forensik, Tier- und Nahrungsmittelkontrolle und der pharmazeutischen Prozesskontrolle) sowie an diagnostische Labore verkauft. Im Oktober gab die Gesellschaft bekannt, gemeinsam mit Bayer Health Care bei der Krebsdiagnostik kooperieren zu wollen. Entwickelt werden sollen therapiebegleitende Diagnostika für neue Medikamente von Bayer. Darüber hinaus wollen die beiden Unternehmen zusammen neue Technologien für die Profilierung von Patienten entwickeln. Anfang März 2020 wurde die geplante Übernahme durch Thermo Fisher bekanntgegeben. Copyright 2014 FINANCE BASE AG</t>
        </is>
      </c>
    </row>
    <row r="17">
      <c r="A17" s="5" t="inlineStr">
        <is>
          <t>Profile</t>
        </is>
      </c>
      <c r="B17" t="inlineStr">
        <is>
          <t>Qiagen N.V. a Netherlands holding company is the leading innovative in the development and manufacturing technologies and products for pre-analytical sample preparation and molecular tests for research in life sciences, the field of applied testing and molecular diagnostics. The extensive product portfolio includes over 500 products and automated solutions for sample collection, separation, purification and handling of nucleic acids and proteins and test technologies in the form of open detection kits and specific tests for the applied markets and molecular diagnostics are offered. Qiagen's products are sold to academic research markets, to leading pharmaceutical and biotechnology companies, to applied testing customers markets (among others forensics, animal or food control and industrial applications) as well as to diagnostics laboratories. In October, the Company announced to want to cooperate jointly with Bayer HealthCare in cancer diagnostics. will develop companion diagnostics for new drugs from Bayer. In addition, the two companies plan to jointly develop new technologies for the profiling of patients. Beginning in March 2020 was the proposed acquisition announced by Thermo Fisher.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1526</v>
      </c>
      <c r="D20" t="n">
        <v>1502</v>
      </c>
      <c r="E20" t="n">
        <v>1418</v>
      </c>
      <c r="F20" t="n">
        <v>1338</v>
      </c>
      <c r="G20" t="n">
        <v>1280</v>
      </c>
      <c r="H20" t="n">
        <v>1345</v>
      </c>
      <c r="I20" t="n">
        <v>1302</v>
      </c>
      <c r="J20" t="n">
        <v>1255</v>
      </c>
      <c r="K20" t="n">
        <v>1170</v>
      </c>
      <c r="L20" t="n">
        <v>1087</v>
      </c>
      <c r="M20" t="n">
        <v>1010</v>
      </c>
      <c r="N20" t="n">
        <v>893</v>
      </c>
      <c r="O20" t="n">
        <v>649.8</v>
      </c>
      <c r="P20" t="n">
        <v>465.8</v>
      </c>
      <c r="Q20" t="n">
        <v>398.4</v>
      </c>
      <c r="R20" t="n">
        <v>380.6</v>
      </c>
      <c r="S20" t="n">
        <v>351.4</v>
      </c>
      <c r="T20" t="n">
        <v>298.6</v>
      </c>
      <c r="U20" t="n">
        <v>263.8</v>
      </c>
      <c r="V20" t="n">
        <v>216.8</v>
      </c>
      <c r="W20" t="n">
        <v>158.2</v>
      </c>
    </row>
    <row r="21">
      <c r="A21" s="5" t="inlineStr">
        <is>
          <t>Bruttoergebnis vom Umsatz</t>
        </is>
      </c>
      <c r="B21" s="5" t="inlineStr">
        <is>
          <t>Gross Profit</t>
        </is>
      </c>
      <c r="C21" t="n">
        <v>1005</v>
      </c>
      <c r="D21" t="n">
        <v>1001</v>
      </c>
      <c r="E21" t="n">
        <v>922.6</v>
      </c>
      <c r="F21" t="n">
        <v>844.7</v>
      </c>
      <c r="G21" t="n">
        <v>826.4</v>
      </c>
      <c r="H21" t="n">
        <v>864.9</v>
      </c>
      <c r="I21" t="n">
        <v>815.5</v>
      </c>
      <c r="J21" t="n">
        <v>824</v>
      </c>
      <c r="K21" t="n">
        <v>749.8</v>
      </c>
      <c r="L21" t="n">
        <v>715.6</v>
      </c>
      <c r="M21" t="n">
        <v>667.1</v>
      </c>
      <c r="N21" t="n">
        <v>599.7</v>
      </c>
      <c r="O21" t="n">
        <v>433.5</v>
      </c>
      <c r="P21" t="n">
        <v>324.6</v>
      </c>
      <c r="Q21" t="n">
        <v>275.2</v>
      </c>
      <c r="R21" t="n">
        <v>253.5</v>
      </c>
      <c r="S21" t="n">
        <v>229</v>
      </c>
      <c r="T21" t="n">
        <v>202.1</v>
      </c>
      <c r="U21" t="n">
        <v>184.1</v>
      </c>
      <c r="V21" t="n">
        <v>151.4</v>
      </c>
      <c r="W21" t="n">
        <v>112.3</v>
      </c>
    </row>
    <row r="22">
      <c r="A22" s="5" t="inlineStr">
        <is>
          <t>Operatives Ergebnis (EBIT)</t>
        </is>
      </c>
      <c r="B22" s="5" t="inlineStr">
        <is>
          <t>EBIT Earning Before Interest &amp; Tax</t>
        </is>
      </c>
      <c r="C22" t="n">
        <v>-26.1</v>
      </c>
      <c r="D22" t="n">
        <v>266.6</v>
      </c>
      <c r="E22" t="n">
        <v>153.4</v>
      </c>
      <c r="F22" t="n">
        <v>98.8</v>
      </c>
      <c r="G22" t="n">
        <v>175.7</v>
      </c>
      <c r="H22" t="n">
        <v>160.8</v>
      </c>
      <c r="I22" t="n">
        <v>63.3</v>
      </c>
      <c r="J22" t="n">
        <v>169.8</v>
      </c>
      <c r="K22" t="n">
        <v>99.59999999999999</v>
      </c>
      <c r="L22" t="n">
        <v>188.5</v>
      </c>
      <c r="M22" t="n">
        <v>180.2</v>
      </c>
      <c r="N22" t="n">
        <v>145.7</v>
      </c>
      <c r="O22" t="n">
        <v>83.09999999999999</v>
      </c>
      <c r="P22" t="n">
        <v>100.6</v>
      </c>
      <c r="Q22" t="n">
        <v>94.8</v>
      </c>
      <c r="R22" t="n">
        <v>84.09999999999999</v>
      </c>
      <c r="S22" t="n">
        <v>68.90000000000001</v>
      </c>
      <c r="T22" t="n">
        <v>43.2</v>
      </c>
      <c r="U22" t="n">
        <v>53.5</v>
      </c>
      <c r="V22" t="n">
        <v>36.5</v>
      </c>
      <c r="W22" t="n">
        <v>23.3</v>
      </c>
    </row>
    <row r="23">
      <c r="A23" s="5" t="inlineStr">
        <is>
          <t>Finanzergebnis</t>
        </is>
      </c>
      <c r="B23" s="5" t="inlineStr">
        <is>
          <t>Financial Result</t>
        </is>
      </c>
      <c r="C23" t="n">
        <v>-51.7</v>
      </c>
      <c r="D23" t="n">
        <v>-40.9</v>
      </c>
      <c r="E23" t="n">
        <v>-39</v>
      </c>
      <c r="F23" t="n">
        <v>-41.9</v>
      </c>
      <c r="G23" t="n">
        <v>-43.2</v>
      </c>
      <c r="H23" t="n">
        <v>-42.3</v>
      </c>
      <c r="I23" t="n">
        <v>-26</v>
      </c>
      <c r="J23" t="n">
        <v>-24.6</v>
      </c>
      <c r="K23" t="n">
        <v>-3.4</v>
      </c>
      <c r="L23" t="n">
        <v>-15.4</v>
      </c>
      <c r="M23" t="n">
        <v>-7.9</v>
      </c>
      <c r="N23" t="n">
        <v>-26.4</v>
      </c>
      <c r="O23" t="n">
        <v>-7.4</v>
      </c>
      <c r="P23" t="n">
        <v>5.5</v>
      </c>
      <c r="Q23" t="n">
        <v>2.5</v>
      </c>
      <c r="R23" t="n">
        <v>-11.4</v>
      </c>
      <c r="S23" t="n">
        <v>-1.6</v>
      </c>
      <c r="T23" t="n">
        <v>-4.3</v>
      </c>
      <c r="U23" t="n">
        <v>2.8</v>
      </c>
      <c r="V23" t="n">
        <v>2.6</v>
      </c>
      <c r="W23" t="n">
        <v>1.7</v>
      </c>
    </row>
    <row r="24">
      <c r="A24" s="5" t="inlineStr">
        <is>
          <t>Ergebnis vor Steuer (EBT)</t>
        </is>
      </c>
      <c r="B24" s="5" t="inlineStr">
        <is>
          <t>EBT Earning Before Tax</t>
        </is>
      </c>
      <c r="C24" t="n">
        <v>-77.8</v>
      </c>
      <c r="D24" t="n">
        <v>225.7</v>
      </c>
      <c r="E24" t="n">
        <v>114.4</v>
      </c>
      <c r="F24" t="n">
        <v>56.9</v>
      </c>
      <c r="G24" t="n">
        <v>132.5</v>
      </c>
      <c r="H24" t="n">
        <v>118.5</v>
      </c>
      <c r="I24" t="n">
        <v>37.3</v>
      </c>
      <c r="J24" t="n">
        <v>145.2</v>
      </c>
      <c r="K24" t="n">
        <v>96.2</v>
      </c>
      <c r="L24" t="n">
        <v>173.1</v>
      </c>
      <c r="M24" t="n">
        <v>172.3</v>
      </c>
      <c r="N24" t="n">
        <v>119.3</v>
      </c>
      <c r="O24" t="n">
        <v>75.7</v>
      </c>
      <c r="P24" t="n">
        <v>106.1</v>
      </c>
      <c r="Q24" t="n">
        <v>97.3</v>
      </c>
      <c r="R24" t="n">
        <v>72.7</v>
      </c>
      <c r="S24" t="n">
        <v>67.3</v>
      </c>
      <c r="T24" t="n">
        <v>38.9</v>
      </c>
      <c r="U24" t="n">
        <v>56.3</v>
      </c>
      <c r="V24" t="n">
        <v>39.1</v>
      </c>
      <c r="W24" t="n">
        <v>25</v>
      </c>
    </row>
    <row r="25">
      <c r="A25" s="5" t="inlineStr">
        <is>
          <t>Steuern auf Einkommen und Ertrag</t>
        </is>
      </c>
      <c r="B25" s="5" t="inlineStr">
        <is>
          <t>Taxes on income and earnings</t>
        </is>
      </c>
      <c r="C25" t="n">
        <v>-36.3</v>
      </c>
      <c r="D25" t="n">
        <v>35.4</v>
      </c>
      <c r="E25" t="n">
        <v>74</v>
      </c>
      <c r="F25" t="n">
        <v>-23.4</v>
      </c>
      <c r="G25" t="n">
        <v>5.6</v>
      </c>
      <c r="H25" t="n">
        <v>1.3</v>
      </c>
      <c r="I25" t="n">
        <v>-31.8</v>
      </c>
      <c r="J25" t="n">
        <v>15.6</v>
      </c>
      <c r="K25" t="n">
        <v>1.3</v>
      </c>
      <c r="L25" t="n">
        <v>28.8</v>
      </c>
      <c r="M25" t="n">
        <v>34.6</v>
      </c>
      <c r="N25" t="n">
        <v>29.8</v>
      </c>
      <c r="O25" t="n">
        <v>25.6</v>
      </c>
      <c r="P25" t="n">
        <v>35.5</v>
      </c>
      <c r="Q25" t="n">
        <v>35</v>
      </c>
      <c r="R25" t="n">
        <v>24</v>
      </c>
      <c r="S25" t="n">
        <v>24.4</v>
      </c>
      <c r="T25" t="n">
        <v>15.7</v>
      </c>
      <c r="U25" t="n">
        <v>21.9</v>
      </c>
      <c r="V25" t="n">
        <v>18.1</v>
      </c>
      <c r="W25" t="n">
        <v>11</v>
      </c>
    </row>
    <row r="26">
      <c r="A26" s="5" t="inlineStr">
        <is>
          <t>Ergebnis nach Steuer</t>
        </is>
      </c>
      <c r="B26" s="5" t="inlineStr">
        <is>
          <t>Earnings after tax</t>
        </is>
      </c>
      <c r="C26" t="n">
        <v>-41.5</v>
      </c>
      <c r="D26" t="n">
        <v>190.4</v>
      </c>
      <c r="E26" t="n">
        <v>40.4</v>
      </c>
      <c r="F26" t="n">
        <v>80.3</v>
      </c>
      <c r="G26" t="n">
        <v>126.9</v>
      </c>
      <c r="H26" t="n">
        <v>117.2</v>
      </c>
      <c r="I26" t="n">
        <v>69.09999999999999</v>
      </c>
      <c r="J26" t="n">
        <v>129.5</v>
      </c>
      <c r="K26" t="n">
        <v>94.90000000000001</v>
      </c>
      <c r="L26" t="n">
        <v>144.3</v>
      </c>
      <c r="M26" t="n">
        <v>137.8</v>
      </c>
      <c r="N26" t="n">
        <v>89.5</v>
      </c>
      <c r="O26" t="n">
        <v>50.1</v>
      </c>
      <c r="P26" t="n">
        <v>70.5</v>
      </c>
      <c r="Q26" t="n">
        <v>62.2</v>
      </c>
      <c r="R26" t="n">
        <v>48.7</v>
      </c>
      <c r="S26" t="n">
        <v>42.9</v>
      </c>
      <c r="T26" t="n">
        <v>23.1</v>
      </c>
      <c r="U26" t="n">
        <v>34.4</v>
      </c>
      <c r="V26" t="n">
        <v>21</v>
      </c>
      <c r="W26" t="n">
        <v>14</v>
      </c>
    </row>
    <row r="27">
      <c r="A27" s="5" t="inlineStr">
        <is>
          <t>Minderheitenanteil</t>
        </is>
      </c>
      <c r="B27" s="5" t="inlineStr">
        <is>
          <t>Minority Share</t>
        </is>
      </c>
      <c r="C27" t="inlineStr">
        <is>
          <t>-</t>
        </is>
      </c>
      <c r="D27" t="inlineStr">
        <is>
          <t>-</t>
        </is>
      </c>
      <c r="E27" t="inlineStr">
        <is>
          <t>-</t>
        </is>
      </c>
      <c r="F27" t="n">
        <v>0.1</v>
      </c>
      <c r="G27" t="n">
        <v>0.2</v>
      </c>
      <c r="H27" t="n">
        <v>-0.6</v>
      </c>
      <c r="I27" t="inlineStr">
        <is>
          <t>-</t>
        </is>
      </c>
      <c r="J27" t="inlineStr">
        <is>
          <t>-</t>
        </is>
      </c>
      <c r="K27" t="n">
        <v>1.1</v>
      </c>
      <c r="L27" t="inlineStr">
        <is>
          <t>-</t>
        </is>
      </c>
      <c r="M27" t="inlineStr">
        <is>
          <t>-</t>
        </is>
      </c>
      <c r="N27" t="n">
        <v>-0.5</v>
      </c>
      <c r="O27" t="inlineStr">
        <is>
          <t>-</t>
        </is>
      </c>
      <c r="P27" t="inlineStr">
        <is>
          <t>-</t>
        </is>
      </c>
      <c r="Q27" t="inlineStr">
        <is>
          <t>-</t>
        </is>
      </c>
      <c r="R27" t="inlineStr">
        <is>
          <t>-</t>
        </is>
      </c>
      <c r="S27" t="inlineStr">
        <is>
          <t>-</t>
        </is>
      </c>
      <c r="T27" t="inlineStr">
        <is>
          <t>-</t>
        </is>
      </c>
      <c r="U27" t="inlineStr">
        <is>
          <t>-</t>
        </is>
      </c>
      <c r="V27" t="inlineStr">
        <is>
          <t>-</t>
        </is>
      </c>
      <c r="W27" t="n">
        <v>-0.1</v>
      </c>
    </row>
    <row r="28">
      <c r="A28" s="5" t="inlineStr">
        <is>
          <t>Jahresüberschuss/-fehlbetrag</t>
        </is>
      </c>
      <c r="B28" s="5" t="inlineStr">
        <is>
          <t>Net Profit</t>
        </is>
      </c>
      <c r="C28" t="n">
        <v>-41.5</v>
      </c>
      <c r="D28" t="n">
        <v>190.4</v>
      </c>
      <c r="E28" t="n">
        <v>40.4</v>
      </c>
      <c r="F28" t="n">
        <v>80.40000000000001</v>
      </c>
      <c r="G28" t="n">
        <v>127.1</v>
      </c>
      <c r="H28" t="n">
        <v>116.6</v>
      </c>
      <c r="I28" t="n">
        <v>69.09999999999999</v>
      </c>
      <c r="J28" t="n">
        <v>129.5</v>
      </c>
      <c r="K28" t="n">
        <v>96</v>
      </c>
      <c r="L28" t="n">
        <v>144.3</v>
      </c>
      <c r="M28" t="n">
        <v>137.8</v>
      </c>
      <c r="N28" t="n">
        <v>89</v>
      </c>
      <c r="O28" t="n">
        <v>50.1</v>
      </c>
      <c r="P28" t="n">
        <v>70.5</v>
      </c>
      <c r="Q28" t="n">
        <v>62.2</v>
      </c>
      <c r="R28" t="n">
        <v>48.7</v>
      </c>
      <c r="S28" t="n">
        <v>42.9</v>
      </c>
      <c r="T28" t="n">
        <v>23.1</v>
      </c>
      <c r="U28" t="n">
        <v>34.4</v>
      </c>
      <c r="V28" t="n">
        <v>21</v>
      </c>
      <c r="W28" t="n">
        <v>13.9</v>
      </c>
    </row>
    <row r="29">
      <c r="A29" s="5" t="inlineStr">
        <is>
          <t>Summe Umlaufvermögen</t>
        </is>
      </c>
      <c r="B29" s="5" t="inlineStr">
        <is>
          <t>Current Assets</t>
        </is>
      </c>
      <c r="C29" t="n">
        <v>1570</v>
      </c>
      <c r="D29" t="n">
        <v>2155</v>
      </c>
      <c r="E29" t="n">
        <v>1648</v>
      </c>
      <c r="F29" t="n">
        <v>1038</v>
      </c>
      <c r="G29" t="n">
        <v>961.6</v>
      </c>
      <c r="H29" t="n">
        <v>1149</v>
      </c>
      <c r="I29" t="n">
        <v>920.9</v>
      </c>
      <c r="J29" t="n">
        <v>992.6</v>
      </c>
      <c r="K29" t="n">
        <v>748.4</v>
      </c>
      <c r="L29" t="n">
        <v>1365</v>
      </c>
      <c r="M29" t="n">
        <v>1334</v>
      </c>
      <c r="N29" t="n">
        <v>703.6</v>
      </c>
      <c r="O29" t="n">
        <v>647.9</v>
      </c>
      <c r="P29" t="n">
        <v>683.2</v>
      </c>
      <c r="Q29" t="n">
        <v>370.3</v>
      </c>
      <c r="R29" t="n">
        <v>387.1</v>
      </c>
      <c r="S29" t="n">
        <v>258.9</v>
      </c>
      <c r="T29" t="n">
        <v>193</v>
      </c>
      <c r="U29" t="n">
        <v>177.3</v>
      </c>
      <c r="V29" t="n">
        <v>147.7</v>
      </c>
      <c r="W29" t="inlineStr">
        <is>
          <t>-</t>
        </is>
      </c>
    </row>
    <row r="30">
      <c r="A30" s="5" t="inlineStr">
        <is>
          <t>Summe Anlagevermögen</t>
        </is>
      </c>
      <c r="B30" s="5" t="inlineStr">
        <is>
          <t>Fixed Assets</t>
        </is>
      </c>
      <c r="C30" t="n">
        <v>3665</v>
      </c>
      <c r="D30" t="n">
        <v>3593</v>
      </c>
      <c r="E30" t="n">
        <v>3391</v>
      </c>
      <c r="F30" t="n">
        <v>3271</v>
      </c>
      <c r="G30" t="n">
        <v>3228</v>
      </c>
      <c r="H30" t="n">
        <v>3306</v>
      </c>
      <c r="I30" t="n">
        <v>3168</v>
      </c>
      <c r="J30" t="n">
        <v>3095</v>
      </c>
      <c r="K30" t="n">
        <v>3008</v>
      </c>
      <c r="L30" t="n">
        <v>2549</v>
      </c>
      <c r="M30" t="n">
        <v>2463</v>
      </c>
      <c r="N30" t="n">
        <v>2182</v>
      </c>
      <c r="O30" t="n">
        <v>2127</v>
      </c>
      <c r="P30" t="n">
        <v>528.8</v>
      </c>
      <c r="Q30" t="n">
        <v>395</v>
      </c>
      <c r="R30" t="n">
        <v>327.5</v>
      </c>
      <c r="S30" t="n">
        <v>293</v>
      </c>
      <c r="T30" t="n">
        <v>261.5</v>
      </c>
      <c r="U30" t="n">
        <v>179.7</v>
      </c>
      <c r="V30" t="n">
        <v>93.2</v>
      </c>
      <c r="W30" t="inlineStr">
        <is>
          <t>-</t>
        </is>
      </c>
    </row>
    <row r="31">
      <c r="A31" s="5" t="inlineStr">
        <is>
          <t>Summe Aktiva</t>
        </is>
      </c>
      <c r="B31" s="5" t="inlineStr">
        <is>
          <t>Total Assets</t>
        </is>
      </c>
      <c r="C31" t="n">
        <v>5236</v>
      </c>
      <c r="D31" t="n">
        <v>5748</v>
      </c>
      <c r="E31" t="n">
        <v>5039</v>
      </c>
      <c r="F31" t="n">
        <v>4308</v>
      </c>
      <c r="G31" t="n">
        <v>4190</v>
      </c>
      <c r="H31" t="n">
        <v>4454</v>
      </c>
      <c r="I31" t="n">
        <v>4088</v>
      </c>
      <c r="J31" t="n">
        <v>4088</v>
      </c>
      <c r="K31" t="n">
        <v>3757</v>
      </c>
      <c r="L31" t="n">
        <v>3914</v>
      </c>
      <c r="M31" t="n">
        <v>3797</v>
      </c>
      <c r="N31" t="n">
        <v>2885</v>
      </c>
      <c r="O31" t="n">
        <v>2775</v>
      </c>
      <c r="P31" t="n">
        <v>1212</v>
      </c>
      <c r="Q31" t="n">
        <v>765.3</v>
      </c>
      <c r="R31" t="n">
        <v>714.6</v>
      </c>
      <c r="S31" t="n">
        <v>551.9</v>
      </c>
      <c r="T31" t="n">
        <v>454.5</v>
      </c>
      <c r="U31" t="n">
        <v>357</v>
      </c>
      <c r="V31" t="n">
        <v>240.9</v>
      </c>
      <c r="W31" t="inlineStr">
        <is>
          <t>-</t>
        </is>
      </c>
    </row>
    <row r="32">
      <c r="A32" s="5" t="inlineStr">
        <is>
          <t>Summe kurzfristiges Fremdkapital</t>
        </is>
      </c>
      <c r="B32" s="5" t="inlineStr">
        <is>
          <t>Short-Term Debt</t>
        </is>
      </c>
      <c r="C32" t="n">
        <v>951.3</v>
      </c>
      <c r="D32" t="n">
        <v>972.2</v>
      </c>
      <c r="E32" t="n">
        <v>324.8</v>
      </c>
      <c r="F32" t="n">
        <v>308.4</v>
      </c>
      <c r="G32" t="n">
        <v>268.4</v>
      </c>
      <c r="H32" t="n">
        <v>431.6</v>
      </c>
      <c r="I32" t="n">
        <v>337</v>
      </c>
      <c r="J32" t="n">
        <v>266.9</v>
      </c>
      <c r="K32" t="n">
        <v>481.7</v>
      </c>
      <c r="L32" t="n">
        <v>388.4</v>
      </c>
      <c r="M32" t="n">
        <v>375.5</v>
      </c>
      <c r="N32" t="n">
        <v>262.4</v>
      </c>
      <c r="O32" t="n">
        <v>165.7</v>
      </c>
      <c r="P32" t="n">
        <v>116.5</v>
      </c>
      <c r="Q32" t="n">
        <v>91.7</v>
      </c>
      <c r="R32" t="n">
        <v>88.09999999999999</v>
      </c>
      <c r="S32" t="n">
        <v>95.3</v>
      </c>
      <c r="T32" t="n">
        <v>81.5</v>
      </c>
      <c r="U32" t="n">
        <v>57.9</v>
      </c>
      <c r="V32" t="n">
        <v>46.1</v>
      </c>
      <c r="W32" t="inlineStr">
        <is>
          <t>-</t>
        </is>
      </c>
    </row>
    <row r="33">
      <c r="A33" s="5" t="inlineStr">
        <is>
          <t>Summe langfristiges Fremdkapital</t>
        </is>
      </c>
      <c r="B33" s="5" t="inlineStr">
        <is>
          <t>Long-Term Debt</t>
        </is>
      </c>
      <c r="C33" t="n">
        <v>1748</v>
      </c>
      <c r="D33" t="n">
        <v>2141</v>
      </c>
      <c r="E33" t="n">
        <v>2173</v>
      </c>
      <c r="F33" t="n">
        <v>1393</v>
      </c>
      <c r="G33" t="n">
        <v>1359</v>
      </c>
      <c r="H33" t="n">
        <v>1365</v>
      </c>
      <c r="I33" t="n">
        <v>1028</v>
      </c>
      <c r="J33" t="n">
        <v>1096</v>
      </c>
      <c r="K33" t="n">
        <v>717</v>
      </c>
      <c r="L33" t="n">
        <v>1049</v>
      </c>
      <c r="M33" t="n">
        <v>1130</v>
      </c>
      <c r="N33" t="n">
        <v>1169</v>
      </c>
      <c r="O33" t="n">
        <v>1217</v>
      </c>
      <c r="P33" t="n">
        <v>529.3</v>
      </c>
      <c r="Q33" t="n">
        <v>223.2</v>
      </c>
      <c r="R33" t="n">
        <v>226.2</v>
      </c>
      <c r="S33" t="n">
        <v>121.9</v>
      </c>
      <c r="T33" t="n">
        <v>110</v>
      </c>
      <c r="U33" t="n">
        <v>86.09999999999999</v>
      </c>
      <c r="V33" t="n">
        <v>27.2</v>
      </c>
      <c r="W33" t="inlineStr">
        <is>
          <t>-</t>
        </is>
      </c>
    </row>
    <row r="34">
      <c r="A34" s="5" t="inlineStr">
        <is>
          <t>Summe Fremdkapital</t>
        </is>
      </c>
      <c r="B34" s="5" t="inlineStr">
        <is>
          <t>Total Liabilities</t>
        </is>
      </c>
      <c r="C34" t="n">
        <v>2699</v>
      </c>
      <c r="D34" t="n">
        <v>3113</v>
      </c>
      <c r="E34" t="n">
        <v>2498</v>
      </c>
      <c r="F34" t="n">
        <v>1701</v>
      </c>
      <c r="G34" t="n">
        <v>1628</v>
      </c>
      <c r="H34" t="n">
        <v>1796</v>
      </c>
      <c r="I34" t="n">
        <v>1365</v>
      </c>
      <c r="J34" t="n">
        <v>1363</v>
      </c>
      <c r="K34" t="n">
        <v>1199</v>
      </c>
      <c r="L34" t="n">
        <v>1438</v>
      </c>
      <c r="M34" t="n">
        <v>1505</v>
      </c>
      <c r="N34" t="n">
        <v>1432</v>
      </c>
      <c r="O34" t="n">
        <v>1383</v>
      </c>
      <c r="P34" t="n">
        <v>645.8</v>
      </c>
      <c r="Q34" t="n">
        <v>314.8</v>
      </c>
      <c r="R34" t="n">
        <v>314.2</v>
      </c>
      <c r="S34" t="n">
        <v>217.1</v>
      </c>
      <c r="T34" t="n">
        <v>191.5</v>
      </c>
      <c r="U34" t="n">
        <v>144</v>
      </c>
      <c r="V34" t="n">
        <v>73.3</v>
      </c>
      <c r="W34" t="inlineStr">
        <is>
          <t>-</t>
        </is>
      </c>
    </row>
    <row r="35">
      <c r="A35" s="5" t="inlineStr">
        <is>
          <t>Minderheitenanteil</t>
        </is>
      </c>
      <c r="B35" s="5" t="inlineStr">
        <is>
          <t>Minority Share</t>
        </is>
      </c>
      <c r="C35" t="inlineStr">
        <is>
          <t>-</t>
        </is>
      </c>
      <c r="D35" t="inlineStr">
        <is>
          <t>-</t>
        </is>
      </c>
      <c r="E35" t="inlineStr">
        <is>
          <t>-</t>
        </is>
      </c>
      <c r="F35" t="inlineStr">
        <is>
          <t>-</t>
        </is>
      </c>
      <c r="G35" t="n">
        <v>2</v>
      </c>
      <c r="H35" t="n">
        <v>8.300000000000001</v>
      </c>
      <c r="I35" t="n">
        <v>9.5</v>
      </c>
      <c r="J35" t="n">
        <v>9.699999999999999</v>
      </c>
      <c r="K35" t="n">
        <v>9.5</v>
      </c>
      <c r="L35" t="inlineStr">
        <is>
          <t>-</t>
        </is>
      </c>
      <c r="M35" t="inlineStr">
        <is>
          <t>-</t>
        </is>
      </c>
      <c r="N35" t="inlineStr">
        <is>
          <t>-</t>
        </is>
      </c>
      <c r="O35" t="n">
        <v>0.6</v>
      </c>
      <c r="P35" t="inlineStr">
        <is>
          <t>-</t>
        </is>
      </c>
      <c r="Q35" t="inlineStr">
        <is>
          <t>-</t>
        </is>
      </c>
      <c r="R35" t="inlineStr">
        <is>
          <t>-</t>
        </is>
      </c>
      <c r="S35" t="inlineStr">
        <is>
          <t>-</t>
        </is>
      </c>
      <c r="T35" t="inlineStr">
        <is>
          <t>-</t>
        </is>
      </c>
      <c r="U35" t="inlineStr">
        <is>
          <t>-</t>
        </is>
      </c>
      <c r="V35" t="n">
        <v>0.2</v>
      </c>
      <c r="W35" t="inlineStr">
        <is>
          <t>-</t>
        </is>
      </c>
    </row>
    <row r="36">
      <c r="A36" s="5" t="inlineStr">
        <is>
          <t>Summe Eigenkapital</t>
        </is>
      </c>
      <c r="B36" s="5" t="inlineStr">
        <is>
          <t>Equity</t>
        </is>
      </c>
      <c r="C36" t="n">
        <v>2537</v>
      </c>
      <c r="D36" t="n">
        <v>2635</v>
      </c>
      <c r="E36" t="n">
        <v>2541</v>
      </c>
      <c r="F36" t="n">
        <v>2607</v>
      </c>
      <c r="G36" t="n">
        <v>2560</v>
      </c>
      <c r="H36" t="n">
        <v>2650</v>
      </c>
      <c r="I36" t="n">
        <v>2714</v>
      </c>
      <c r="J36" t="n">
        <v>2715</v>
      </c>
      <c r="K36" t="n">
        <v>2548</v>
      </c>
      <c r="L36" t="n">
        <v>2476</v>
      </c>
      <c r="M36" t="n">
        <v>2291</v>
      </c>
      <c r="N36" t="n">
        <v>1454</v>
      </c>
      <c r="O36" t="n">
        <v>1392</v>
      </c>
      <c r="P36" t="n">
        <v>566.2</v>
      </c>
      <c r="Q36" t="n">
        <v>450.5</v>
      </c>
      <c r="R36" t="n">
        <v>400.4</v>
      </c>
      <c r="S36" t="n">
        <v>334.8</v>
      </c>
      <c r="T36" t="n">
        <v>263</v>
      </c>
      <c r="U36" t="n">
        <v>213</v>
      </c>
      <c r="V36" t="n">
        <v>167.4</v>
      </c>
      <c r="W36" t="inlineStr">
        <is>
          <t>-</t>
        </is>
      </c>
    </row>
    <row r="37">
      <c r="A37" s="5" t="inlineStr">
        <is>
          <t>Summe Passiva</t>
        </is>
      </c>
      <c r="B37" s="5" t="inlineStr">
        <is>
          <t>Liabilities &amp; Shareholder Equity</t>
        </is>
      </c>
      <c r="C37" t="n">
        <v>5236</v>
      </c>
      <c r="D37" t="n">
        <v>5748</v>
      </c>
      <c r="E37" t="n">
        <v>5039</v>
      </c>
      <c r="F37" t="n">
        <v>4308</v>
      </c>
      <c r="G37" t="n">
        <v>4190</v>
      </c>
      <c r="H37" t="n">
        <v>4454</v>
      </c>
      <c r="I37" t="n">
        <v>4088</v>
      </c>
      <c r="J37" t="n">
        <v>4088</v>
      </c>
      <c r="K37" t="n">
        <v>3757</v>
      </c>
      <c r="L37" t="n">
        <v>3914</v>
      </c>
      <c r="M37" t="n">
        <v>3797</v>
      </c>
      <c r="N37" t="n">
        <v>2885</v>
      </c>
      <c r="O37" t="n">
        <v>2775</v>
      </c>
      <c r="P37" t="n">
        <v>1212</v>
      </c>
      <c r="Q37" t="n">
        <v>765.3</v>
      </c>
      <c r="R37" t="n">
        <v>714.6</v>
      </c>
      <c r="S37" t="n">
        <v>551.9</v>
      </c>
      <c r="T37" t="n">
        <v>454.5</v>
      </c>
      <c r="U37" t="n">
        <v>357</v>
      </c>
      <c r="V37" t="n">
        <v>240.9</v>
      </c>
      <c r="W37" t="inlineStr">
        <is>
          <t>-</t>
        </is>
      </c>
    </row>
    <row r="38">
      <c r="A38" s="5" t="inlineStr">
        <is>
          <t>Mio.Aktien im Umlauf</t>
        </is>
      </c>
      <c r="B38" s="5" t="inlineStr">
        <is>
          <t>Million shares outstanding</t>
        </is>
      </c>
      <c r="C38" t="n">
        <v>227.75</v>
      </c>
      <c r="D38" t="n">
        <v>225.51</v>
      </c>
      <c r="E38" t="n">
        <v>226.56</v>
      </c>
      <c r="F38" t="n">
        <v>234.56</v>
      </c>
      <c r="G38" t="n">
        <v>233.01</v>
      </c>
      <c r="H38" t="n">
        <v>232.02</v>
      </c>
      <c r="I38" t="n">
        <v>239.73</v>
      </c>
      <c r="J38" t="n">
        <v>236.49</v>
      </c>
      <c r="K38" t="n">
        <v>234.22</v>
      </c>
      <c r="L38" t="n">
        <v>233.1</v>
      </c>
      <c r="M38" t="n">
        <v>232.1</v>
      </c>
      <c r="N38" t="n">
        <v>197.8</v>
      </c>
      <c r="O38" t="n">
        <v>195.3</v>
      </c>
      <c r="P38" t="n">
        <v>150.2</v>
      </c>
      <c r="Q38" t="n">
        <v>148.6</v>
      </c>
      <c r="R38" t="n">
        <v>147</v>
      </c>
      <c r="S38" t="n">
        <v>146.2</v>
      </c>
      <c r="T38" t="n">
        <v>145.5</v>
      </c>
      <c r="U38" t="n">
        <v>147</v>
      </c>
      <c r="V38" t="n">
        <v>147</v>
      </c>
      <c r="W38" t="inlineStr">
        <is>
          <t>-</t>
        </is>
      </c>
    </row>
    <row r="39">
      <c r="A39" s="5" t="inlineStr">
        <is>
          <t>Ergebnis je Aktie (brutto)</t>
        </is>
      </c>
      <c r="B39" s="5" t="inlineStr">
        <is>
          <t>Earnings per share</t>
        </is>
      </c>
      <c r="C39" t="n">
        <v>-0.34</v>
      </c>
      <c r="D39" t="n">
        <v>1</v>
      </c>
      <c r="E39" t="n">
        <v>0.5</v>
      </c>
      <c r="F39" t="n">
        <v>0.24</v>
      </c>
      <c r="G39" t="n">
        <v>0.57</v>
      </c>
      <c r="H39" t="n">
        <v>0.51</v>
      </c>
      <c r="I39" t="n">
        <v>0.16</v>
      </c>
      <c r="J39" t="n">
        <v>0.61</v>
      </c>
      <c r="K39" t="n">
        <v>0.41</v>
      </c>
      <c r="L39" t="n">
        <v>0.74</v>
      </c>
      <c r="M39" t="n">
        <v>0.74</v>
      </c>
      <c r="N39" t="n">
        <v>0.6</v>
      </c>
      <c r="O39" t="n">
        <v>0.39</v>
      </c>
      <c r="P39" t="n">
        <v>0.71</v>
      </c>
      <c r="Q39" t="n">
        <v>0.65</v>
      </c>
      <c r="R39" t="n">
        <v>0.49</v>
      </c>
      <c r="S39" t="n">
        <v>0.46</v>
      </c>
      <c r="T39" t="n">
        <v>0.27</v>
      </c>
      <c r="U39" t="n">
        <v>0.38</v>
      </c>
      <c r="V39" t="n">
        <v>0.27</v>
      </c>
      <c r="W39" t="inlineStr">
        <is>
          <t>-</t>
        </is>
      </c>
    </row>
    <row r="40">
      <c r="A40" s="5" t="inlineStr">
        <is>
          <t>Ergebnis je Aktie (unverwässert)</t>
        </is>
      </c>
      <c r="B40" s="5" t="inlineStr">
        <is>
          <t>Basic Earnings per share</t>
        </is>
      </c>
      <c r="C40" t="n">
        <v>-0.18</v>
      </c>
      <c r="D40" t="n">
        <v>0.84</v>
      </c>
      <c r="E40" t="n">
        <v>0.18</v>
      </c>
      <c r="F40" t="n">
        <v>0.34</v>
      </c>
      <c r="G40" t="n">
        <v>0.54</v>
      </c>
      <c r="H40" t="n">
        <v>0.5</v>
      </c>
      <c r="I40" t="n">
        <v>0.3</v>
      </c>
      <c r="J40" t="n">
        <v>0.55</v>
      </c>
      <c r="K40" t="n">
        <v>0.41</v>
      </c>
      <c r="L40" t="n">
        <v>0.62</v>
      </c>
      <c r="M40" t="n">
        <v>0.64</v>
      </c>
      <c r="N40" t="n">
        <v>0.45</v>
      </c>
      <c r="O40" t="n">
        <v>0.3</v>
      </c>
      <c r="P40" t="n">
        <v>0.47</v>
      </c>
      <c r="Q40" t="n">
        <v>0.42</v>
      </c>
      <c r="R40" t="n">
        <v>0.33</v>
      </c>
      <c r="S40" t="n">
        <v>0.29</v>
      </c>
      <c r="T40" t="n">
        <v>0.16</v>
      </c>
      <c r="U40" t="n">
        <v>0.24</v>
      </c>
      <c r="V40" t="n">
        <v>0.15</v>
      </c>
      <c r="W40" t="n">
        <v>0.1</v>
      </c>
    </row>
    <row r="41">
      <c r="A41" s="5" t="inlineStr">
        <is>
          <t>Ergebnis je Aktie (verwässert)</t>
        </is>
      </c>
      <c r="B41" s="5" t="inlineStr">
        <is>
          <t>Diluted Earnings per share</t>
        </is>
      </c>
      <c r="C41" t="n">
        <v>-0.18</v>
      </c>
      <c r="D41" t="n">
        <v>0.82</v>
      </c>
      <c r="E41" t="n">
        <v>0.17</v>
      </c>
      <c r="F41" t="n">
        <v>0.34</v>
      </c>
      <c r="G41" t="n">
        <v>0.54</v>
      </c>
      <c r="H41" t="n">
        <v>0.48</v>
      </c>
      <c r="I41" t="n">
        <v>0.29</v>
      </c>
      <c r="J41" t="n">
        <v>0.54</v>
      </c>
      <c r="K41" t="n">
        <v>0.4</v>
      </c>
      <c r="L41" t="n">
        <v>0.6</v>
      </c>
      <c r="M41" t="n">
        <v>0.64</v>
      </c>
      <c r="N41" t="n">
        <v>0.44</v>
      </c>
      <c r="O41" t="n">
        <v>0.28</v>
      </c>
      <c r="P41" t="n">
        <v>0.46</v>
      </c>
      <c r="Q41" t="n">
        <v>0.41</v>
      </c>
      <c r="R41" t="n">
        <v>0.33</v>
      </c>
      <c r="S41" t="n">
        <v>0.29</v>
      </c>
      <c r="T41" t="n">
        <v>0.16</v>
      </c>
      <c r="U41" t="n">
        <v>0.24</v>
      </c>
      <c r="V41" t="n">
        <v>0.14</v>
      </c>
      <c r="W41" t="n">
        <v>0.1</v>
      </c>
    </row>
    <row r="42">
      <c r="A42" s="5" t="inlineStr">
        <is>
          <t>Dividende je Aktie</t>
        </is>
      </c>
      <c r="B42" s="5" t="inlineStr">
        <is>
          <t>Dividend per share</t>
        </is>
      </c>
      <c r="C42" t="inlineStr">
        <is>
          <t>-</t>
        </is>
      </c>
      <c r="D42" t="inlineStr">
        <is>
          <t>-</t>
        </is>
      </c>
      <c r="E42" t="inlineStr">
        <is>
          <t>-</t>
        </is>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c r="P42" t="inlineStr">
        <is>
          <t>-</t>
        </is>
      </c>
      <c r="Q42" t="inlineStr">
        <is>
          <t>-</t>
        </is>
      </c>
      <c r="R42" t="inlineStr">
        <is>
          <t>-</t>
        </is>
      </c>
      <c r="S42" t="inlineStr">
        <is>
          <t>-</t>
        </is>
      </c>
      <c r="T42" t="inlineStr">
        <is>
          <t>-</t>
        </is>
      </c>
      <c r="U42" t="inlineStr">
        <is>
          <t>-</t>
        </is>
      </c>
      <c r="V42" t="inlineStr">
        <is>
          <t>-</t>
        </is>
      </c>
      <c r="W42" t="inlineStr">
        <is>
          <t>-</t>
        </is>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c r="W43" t="inlineStr">
        <is>
          <t>-</t>
        </is>
      </c>
    </row>
    <row r="44">
      <c r="A44" s="5" t="inlineStr">
        <is>
          <t>Umsatz je Aktie</t>
        </is>
      </c>
      <c r="B44" s="5" t="inlineStr">
        <is>
          <t>Revenue per share</t>
        </is>
      </c>
      <c r="C44" t="n">
        <v>6.7</v>
      </c>
      <c r="D44" t="n">
        <v>6.66</v>
      </c>
      <c r="E44" t="n">
        <v>6.26</v>
      </c>
      <c r="F44" t="n">
        <v>5.7</v>
      </c>
      <c r="G44" t="n">
        <v>5.49</v>
      </c>
      <c r="H44" t="n">
        <v>5.8</v>
      </c>
      <c r="I44" t="n">
        <v>5.43</v>
      </c>
      <c r="J44" t="n">
        <v>5.3</v>
      </c>
      <c r="K44" t="n">
        <v>4.99</v>
      </c>
      <c r="L44" t="n">
        <v>4.66</v>
      </c>
      <c r="M44" t="n">
        <v>4.35</v>
      </c>
      <c r="N44" t="n">
        <v>4.51</v>
      </c>
      <c r="O44" t="n">
        <v>3.33</v>
      </c>
      <c r="P44" t="n">
        <v>3.1</v>
      </c>
      <c r="Q44" t="n">
        <v>2.68</v>
      </c>
      <c r="R44" t="n">
        <v>2.59</v>
      </c>
      <c r="S44" t="n">
        <v>2.4</v>
      </c>
      <c r="T44" t="n">
        <v>2.05</v>
      </c>
      <c r="U44" t="n">
        <v>1.79</v>
      </c>
      <c r="V44" t="n">
        <v>1.47</v>
      </c>
      <c r="W44" t="inlineStr">
        <is>
          <t>-</t>
        </is>
      </c>
    </row>
    <row r="45">
      <c r="A45" s="5" t="inlineStr">
        <is>
          <t>Buchwert je Aktie</t>
        </is>
      </c>
      <c r="B45" s="5" t="inlineStr">
        <is>
          <t>Book value per share</t>
        </is>
      </c>
      <c r="C45" t="n">
        <v>11.14</v>
      </c>
      <c r="D45" t="n">
        <v>11.68</v>
      </c>
      <c r="E45" t="n">
        <v>11.22</v>
      </c>
      <c r="F45" t="n">
        <v>11.11</v>
      </c>
      <c r="G45" t="n">
        <v>11</v>
      </c>
      <c r="H45" t="n">
        <v>11.46</v>
      </c>
      <c r="I45" t="n">
        <v>11.36</v>
      </c>
      <c r="J45" t="n">
        <v>11.52</v>
      </c>
      <c r="K45" t="n">
        <v>10.92</v>
      </c>
      <c r="L45" t="n">
        <v>10.62</v>
      </c>
      <c r="M45" t="n">
        <v>9.869999999999999</v>
      </c>
      <c r="N45" t="n">
        <v>7.35</v>
      </c>
      <c r="O45" t="n">
        <v>7.13</v>
      </c>
      <c r="P45" t="n">
        <v>3.77</v>
      </c>
      <c r="Q45" t="n">
        <v>3.03</v>
      </c>
      <c r="R45" t="n">
        <v>2.72</v>
      </c>
      <c r="S45" t="n">
        <v>2.29</v>
      </c>
      <c r="T45" t="n">
        <v>1.81</v>
      </c>
      <c r="U45" t="n">
        <v>1.45</v>
      </c>
      <c r="V45" t="n">
        <v>1.14</v>
      </c>
      <c r="W45" t="inlineStr">
        <is>
          <t>-</t>
        </is>
      </c>
    </row>
    <row r="46">
      <c r="A46" s="5" t="inlineStr">
        <is>
          <t>Cashflow je Aktie</t>
        </is>
      </c>
      <c r="B46" s="5" t="inlineStr">
        <is>
          <t>Cashflow per share</t>
        </is>
      </c>
      <c r="C46" t="n">
        <v>1.45</v>
      </c>
      <c r="D46" t="n">
        <v>1.59</v>
      </c>
      <c r="E46" t="n">
        <v>1.27</v>
      </c>
      <c r="F46" t="n">
        <v>1.46</v>
      </c>
      <c r="G46" t="n">
        <v>1.36</v>
      </c>
      <c r="H46" t="n">
        <v>1.24</v>
      </c>
      <c r="I46" t="n">
        <v>1.08</v>
      </c>
      <c r="J46" t="n">
        <v>1.04</v>
      </c>
      <c r="K46" t="n">
        <v>1.05</v>
      </c>
      <c r="L46" t="n">
        <v>1.08</v>
      </c>
      <c r="M46" t="n">
        <v>0.93</v>
      </c>
      <c r="N46" t="n">
        <v>0.87</v>
      </c>
      <c r="O46" t="n">
        <v>0.43</v>
      </c>
      <c r="P46" t="n">
        <v>0.68</v>
      </c>
      <c r="Q46" t="n">
        <v>0.61</v>
      </c>
      <c r="R46" t="n">
        <v>0.37</v>
      </c>
      <c r="S46" t="n">
        <v>0.44</v>
      </c>
      <c r="T46" t="n">
        <v>0.25</v>
      </c>
      <c r="U46" t="n">
        <v>0.4</v>
      </c>
      <c r="V46" t="n">
        <v>0.28</v>
      </c>
      <c r="W46" t="inlineStr">
        <is>
          <t>-</t>
        </is>
      </c>
    </row>
    <row r="47">
      <c r="A47" s="5" t="inlineStr">
        <is>
          <t>Bilanzsumme je Aktie</t>
        </is>
      </c>
      <c r="B47" s="5" t="inlineStr">
        <is>
          <t>Total assets per share</t>
        </is>
      </c>
      <c r="C47" t="n">
        <v>22.99</v>
      </c>
      <c r="D47" t="n">
        <v>25.49</v>
      </c>
      <c r="E47" t="n">
        <v>22.24</v>
      </c>
      <c r="F47" t="n">
        <v>18.37</v>
      </c>
      <c r="G47" t="n">
        <v>17.98</v>
      </c>
      <c r="H47" t="n">
        <v>19.2</v>
      </c>
      <c r="I47" t="n">
        <v>17.05</v>
      </c>
      <c r="J47" t="n">
        <v>17.28</v>
      </c>
      <c r="K47" t="n">
        <v>16.04</v>
      </c>
      <c r="L47" t="n">
        <v>16.79</v>
      </c>
      <c r="M47" t="n">
        <v>16.36</v>
      </c>
      <c r="N47" t="n">
        <v>14.59</v>
      </c>
      <c r="O47" t="n">
        <v>14.21</v>
      </c>
      <c r="P47" t="n">
        <v>8.07</v>
      </c>
      <c r="Q47" t="n">
        <v>5.15</v>
      </c>
      <c r="R47" t="n">
        <v>4.86</v>
      </c>
      <c r="S47" t="n">
        <v>3.77</v>
      </c>
      <c r="T47" t="n">
        <v>3.12</v>
      </c>
      <c r="U47" t="n">
        <v>2.43</v>
      </c>
      <c r="V47" t="n">
        <v>1.64</v>
      </c>
      <c r="W47" t="inlineStr">
        <is>
          <t>-</t>
        </is>
      </c>
    </row>
    <row r="48">
      <c r="A48" s="5" t="inlineStr">
        <is>
          <t>Personal am Ende des Jahres</t>
        </is>
      </c>
      <c r="B48" s="5" t="inlineStr">
        <is>
          <t>Staff at the end of year</t>
        </is>
      </c>
      <c r="C48" t="n">
        <v>5096</v>
      </c>
      <c r="D48" t="n">
        <v>4952</v>
      </c>
      <c r="E48" t="n">
        <v>4688</v>
      </c>
      <c r="F48" t="n">
        <v>4684</v>
      </c>
      <c r="G48" t="n">
        <v>4559</v>
      </c>
      <c r="H48" t="n">
        <v>4339</v>
      </c>
      <c r="I48" t="n">
        <v>4015</v>
      </c>
      <c r="J48" t="n">
        <v>3999</v>
      </c>
      <c r="K48" t="n">
        <v>3938</v>
      </c>
      <c r="L48" t="n">
        <v>3587</v>
      </c>
      <c r="M48" t="n">
        <v>3495</v>
      </c>
      <c r="N48" t="n">
        <v>3041</v>
      </c>
      <c r="O48" t="n">
        <v>2662</v>
      </c>
      <c r="P48" t="n">
        <v>1954</v>
      </c>
      <c r="Q48" t="n">
        <v>1589</v>
      </c>
      <c r="R48" t="n">
        <v>1322</v>
      </c>
      <c r="S48" t="n">
        <v>1553</v>
      </c>
      <c r="T48" t="n">
        <v>1651</v>
      </c>
      <c r="U48" t="n">
        <v>1557</v>
      </c>
      <c r="V48" t="n">
        <v>1315</v>
      </c>
      <c r="W48" t="inlineStr">
        <is>
          <t>-</t>
        </is>
      </c>
    </row>
    <row r="49">
      <c r="A49" s="5" t="inlineStr">
        <is>
          <t>Personalaufwand in Mio. USD</t>
        </is>
      </c>
      <c r="B49" s="5" t="inlineStr">
        <is>
          <t>Personnel expenses in M</t>
        </is>
      </c>
      <c r="C49" t="inlineStr">
        <is>
          <t>-</t>
        </is>
      </c>
      <c r="D49" t="inlineStr">
        <is>
          <t>-</t>
        </is>
      </c>
      <c r="E49" t="inlineStr">
        <is>
          <t>-</t>
        </is>
      </c>
      <c r="F49" t="inlineStr">
        <is>
          <t>-</t>
        </is>
      </c>
      <c r="G49" t="inlineStr">
        <is>
          <t>-</t>
        </is>
      </c>
      <c r="H49" t="inlineStr">
        <is>
          <t>-</t>
        </is>
      </c>
      <c r="I49" t="inlineStr">
        <is>
          <t>-</t>
        </is>
      </c>
      <c r="J49" t="inlineStr">
        <is>
          <t>-</t>
        </is>
      </c>
      <c r="K49" t="inlineStr">
        <is>
          <t>-</t>
        </is>
      </c>
      <c r="L49" t="inlineStr">
        <is>
          <t>-</t>
        </is>
      </c>
      <c r="M49" t="inlineStr">
        <is>
          <t>-</t>
        </is>
      </c>
      <c r="N49" t="inlineStr">
        <is>
          <t>-</t>
        </is>
      </c>
      <c r="O49" t="inlineStr">
        <is>
          <t>-</t>
        </is>
      </c>
      <c r="P49" t="inlineStr">
        <is>
          <t>-</t>
        </is>
      </c>
      <c r="Q49" t="inlineStr">
        <is>
          <t>-</t>
        </is>
      </c>
      <c r="R49" t="inlineStr">
        <is>
          <t>-</t>
        </is>
      </c>
      <c r="S49" t="inlineStr">
        <is>
          <t>-</t>
        </is>
      </c>
      <c r="T49" t="inlineStr">
        <is>
          <t>-</t>
        </is>
      </c>
      <c r="U49" t="inlineStr">
        <is>
          <t>-</t>
        </is>
      </c>
      <c r="V49" t="inlineStr">
        <is>
          <t>-</t>
        </is>
      </c>
      <c r="W49" t="inlineStr">
        <is>
          <t>-</t>
        </is>
      </c>
    </row>
    <row r="50">
      <c r="A50" s="5" t="inlineStr">
        <is>
          <t>Aufwand je Mitarbeiter in USD</t>
        </is>
      </c>
      <c r="B50" s="5" t="inlineStr">
        <is>
          <t>Effort per employee</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c r="O50" t="inlineStr">
        <is>
          <t>-</t>
        </is>
      </c>
      <c r="P50" t="inlineStr">
        <is>
          <t>-</t>
        </is>
      </c>
      <c r="Q50" t="inlineStr">
        <is>
          <t>-</t>
        </is>
      </c>
      <c r="R50" t="inlineStr">
        <is>
          <t>-</t>
        </is>
      </c>
      <c r="S50" t="inlineStr">
        <is>
          <t>-</t>
        </is>
      </c>
      <c r="T50" t="inlineStr">
        <is>
          <t>-</t>
        </is>
      </c>
      <c r="U50" t="inlineStr">
        <is>
          <t>-</t>
        </is>
      </c>
      <c r="V50" t="inlineStr">
        <is>
          <t>-</t>
        </is>
      </c>
      <c r="W50" t="inlineStr">
        <is>
          <t>-</t>
        </is>
      </c>
    </row>
    <row r="51">
      <c r="A51" s="5" t="inlineStr">
        <is>
          <t>Umsatz je Mitarbeiter in USD</t>
        </is>
      </c>
      <c r="B51" s="5" t="inlineStr">
        <is>
          <t>Turnover per employee</t>
        </is>
      </c>
      <c r="C51" t="n">
        <v>299534</v>
      </c>
      <c r="D51" t="n">
        <v>303281</v>
      </c>
      <c r="E51" t="n">
        <v>302375</v>
      </c>
      <c r="F51" t="n">
        <v>285651</v>
      </c>
      <c r="G51" t="n">
        <v>280980</v>
      </c>
      <c r="H51" t="n">
        <v>309928</v>
      </c>
      <c r="I51" t="n">
        <v>324280</v>
      </c>
      <c r="J51" t="n">
        <v>313692</v>
      </c>
      <c r="K51" t="n">
        <v>297041</v>
      </c>
      <c r="L51" t="n">
        <v>303150</v>
      </c>
      <c r="M51" t="n">
        <v>288934</v>
      </c>
      <c r="N51" t="n">
        <v>293653</v>
      </c>
      <c r="O51" t="n">
        <v>244102</v>
      </c>
      <c r="P51" t="n">
        <v>238382</v>
      </c>
      <c r="Q51" t="n">
        <v>250723</v>
      </c>
      <c r="R51" t="n">
        <v>287897</v>
      </c>
      <c r="S51" t="n">
        <v>226271</v>
      </c>
      <c r="T51" t="n">
        <v>180860</v>
      </c>
      <c r="U51" t="n">
        <v>169409</v>
      </c>
      <c r="V51" t="n">
        <v>164866</v>
      </c>
      <c r="W51" t="inlineStr">
        <is>
          <t>-</t>
        </is>
      </c>
    </row>
    <row r="52">
      <c r="A52" s="5" t="inlineStr">
        <is>
          <t>Bruttoergebnis je Mitarbeiter in USD</t>
        </is>
      </c>
      <c r="B52" s="5" t="inlineStr">
        <is>
          <t>Gross Profit per employee</t>
        </is>
      </c>
      <c r="C52" t="n">
        <v>197272</v>
      </c>
      <c r="D52" t="n">
        <v>202141</v>
      </c>
      <c r="E52" t="n">
        <v>196800</v>
      </c>
      <c r="F52" t="n">
        <v>180337</v>
      </c>
      <c r="G52" t="n">
        <v>181268</v>
      </c>
      <c r="H52" t="n">
        <v>199332</v>
      </c>
      <c r="I52" t="n">
        <v>203113</v>
      </c>
      <c r="J52" t="n">
        <v>206052</v>
      </c>
      <c r="K52" t="n">
        <v>190401</v>
      </c>
      <c r="L52" t="n">
        <v>199498</v>
      </c>
      <c r="M52" t="n">
        <v>190873</v>
      </c>
      <c r="N52" t="n">
        <v>197205</v>
      </c>
      <c r="O52" t="n">
        <v>162847</v>
      </c>
      <c r="P52" t="n">
        <v>166121</v>
      </c>
      <c r="Q52" t="n">
        <v>173191</v>
      </c>
      <c r="R52" t="n">
        <v>191755</v>
      </c>
      <c r="S52" t="n">
        <v>147457</v>
      </c>
      <c r="T52" t="n">
        <v>122411</v>
      </c>
      <c r="U52" t="n">
        <v>118240</v>
      </c>
      <c r="V52" t="n">
        <v>115133</v>
      </c>
      <c r="W52" t="inlineStr">
        <is>
          <t>-</t>
        </is>
      </c>
    </row>
    <row r="53">
      <c r="A53" s="5" t="inlineStr">
        <is>
          <t>Gewinn je Mitarbeiter in USD</t>
        </is>
      </c>
      <c r="B53" s="5" t="inlineStr">
        <is>
          <t>Earnings per employee</t>
        </is>
      </c>
      <c r="C53" t="n">
        <v>-8144</v>
      </c>
      <c r="D53" t="n">
        <v>38449</v>
      </c>
      <c r="E53" t="n">
        <v>8618</v>
      </c>
      <c r="F53" t="n">
        <v>17165</v>
      </c>
      <c r="G53" t="n">
        <v>27879</v>
      </c>
      <c r="H53" t="n">
        <v>26873</v>
      </c>
      <c r="I53" t="n">
        <v>17210</v>
      </c>
      <c r="J53" t="n">
        <v>32383</v>
      </c>
      <c r="K53" t="n">
        <v>24378</v>
      </c>
      <c r="L53" t="n">
        <v>40229</v>
      </c>
      <c r="M53" t="n">
        <v>39428</v>
      </c>
      <c r="N53" t="n">
        <v>29267</v>
      </c>
      <c r="O53" t="n">
        <v>18820</v>
      </c>
      <c r="P53" t="n">
        <v>36080</v>
      </c>
      <c r="Q53" t="n">
        <v>39144</v>
      </c>
      <c r="R53" t="n">
        <v>36838</v>
      </c>
      <c r="S53" t="n">
        <v>27624</v>
      </c>
      <c r="T53" t="n">
        <v>13992</v>
      </c>
      <c r="U53" t="n">
        <v>22094</v>
      </c>
      <c r="V53" t="n">
        <v>15970</v>
      </c>
      <c r="W53" t="inlineStr">
        <is>
          <t>-</t>
        </is>
      </c>
    </row>
    <row r="54">
      <c r="A54" s="5" t="inlineStr">
        <is>
          <t>KGV (Kurs/Gewinn)</t>
        </is>
      </c>
      <c r="B54" s="5" t="inlineStr">
        <is>
          <t>PE (price/earnings)</t>
        </is>
      </c>
      <c r="C54" t="inlineStr">
        <is>
          <t>-</t>
        </is>
      </c>
      <c r="D54" t="n">
        <v>41</v>
      </c>
      <c r="E54" t="n">
        <v>171.8</v>
      </c>
      <c r="F54" t="n">
        <v>82.40000000000001</v>
      </c>
      <c r="G54" t="n">
        <v>51.2</v>
      </c>
      <c r="H54" t="n">
        <v>46.9</v>
      </c>
      <c r="I54" t="n">
        <v>79.40000000000001</v>
      </c>
      <c r="J54" t="n">
        <v>33</v>
      </c>
      <c r="K54" t="n">
        <v>33.7</v>
      </c>
      <c r="L54" t="n">
        <v>23.8</v>
      </c>
      <c r="M54" t="n">
        <v>34.9</v>
      </c>
      <c r="N54" t="n">
        <v>27.5</v>
      </c>
      <c r="O54" t="n">
        <v>77.3</v>
      </c>
      <c r="P54" t="n">
        <v>34.1</v>
      </c>
      <c r="Q54" t="n">
        <v>28</v>
      </c>
      <c r="R54" t="n">
        <v>33.2</v>
      </c>
      <c r="S54" t="n">
        <v>39.7</v>
      </c>
      <c r="T54" t="n">
        <v>35.9</v>
      </c>
      <c r="U54" t="n">
        <v>103.6</v>
      </c>
      <c r="V54" t="n">
        <v>303.8</v>
      </c>
      <c r="W54" t="n">
        <v>225.5</v>
      </c>
    </row>
    <row r="55">
      <c r="A55" s="5" t="inlineStr">
        <is>
          <t>KUV (Kurs/Umsatz)</t>
        </is>
      </c>
      <c r="B55" s="5" t="inlineStr">
        <is>
          <t>PS (price/sales)</t>
        </is>
      </c>
      <c r="C55" t="n">
        <v>5.04</v>
      </c>
      <c r="D55" t="n">
        <v>5.17</v>
      </c>
      <c r="E55" t="n">
        <v>4.94</v>
      </c>
      <c r="F55" t="n">
        <v>4.91</v>
      </c>
      <c r="G55" t="n">
        <v>5.03</v>
      </c>
      <c r="H55" t="n">
        <v>4.05</v>
      </c>
      <c r="I55" t="n">
        <v>4.38</v>
      </c>
      <c r="J55" t="n">
        <v>3.42</v>
      </c>
      <c r="K55" t="n">
        <v>2.77</v>
      </c>
      <c r="L55" t="n">
        <v>3.16</v>
      </c>
      <c r="M55" t="n">
        <v>5.13</v>
      </c>
      <c r="N55" t="n">
        <v>2.74</v>
      </c>
      <c r="O55" t="n">
        <v>6.97</v>
      </c>
      <c r="P55" t="n">
        <v>5.17</v>
      </c>
      <c r="Q55" t="n">
        <v>4.38</v>
      </c>
      <c r="R55" t="n">
        <v>4.23</v>
      </c>
      <c r="S55" t="n">
        <v>4.79</v>
      </c>
      <c r="T55" t="n">
        <v>2.8</v>
      </c>
      <c r="U55" t="n">
        <v>13.85</v>
      </c>
      <c r="V55" t="n">
        <v>30.9</v>
      </c>
      <c r="W55" t="inlineStr">
        <is>
          <t>-</t>
        </is>
      </c>
    </row>
    <row r="56">
      <c r="A56" s="5" t="inlineStr">
        <is>
          <t>KBV (Kurs/Buchwert)</t>
        </is>
      </c>
      <c r="B56" s="5" t="inlineStr">
        <is>
          <t>PB (price/book value)</t>
        </is>
      </c>
      <c r="C56" t="n">
        <v>3.03</v>
      </c>
      <c r="D56" t="n">
        <v>2.95</v>
      </c>
      <c r="E56" t="n">
        <v>2.76</v>
      </c>
      <c r="F56" t="n">
        <v>2.52</v>
      </c>
      <c r="G56" t="n">
        <v>2.52</v>
      </c>
      <c r="H56" t="n">
        <v>2.05</v>
      </c>
      <c r="I56" t="n">
        <v>2.1</v>
      </c>
      <c r="J56" t="n">
        <v>1.58</v>
      </c>
      <c r="K56" t="n">
        <v>1.27</v>
      </c>
      <c r="L56" t="n">
        <v>1.39</v>
      </c>
      <c r="M56" t="n">
        <v>2.26</v>
      </c>
      <c r="N56" t="n">
        <v>1.68</v>
      </c>
      <c r="O56" t="n">
        <v>3.26</v>
      </c>
      <c r="P56" t="n">
        <v>4.25</v>
      </c>
      <c r="Q56" t="n">
        <v>3.88</v>
      </c>
      <c r="R56" t="n">
        <v>4.02</v>
      </c>
      <c r="S56" t="n">
        <v>5.03</v>
      </c>
      <c r="T56" t="n">
        <v>3.18</v>
      </c>
      <c r="U56" t="n">
        <v>17.16</v>
      </c>
      <c r="V56" t="n">
        <v>40.02</v>
      </c>
      <c r="W56" t="inlineStr">
        <is>
          <t>-</t>
        </is>
      </c>
    </row>
    <row r="57">
      <c r="A57" s="5" t="inlineStr">
        <is>
          <t>KCV (Kurs/Cashflow)</t>
        </is>
      </c>
      <c r="B57" s="5" t="inlineStr">
        <is>
          <t>PC (price/cashflow)</t>
        </is>
      </c>
      <c r="C57" t="n">
        <v>23.27</v>
      </c>
      <c r="D57" t="n">
        <v>21.61</v>
      </c>
      <c r="E57" t="n">
        <v>24.43</v>
      </c>
      <c r="F57" t="n">
        <v>19.24</v>
      </c>
      <c r="G57" t="n">
        <v>20.29</v>
      </c>
      <c r="H57" t="n">
        <v>18.9</v>
      </c>
      <c r="I57" t="n">
        <v>22.04</v>
      </c>
      <c r="J57" t="n">
        <v>17.53</v>
      </c>
      <c r="K57" t="n">
        <v>13.21</v>
      </c>
      <c r="L57" t="n">
        <v>13.71</v>
      </c>
      <c r="M57" t="n">
        <v>23.88</v>
      </c>
      <c r="N57" t="n">
        <v>14.14</v>
      </c>
      <c r="O57" t="n">
        <v>53.43</v>
      </c>
      <c r="P57" t="n">
        <v>23.71</v>
      </c>
      <c r="Q57" t="n">
        <v>19.15</v>
      </c>
      <c r="R57" t="n">
        <v>29.92</v>
      </c>
      <c r="S57" t="n">
        <v>26.27</v>
      </c>
      <c r="T57" t="n">
        <v>22.76</v>
      </c>
      <c r="U57" t="n">
        <v>62.9</v>
      </c>
      <c r="V57" t="n">
        <v>164.59</v>
      </c>
      <c r="W57" t="inlineStr">
        <is>
          <t>-</t>
        </is>
      </c>
    </row>
    <row r="58">
      <c r="A58" s="5" t="inlineStr">
        <is>
          <t>Dividendenrendite in %</t>
        </is>
      </c>
      <c r="B58" s="5" t="inlineStr">
        <is>
          <t>Dividend Yield in %</t>
        </is>
      </c>
      <c r="C58" t="inlineStr">
        <is>
          <t>-</t>
        </is>
      </c>
      <c r="D58" t="inlineStr">
        <is>
          <t>-</t>
        </is>
      </c>
      <c r="E58" t="inlineStr">
        <is>
          <t>-</t>
        </is>
      </c>
      <c r="F58" t="inlineStr">
        <is>
          <t>-</t>
        </is>
      </c>
      <c r="G58" t="inlineStr">
        <is>
          <t>-</t>
        </is>
      </c>
      <c r="H58" t="inlineStr">
        <is>
          <t>-</t>
        </is>
      </c>
      <c r="I58" t="inlineStr">
        <is>
          <t>-</t>
        </is>
      </c>
      <c r="J58" t="inlineStr">
        <is>
          <t>-</t>
        </is>
      </c>
      <c r="K58" t="inlineStr">
        <is>
          <t>-</t>
        </is>
      </c>
      <c r="L58" t="inlineStr">
        <is>
          <t>-</t>
        </is>
      </c>
      <c r="M58" t="inlineStr">
        <is>
          <t>-</t>
        </is>
      </c>
      <c r="N58" t="inlineStr">
        <is>
          <t>-</t>
        </is>
      </c>
      <c r="O58" t="inlineStr">
        <is>
          <t>-</t>
        </is>
      </c>
      <c r="P58" t="inlineStr">
        <is>
          <t>-</t>
        </is>
      </c>
      <c r="Q58" t="inlineStr">
        <is>
          <t>-</t>
        </is>
      </c>
      <c r="R58" t="inlineStr">
        <is>
          <t>-</t>
        </is>
      </c>
      <c r="S58" t="inlineStr">
        <is>
          <t>-</t>
        </is>
      </c>
      <c r="T58" t="inlineStr">
        <is>
          <t>-</t>
        </is>
      </c>
      <c r="U58" t="inlineStr">
        <is>
          <t>-</t>
        </is>
      </c>
      <c r="V58" t="inlineStr">
        <is>
          <t>-</t>
        </is>
      </c>
      <c r="W58" t="inlineStr">
        <is>
          <t>-</t>
        </is>
      </c>
    </row>
    <row r="59">
      <c r="A59" s="5" t="inlineStr">
        <is>
          <t>Gewinnrendite in %</t>
        </is>
      </c>
      <c r="B59" s="5" t="inlineStr">
        <is>
          <t>Return on profit in %</t>
        </is>
      </c>
      <c r="C59" t="n">
        <v>-0.5</v>
      </c>
      <c r="D59" t="n">
        <v>2.4</v>
      </c>
      <c r="E59" t="n">
        <v>0.6</v>
      </c>
      <c r="F59" t="n">
        <v>1.2</v>
      </c>
      <c r="G59" t="n">
        <v>2</v>
      </c>
      <c r="H59" t="n">
        <v>2.1</v>
      </c>
      <c r="I59" t="n">
        <v>1.3</v>
      </c>
      <c r="J59" t="n">
        <v>3</v>
      </c>
      <c r="K59" t="n">
        <v>3</v>
      </c>
      <c r="L59" t="n">
        <v>4.2</v>
      </c>
      <c r="M59" t="n">
        <v>2.9</v>
      </c>
      <c r="N59" t="n">
        <v>3.6</v>
      </c>
      <c r="O59" t="n">
        <v>1.3</v>
      </c>
      <c r="P59" t="n">
        <v>2.9</v>
      </c>
      <c r="Q59" t="n">
        <v>3.6</v>
      </c>
      <c r="R59" t="n">
        <v>3</v>
      </c>
      <c r="S59" t="n">
        <v>2.5</v>
      </c>
      <c r="T59" t="n">
        <v>2.8</v>
      </c>
      <c r="U59" t="n">
        <v>1</v>
      </c>
      <c r="V59" t="n">
        <v>0.3</v>
      </c>
      <c r="W59" t="n">
        <v>0.4</v>
      </c>
    </row>
    <row r="60">
      <c r="A60" s="5" t="inlineStr">
        <is>
          <t>Eigenkapitalrendite in %</t>
        </is>
      </c>
      <c r="B60" s="5" t="inlineStr">
        <is>
          <t>Return on Equity in %</t>
        </is>
      </c>
      <c r="C60" t="n">
        <v>-1.64</v>
      </c>
      <c r="D60" t="n">
        <v>7.23</v>
      </c>
      <c r="E60" t="n">
        <v>1.59</v>
      </c>
      <c r="F60" t="n">
        <v>3.08</v>
      </c>
      <c r="G60" t="n">
        <v>4.96</v>
      </c>
      <c r="H60" t="n">
        <v>4.39</v>
      </c>
      <c r="I60" t="n">
        <v>2.54</v>
      </c>
      <c r="J60" t="n">
        <v>4.75</v>
      </c>
      <c r="K60" t="n">
        <v>3.75</v>
      </c>
      <c r="L60" t="n">
        <v>5.83</v>
      </c>
      <c r="M60" t="n">
        <v>6.01</v>
      </c>
      <c r="N60" t="n">
        <v>6.12</v>
      </c>
      <c r="O60" t="n">
        <v>3.6</v>
      </c>
      <c r="P60" t="n">
        <v>12.45</v>
      </c>
      <c r="Q60" t="n">
        <v>13.81</v>
      </c>
      <c r="R60" t="n">
        <v>12.16</v>
      </c>
      <c r="S60" t="n">
        <v>12.81</v>
      </c>
      <c r="T60" t="n">
        <v>8.779999999999999</v>
      </c>
      <c r="U60" t="n">
        <v>16.15</v>
      </c>
      <c r="V60" t="n">
        <v>12.54</v>
      </c>
      <c r="W60" t="inlineStr">
        <is>
          <t>-</t>
        </is>
      </c>
    </row>
    <row r="61">
      <c r="A61" s="5" t="inlineStr">
        <is>
          <t>Umsatzrendite in %</t>
        </is>
      </c>
      <c r="B61" s="5" t="inlineStr">
        <is>
          <t>Return on sales in %</t>
        </is>
      </c>
      <c r="C61" t="n">
        <v>-2.72</v>
      </c>
      <c r="D61" t="n">
        <v>12.68</v>
      </c>
      <c r="E61" t="n">
        <v>2.85</v>
      </c>
      <c r="F61" t="n">
        <v>6.01</v>
      </c>
      <c r="G61" t="n">
        <v>9.93</v>
      </c>
      <c r="H61" t="n">
        <v>8.67</v>
      </c>
      <c r="I61" t="n">
        <v>5.31</v>
      </c>
      <c r="J61" t="n">
        <v>10.32</v>
      </c>
      <c r="K61" t="n">
        <v>8.210000000000001</v>
      </c>
      <c r="L61" t="n">
        <v>13.27</v>
      </c>
      <c r="M61" t="n">
        <v>13.65</v>
      </c>
      <c r="N61" t="n">
        <v>9.970000000000001</v>
      </c>
      <c r="O61" t="n">
        <v>7.71</v>
      </c>
      <c r="P61" t="n">
        <v>15.14</v>
      </c>
      <c r="Q61" t="n">
        <v>15.61</v>
      </c>
      <c r="R61" t="n">
        <v>12.8</v>
      </c>
      <c r="S61" t="n">
        <v>12.21</v>
      </c>
      <c r="T61" t="n">
        <v>7.74</v>
      </c>
      <c r="U61" t="n">
        <v>13.04</v>
      </c>
      <c r="V61" t="n">
        <v>9.69</v>
      </c>
      <c r="W61" t="n">
        <v>8.789999999999999</v>
      </c>
    </row>
    <row r="62">
      <c r="A62" s="5" t="inlineStr">
        <is>
          <t>Gesamtkapitalrendite in %</t>
        </is>
      </c>
      <c r="B62" s="5" t="inlineStr">
        <is>
          <t>Total Return on Investment in %</t>
        </is>
      </c>
      <c r="C62" t="n">
        <v>0.62</v>
      </c>
      <c r="D62" t="n">
        <v>4.48</v>
      </c>
      <c r="E62" t="n">
        <v>1.79</v>
      </c>
      <c r="F62" t="n">
        <v>2.77</v>
      </c>
      <c r="G62" t="n">
        <v>3.93</v>
      </c>
      <c r="H62" t="n">
        <v>3.5</v>
      </c>
      <c r="I62" t="n">
        <v>2.45</v>
      </c>
      <c r="J62" t="n">
        <v>3.74</v>
      </c>
      <c r="K62" t="n">
        <v>3.23</v>
      </c>
      <c r="L62" t="n">
        <v>4.4</v>
      </c>
      <c r="M62" t="n">
        <v>4.41</v>
      </c>
      <c r="N62" t="n">
        <v>4.38</v>
      </c>
      <c r="O62" t="n">
        <v>2.94</v>
      </c>
      <c r="P62" t="n">
        <v>6.8</v>
      </c>
      <c r="Q62" t="n">
        <v>8.9</v>
      </c>
      <c r="R62" t="n">
        <v>7.53</v>
      </c>
      <c r="S62" t="n">
        <v>8.609999999999999</v>
      </c>
      <c r="T62" t="n">
        <v>5.65</v>
      </c>
      <c r="U62" t="n">
        <v>9.92</v>
      </c>
      <c r="V62" t="n">
        <v>9.380000000000001</v>
      </c>
      <c r="W62" t="inlineStr">
        <is>
          <t>-</t>
        </is>
      </c>
    </row>
    <row r="63">
      <c r="A63" s="5" t="inlineStr">
        <is>
          <t>Return on Investment in %</t>
        </is>
      </c>
      <c r="B63" s="5" t="inlineStr">
        <is>
          <t>Return on Investment in %</t>
        </is>
      </c>
      <c r="C63" t="n">
        <v>-0.79</v>
      </c>
      <c r="D63" t="n">
        <v>3.31</v>
      </c>
      <c r="E63" t="n">
        <v>0.8</v>
      </c>
      <c r="F63" t="n">
        <v>1.87</v>
      </c>
      <c r="G63" t="n">
        <v>3.03</v>
      </c>
      <c r="H63" t="n">
        <v>2.62</v>
      </c>
      <c r="I63" t="n">
        <v>1.69</v>
      </c>
      <c r="J63" t="n">
        <v>3.17</v>
      </c>
      <c r="K63" t="n">
        <v>2.56</v>
      </c>
      <c r="L63" t="n">
        <v>3.69</v>
      </c>
      <c r="M63" t="n">
        <v>3.63</v>
      </c>
      <c r="N63" t="n">
        <v>3.08</v>
      </c>
      <c r="O63" t="n">
        <v>1.81</v>
      </c>
      <c r="P63" t="n">
        <v>5.82</v>
      </c>
      <c r="Q63" t="n">
        <v>8.130000000000001</v>
      </c>
      <c r="R63" t="n">
        <v>6.82</v>
      </c>
      <c r="S63" t="n">
        <v>7.77</v>
      </c>
      <c r="T63" t="n">
        <v>5.08</v>
      </c>
      <c r="U63" t="n">
        <v>9.640000000000001</v>
      </c>
      <c r="V63" t="n">
        <v>8.720000000000001</v>
      </c>
      <c r="W63" t="inlineStr">
        <is>
          <t>-</t>
        </is>
      </c>
    </row>
    <row r="64">
      <c r="A64" s="5" t="inlineStr">
        <is>
          <t>Arbeitsintensität in %</t>
        </is>
      </c>
      <c r="B64" s="5" t="inlineStr">
        <is>
          <t>Work Intensity in %</t>
        </is>
      </c>
      <c r="C64" t="n">
        <v>29.99</v>
      </c>
      <c r="D64" t="n">
        <v>37.49</v>
      </c>
      <c r="E64" t="n">
        <v>32.71</v>
      </c>
      <c r="F64" t="n">
        <v>24.08</v>
      </c>
      <c r="G64" t="n">
        <v>22.95</v>
      </c>
      <c r="H64" t="n">
        <v>25.79</v>
      </c>
      <c r="I64" t="n">
        <v>22.52</v>
      </c>
      <c r="J64" t="n">
        <v>24.28</v>
      </c>
      <c r="K64" t="n">
        <v>19.92</v>
      </c>
      <c r="L64" t="n">
        <v>34.86</v>
      </c>
      <c r="M64" t="n">
        <v>35.12</v>
      </c>
      <c r="N64" t="n">
        <v>24.39</v>
      </c>
      <c r="O64" t="n">
        <v>23.35</v>
      </c>
      <c r="P64" t="n">
        <v>56.37</v>
      </c>
      <c r="Q64" t="n">
        <v>48.39</v>
      </c>
      <c r="R64" t="n">
        <v>54.17</v>
      </c>
      <c r="S64" t="n">
        <v>46.91</v>
      </c>
      <c r="T64" t="n">
        <v>42.46</v>
      </c>
      <c r="U64" t="n">
        <v>49.66</v>
      </c>
      <c r="V64" t="n">
        <v>61.31</v>
      </c>
      <c r="W64" t="inlineStr">
        <is>
          <t>-</t>
        </is>
      </c>
    </row>
    <row r="65">
      <c r="A65" s="5" t="inlineStr">
        <is>
          <t>Eigenkapitalquote in %</t>
        </is>
      </c>
      <c r="B65" s="5" t="inlineStr">
        <is>
          <t>Equity Ratio in %</t>
        </is>
      </c>
      <c r="C65" t="n">
        <v>48.45</v>
      </c>
      <c r="D65" t="n">
        <v>45.84</v>
      </c>
      <c r="E65" t="n">
        <v>50.43</v>
      </c>
      <c r="F65" t="n">
        <v>60.51</v>
      </c>
      <c r="G65" t="n">
        <v>61.15</v>
      </c>
      <c r="H65" t="n">
        <v>59.67</v>
      </c>
      <c r="I65" t="n">
        <v>66.63</v>
      </c>
      <c r="J65" t="n">
        <v>66.65000000000001</v>
      </c>
      <c r="K65" t="n">
        <v>68.09</v>
      </c>
      <c r="L65" t="n">
        <v>63.27</v>
      </c>
      <c r="M65" t="n">
        <v>60.35</v>
      </c>
      <c r="N65" t="n">
        <v>50.39</v>
      </c>
      <c r="O65" t="n">
        <v>50.14</v>
      </c>
      <c r="P65" t="n">
        <v>46.72</v>
      </c>
      <c r="Q65" t="n">
        <v>58.87</v>
      </c>
      <c r="R65" t="n">
        <v>56.03</v>
      </c>
      <c r="S65" t="n">
        <v>60.66</v>
      </c>
      <c r="T65" t="n">
        <v>57.87</v>
      </c>
      <c r="U65" t="n">
        <v>59.66</v>
      </c>
      <c r="V65" t="n">
        <v>69.48999999999999</v>
      </c>
      <c r="W65" t="inlineStr">
        <is>
          <t>-</t>
        </is>
      </c>
    </row>
    <row r="66">
      <c r="A66" s="5" t="inlineStr">
        <is>
          <t>Fremdkapitalquote in %</t>
        </is>
      </c>
      <c r="B66" s="5" t="inlineStr">
        <is>
          <t>Debt Ratio in %</t>
        </is>
      </c>
      <c r="C66" t="n">
        <v>51.55</v>
      </c>
      <c r="D66" t="n">
        <v>54.16</v>
      </c>
      <c r="E66" t="n">
        <v>49.57</v>
      </c>
      <c r="F66" t="n">
        <v>39.49</v>
      </c>
      <c r="G66" t="n">
        <v>38.85</v>
      </c>
      <c r="H66" t="n">
        <v>40.33</v>
      </c>
      <c r="I66" t="n">
        <v>33.37</v>
      </c>
      <c r="J66" t="n">
        <v>33.35</v>
      </c>
      <c r="K66" t="n">
        <v>31.91</v>
      </c>
      <c r="L66" t="n">
        <v>36.73</v>
      </c>
      <c r="M66" t="n">
        <v>39.65</v>
      </c>
      <c r="N66" t="n">
        <v>49.61</v>
      </c>
      <c r="O66" t="n">
        <v>49.86</v>
      </c>
      <c r="P66" t="n">
        <v>53.28</v>
      </c>
      <c r="Q66" t="n">
        <v>41.13</v>
      </c>
      <c r="R66" t="n">
        <v>43.97</v>
      </c>
      <c r="S66" t="n">
        <v>39.34</v>
      </c>
      <c r="T66" t="n">
        <v>42.13</v>
      </c>
      <c r="U66" t="n">
        <v>40.34</v>
      </c>
      <c r="V66" t="n">
        <v>30.51</v>
      </c>
      <c r="W66" t="inlineStr">
        <is>
          <t>-</t>
        </is>
      </c>
    </row>
    <row r="67">
      <c r="A67" s="5" t="inlineStr">
        <is>
          <t>Verschuldungsgrad in %</t>
        </is>
      </c>
      <c r="B67" s="5" t="inlineStr">
        <is>
          <t>Finance Gearing in %</t>
        </is>
      </c>
      <c r="C67" t="n">
        <v>106.4</v>
      </c>
      <c r="D67" t="n">
        <v>118.15</v>
      </c>
      <c r="E67" t="n">
        <v>98.29000000000001</v>
      </c>
      <c r="F67" t="n">
        <v>65.25</v>
      </c>
      <c r="G67" t="n">
        <v>63.53</v>
      </c>
      <c r="H67" t="n">
        <v>67.58</v>
      </c>
      <c r="I67" t="n">
        <v>50.09</v>
      </c>
      <c r="J67" t="n">
        <v>50.04</v>
      </c>
      <c r="K67" t="n">
        <v>46.86</v>
      </c>
      <c r="L67" t="n">
        <v>58.05</v>
      </c>
      <c r="M67" t="n">
        <v>65.7</v>
      </c>
      <c r="N67" t="n">
        <v>98.47</v>
      </c>
      <c r="O67" t="n">
        <v>99.43000000000001</v>
      </c>
      <c r="P67" t="n">
        <v>114.06</v>
      </c>
      <c r="Q67" t="n">
        <v>69.88</v>
      </c>
      <c r="R67" t="n">
        <v>78.47</v>
      </c>
      <c r="S67" t="n">
        <v>64.84</v>
      </c>
      <c r="T67" t="n">
        <v>72.81</v>
      </c>
      <c r="U67" t="n">
        <v>67.61</v>
      </c>
      <c r="V67" t="n">
        <v>43.91</v>
      </c>
      <c r="W67" t="inlineStr">
        <is>
          <t>-</t>
        </is>
      </c>
    </row>
    <row r="68">
      <c r="A68" s="5" t="inlineStr">
        <is>
          <t>Bruttoergebnis Marge in %</t>
        </is>
      </c>
      <c r="B68" s="5" t="inlineStr">
        <is>
          <t>Gross Profit Marge in %</t>
        </is>
      </c>
      <c r="C68" t="n">
        <v>65.86</v>
      </c>
      <c r="D68" t="n">
        <v>66.64</v>
      </c>
      <c r="E68" t="n">
        <v>65.06</v>
      </c>
      <c r="F68" t="n">
        <v>63.13</v>
      </c>
      <c r="G68" t="n">
        <v>64.56</v>
      </c>
      <c r="H68" t="n">
        <v>64.3</v>
      </c>
      <c r="I68" t="n">
        <v>62.63</v>
      </c>
      <c r="J68" t="n">
        <v>65.66</v>
      </c>
      <c r="K68" t="n">
        <v>64.09</v>
      </c>
      <c r="L68" t="n">
        <v>65.83</v>
      </c>
      <c r="M68" t="n">
        <v>66.05</v>
      </c>
      <c r="N68" t="n">
        <v>67.16</v>
      </c>
      <c r="O68" t="n">
        <v>66.70999999999999</v>
      </c>
      <c r="P68" t="n">
        <v>69.69</v>
      </c>
      <c r="Q68" t="n">
        <v>69.08</v>
      </c>
      <c r="R68" t="n">
        <v>66.61</v>
      </c>
      <c r="S68" t="n">
        <v>65.17</v>
      </c>
      <c r="T68" t="n">
        <v>67.68000000000001</v>
      </c>
      <c r="U68" t="n">
        <v>69.79000000000001</v>
      </c>
      <c r="V68" t="n">
        <v>69.83</v>
      </c>
    </row>
    <row r="69">
      <c r="A69" s="5" t="inlineStr">
        <is>
          <t>Kurzfristige Vermögensquote in %</t>
        </is>
      </c>
      <c r="B69" s="5" t="inlineStr">
        <is>
          <t>Current Assets Ratio in %</t>
        </is>
      </c>
      <c r="C69" t="n">
        <v>29.98</v>
      </c>
      <c r="D69" t="n">
        <v>37.49</v>
      </c>
      <c r="E69" t="n">
        <v>32.7</v>
      </c>
      <c r="F69" t="n">
        <v>24.09</v>
      </c>
      <c r="G69" t="n">
        <v>22.95</v>
      </c>
      <c r="H69" t="n">
        <v>25.8</v>
      </c>
      <c r="I69" t="n">
        <v>22.53</v>
      </c>
      <c r="J69" t="n">
        <v>24.28</v>
      </c>
      <c r="K69" t="n">
        <v>19.92</v>
      </c>
      <c r="L69" t="n">
        <v>34.87</v>
      </c>
      <c r="M69" t="n">
        <v>35.13</v>
      </c>
      <c r="N69" t="n">
        <v>24.39</v>
      </c>
      <c r="O69" t="n">
        <v>23.35</v>
      </c>
      <c r="P69" t="n">
        <v>56.37</v>
      </c>
      <c r="Q69" t="n">
        <v>48.39</v>
      </c>
      <c r="R69" t="n">
        <v>54.17</v>
      </c>
      <c r="S69" t="n">
        <v>46.91</v>
      </c>
      <c r="T69" t="n">
        <v>42.46</v>
      </c>
      <c r="U69" t="n">
        <v>49.66</v>
      </c>
      <c r="V69" t="n">
        <v>61.31</v>
      </c>
    </row>
    <row r="70">
      <c r="A70" s="5" t="inlineStr">
        <is>
          <t>Nettogewinn Marge in %</t>
        </is>
      </c>
      <c r="B70" s="5" t="inlineStr">
        <is>
          <t>Net Profit Marge in %</t>
        </is>
      </c>
      <c r="C70" t="n">
        <v>-2.72</v>
      </c>
      <c r="D70" t="n">
        <v>12.68</v>
      </c>
      <c r="E70" t="n">
        <v>2.85</v>
      </c>
      <c r="F70" t="n">
        <v>6.01</v>
      </c>
      <c r="G70" t="n">
        <v>9.93</v>
      </c>
      <c r="H70" t="n">
        <v>8.67</v>
      </c>
      <c r="I70" t="n">
        <v>5.31</v>
      </c>
      <c r="J70" t="n">
        <v>10.32</v>
      </c>
      <c r="K70" t="n">
        <v>8.210000000000001</v>
      </c>
      <c r="L70" t="n">
        <v>13.28</v>
      </c>
      <c r="M70" t="n">
        <v>13.64</v>
      </c>
      <c r="N70" t="n">
        <v>9.970000000000001</v>
      </c>
      <c r="O70" t="n">
        <v>7.71</v>
      </c>
      <c r="P70" t="n">
        <v>15.14</v>
      </c>
      <c r="Q70" t="n">
        <v>15.61</v>
      </c>
      <c r="R70" t="n">
        <v>12.8</v>
      </c>
      <c r="S70" t="n">
        <v>12.21</v>
      </c>
      <c r="T70" t="n">
        <v>7.74</v>
      </c>
      <c r="U70" t="n">
        <v>13.04</v>
      </c>
      <c r="V70" t="n">
        <v>9.69</v>
      </c>
    </row>
    <row r="71">
      <c r="A71" s="5" t="inlineStr">
        <is>
          <t>Operative Ergebnis Marge in %</t>
        </is>
      </c>
      <c r="B71" s="5" t="inlineStr">
        <is>
          <t>EBIT Marge in %</t>
        </is>
      </c>
      <c r="C71" t="n">
        <v>-1.71</v>
      </c>
      <c r="D71" t="n">
        <v>17.75</v>
      </c>
      <c r="E71" t="n">
        <v>10.82</v>
      </c>
      <c r="F71" t="n">
        <v>7.38</v>
      </c>
      <c r="G71" t="n">
        <v>13.73</v>
      </c>
      <c r="H71" t="n">
        <v>11.96</v>
      </c>
      <c r="I71" t="n">
        <v>4.86</v>
      </c>
      <c r="J71" t="n">
        <v>13.53</v>
      </c>
      <c r="K71" t="n">
        <v>8.51</v>
      </c>
      <c r="L71" t="n">
        <v>17.34</v>
      </c>
      <c r="M71" t="n">
        <v>17.84</v>
      </c>
      <c r="N71" t="n">
        <v>16.32</v>
      </c>
      <c r="O71" t="n">
        <v>12.79</v>
      </c>
      <c r="P71" t="n">
        <v>21.6</v>
      </c>
      <c r="Q71" t="n">
        <v>23.8</v>
      </c>
      <c r="R71" t="n">
        <v>22.1</v>
      </c>
      <c r="S71" t="n">
        <v>19.61</v>
      </c>
      <c r="T71" t="n">
        <v>14.47</v>
      </c>
      <c r="U71" t="n">
        <v>20.28</v>
      </c>
      <c r="V71" t="n">
        <v>16.84</v>
      </c>
    </row>
    <row r="72">
      <c r="A72" s="5" t="inlineStr">
        <is>
          <t>Vermögensumsschlag in %</t>
        </is>
      </c>
      <c r="B72" s="5" t="inlineStr">
        <is>
          <t>Asset Turnover in %</t>
        </is>
      </c>
      <c r="C72" t="n">
        <v>29.14</v>
      </c>
      <c r="D72" t="n">
        <v>26.13</v>
      </c>
      <c r="E72" t="n">
        <v>28.14</v>
      </c>
      <c r="F72" t="n">
        <v>31.06</v>
      </c>
      <c r="G72" t="n">
        <v>30.55</v>
      </c>
      <c r="H72" t="n">
        <v>30.2</v>
      </c>
      <c r="I72" t="n">
        <v>31.85</v>
      </c>
      <c r="J72" t="n">
        <v>30.7</v>
      </c>
      <c r="K72" t="n">
        <v>31.14</v>
      </c>
      <c r="L72" t="n">
        <v>27.77</v>
      </c>
      <c r="M72" t="n">
        <v>26.6</v>
      </c>
      <c r="N72" t="n">
        <v>30.95</v>
      </c>
      <c r="O72" t="n">
        <v>23.42</v>
      </c>
      <c r="P72" t="n">
        <v>38.43</v>
      </c>
      <c r="Q72" t="n">
        <v>52.06</v>
      </c>
      <c r="R72" t="n">
        <v>53.26</v>
      </c>
      <c r="S72" t="n">
        <v>63.67</v>
      </c>
      <c r="T72" t="n">
        <v>65.7</v>
      </c>
      <c r="U72" t="n">
        <v>73.89</v>
      </c>
      <c r="V72" t="n">
        <v>90</v>
      </c>
    </row>
    <row r="73">
      <c r="A73" s="5" t="inlineStr">
        <is>
          <t>Langfristige Vermögensquote in %</t>
        </is>
      </c>
      <c r="B73" s="5" t="inlineStr">
        <is>
          <t>Non-Current Assets Ratio in %</t>
        </is>
      </c>
      <c r="C73" t="n">
        <v>70</v>
      </c>
      <c r="D73" t="n">
        <v>62.51</v>
      </c>
      <c r="E73" t="n">
        <v>67.3</v>
      </c>
      <c r="F73" t="n">
        <v>75.93000000000001</v>
      </c>
      <c r="G73" t="n">
        <v>77.04000000000001</v>
      </c>
      <c r="H73" t="n">
        <v>74.23</v>
      </c>
      <c r="I73" t="n">
        <v>77.5</v>
      </c>
      <c r="J73" t="n">
        <v>75.70999999999999</v>
      </c>
      <c r="K73" t="n">
        <v>80.06</v>
      </c>
      <c r="L73" t="n">
        <v>65.13</v>
      </c>
      <c r="M73" t="n">
        <v>64.87</v>
      </c>
      <c r="N73" t="n">
        <v>75.63</v>
      </c>
      <c r="O73" t="n">
        <v>76.65000000000001</v>
      </c>
      <c r="P73" t="n">
        <v>43.63</v>
      </c>
      <c r="Q73" t="n">
        <v>51.61</v>
      </c>
      <c r="R73" t="n">
        <v>45.83</v>
      </c>
      <c r="S73" t="n">
        <v>53.09</v>
      </c>
      <c r="T73" t="n">
        <v>57.54</v>
      </c>
      <c r="U73" t="n">
        <v>50.34</v>
      </c>
      <c r="V73" t="n">
        <v>38.69</v>
      </c>
    </row>
    <row r="74">
      <c r="A74" s="5" t="inlineStr">
        <is>
          <t>Gesamtkapitalrentabilität</t>
        </is>
      </c>
      <c r="B74" s="5" t="inlineStr">
        <is>
          <t>ROA Return on Assets in %</t>
        </is>
      </c>
      <c r="C74" t="n">
        <v>-0.79</v>
      </c>
      <c r="D74" t="n">
        <v>3.31</v>
      </c>
      <c r="E74" t="n">
        <v>0.8</v>
      </c>
      <c r="F74" t="n">
        <v>1.87</v>
      </c>
      <c r="G74" t="n">
        <v>3.03</v>
      </c>
      <c r="H74" t="n">
        <v>2.62</v>
      </c>
      <c r="I74" t="n">
        <v>1.69</v>
      </c>
      <c r="J74" t="n">
        <v>3.17</v>
      </c>
      <c r="K74" t="n">
        <v>2.56</v>
      </c>
      <c r="L74" t="n">
        <v>3.69</v>
      </c>
      <c r="M74" t="n">
        <v>3.63</v>
      </c>
      <c r="N74" t="n">
        <v>3.08</v>
      </c>
      <c r="O74" t="n">
        <v>1.81</v>
      </c>
      <c r="P74" t="n">
        <v>5.82</v>
      </c>
      <c r="Q74" t="n">
        <v>8.130000000000001</v>
      </c>
      <c r="R74" t="n">
        <v>6.82</v>
      </c>
      <c r="S74" t="n">
        <v>7.77</v>
      </c>
      <c r="T74" t="n">
        <v>5.08</v>
      </c>
      <c r="U74" t="n">
        <v>9.640000000000001</v>
      </c>
      <c r="V74" t="n">
        <v>8.720000000000001</v>
      </c>
    </row>
    <row r="75">
      <c r="A75" s="5" t="inlineStr">
        <is>
          <t>Ertrag des eingesetzten Kapitals</t>
        </is>
      </c>
      <c r="B75" s="5" t="inlineStr">
        <is>
          <t>ROCE Return on Cap. Empl. in %</t>
        </is>
      </c>
      <c r="C75" t="n">
        <v>-0.61</v>
      </c>
      <c r="D75" t="n">
        <v>5.58</v>
      </c>
      <c r="E75" t="n">
        <v>3.25</v>
      </c>
      <c r="F75" t="n">
        <v>2.47</v>
      </c>
      <c r="G75" t="n">
        <v>4.48</v>
      </c>
      <c r="H75" t="n">
        <v>4</v>
      </c>
      <c r="I75" t="n">
        <v>1.69</v>
      </c>
      <c r="J75" t="n">
        <v>4.44</v>
      </c>
      <c r="K75" t="n">
        <v>3.04</v>
      </c>
      <c r="L75" t="n">
        <v>5.35</v>
      </c>
      <c r="M75" t="n">
        <v>5.27</v>
      </c>
      <c r="N75" t="n">
        <v>5.56</v>
      </c>
      <c r="O75" t="n">
        <v>3.18</v>
      </c>
      <c r="P75" t="n">
        <v>9.18</v>
      </c>
      <c r="Q75" t="n">
        <v>14.07</v>
      </c>
      <c r="R75" t="n">
        <v>13.42</v>
      </c>
      <c r="S75" t="n">
        <v>15.09</v>
      </c>
      <c r="T75" t="n">
        <v>11.58</v>
      </c>
      <c r="U75" t="n">
        <v>17.89</v>
      </c>
      <c r="V75" t="n">
        <v>18.74</v>
      </c>
    </row>
    <row r="76">
      <c r="A76" s="5" t="inlineStr">
        <is>
          <t>Eigenkapital zu Anlagevermögen</t>
        </is>
      </c>
      <c r="B76" s="5" t="inlineStr">
        <is>
          <t>Equity to Fixed Assets in %</t>
        </is>
      </c>
      <c r="C76" t="n">
        <v>69.22</v>
      </c>
      <c r="D76" t="n">
        <v>73.34</v>
      </c>
      <c r="E76" t="n">
        <v>74.93000000000001</v>
      </c>
      <c r="F76" t="n">
        <v>79.7</v>
      </c>
      <c r="G76" t="n">
        <v>79.31</v>
      </c>
      <c r="H76" t="n">
        <v>80.16</v>
      </c>
      <c r="I76" t="n">
        <v>85.67</v>
      </c>
      <c r="J76" t="n">
        <v>87.72</v>
      </c>
      <c r="K76" t="n">
        <v>84.70999999999999</v>
      </c>
      <c r="L76" t="n">
        <v>97.14</v>
      </c>
      <c r="M76" t="n">
        <v>93.02</v>
      </c>
      <c r="N76" t="n">
        <v>66.64</v>
      </c>
      <c r="O76" t="n">
        <v>65.44</v>
      </c>
      <c r="P76" t="n">
        <v>107.07</v>
      </c>
      <c r="Q76" t="n">
        <v>114.05</v>
      </c>
      <c r="R76" t="n">
        <v>122.26</v>
      </c>
      <c r="S76" t="n">
        <v>114.27</v>
      </c>
      <c r="T76" t="n">
        <v>100.57</v>
      </c>
      <c r="U76" t="n">
        <v>118.53</v>
      </c>
      <c r="V76" t="n">
        <v>179.61</v>
      </c>
    </row>
    <row r="77">
      <c r="A77" s="5" t="inlineStr">
        <is>
          <t>Liquidität Dritten Grades</t>
        </is>
      </c>
      <c r="B77" s="5" t="inlineStr">
        <is>
          <t>Current Ratio in %</t>
        </is>
      </c>
      <c r="C77" t="n">
        <v>165.04</v>
      </c>
      <c r="D77" t="n">
        <v>221.66</v>
      </c>
      <c r="E77" t="n">
        <v>507.39</v>
      </c>
      <c r="F77" t="n">
        <v>336.58</v>
      </c>
      <c r="G77" t="n">
        <v>358.27</v>
      </c>
      <c r="H77" t="n">
        <v>266.22</v>
      </c>
      <c r="I77" t="n">
        <v>273.26</v>
      </c>
      <c r="J77" t="n">
        <v>371.9</v>
      </c>
      <c r="K77" t="n">
        <v>155.37</v>
      </c>
      <c r="L77" t="n">
        <v>351.44</v>
      </c>
      <c r="M77" t="n">
        <v>355.26</v>
      </c>
      <c r="N77" t="n">
        <v>268.14</v>
      </c>
      <c r="O77" t="n">
        <v>391.01</v>
      </c>
      <c r="P77" t="n">
        <v>586.4400000000001</v>
      </c>
      <c r="Q77" t="n">
        <v>403.82</v>
      </c>
      <c r="R77" t="n">
        <v>439.39</v>
      </c>
      <c r="S77" t="n">
        <v>271.67</v>
      </c>
      <c r="T77" t="n">
        <v>236.81</v>
      </c>
      <c r="U77" t="n">
        <v>306.22</v>
      </c>
      <c r="V77" t="n">
        <v>320.39</v>
      </c>
    </row>
    <row r="78">
      <c r="A78" s="5" t="inlineStr">
        <is>
          <t>Operativer Cashflow</t>
        </is>
      </c>
      <c r="B78" s="5" t="inlineStr">
        <is>
          <t>Operating Cashflow in M</t>
        </is>
      </c>
      <c r="C78" t="n">
        <v>5299.7425</v>
      </c>
      <c r="D78" t="n">
        <v>4873.2711</v>
      </c>
      <c r="E78" t="n">
        <v>5534.8608</v>
      </c>
      <c r="F78" t="n">
        <v>4512.9344</v>
      </c>
      <c r="G78" t="n">
        <v>4727.7729</v>
      </c>
      <c r="H78" t="n">
        <v>4385.178</v>
      </c>
      <c r="I78" t="n">
        <v>5283.6492</v>
      </c>
      <c r="J78" t="n">
        <v>4145.6697</v>
      </c>
      <c r="K78" t="n">
        <v>3094.0462</v>
      </c>
      <c r="L78" t="n">
        <v>3195.801</v>
      </c>
      <c r="M78" t="n">
        <v>5542.548</v>
      </c>
      <c r="N78" t="n">
        <v>2796.892</v>
      </c>
      <c r="O78" t="n">
        <v>10434.879</v>
      </c>
      <c r="P78" t="n">
        <v>3561.242</v>
      </c>
      <c r="Q78" t="n">
        <v>2845.69</v>
      </c>
      <c r="R78" t="n">
        <v>4398.240000000001</v>
      </c>
      <c r="S78" t="n">
        <v>3840.674</v>
      </c>
      <c r="T78" t="n">
        <v>3311.58</v>
      </c>
      <c r="U78" t="n">
        <v>9246.299999999999</v>
      </c>
      <c r="V78" t="n">
        <v>24194.73</v>
      </c>
    </row>
    <row r="79">
      <c r="A79" s="5" t="inlineStr">
        <is>
          <t>Aktienrückkauf</t>
        </is>
      </c>
      <c r="B79" s="5" t="inlineStr">
        <is>
          <t>Share Buyback in M</t>
        </is>
      </c>
      <c r="C79" t="n">
        <v>-2.240000000000009</v>
      </c>
      <c r="D79" t="n">
        <v>1.050000000000011</v>
      </c>
      <c r="E79" t="n">
        <v>8</v>
      </c>
      <c r="F79" t="n">
        <v>-1.550000000000011</v>
      </c>
      <c r="G79" t="n">
        <v>-0.9899999999999807</v>
      </c>
      <c r="H79" t="n">
        <v>7.70999999999998</v>
      </c>
      <c r="I79" t="n">
        <v>-3.239999999999981</v>
      </c>
      <c r="J79" t="n">
        <v>-2.27000000000001</v>
      </c>
      <c r="K79" t="n">
        <v>-1.120000000000005</v>
      </c>
      <c r="L79" t="n">
        <v>-1</v>
      </c>
      <c r="M79" t="n">
        <v>-34.29999999999998</v>
      </c>
      <c r="N79" t="n">
        <v>-2.5</v>
      </c>
      <c r="O79" t="n">
        <v>-45.10000000000002</v>
      </c>
      <c r="P79" t="n">
        <v>-1.599999999999994</v>
      </c>
      <c r="Q79" t="n">
        <v>-1.599999999999994</v>
      </c>
      <c r="R79" t="n">
        <v>-0.8000000000000114</v>
      </c>
      <c r="S79" t="n">
        <v>-0.6999999999999886</v>
      </c>
      <c r="T79" t="n">
        <v>1.5</v>
      </c>
      <c r="U79" t="n">
        <v>0</v>
      </c>
      <c r="V79" t="inlineStr">
        <is>
          <t>-</t>
        </is>
      </c>
    </row>
    <row r="80">
      <c r="A80" s="5" t="inlineStr">
        <is>
          <t>Umsatzwachstum 1J in %</t>
        </is>
      </c>
      <c r="B80" s="5" t="inlineStr">
        <is>
          <t>Revenue Growth 1Y in %</t>
        </is>
      </c>
      <c r="C80" t="n">
        <v>1.6</v>
      </c>
      <c r="D80" t="n">
        <v>5.92</v>
      </c>
      <c r="E80" t="n">
        <v>5.98</v>
      </c>
      <c r="F80" t="n">
        <v>4.53</v>
      </c>
      <c r="G80" t="n">
        <v>-4.83</v>
      </c>
      <c r="H80" t="n">
        <v>3.3</v>
      </c>
      <c r="I80" t="n">
        <v>3.75</v>
      </c>
      <c r="J80" t="n">
        <v>7.26</v>
      </c>
      <c r="K80" t="n">
        <v>7.64</v>
      </c>
      <c r="L80" t="n">
        <v>7.62</v>
      </c>
      <c r="M80" t="n">
        <v>13.1</v>
      </c>
      <c r="N80" t="n">
        <v>37.43</v>
      </c>
      <c r="O80" t="n">
        <v>39.5</v>
      </c>
      <c r="P80" t="n">
        <v>16.92</v>
      </c>
      <c r="Q80" t="n">
        <v>4.68</v>
      </c>
      <c r="R80" t="n">
        <v>8.31</v>
      </c>
      <c r="S80" t="n">
        <v>17.68</v>
      </c>
      <c r="T80" t="n">
        <v>13.19</v>
      </c>
      <c r="U80" t="n">
        <v>21.68</v>
      </c>
      <c r="V80" t="n">
        <v>37.04</v>
      </c>
    </row>
    <row r="81">
      <c r="A81" s="5" t="inlineStr">
        <is>
          <t>Umsatzwachstum 3J in %</t>
        </is>
      </c>
      <c r="B81" s="5" t="inlineStr">
        <is>
          <t>Revenue Growth 3Y in %</t>
        </is>
      </c>
      <c r="C81" t="n">
        <v>4.5</v>
      </c>
      <c r="D81" t="n">
        <v>5.48</v>
      </c>
      <c r="E81" t="n">
        <v>1.89</v>
      </c>
      <c r="F81" t="n">
        <v>1</v>
      </c>
      <c r="G81" t="n">
        <v>0.74</v>
      </c>
      <c r="H81" t="n">
        <v>4.77</v>
      </c>
      <c r="I81" t="n">
        <v>6.22</v>
      </c>
      <c r="J81" t="n">
        <v>7.51</v>
      </c>
      <c r="K81" t="n">
        <v>9.449999999999999</v>
      </c>
      <c r="L81" t="n">
        <v>19.38</v>
      </c>
      <c r="M81" t="n">
        <v>30.01</v>
      </c>
      <c r="N81" t="n">
        <v>31.28</v>
      </c>
      <c r="O81" t="n">
        <v>20.37</v>
      </c>
      <c r="P81" t="n">
        <v>9.970000000000001</v>
      </c>
      <c r="Q81" t="n">
        <v>10.22</v>
      </c>
      <c r="R81" t="n">
        <v>13.06</v>
      </c>
      <c r="S81" t="n">
        <v>17.52</v>
      </c>
      <c r="T81" t="n">
        <v>23.97</v>
      </c>
      <c r="U81" t="inlineStr">
        <is>
          <t>-</t>
        </is>
      </c>
      <c r="V81" t="inlineStr">
        <is>
          <t>-</t>
        </is>
      </c>
    </row>
    <row r="82">
      <c r="A82" s="5" t="inlineStr">
        <is>
          <t>Umsatzwachstum 5J in %</t>
        </is>
      </c>
      <c r="B82" s="5" t="inlineStr">
        <is>
          <t>Revenue Growth 5Y in %</t>
        </is>
      </c>
      <c r="C82" t="n">
        <v>2.64</v>
      </c>
      <c r="D82" t="n">
        <v>2.98</v>
      </c>
      <c r="E82" t="n">
        <v>2.55</v>
      </c>
      <c r="F82" t="n">
        <v>2.8</v>
      </c>
      <c r="G82" t="n">
        <v>3.42</v>
      </c>
      <c r="H82" t="n">
        <v>5.91</v>
      </c>
      <c r="I82" t="n">
        <v>7.87</v>
      </c>
      <c r="J82" t="n">
        <v>14.61</v>
      </c>
      <c r="K82" t="n">
        <v>21.06</v>
      </c>
      <c r="L82" t="n">
        <v>22.91</v>
      </c>
      <c r="M82" t="n">
        <v>22.33</v>
      </c>
      <c r="N82" t="n">
        <v>21.37</v>
      </c>
      <c r="O82" t="n">
        <v>17.42</v>
      </c>
      <c r="P82" t="n">
        <v>12.16</v>
      </c>
      <c r="Q82" t="n">
        <v>13.11</v>
      </c>
      <c r="R82" t="n">
        <v>19.58</v>
      </c>
      <c r="S82" t="inlineStr">
        <is>
          <t>-</t>
        </is>
      </c>
      <c r="T82" t="inlineStr">
        <is>
          <t>-</t>
        </is>
      </c>
      <c r="U82" t="inlineStr">
        <is>
          <t>-</t>
        </is>
      </c>
      <c r="V82" t="inlineStr">
        <is>
          <t>-</t>
        </is>
      </c>
    </row>
    <row r="83">
      <c r="A83" s="5" t="inlineStr">
        <is>
          <t>Umsatzwachstum 10J in %</t>
        </is>
      </c>
      <c r="B83" s="5" t="inlineStr">
        <is>
          <t>Revenue Growth 10Y in %</t>
        </is>
      </c>
      <c r="C83" t="n">
        <v>4.28</v>
      </c>
      <c r="D83" t="n">
        <v>5.43</v>
      </c>
      <c r="E83" t="n">
        <v>8.58</v>
      </c>
      <c r="F83" t="n">
        <v>11.93</v>
      </c>
      <c r="G83" t="n">
        <v>13.17</v>
      </c>
      <c r="H83" t="n">
        <v>14.12</v>
      </c>
      <c r="I83" t="n">
        <v>14.62</v>
      </c>
      <c r="J83" t="n">
        <v>16.01</v>
      </c>
      <c r="K83" t="n">
        <v>16.61</v>
      </c>
      <c r="L83" t="n">
        <v>18.01</v>
      </c>
      <c r="M83" t="n">
        <v>20.95</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-121.8</v>
      </c>
      <c r="D84" t="n">
        <v>371.29</v>
      </c>
      <c r="E84" t="n">
        <v>-49.75</v>
      </c>
      <c r="F84" t="n">
        <v>-36.74</v>
      </c>
      <c r="G84" t="n">
        <v>9.01</v>
      </c>
      <c r="H84" t="n">
        <v>68.73999999999999</v>
      </c>
      <c r="I84" t="n">
        <v>-46.64</v>
      </c>
      <c r="J84" t="n">
        <v>34.9</v>
      </c>
      <c r="K84" t="n">
        <v>-33.47</v>
      </c>
      <c r="L84" t="n">
        <v>4.72</v>
      </c>
      <c r="M84" t="n">
        <v>54.83</v>
      </c>
      <c r="N84" t="n">
        <v>77.64</v>
      </c>
      <c r="O84" t="n">
        <v>-28.94</v>
      </c>
      <c r="P84" t="n">
        <v>13.34</v>
      </c>
      <c r="Q84" t="n">
        <v>27.72</v>
      </c>
      <c r="R84" t="n">
        <v>13.52</v>
      </c>
      <c r="S84" t="n">
        <v>85.70999999999999</v>
      </c>
      <c r="T84" t="n">
        <v>-32.85</v>
      </c>
      <c r="U84" t="n">
        <v>63.81</v>
      </c>
      <c r="V84" t="n">
        <v>51.08</v>
      </c>
    </row>
    <row r="85">
      <c r="A85" s="5" t="inlineStr">
        <is>
          <t>Gewinnwachstum 3J in %</t>
        </is>
      </c>
      <c r="B85" s="5" t="inlineStr">
        <is>
          <t>Earnings Growth 3Y in %</t>
        </is>
      </c>
      <c r="C85" t="n">
        <v>66.58</v>
      </c>
      <c r="D85" t="n">
        <v>94.93000000000001</v>
      </c>
      <c r="E85" t="n">
        <v>-25.83</v>
      </c>
      <c r="F85" t="n">
        <v>13.67</v>
      </c>
      <c r="G85" t="n">
        <v>10.37</v>
      </c>
      <c r="H85" t="n">
        <v>19</v>
      </c>
      <c r="I85" t="n">
        <v>-15.07</v>
      </c>
      <c r="J85" t="n">
        <v>2.05</v>
      </c>
      <c r="K85" t="n">
        <v>8.69</v>
      </c>
      <c r="L85" t="n">
        <v>45.73</v>
      </c>
      <c r="M85" t="n">
        <v>34.51</v>
      </c>
      <c r="N85" t="n">
        <v>20.68</v>
      </c>
      <c r="O85" t="n">
        <v>4.04</v>
      </c>
      <c r="P85" t="n">
        <v>18.19</v>
      </c>
      <c r="Q85" t="n">
        <v>42.32</v>
      </c>
      <c r="R85" t="n">
        <v>22.13</v>
      </c>
      <c r="S85" t="n">
        <v>38.89</v>
      </c>
      <c r="T85" t="n">
        <v>27.35</v>
      </c>
      <c r="U85" t="inlineStr">
        <is>
          <t>-</t>
        </is>
      </c>
      <c r="V85" t="inlineStr">
        <is>
          <t>-</t>
        </is>
      </c>
    </row>
    <row r="86">
      <c r="A86" s="5" t="inlineStr">
        <is>
          <t>Gewinnwachstum 5J in %</t>
        </is>
      </c>
      <c r="B86" s="5" t="inlineStr">
        <is>
          <t>Earnings Growth 5Y in %</t>
        </is>
      </c>
      <c r="C86" t="n">
        <v>34.4</v>
      </c>
      <c r="D86" t="n">
        <v>72.51000000000001</v>
      </c>
      <c r="E86" t="n">
        <v>-11.08</v>
      </c>
      <c r="F86" t="n">
        <v>5.85</v>
      </c>
      <c r="G86" t="n">
        <v>6.51</v>
      </c>
      <c r="H86" t="n">
        <v>5.65</v>
      </c>
      <c r="I86" t="n">
        <v>2.87</v>
      </c>
      <c r="J86" t="n">
        <v>27.72</v>
      </c>
      <c r="K86" t="n">
        <v>14.96</v>
      </c>
      <c r="L86" t="n">
        <v>24.32</v>
      </c>
      <c r="M86" t="n">
        <v>28.92</v>
      </c>
      <c r="N86" t="n">
        <v>20.66</v>
      </c>
      <c r="O86" t="n">
        <v>22.27</v>
      </c>
      <c r="P86" t="n">
        <v>21.49</v>
      </c>
      <c r="Q86" t="n">
        <v>31.58</v>
      </c>
      <c r="R86" t="n">
        <v>36.25</v>
      </c>
      <c r="S86" t="inlineStr">
        <is>
          <t>-</t>
        </is>
      </c>
      <c r="T86" t="inlineStr">
        <is>
          <t>-</t>
        </is>
      </c>
      <c r="U86" t="inlineStr">
        <is>
          <t>-</t>
        </is>
      </c>
      <c r="V86" t="inlineStr">
        <is>
          <t>-</t>
        </is>
      </c>
    </row>
    <row r="87">
      <c r="A87" s="5" t="inlineStr">
        <is>
          <t>Gewinnwachstum 10J in %</t>
        </is>
      </c>
      <c r="B87" s="5" t="inlineStr">
        <is>
          <t>Earnings Growth 10Y in %</t>
        </is>
      </c>
      <c r="C87" t="n">
        <v>20.03</v>
      </c>
      <c r="D87" t="n">
        <v>37.69</v>
      </c>
      <c r="E87" t="n">
        <v>8.32</v>
      </c>
      <c r="F87" t="n">
        <v>10.4</v>
      </c>
      <c r="G87" t="n">
        <v>15.41</v>
      </c>
      <c r="H87" t="n">
        <v>17.28</v>
      </c>
      <c r="I87" t="n">
        <v>11.76</v>
      </c>
      <c r="J87" t="n">
        <v>25</v>
      </c>
      <c r="K87" t="n">
        <v>18.22</v>
      </c>
      <c r="L87" t="n">
        <v>27.95</v>
      </c>
      <c r="M87" t="n">
        <v>32.59</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inlineStr">
        <is>
          <t>-</t>
        </is>
      </c>
      <c r="D88" t="n">
        <v>0.57</v>
      </c>
      <c r="E88" t="n">
        <v>-15.51</v>
      </c>
      <c r="F88" t="n">
        <v>14.09</v>
      </c>
      <c r="G88" t="n">
        <v>7.86</v>
      </c>
      <c r="H88" t="n">
        <v>8.300000000000001</v>
      </c>
      <c r="I88" t="n">
        <v>27.67</v>
      </c>
      <c r="J88" t="n">
        <v>1.19</v>
      </c>
      <c r="K88" t="n">
        <v>2.25</v>
      </c>
      <c r="L88" t="n">
        <v>0.98</v>
      </c>
      <c r="M88" t="n">
        <v>1.21</v>
      </c>
      <c r="N88" t="n">
        <v>1.33</v>
      </c>
      <c r="O88" t="n">
        <v>3.47</v>
      </c>
      <c r="P88" t="n">
        <v>1.59</v>
      </c>
      <c r="Q88" t="n">
        <v>0.89</v>
      </c>
      <c r="R88" t="n">
        <v>0.92</v>
      </c>
      <c r="S88" t="inlineStr">
        <is>
          <t>-</t>
        </is>
      </c>
      <c r="T88" t="inlineStr">
        <is>
          <t>-</t>
        </is>
      </c>
      <c r="U88" t="inlineStr">
        <is>
          <t>-</t>
        </is>
      </c>
      <c r="V88" t="inlineStr">
        <is>
          <t>-</t>
        </is>
      </c>
    </row>
    <row r="89">
      <c r="A89" s="5" t="inlineStr">
        <is>
          <t>EBIT-Wachstum 1J in %</t>
        </is>
      </c>
      <c r="B89" s="5" t="inlineStr">
        <is>
          <t>EBIT Growth 1Y in %</t>
        </is>
      </c>
      <c r="C89" t="n">
        <v>-109.79</v>
      </c>
      <c r="D89" t="n">
        <v>73.79000000000001</v>
      </c>
      <c r="E89" t="n">
        <v>55.26</v>
      </c>
      <c r="F89" t="n">
        <v>-43.77</v>
      </c>
      <c r="G89" t="n">
        <v>9.27</v>
      </c>
      <c r="H89" t="n">
        <v>154.03</v>
      </c>
      <c r="I89" t="n">
        <v>-62.72</v>
      </c>
      <c r="J89" t="n">
        <v>70.48</v>
      </c>
      <c r="K89" t="n">
        <v>-47.16</v>
      </c>
      <c r="L89" t="n">
        <v>4.61</v>
      </c>
      <c r="M89" t="n">
        <v>23.68</v>
      </c>
      <c r="N89" t="n">
        <v>75.33</v>
      </c>
      <c r="O89" t="n">
        <v>-17.4</v>
      </c>
      <c r="P89" t="n">
        <v>6.12</v>
      </c>
      <c r="Q89" t="n">
        <v>12.72</v>
      </c>
      <c r="R89" t="n">
        <v>22.06</v>
      </c>
      <c r="S89" t="n">
        <v>59.49</v>
      </c>
      <c r="T89" t="n">
        <v>-19.25</v>
      </c>
      <c r="U89" t="n">
        <v>46.58</v>
      </c>
      <c r="V89" t="n">
        <v>56.65</v>
      </c>
    </row>
    <row r="90">
      <c r="A90" s="5" t="inlineStr">
        <is>
          <t>EBIT-Wachstum 3J in %</t>
        </is>
      </c>
      <c r="B90" s="5" t="inlineStr">
        <is>
          <t>EBIT Growth 3Y in %</t>
        </is>
      </c>
      <c r="C90" t="n">
        <v>6.42</v>
      </c>
      <c r="D90" t="n">
        <v>28.43</v>
      </c>
      <c r="E90" t="n">
        <v>6.92</v>
      </c>
      <c r="F90" t="n">
        <v>39.84</v>
      </c>
      <c r="G90" t="n">
        <v>33.53</v>
      </c>
      <c r="H90" t="n">
        <v>53.93</v>
      </c>
      <c r="I90" t="n">
        <v>-13.13</v>
      </c>
      <c r="J90" t="n">
        <v>9.31</v>
      </c>
      <c r="K90" t="n">
        <v>-6.29</v>
      </c>
      <c r="L90" t="n">
        <v>34.54</v>
      </c>
      <c r="M90" t="n">
        <v>27.2</v>
      </c>
      <c r="N90" t="n">
        <v>21.35</v>
      </c>
      <c r="O90" t="n">
        <v>0.48</v>
      </c>
      <c r="P90" t="n">
        <v>13.63</v>
      </c>
      <c r="Q90" t="n">
        <v>31.42</v>
      </c>
      <c r="R90" t="n">
        <v>20.77</v>
      </c>
      <c r="S90" t="n">
        <v>28.94</v>
      </c>
      <c r="T90" t="n">
        <v>27.99</v>
      </c>
      <c r="U90" t="inlineStr">
        <is>
          <t>-</t>
        </is>
      </c>
      <c r="V90" t="inlineStr">
        <is>
          <t>-</t>
        </is>
      </c>
    </row>
    <row r="91">
      <c r="A91" s="5" t="inlineStr">
        <is>
          <t>EBIT-Wachstum 5J in %</t>
        </is>
      </c>
      <c r="B91" s="5" t="inlineStr">
        <is>
          <t>EBIT Growth 5Y in %</t>
        </is>
      </c>
      <c r="C91" t="n">
        <v>-3.05</v>
      </c>
      <c r="D91" t="n">
        <v>49.72</v>
      </c>
      <c r="E91" t="n">
        <v>22.41</v>
      </c>
      <c r="F91" t="n">
        <v>25.46</v>
      </c>
      <c r="G91" t="n">
        <v>24.78</v>
      </c>
      <c r="H91" t="n">
        <v>23.85</v>
      </c>
      <c r="I91" t="n">
        <v>-2.22</v>
      </c>
      <c r="J91" t="n">
        <v>25.39</v>
      </c>
      <c r="K91" t="n">
        <v>7.81</v>
      </c>
      <c r="L91" t="n">
        <v>18.47</v>
      </c>
      <c r="M91" t="n">
        <v>20.09</v>
      </c>
      <c r="N91" t="n">
        <v>19.77</v>
      </c>
      <c r="O91" t="n">
        <v>16.6</v>
      </c>
      <c r="P91" t="n">
        <v>16.23</v>
      </c>
      <c r="Q91" t="n">
        <v>24.32</v>
      </c>
      <c r="R91" t="n">
        <v>33.11</v>
      </c>
      <c r="S91" t="inlineStr">
        <is>
          <t>-</t>
        </is>
      </c>
      <c r="T91" t="inlineStr">
        <is>
          <t>-</t>
        </is>
      </c>
      <c r="U91" t="inlineStr">
        <is>
          <t>-</t>
        </is>
      </c>
      <c r="V91" t="inlineStr">
        <is>
          <t>-</t>
        </is>
      </c>
    </row>
    <row r="92">
      <c r="A92" s="5" t="inlineStr">
        <is>
          <t>EBIT-Wachstum 10J in %</t>
        </is>
      </c>
      <c r="B92" s="5" t="inlineStr">
        <is>
          <t>EBIT Growth 10Y in %</t>
        </is>
      </c>
      <c r="C92" t="n">
        <v>10.4</v>
      </c>
      <c r="D92" t="n">
        <v>23.75</v>
      </c>
      <c r="E92" t="n">
        <v>23.9</v>
      </c>
      <c r="F92" t="n">
        <v>16.63</v>
      </c>
      <c r="G92" t="n">
        <v>21.62</v>
      </c>
      <c r="H92" t="n">
        <v>21.97</v>
      </c>
      <c r="I92" t="n">
        <v>8.77</v>
      </c>
      <c r="J92" t="n">
        <v>20.99</v>
      </c>
      <c r="K92" t="n">
        <v>12.02</v>
      </c>
      <c r="L92" t="n">
        <v>21.39</v>
      </c>
      <c r="M92" t="n">
        <v>26.6</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7.68</v>
      </c>
      <c r="D93" t="n">
        <v>-11.54</v>
      </c>
      <c r="E93" t="n">
        <v>26.98</v>
      </c>
      <c r="F93" t="n">
        <v>-5.17</v>
      </c>
      <c r="G93" t="n">
        <v>7.35</v>
      </c>
      <c r="H93" t="n">
        <v>-14.25</v>
      </c>
      <c r="I93" t="n">
        <v>25.73</v>
      </c>
      <c r="J93" t="n">
        <v>32.7</v>
      </c>
      <c r="K93" t="n">
        <v>-3.65</v>
      </c>
      <c r="L93" t="n">
        <v>-42.59</v>
      </c>
      <c r="M93" t="n">
        <v>68.88</v>
      </c>
      <c r="N93" t="n">
        <v>-73.54000000000001</v>
      </c>
      <c r="O93" t="n">
        <v>125.35</v>
      </c>
      <c r="P93" t="n">
        <v>23.81</v>
      </c>
      <c r="Q93" t="n">
        <v>-36</v>
      </c>
      <c r="R93" t="n">
        <v>13.89</v>
      </c>
      <c r="S93" t="n">
        <v>15.42</v>
      </c>
      <c r="T93" t="n">
        <v>-63.82</v>
      </c>
      <c r="U93" t="n">
        <v>-61.78</v>
      </c>
      <c r="V93" t="inlineStr">
        <is>
          <t>-</t>
        </is>
      </c>
    </row>
    <row r="94">
      <c r="A94" s="5" t="inlineStr">
        <is>
          <t>Op.Cashflow Wachstum 3J in %</t>
        </is>
      </c>
      <c r="B94" s="5" t="inlineStr">
        <is>
          <t>Op.Cashflow Wachstum 3Y in %</t>
        </is>
      </c>
      <c r="C94" t="n">
        <v>7.71</v>
      </c>
      <c r="D94" t="n">
        <v>3.42</v>
      </c>
      <c r="E94" t="n">
        <v>9.720000000000001</v>
      </c>
      <c r="F94" t="n">
        <v>-4.02</v>
      </c>
      <c r="G94" t="n">
        <v>6.28</v>
      </c>
      <c r="H94" t="n">
        <v>14.73</v>
      </c>
      <c r="I94" t="n">
        <v>18.26</v>
      </c>
      <c r="J94" t="n">
        <v>-4.51</v>
      </c>
      <c r="K94" t="n">
        <v>7.55</v>
      </c>
      <c r="L94" t="n">
        <v>-15.75</v>
      </c>
      <c r="M94" t="n">
        <v>40.23</v>
      </c>
      <c r="N94" t="n">
        <v>25.21</v>
      </c>
      <c r="O94" t="n">
        <v>37.72</v>
      </c>
      <c r="P94" t="n">
        <v>0.57</v>
      </c>
      <c r="Q94" t="n">
        <v>-2.23</v>
      </c>
      <c r="R94" t="n">
        <v>-11.5</v>
      </c>
      <c r="S94" t="n">
        <v>-36.73</v>
      </c>
      <c r="T94" t="inlineStr">
        <is>
          <t>-</t>
        </is>
      </c>
      <c r="U94" t="inlineStr">
        <is>
          <t>-</t>
        </is>
      </c>
      <c r="V94" t="inlineStr">
        <is>
          <t>-</t>
        </is>
      </c>
    </row>
    <row r="95">
      <c r="A95" s="5" t="inlineStr">
        <is>
          <t>Op.Cashflow Wachstum 5J in %</t>
        </is>
      </c>
      <c r="B95" s="5" t="inlineStr">
        <is>
          <t>Op.Cashflow Wachstum 5Y in %</t>
        </is>
      </c>
      <c r="C95" t="n">
        <v>5.06</v>
      </c>
      <c r="D95" t="n">
        <v>0.67</v>
      </c>
      <c r="E95" t="n">
        <v>8.130000000000001</v>
      </c>
      <c r="F95" t="n">
        <v>9.27</v>
      </c>
      <c r="G95" t="n">
        <v>9.58</v>
      </c>
      <c r="H95" t="n">
        <v>-0.41</v>
      </c>
      <c r="I95" t="n">
        <v>16.21</v>
      </c>
      <c r="J95" t="n">
        <v>-3.64</v>
      </c>
      <c r="K95" t="n">
        <v>14.89</v>
      </c>
      <c r="L95" t="n">
        <v>20.38</v>
      </c>
      <c r="M95" t="n">
        <v>21.7</v>
      </c>
      <c r="N95" t="n">
        <v>10.7</v>
      </c>
      <c r="O95" t="n">
        <v>28.49</v>
      </c>
      <c r="P95" t="n">
        <v>-9.34</v>
      </c>
      <c r="Q95" t="n">
        <v>-26.46</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2.32</v>
      </c>
      <c r="D96" t="n">
        <v>8.44</v>
      </c>
      <c r="E96" t="n">
        <v>2.24</v>
      </c>
      <c r="F96" t="n">
        <v>12.08</v>
      </c>
      <c r="G96" t="n">
        <v>14.98</v>
      </c>
      <c r="H96" t="n">
        <v>10.64</v>
      </c>
      <c r="I96" t="n">
        <v>13.46</v>
      </c>
      <c r="J96" t="n">
        <v>12.43</v>
      </c>
      <c r="K96" t="n">
        <v>2.77</v>
      </c>
      <c r="L96" t="n">
        <v>-3.04</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618.9</v>
      </c>
      <c r="D97" t="n">
        <v>1183</v>
      </c>
      <c r="E97" t="n">
        <v>1323</v>
      </c>
      <c r="F97" t="n">
        <v>729.2</v>
      </c>
      <c r="G97" t="n">
        <v>693.2</v>
      </c>
      <c r="H97" t="n">
        <v>717.2</v>
      </c>
      <c r="I97" t="n">
        <v>583.9</v>
      </c>
      <c r="J97" t="n">
        <v>725.7</v>
      </c>
      <c r="K97" t="n">
        <v>266.7</v>
      </c>
      <c r="L97" t="n">
        <v>976.2</v>
      </c>
      <c r="M97" t="n">
        <v>958</v>
      </c>
      <c r="N97" t="n">
        <v>441.2</v>
      </c>
      <c r="O97" t="n">
        <v>482.2</v>
      </c>
      <c r="P97" t="n">
        <v>566.7</v>
      </c>
      <c r="Q97" t="n">
        <v>278.6</v>
      </c>
      <c r="R97" t="n">
        <v>299</v>
      </c>
      <c r="S97" t="n">
        <v>163.6</v>
      </c>
      <c r="T97" t="n">
        <v>111.5</v>
      </c>
      <c r="U97" t="n">
        <v>119.4</v>
      </c>
      <c r="V97" t="n">
        <v>101.6</v>
      </c>
      <c r="W97" t="inlineStr">
        <is>
          <t>-</t>
        </is>
      </c>
    </row>
  </sheetData>
  <pageMargins bottom="1" footer="0.5" header="0.5" left="0.75" right="0.75" top="1"/>
</worksheet>
</file>

<file path=xl/worksheets/sheet44.xml><?xml version="1.0" encoding="utf-8"?>
<worksheet xmlns="http://schemas.openxmlformats.org/spreadsheetml/2006/main">
  <sheetPr>
    <outlinePr summaryBelow="1" summaryRight="1"/>
    <pageSetUpPr/>
  </sheetPr>
  <dimension ref="A1:V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9"/>
    <col customWidth="1" max="17" min="17" width="10"/>
    <col customWidth="1" max="18" min="18" width="20"/>
    <col customWidth="1" max="19" min="19" width="10"/>
    <col customWidth="1" max="20" min="20" width="20"/>
    <col customWidth="1" max="21" min="21" width="20"/>
    <col customWidth="1" max="22" min="22" width="10"/>
  </cols>
  <sheetData>
    <row r="1">
      <c r="A1" s="1" t="inlineStr">
        <is>
          <t xml:space="preserve">RATIONAL </t>
        </is>
      </c>
      <c r="B1" s="2" t="inlineStr">
        <is>
          <t>WKN: 701080  ISIN: DE0007010803  Symbol:RAA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1973</t>
        </is>
      </c>
      <c r="C4" s="5" t="inlineStr">
        <is>
          <t>Telefon / Phone</t>
        </is>
      </c>
      <c r="D4" s="5" t="inlineStr"/>
      <c r="E4" t="inlineStr">
        <is>
          <t>+49-8191-327-0</t>
        </is>
      </c>
      <c r="G4" t="inlineStr">
        <is>
          <t>06.02.2020</t>
        </is>
      </c>
      <c r="H4" t="inlineStr">
        <is>
          <t>Preliminary Results</t>
        </is>
      </c>
      <c r="J4" t="inlineStr">
        <is>
          <t>Allianz Global Investors GmbH</t>
        </is>
      </c>
      <c r="L4" t="inlineStr">
        <is>
          <t>2,96%</t>
        </is>
      </c>
    </row>
    <row r="5">
      <c r="A5" s="5" t="inlineStr">
        <is>
          <t>Ticker</t>
        </is>
      </c>
      <c r="B5" t="inlineStr">
        <is>
          <t>RAA</t>
        </is>
      </c>
      <c r="C5" s="5" t="inlineStr">
        <is>
          <t>Fax</t>
        </is>
      </c>
      <c r="D5" s="5" t="inlineStr"/>
      <c r="E5" t="inlineStr">
        <is>
          <t>+49-8191-327-272</t>
        </is>
      </c>
      <c r="G5" t="inlineStr">
        <is>
          <t>17.03.2020</t>
        </is>
      </c>
      <c r="H5" t="inlineStr">
        <is>
          <t>Publication Of Annual Report</t>
        </is>
      </c>
      <c r="J5" t="inlineStr">
        <is>
          <t>FMR LLC</t>
        </is>
      </c>
      <c r="L5" t="inlineStr">
        <is>
          <t>2,99%</t>
        </is>
      </c>
    </row>
    <row r="6">
      <c r="A6" s="5" t="inlineStr">
        <is>
          <t>Gelistet Seit / Listed Since</t>
        </is>
      </c>
      <c r="B6" t="inlineStr">
        <is>
          <t>03.03.2000</t>
        </is>
      </c>
      <c r="C6" s="5" t="inlineStr">
        <is>
          <t>Internet</t>
        </is>
      </c>
      <c r="D6" s="5" t="inlineStr"/>
      <c r="E6" t="inlineStr">
        <is>
          <t>http://www.rational-online.com/</t>
        </is>
      </c>
      <c r="G6" t="inlineStr">
        <is>
          <t>06.05.2020</t>
        </is>
      </c>
      <c r="H6" t="inlineStr">
        <is>
          <t>Result Q1</t>
        </is>
      </c>
      <c r="J6" t="inlineStr">
        <is>
          <t>Erbengemeinschaft nach Siegfried Meister</t>
        </is>
      </c>
      <c r="L6" t="inlineStr">
        <is>
          <t>62,98%</t>
        </is>
      </c>
    </row>
    <row r="7">
      <c r="A7" s="5" t="inlineStr">
        <is>
          <t>Nominalwert / Nominal Value</t>
        </is>
      </c>
      <c r="B7" t="inlineStr">
        <is>
          <t>1,00</t>
        </is>
      </c>
      <c r="C7" s="5" t="inlineStr">
        <is>
          <t>E-Mail</t>
        </is>
      </c>
      <c r="D7" s="5" t="inlineStr"/>
      <c r="E7" t="inlineStr">
        <is>
          <t>info@rational-online.com</t>
        </is>
      </c>
      <c r="G7" t="inlineStr">
        <is>
          <t>24.06.2020</t>
        </is>
      </c>
      <c r="H7" t="inlineStr">
        <is>
          <t>Annual General Meeting</t>
        </is>
      </c>
      <c r="J7" t="inlineStr">
        <is>
          <t>Stichting Pensioenfonds ABP</t>
        </is>
      </c>
      <c r="L7" t="inlineStr">
        <is>
          <t>3,00%</t>
        </is>
      </c>
    </row>
    <row r="8">
      <c r="A8" s="5" t="inlineStr">
        <is>
          <t>Land / Country</t>
        </is>
      </c>
      <c r="B8" t="inlineStr">
        <is>
          <t>Deutschland</t>
        </is>
      </c>
      <c r="C8" s="5" t="inlineStr">
        <is>
          <t>Inv. Relations Telefon / Phone</t>
        </is>
      </c>
      <c r="D8" s="5" t="inlineStr"/>
      <c r="E8" t="inlineStr">
        <is>
          <t>+49-8191-327-209</t>
        </is>
      </c>
      <c r="G8" t="inlineStr">
        <is>
          <t>11.05.2020</t>
        </is>
      </c>
      <c r="H8" t="inlineStr">
        <is>
          <t>Dividend Payout</t>
        </is>
      </c>
      <c r="J8" t="inlineStr">
        <is>
          <t>Freefloat</t>
        </is>
      </c>
      <c r="L8" t="inlineStr">
        <is>
          <t>28,06%</t>
        </is>
      </c>
    </row>
    <row r="9">
      <c r="A9" s="5" t="inlineStr">
        <is>
          <t>Währung / Currency</t>
        </is>
      </c>
      <c r="B9" t="inlineStr">
        <is>
          <t>EUR</t>
        </is>
      </c>
      <c r="C9" s="5" t="inlineStr">
        <is>
          <t>Inv. Relations E-Mail</t>
        </is>
      </c>
      <c r="D9" s="5" t="inlineStr"/>
      <c r="E9" t="inlineStr">
        <is>
          <t>ir@rational-online.com</t>
        </is>
      </c>
      <c r="G9" t="inlineStr">
        <is>
          <t>30.07.2020</t>
        </is>
      </c>
      <c r="H9" t="inlineStr">
        <is>
          <t>Score Half Year</t>
        </is>
      </c>
    </row>
    <row r="10">
      <c r="A10" s="5" t="inlineStr">
        <is>
          <t>Branche / Industry</t>
        </is>
      </c>
      <c r="B10" t="inlineStr">
        <is>
          <t>Electrotechnology</t>
        </is>
      </c>
      <c r="C10" s="5" t="inlineStr">
        <is>
          <t>Kontaktperson / Contact Person</t>
        </is>
      </c>
      <c r="D10" s="5" t="inlineStr"/>
      <c r="E10" t="inlineStr">
        <is>
          <t>Stefan Arnold</t>
        </is>
      </c>
      <c r="G10" t="inlineStr">
        <is>
          <t>27.10.2020</t>
        </is>
      </c>
      <c r="H10" t="inlineStr">
        <is>
          <t>Q3 Earnings</t>
        </is>
      </c>
    </row>
    <row r="11">
      <c r="A11" s="5" t="inlineStr">
        <is>
          <t>Sektor / Sector</t>
        </is>
      </c>
      <c r="B11" t="inlineStr">
        <is>
          <t>Technology</t>
        </is>
      </c>
    </row>
    <row r="12">
      <c r="A12" s="5" t="inlineStr">
        <is>
          <t>Typ / Genre</t>
        </is>
      </c>
      <c r="B12" t="inlineStr">
        <is>
          <t>Inhaberaktie</t>
        </is>
      </c>
    </row>
    <row r="13">
      <c r="A13" s="5" t="inlineStr">
        <is>
          <t>Adresse / Address</t>
        </is>
      </c>
      <c r="B13" t="inlineStr">
        <is>
          <t>Rational AGSiegfried-Meister-Straße 1  D-86899 Landsberg am Lech</t>
        </is>
      </c>
    </row>
    <row r="14">
      <c r="A14" s="5" t="inlineStr">
        <is>
          <t>Management</t>
        </is>
      </c>
      <c r="B14" t="inlineStr">
        <is>
          <t>Dr. Peter Stadelmann, Peter Wiedemann, Markus Paschmann</t>
        </is>
      </c>
    </row>
    <row r="15">
      <c r="A15" s="5" t="inlineStr">
        <is>
          <t>Aufsichtsrat / Board</t>
        </is>
      </c>
      <c r="B15" t="inlineStr">
        <is>
          <t>Walter Kurtz, Dr. Hans Maerz, Erich Baumgärtner, Dr. Gerd Lintz, Werner Schwind, Dr. Georg Sick, Dr. Johannes Würbser</t>
        </is>
      </c>
    </row>
    <row r="16">
      <c r="A16" s="5" t="inlineStr">
        <is>
          <t>Beschreibung</t>
        </is>
      </c>
      <c r="B16" t="inlineStr">
        <is>
          <t>Die Rational AG ist ein führender Anbieter von Geräten und Dienstleistungen für die thermische Speisezubereitung in Groß- und Gewerbeküchen. Die Geräte des Unternehmens arbeiten mit einer speziellen Technologie, die Heißluft und Dampf in einem Gerät kombiniert. Das Unternehmen nimmt eine führende Position in dem Bereich der Combi-Dämpfer-Technologie ein. Zu den Abnehmern der Rational Produkte zählen Gastronomie, Hotellerie, Systemgastronomie und Küchen für die Gemeinschaftsverpflegung. Copyright 2014 FINANCE BASE AG</t>
        </is>
      </c>
    </row>
    <row r="17">
      <c r="A17" s="5" t="inlineStr">
        <is>
          <t>Profile</t>
        </is>
      </c>
      <c r="B17" t="inlineStr">
        <is>
          <t>Rational AG is a leading provider of equipment and services for the thermal preparation of food in commercial kitchens. The company's devices use a special technology, the hot air and steam combined in one device. The company occupies a leading position in the field of a combi-steamer technology. The customers of Rational products include restaurants, hotels, food service kitchens for catering.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row>
    <row r="20">
      <c r="A20" s="5" t="inlineStr">
        <is>
          <t>Umsatz</t>
        </is>
      </c>
      <c r="B20" s="5" t="inlineStr">
        <is>
          <t>Revenue</t>
        </is>
      </c>
      <c r="C20" t="n">
        <v>843.6</v>
      </c>
      <c r="D20" t="n">
        <v>777.9</v>
      </c>
      <c r="E20" t="n">
        <v>702</v>
      </c>
      <c r="F20" t="n">
        <v>613</v>
      </c>
      <c r="G20" t="n">
        <v>564.2</v>
      </c>
      <c r="H20" t="n">
        <v>496.7</v>
      </c>
      <c r="I20" t="n">
        <v>461.1</v>
      </c>
      <c r="J20" t="n">
        <v>435</v>
      </c>
      <c r="K20" t="n">
        <v>391.7</v>
      </c>
      <c r="L20" t="n">
        <v>350.1</v>
      </c>
      <c r="M20" t="n">
        <v>314.4</v>
      </c>
      <c r="N20" t="n">
        <v>343</v>
      </c>
      <c r="O20" t="n">
        <v>336.6</v>
      </c>
      <c r="P20" t="n">
        <v>283.7</v>
      </c>
      <c r="Q20" t="n">
        <v>246.4</v>
      </c>
      <c r="R20" t="n">
        <v>221.8</v>
      </c>
      <c r="S20" t="n">
        <v>186.6</v>
      </c>
      <c r="T20" t="n">
        <v>177.3</v>
      </c>
      <c r="U20" t="n">
        <v>167.3</v>
      </c>
      <c r="V20" t="n">
        <v>152.6</v>
      </c>
    </row>
    <row r="21">
      <c r="A21" s="5" t="inlineStr">
        <is>
          <t>Bruttoergebnis vom Umsatz</t>
        </is>
      </c>
      <c r="B21" s="5" t="inlineStr">
        <is>
          <t>Gross Profit</t>
        </is>
      </c>
      <c r="C21" t="n">
        <v>497.6</v>
      </c>
      <c r="D21" t="n">
        <v>456.9</v>
      </c>
      <c r="E21" t="n">
        <v>426.4</v>
      </c>
      <c r="F21" t="n">
        <v>378.8</v>
      </c>
      <c r="G21" t="n">
        <v>349.2</v>
      </c>
      <c r="H21" t="n">
        <v>304</v>
      </c>
      <c r="I21" t="n">
        <v>280.7</v>
      </c>
      <c r="J21" t="n">
        <v>261.7</v>
      </c>
      <c r="K21" t="n">
        <v>234.4</v>
      </c>
      <c r="L21" t="n">
        <v>217</v>
      </c>
      <c r="M21" t="n">
        <v>191.6</v>
      </c>
      <c r="N21" t="n">
        <v>203.7</v>
      </c>
      <c r="O21" t="n">
        <v>199.9</v>
      </c>
      <c r="P21" t="n">
        <v>173.8</v>
      </c>
      <c r="Q21" t="n">
        <v>149.7</v>
      </c>
      <c r="R21" t="n">
        <v>131.6</v>
      </c>
      <c r="S21" t="n">
        <v>108.5</v>
      </c>
      <c r="T21" t="n">
        <v>105</v>
      </c>
      <c r="U21" t="n">
        <v>96</v>
      </c>
      <c r="V21" t="n">
        <v>86.7</v>
      </c>
    </row>
    <row r="22">
      <c r="A22" s="5" t="inlineStr">
        <is>
          <t>Operatives Ergebnis (EBIT)</t>
        </is>
      </c>
      <c r="B22" s="5" t="inlineStr">
        <is>
          <t>EBIT Earning Before Interest &amp; Tax</t>
        </is>
      </c>
      <c r="C22" t="n">
        <v>223.4</v>
      </c>
      <c r="D22" t="n">
        <v>205</v>
      </c>
      <c r="E22" t="n">
        <v>187.6</v>
      </c>
      <c r="F22" t="n">
        <v>166.5</v>
      </c>
      <c r="G22" t="n">
        <v>160.2</v>
      </c>
      <c r="H22" t="n">
        <v>145.2</v>
      </c>
      <c r="I22" t="n">
        <v>128.3</v>
      </c>
      <c r="J22" t="n">
        <v>122.7</v>
      </c>
      <c r="K22" t="n">
        <v>102.2</v>
      </c>
      <c r="L22" t="n">
        <v>105.8</v>
      </c>
      <c r="M22" t="n">
        <v>90.5</v>
      </c>
      <c r="N22" t="n">
        <v>83.09999999999999</v>
      </c>
      <c r="O22" t="n">
        <v>92.59999999999999</v>
      </c>
      <c r="P22" t="n">
        <v>80.5</v>
      </c>
      <c r="Q22" t="n">
        <v>66.90000000000001</v>
      </c>
      <c r="R22" t="n">
        <v>53.6</v>
      </c>
      <c r="S22" t="n">
        <v>42.3</v>
      </c>
      <c r="T22" t="n">
        <v>38.2</v>
      </c>
      <c r="U22" t="n">
        <v>31.9</v>
      </c>
      <c r="V22" t="n">
        <v>29.8</v>
      </c>
    </row>
    <row r="23">
      <c r="A23" s="5" t="inlineStr">
        <is>
          <t>Finanzergebnis</t>
        </is>
      </c>
      <c r="B23" s="5" t="inlineStr">
        <is>
          <t>Financial Result</t>
        </is>
      </c>
      <c r="C23" t="n">
        <v>1.7</v>
      </c>
      <c r="D23" t="n">
        <v>-0.8</v>
      </c>
      <c r="E23" t="n">
        <v>-0.6</v>
      </c>
      <c r="F23" t="n">
        <v>-0.6</v>
      </c>
      <c r="G23" t="n">
        <v>-0.5</v>
      </c>
      <c r="H23" t="n">
        <v>-0.6</v>
      </c>
      <c r="I23" t="n">
        <v>-0.6</v>
      </c>
      <c r="J23" t="n">
        <v>-0.3</v>
      </c>
      <c r="K23" t="n">
        <v>0.3</v>
      </c>
      <c r="L23" t="n">
        <v>-0.2</v>
      </c>
      <c r="M23" t="n">
        <v>-0.4</v>
      </c>
      <c r="N23" t="n">
        <v>0.4</v>
      </c>
      <c r="O23" t="n">
        <v>0.9</v>
      </c>
      <c r="P23" t="n">
        <v>0.6</v>
      </c>
      <c r="Q23" t="n">
        <v>0.3</v>
      </c>
      <c r="R23" t="n">
        <v>0.5</v>
      </c>
      <c r="S23" t="n">
        <v>0.3</v>
      </c>
      <c r="T23" t="n">
        <v>0.2</v>
      </c>
      <c r="U23" t="inlineStr">
        <is>
          <t>-</t>
        </is>
      </c>
      <c r="V23" t="n">
        <v>-0.3</v>
      </c>
    </row>
    <row r="24">
      <c r="A24" s="5" t="inlineStr">
        <is>
          <t>Ergebnis vor Steuer (EBT)</t>
        </is>
      </c>
      <c r="B24" s="5" t="inlineStr">
        <is>
          <t>EBT Earning Before Tax</t>
        </is>
      </c>
      <c r="C24" t="n">
        <v>225.1</v>
      </c>
      <c r="D24" t="n">
        <v>204.2</v>
      </c>
      <c r="E24" t="n">
        <v>187</v>
      </c>
      <c r="F24" t="n">
        <v>165.9</v>
      </c>
      <c r="G24" t="n">
        <v>159.7</v>
      </c>
      <c r="H24" t="n">
        <v>144.6</v>
      </c>
      <c r="I24" t="n">
        <v>127.7</v>
      </c>
      <c r="J24" t="n">
        <v>122.4</v>
      </c>
      <c r="K24" t="n">
        <v>102.5</v>
      </c>
      <c r="L24" t="n">
        <v>105.6</v>
      </c>
      <c r="M24" t="n">
        <v>90.09999999999999</v>
      </c>
      <c r="N24" t="n">
        <v>83.5</v>
      </c>
      <c r="O24" t="n">
        <v>93.5</v>
      </c>
      <c r="P24" t="n">
        <v>81.09999999999999</v>
      </c>
      <c r="Q24" t="n">
        <v>67.2</v>
      </c>
      <c r="R24" t="n">
        <v>54.1</v>
      </c>
      <c r="S24" t="n">
        <v>42.6</v>
      </c>
      <c r="T24" t="n">
        <v>38.4</v>
      </c>
      <c r="U24" t="n">
        <v>31.9</v>
      </c>
      <c r="V24" t="n">
        <v>29.5</v>
      </c>
    </row>
    <row r="25">
      <c r="A25" s="5" t="inlineStr">
        <is>
          <t>Steuern auf Einkommen und Ertrag</t>
        </is>
      </c>
      <c r="B25" s="5" t="inlineStr">
        <is>
          <t>Taxes on income and earnings</t>
        </is>
      </c>
      <c r="C25" t="n">
        <v>53.5</v>
      </c>
      <c r="D25" t="n">
        <v>46.9</v>
      </c>
      <c r="E25" t="n">
        <v>44</v>
      </c>
      <c r="F25" t="n">
        <v>38.8</v>
      </c>
      <c r="G25" t="n">
        <v>37.9</v>
      </c>
      <c r="H25" t="n">
        <v>34.6</v>
      </c>
      <c r="I25" t="n">
        <v>30.4</v>
      </c>
      <c r="J25" t="n">
        <v>29.1</v>
      </c>
      <c r="K25" t="n">
        <v>23.7</v>
      </c>
      <c r="L25" t="n">
        <v>25.8</v>
      </c>
      <c r="M25" t="n">
        <v>22.8</v>
      </c>
      <c r="N25" t="n">
        <v>21.9</v>
      </c>
      <c r="O25" t="n">
        <v>32.3</v>
      </c>
      <c r="P25" t="n">
        <v>29.3</v>
      </c>
      <c r="Q25" t="n">
        <v>24.8</v>
      </c>
      <c r="R25" t="n">
        <v>20</v>
      </c>
      <c r="S25" t="n">
        <v>15.8</v>
      </c>
      <c r="T25" t="n">
        <v>11.7</v>
      </c>
      <c r="U25" t="n">
        <v>11</v>
      </c>
      <c r="V25" t="n">
        <v>11.9</v>
      </c>
    </row>
    <row r="26">
      <c r="A26" s="5" t="inlineStr">
        <is>
          <t>Ergebnis nach Steuer</t>
        </is>
      </c>
      <c r="B26" s="5" t="inlineStr">
        <is>
          <t>Earnings after tax</t>
        </is>
      </c>
      <c r="C26" t="n">
        <v>171.6</v>
      </c>
      <c r="D26" t="n">
        <v>157.3</v>
      </c>
      <c r="E26" t="n">
        <v>143</v>
      </c>
      <c r="F26" t="n">
        <v>127.1</v>
      </c>
      <c r="G26" t="n">
        <v>121.8</v>
      </c>
      <c r="H26" t="n">
        <v>110.1</v>
      </c>
      <c r="I26" t="n">
        <v>97.2</v>
      </c>
      <c r="J26" t="n">
        <v>93.3</v>
      </c>
      <c r="K26" t="n">
        <v>78.7</v>
      </c>
      <c r="L26" t="n">
        <v>79.8</v>
      </c>
      <c r="M26" t="n">
        <v>67.3</v>
      </c>
      <c r="N26" t="n">
        <v>61.7</v>
      </c>
      <c r="O26" t="n">
        <v>61.2</v>
      </c>
      <c r="P26" t="n">
        <v>51.8</v>
      </c>
      <c r="Q26" t="n">
        <v>42.4</v>
      </c>
      <c r="R26" t="n">
        <v>34.1</v>
      </c>
      <c r="S26" t="n">
        <v>26.8</v>
      </c>
      <c r="T26" t="n">
        <v>26.6</v>
      </c>
      <c r="U26" t="n">
        <v>20.8</v>
      </c>
      <c r="V26" t="n">
        <v>17.5</v>
      </c>
    </row>
    <row r="27">
      <c r="A27" s="5" t="inlineStr">
        <is>
          <t>Jahresüberschuss/-fehlbetrag</t>
        </is>
      </c>
      <c r="B27" s="5" t="inlineStr">
        <is>
          <t>Net Profit</t>
        </is>
      </c>
      <c r="C27" t="n">
        <v>171.6</v>
      </c>
      <c r="D27" t="n">
        <v>157.3</v>
      </c>
      <c r="E27" t="n">
        <v>143</v>
      </c>
      <c r="F27" t="n">
        <v>127.1</v>
      </c>
      <c r="G27" t="n">
        <v>121.8</v>
      </c>
      <c r="H27" t="n">
        <v>110.1</v>
      </c>
      <c r="I27" t="n">
        <v>97.2</v>
      </c>
      <c r="J27" t="n">
        <v>93.3</v>
      </c>
      <c r="K27" t="n">
        <v>78.7</v>
      </c>
      <c r="L27" t="n">
        <v>79.8</v>
      </c>
      <c r="M27" t="n">
        <v>67.3</v>
      </c>
      <c r="N27" t="n">
        <v>61.7</v>
      </c>
      <c r="O27" t="n">
        <v>61.2</v>
      </c>
      <c r="P27" t="n">
        <v>51.8</v>
      </c>
      <c r="Q27" t="n">
        <v>42.4</v>
      </c>
      <c r="R27" t="n">
        <v>34.1</v>
      </c>
      <c r="S27" t="n">
        <v>26.8</v>
      </c>
      <c r="T27" t="n">
        <v>26.6</v>
      </c>
      <c r="U27" t="n">
        <v>20.8</v>
      </c>
      <c r="V27" t="n">
        <v>17.5</v>
      </c>
    </row>
    <row r="28">
      <c r="A28" s="5" t="inlineStr">
        <is>
          <t>Summe Umlaufvermögen</t>
        </is>
      </c>
      <c r="B28" s="5" t="inlineStr">
        <is>
          <t>Current Assets</t>
        </is>
      </c>
      <c r="C28" t="n">
        <v>495.1</v>
      </c>
      <c r="D28" t="n">
        <v>442.2</v>
      </c>
      <c r="E28" t="n">
        <v>433.3</v>
      </c>
      <c r="F28" t="n">
        <v>427.5</v>
      </c>
      <c r="G28" t="n">
        <v>395.4</v>
      </c>
      <c r="H28" t="n">
        <v>347.5</v>
      </c>
      <c r="I28" t="n">
        <v>310.4</v>
      </c>
      <c r="J28" t="n">
        <v>264.9</v>
      </c>
      <c r="K28" t="n">
        <v>225</v>
      </c>
      <c r="L28" t="n">
        <v>246.3</v>
      </c>
      <c r="M28" t="n">
        <v>205</v>
      </c>
      <c r="N28" t="n">
        <v>142.7</v>
      </c>
      <c r="O28" t="n">
        <v>147.2</v>
      </c>
      <c r="P28" t="n">
        <v>114</v>
      </c>
      <c r="Q28" t="n">
        <v>100.8</v>
      </c>
      <c r="R28" t="n">
        <v>116.1</v>
      </c>
      <c r="S28" t="n">
        <v>98.59999999999999</v>
      </c>
      <c r="T28" t="n">
        <v>85.5</v>
      </c>
      <c r="U28" t="n">
        <v>71.8</v>
      </c>
      <c r="V28" t="n">
        <v>61.8</v>
      </c>
    </row>
    <row r="29">
      <c r="A29" s="5" t="inlineStr">
        <is>
          <t>Summe Anlagevermögen</t>
        </is>
      </c>
      <c r="B29" s="5" t="inlineStr">
        <is>
          <t>Fixed Assets</t>
        </is>
      </c>
      <c r="C29" t="n">
        <v>192.5</v>
      </c>
      <c r="D29" t="n">
        <v>153.3</v>
      </c>
      <c r="E29" t="n">
        <v>129.9</v>
      </c>
      <c r="F29" t="n">
        <v>104</v>
      </c>
      <c r="G29" t="n">
        <v>81.2</v>
      </c>
      <c r="H29" t="n">
        <v>70.90000000000001</v>
      </c>
      <c r="I29" t="n">
        <v>62</v>
      </c>
      <c r="J29" t="n">
        <v>56.5</v>
      </c>
      <c r="K29" t="n">
        <v>53.8</v>
      </c>
      <c r="L29" t="n">
        <v>55.6</v>
      </c>
      <c r="M29" t="n">
        <v>57.9</v>
      </c>
      <c r="N29" t="n">
        <v>63.4</v>
      </c>
      <c r="O29" t="n">
        <v>38.2</v>
      </c>
      <c r="P29" t="n">
        <v>29.5</v>
      </c>
      <c r="Q29" t="n">
        <v>28.3</v>
      </c>
      <c r="R29" t="n">
        <v>28.1</v>
      </c>
      <c r="S29" t="n">
        <v>27.5</v>
      </c>
      <c r="T29" t="n">
        <v>25.9</v>
      </c>
      <c r="U29" t="n">
        <v>25.8</v>
      </c>
      <c r="V29" t="n">
        <v>20.4</v>
      </c>
    </row>
    <row r="30">
      <c r="A30" s="5" t="inlineStr">
        <is>
          <t>Summe Aktiva</t>
        </is>
      </c>
      <c r="B30" s="5" t="inlineStr">
        <is>
          <t>Total Assets</t>
        </is>
      </c>
      <c r="C30" t="n">
        <v>698.7</v>
      </c>
      <c r="D30" t="n">
        <v>604.4</v>
      </c>
      <c r="E30" t="n">
        <v>570.7</v>
      </c>
      <c r="F30" t="n">
        <v>539.8</v>
      </c>
      <c r="G30" t="n">
        <v>482.7</v>
      </c>
      <c r="H30" t="n">
        <v>423.4</v>
      </c>
      <c r="I30" t="n">
        <v>377.3</v>
      </c>
      <c r="J30" t="n">
        <v>326.2</v>
      </c>
      <c r="K30" t="n">
        <v>283.2</v>
      </c>
      <c r="L30" t="n">
        <v>305.7</v>
      </c>
      <c r="M30" t="n">
        <v>265.7</v>
      </c>
      <c r="N30" t="n">
        <v>209</v>
      </c>
      <c r="O30" t="n">
        <v>187.4</v>
      </c>
      <c r="P30" t="n">
        <v>146.6</v>
      </c>
      <c r="Q30" t="n">
        <v>132.1</v>
      </c>
      <c r="R30" t="n">
        <v>146.8</v>
      </c>
      <c r="S30" t="n">
        <v>128</v>
      </c>
      <c r="T30" t="n">
        <v>114</v>
      </c>
      <c r="U30" t="n">
        <v>100.8</v>
      </c>
      <c r="V30" t="n">
        <v>85.90000000000001</v>
      </c>
    </row>
    <row r="31">
      <c r="A31" s="5" t="inlineStr">
        <is>
          <t>Summe kurzfristiges Fremdkapital</t>
        </is>
      </c>
      <c r="B31" s="5" t="inlineStr">
        <is>
          <t>Short-Term Debt</t>
        </is>
      </c>
      <c r="C31" t="n">
        <v>146.8</v>
      </c>
      <c r="D31" t="n">
        <v>122.6</v>
      </c>
      <c r="E31" t="n">
        <v>117.8</v>
      </c>
      <c r="F31" t="n">
        <v>108</v>
      </c>
      <c r="G31" t="n">
        <v>94.3</v>
      </c>
      <c r="H31" t="n">
        <v>81.59999999999999</v>
      </c>
      <c r="I31" t="n">
        <v>73.59999999999999</v>
      </c>
      <c r="J31" t="n">
        <v>63.3</v>
      </c>
      <c r="K31" t="n">
        <v>56.4</v>
      </c>
      <c r="L31" t="n">
        <v>52.7</v>
      </c>
      <c r="M31" t="n">
        <v>53.5</v>
      </c>
      <c r="N31" t="n">
        <v>50</v>
      </c>
      <c r="O31" t="n">
        <v>43.6</v>
      </c>
      <c r="P31" t="n">
        <v>37.1</v>
      </c>
      <c r="Q31" t="n">
        <v>37.4</v>
      </c>
      <c r="R31" t="inlineStr">
        <is>
          <t>-</t>
        </is>
      </c>
      <c r="S31" t="inlineStr">
        <is>
          <t>-</t>
        </is>
      </c>
      <c r="T31" t="inlineStr">
        <is>
          <t>-</t>
        </is>
      </c>
      <c r="U31" t="inlineStr">
        <is>
          <t>-</t>
        </is>
      </c>
      <c r="V31" t="inlineStr">
        <is>
          <t>-</t>
        </is>
      </c>
    </row>
    <row r="32">
      <c r="A32" s="5" t="inlineStr">
        <is>
          <t>Summe langfristiges Fremdkapital</t>
        </is>
      </c>
      <c r="B32" s="5" t="inlineStr">
        <is>
          <t>Long-Term Debt</t>
        </is>
      </c>
      <c r="C32" t="n">
        <v>34.6</v>
      </c>
      <c r="D32" t="n">
        <v>26.4</v>
      </c>
      <c r="E32" t="n">
        <v>28.4</v>
      </c>
      <c r="F32" t="n">
        <v>34.9</v>
      </c>
      <c r="G32" t="n">
        <v>32.3</v>
      </c>
      <c r="H32" t="n">
        <v>31.2</v>
      </c>
      <c r="I32" t="n">
        <v>34.9</v>
      </c>
      <c r="J32" t="n">
        <v>25.5</v>
      </c>
      <c r="K32" t="n">
        <v>19.9</v>
      </c>
      <c r="L32" t="n">
        <v>22.8</v>
      </c>
      <c r="M32" t="n">
        <v>22.4</v>
      </c>
      <c r="N32" t="n">
        <v>25.5</v>
      </c>
      <c r="O32" t="n">
        <v>19.8</v>
      </c>
      <c r="P32" t="n">
        <v>3.6</v>
      </c>
      <c r="Q32" t="n">
        <v>4.8</v>
      </c>
      <c r="R32" t="inlineStr">
        <is>
          <t>-</t>
        </is>
      </c>
      <c r="S32" t="inlineStr">
        <is>
          <t>-</t>
        </is>
      </c>
      <c r="T32" t="inlineStr">
        <is>
          <t>-</t>
        </is>
      </c>
      <c r="U32" t="inlineStr">
        <is>
          <t>-</t>
        </is>
      </c>
      <c r="V32" t="inlineStr">
        <is>
          <t>-</t>
        </is>
      </c>
    </row>
    <row r="33">
      <c r="A33" s="5" t="inlineStr">
        <is>
          <t>Summe Fremdkapital</t>
        </is>
      </c>
      <c r="B33" s="5" t="inlineStr">
        <is>
          <t>Total Liabilities</t>
        </is>
      </c>
      <c r="C33" t="n">
        <v>181.3</v>
      </c>
      <c r="D33" t="n">
        <v>148.9</v>
      </c>
      <c r="E33" t="n">
        <v>146.2</v>
      </c>
      <c r="F33" t="n">
        <v>142.8</v>
      </c>
      <c r="G33" t="n">
        <v>126.6</v>
      </c>
      <c r="H33" t="n">
        <v>112</v>
      </c>
      <c r="I33" t="n">
        <v>108.4</v>
      </c>
      <c r="J33" t="n">
        <v>88.8</v>
      </c>
      <c r="K33" t="n">
        <v>76.3</v>
      </c>
      <c r="L33" t="n">
        <v>75.40000000000001</v>
      </c>
      <c r="M33" t="n">
        <v>75.90000000000001</v>
      </c>
      <c r="N33" t="n">
        <v>75.5</v>
      </c>
      <c r="O33" t="n">
        <v>63.4</v>
      </c>
      <c r="P33" t="n">
        <v>40.7</v>
      </c>
      <c r="Q33" t="n">
        <v>42.2</v>
      </c>
      <c r="R33" t="n">
        <v>42.7</v>
      </c>
      <c r="S33" t="n">
        <v>37.4</v>
      </c>
      <c r="T33" t="n">
        <v>35.1</v>
      </c>
      <c r="U33" t="n">
        <v>36.4</v>
      </c>
      <c r="V33" t="n">
        <v>35</v>
      </c>
    </row>
    <row r="34">
      <c r="A34" s="5" t="inlineStr">
        <is>
          <t>Minderheitenanteil</t>
        </is>
      </c>
      <c r="B34" s="5" t="inlineStr">
        <is>
          <t>Minority Share</t>
        </is>
      </c>
      <c r="C34" t="inlineStr">
        <is>
          <t>-</t>
        </is>
      </c>
      <c r="D34" t="inlineStr">
        <is>
          <t>-</t>
        </is>
      </c>
      <c r="E34" t="inlineStr">
        <is>
          <t>-</t>
        </is>
      </c>
      <c r="F34" t="inlineStr">
        <is>
          <t>-</t>
        </is>
      </c>
      <c r="G34" t="inlineStr">
        <is>
          <t>-</t>
        </is>
      </c>
      <c r="H34" t="inlineStr">
        <is>
          <t>-</t>
        </is>
      </c>
      <c r="I34" t="inlineStr">
        <is>
          <t>-</t>
        </is>
      </c>
      <c r="J34" t="inlineStr">
        <is>
          <t>-</t>
        </is>
      </c>
      <c r="K34" t="inlineStr">
        <is>
          <t>-</t>
        </is>
      </c>
      <c r="L34" t="inlineStr">
        <is>
          <t>-</t>
        </is>
      </c>
      <c r="M34" t="inlineStr">
        <is>
          <t>-</t>
        </is>
      </c>
      <c r="N34" t="inlineStr">
        <is>
          <t>-</t>
        </is>
      </c>
      <c r="O34" t="inlineStr">
        <is>
          <t>-</t>
        </is>
      </c>
      <c r="P34" t="inlineStr">
        <is>
          <t>-</t>
        </is>
      </c>
      <c r="Q34" t="inlineStr">
        <is>
          <t>-</t>
        </is>
      </c>
      <c r="R34" t="inlineStr">
        <is>
          <t>-</t>
        </is>
      </c>
      <c r="S34" t="inlineStr">
        <is>
          <t>-</t>
        </is>
      </c>
      <c r="T34" t="inlineStr">
        <is>
          <t>-</t>
        </is>
      </c>
      <c r="U34" t="inlineStr">
        <is>
          <t>-</t>
        </is>
      </c>
      <c r="V34" t="inlineStr">
        <is>
          <t>-</t>
        </is>
      </c>
    </row>
    <row r="35">
      <c r="A35" s="5" t="inlineStr">
        <is>
          <t>Summe Eigenkapital</t>
        </is>
      </c>
      <c r="B35" s="5" t="inlineStr">
        <is>
          <t>Equity</t>
        </is>
      </c>
      <c r="C35" t="n">
        <v>517.4</v>
      </c>
      <c r="D35" t="n">
        <v>455.5</v>
      </c>
      <c r="E35" t="n">
        <v>424.5</v>
      </c>
      <c r="F35" t="n">
        <v>397</v>
      </c>
      <c r="G35" t="n">
        <v>356.1</v>
      </c>
      <c r="H35" t="n">
        <v>310.7</v>
      </c>
      <c r="I35" t="n">
        <v>268.8</v>
      </c>
      <c r="J35" t="n">
        <v>237.4</v>
      </c>
      <c r="K35" t="n">
        <v>206.9</v>
      </c>
      <c r="L35" t="n">
        <v>230.3</v>
      </c>
      <c r="M35" t="n">
        <v>189.8</v>
      </c>
      <c r="N35" t="n">
        <v>133.6</v>
      </c>
      <c r="O35" t="n">
        <v>124</v>
      </c>
      <c r="P35" t="n">
        <v>105.8</v>
      </c>
      <c r="Q35" t="n">
        <v>89.90000000000001</v>
      </c>
      <c r="R35" t="n">
        <v>104.1</v>
      </c>
      <c r="S35" t="n">
        <v>90.59999999999999</v>
      </c>
      <c r="T35" t="n">
        <v>78.90000000000001</v>
      </c>
      <c r="U35" t="n">
        <v>64.40000000000001</v>
      </c>
      <c r="V35" t="n">
        <v>50.9</v>
      </c>
    </row>
    <row r="36">
      <c r="A36" s="5" t="inlineStr">
        <is>
          <t>Summe Passiva</t>
        </is>
      </c>
      <c r="B36" s="5" t="inlineStr">
        <is>
          <t>Liabilities &amp; Shareholder Equity</t>
        </is>
      </c>
      <c r="C36" t="n">
        <v>698.7</v>
      </c>
      <c r="D36" t="n">
        <v>604.4</v>
      </c>
      <c r="E36" t="n">
        <v>570.7</v>
      </c>
      <c r="F36" t="n">
        <v>539.8</v>
      </c>
      <c r="G36" t="n">
        <v>482.7</v>
      </c>
      <c r="H36" t="n">
        <v>423.4</v>
      </c>
      <c r="I36" t="n">
        <v>377.3</v>
      </c>
      <c r="J36" t="n">
        <v>326.2</v>
      </c>
      <c r="K36" t="n">
        <v>283.2</v>
      </c>
      <c r="L36" t="n">
        <v>305.7</v>
      </c>
      <c r="M36" t="n">
        <v>265.7</v>
      </c>
      <c r="N36" t="n">
        <v>209</v>
      </c>
      <c r="O36" t="n">
        <v>187.4</v>
      </c>
      <c r="P36" t="n">
        <v>146.6</v>
      </c>
      <c r="Q36" t="n">
        <v>132.1</v>
      </c>
      <c r="R36" t="n">
        <v>146.8</v>
      </c>
      <c r="S36" t="n">
        <v>128</v>
      </c>
      <c r="T36" t="n">
        <v>114</v>
      </c>
      <c r="U36" t="n">
        <v>100.8</v>
      </c>
      <c r="V36" t="n">
        <v>85.90000000000001</v>
      </c>
    </row>
    <row r="37">
      <c r="A37" s="5" t="inlineStr">
        <is>
          <t>Mio.Aktien im Umlauf</t>
        </is>
      </c>
      <c r="B37" s="5" t="inlineStr">
        <is>
          <t>Million shares outstanding</t>
        </is>
      </c>
      <c r="C37" t="n">
        <v>11.37</v>
      </c>
      <c r="D37" t="n">
        <v>11.37</v>
      </c>
      <c r="E37" t="n">
        <v>11.37</v>
      </c>
      <c r="F37" t="n">
        <v>11.37</v>
      </c>
      <c r="G37" t="n">
        <v>11.37</v>
      </c>
      <c r="H37" t="n">
        <v>11.37</v>
      </c>
      <c r="I37" t="n">
        <v>11.37</v>
      </c>
      <c r="J37" t="n">
        <v>11.37</v>
      </c>
      <c r="K37" t="n">
        <v>11.37</v>
      </c>
      <c r="L37" t="n">
        <v>11.37</v>
      </c>
      <c r="M37" t="n">
        <v>11.37</v>
      </c>
      <c r="N37" t="n">
        <v>11.37</v>
      </c>
      <c r="O37" t="n">
        <v>11.37</v>
      </c>
      <c r="P37" t="n">
        <v>11.37</v>
      </c>
      <c r="Q37" t="n">
        <v>11.37</v>
      </c>
      <c r="R37" t="n">
        <v>11.37</v>
      </c>
      <c r="S37" t="n">
        <v>11.37</v>
      </c>
      <c r="T37" t="n">
        <v>11.37</v>
      </c>
      <c r="U37" t="n">
        <v>11.37</v>
      </c>
      <c r="V37" t="n">
        <v>11.37</v>
      </c>
    </row>
    <row r="38">
      <c r="A38" s="5" t="inlineStr">
        <is>
          <t>Gezeichnetes Kapital (in Mio.)</t>
        </is>
      </c>
      <c r="B38" s="5" t="inlineStr">
        <is>
          <t>Subscribed Capital in M</t>
        </is>
      </c>
      <c r="C38" t="n">
        <v>11.37</v>
      </c>
      <c r="D38" t="n">
        <v>11.37</v>
      </c>
      <c r="E38" t="n">
        <v>11.37</v>
      </c>
      <c r="F38" t="n">
        <v>11.37</v>
      </c>
      <c r="G38" t="n">
        <v>11.37</v>
      </c>
      <c r="H38" t="n">
        <v>11.37</v>
      </c>
      <c r="I38" t="n">
        <v>11.37</v>
      </c>
      <c r="J38" t="n">
        <v>11.37</v>
      </c>
      <c r="K38" t="n">
        <v>11.37</v>
      </c>
      <c r="L38" t="n">
        <v>11.37</v>
      </c>
      <c r="M38" t="n">
        <v>11.37</v>
      </c>
      <c r="N38" t="n">
        <v>11.37</v>
      </c>
      <c r="O38" t="n">
        <v>11.37</v>
      </c>
      <c r="P38" t="n">
        <v>11.37</v>
      </c>
      <c r="Q38" t="n">
        <v>11.37</v>
      </c>
      <c r="R38" t="n">
        <v>11.37</v>
      </c>
      <c r="S38" t="n">
        <v>11.37</v>
      </c>
      <c r="T38" t="n">
        <v>11.37</v>
      </c>
      <c r="U38" t="n">
        <v>11.37</v>
      </c>
      <c r="V38" t="n">
        <v>11.37</v>
      </c>
    </row>
    <row r="39">
      <c r="A39" s="5" t="inlineStr">
        <is>
          <t>Ergebnis je Aktie (brutto)</t>
        </is>
      </c>
      <c r="B39" s="5" t="inlineStr">
        <is>
          <t>Earnings per share</t>
        </is>
      </c>
      <c r="C39" t="n">
        <v>19.8</v>
      </c>
      <c r="D39" t="n">
        <v>17.96</v>
      </c>
      <c r="E39" t="n">
        <v>16.45</v>
      </c>
      <c r="F39" t="n">
        <v>14.59</v>
      </c>
      <c r="G39" t="n">
        <v>14.05</v>
      </c>
      <c r="H39" t="n">
        <v>12.72</v>
      </c>
      <c r="I39" t="n">
        <v>11.23</v>
      </c>
      <c r="J39" t="n">
        <v>10.77</v>
      </c>
      <c r="K39" t="n">
        <v>9.01</v>
      </c>
      <c r="L39" t="n">
        <v>9.289999999999999</v>
      </c>
      <c r="M39" t="n">
        <v>7.92</v>
      </c>
      <c r="N39" t="n">
        <v>7.34</v>
      </c>
      <c r="O39" t="n">
        <v>8.220000000000001</v>
      </c>
      <c r="P39" t="n">
        <v>7.13</v>
      </c>
      <c r="Q39" t="n">
        <v>5.91</v>
      </c>
      <c r="R39" t="n">
        <v>4.76</v>
      </c>
      <c r="S39" t="n">
        <v>3.75</v>
      </c>
      <c r="T39" t="n">
        <v>3.38</v>
      </c>
      <c r="U39" t="n">
        <v>2.81</v>
      </c>
      <c r="V39" t="n">
        <v>2.59</v>
      </c>
    </row>
    <row r="40">
      <c r="A40" s="5" t="inlineStr">
        <is>
          <t>Ergebnis je Aktie (unverwässert)</t>
        </is>
      </c>
      <c r="B40" s="5" t="inlineStr">
        <is>
          <t>Basic Earnings per share</t>
        </is>
      </c>
      <c r="C40" t="n">
        <v>15.09</v>
      </c>
      <c r="D40" t="n">
        <v>13.84</v>
      </c>
      <c r="E40" t="n">
        <v>12.58</v>
      </c>
      <c r="F40" t="n">
        <v>11.18</v>
      </c>
      <c r="G40" t="n">
        <v>10.71</v>
      </c>
      <c r="H40" t="n">
        <v>9.68</v>
      </c>
      <c r="I40" t="n">
        <v>8.550000000000001</v>
      </c>
      <c r="J40" t="n">
        <v>8.199999999999999</v>
      </c>
      <c r="K40" t="n">
        <v>6.93</v>
      </c>
      <c r="L40" t="n">
        <v>7.02</v>
      </c>
      <c r="M40" t="n">
        <v>5.92</v>
      </c>
      <c r="N40" t="n">
        <v>5.42</v>
      </c>
      <c r="O40" t="n">
        <v>5.38</v>
      </c>
      <c r="P40" t="n">
        <v>4.55</v>
      </c>
      <c r="Q40" t="n">
        <v>3.73</v>
      </c>
      <c r="R40" t="n">
        <v>3</v>
      </c>
      <c r="S40" t="n">
        <v>2.36</v>
      </c>
      <c r="T40" t="n">
        <v>2.34</v>
      </c>
      <c r="U40" t="n">
        <v>1.83</v>
      </c>
      <c r="V40" t="n">
        <v>1.54</v>
      </c>
    </row>
    <row r="41">
      <c r="A41" s="5" t="inlineStr">
        <is>
          <t>Ergebnis je Aktie (verwässert)</t>
        </is>
      </c>
      <c r="B41" s="5" t="inlineStr">
        <is>
          <t>Diluted Earnings per share</t>
        </is>
      </c>
      <c r="C41" t="n">
        <v>15.09</v>
      </c>
      <c r="D41" t="n">
        <v>13.84</v>
      </c>
      <c r="E41" t="n">
        <v>12.58</v>
      </c>
      <c r="F41" t="n">
        <v>11.18</v>
      </c>
      <c r="G41" t="n">
        <v>10.71</v>
      </c>
      <c r="H41" t="n">
        <v>9.68</v>
      </c>
      <c r="I41" t="n">
        <v>8.550000000000001</v>
      </c>
      <c r="J41" t="n">
        <v>8.199999999999999</v>
      </c>
      <c r="K41" t="n">
        <v>6.93</v>
      </c>
      <c r="L41" t="n">
        <v>7.02</v>
      </c>
      <c r="M41" t="n">
        <v>5.92</v>
      </c>
      <c r="N41" t="n">
        <v>5.42</v>
      </c>
      <c r="O41" t="n">
        <v>5.38</v>
      </c>
      <c r="P41" t="n">
        <v>4.55</v>
      </c>
      <c r="Q41" t="n">
        <v>3.72</v>
      </c>
      <c r="R41" t="n">
        <v>2.99</v>
      </c>
      <c r="S41" t="n">
        <v>2.36</v>
      </c>
      <c r="T41" t="n">
        <v>2.34</v>
      </c>
      <c r="U41" t="n">
        <v>1.83</v>
      </c>
      <c r="V41" t="n">
        <v>1.54</v>
      </c>
    </row>
    <row r="42">
      <c r="A42" s="5" t="inlineStr">
        <is>
          <t>Dividende je Aktie</t>
        </is>
      </c>
      <c r="B42" s="5" t="inlineStr">
        <is>
          <t>Dividend per share</t>
        </is>
      </c>
      <c r="C42" t="n">
        <v>5.7</v>
      </c>
      <c r="D42" t="n">
        <v>9.5</v>
      </c>
      <c r="E42" t="n">
        <v>8.800000000000001</v>
      </c>
      <c r="F42" t="n">
        <v>8</v>
      </c>
      <c r="G42" t="n">
        <v>7.5</v>
      </c>
      <c r="H42" t="n">
        <v>6.8</v>
      </c>
      <c r="I42" t="n">
        <v>6</v>
      </c>
      <c r="J42" t="n">
        <v>5.7</v>
      </c>
      <c r="K42" t="n">
        <v>5.5</v>
      </c>
      <c r="L42" t="n">
        <v>9</v>
      </c>
      <c r="M42" t="n">
        <v>3.5</v>
      </c>
      <c r="N42" t="n">
        <v>1</v>
      </c>
      <c r="O42" t="n">
        <v>4.5</v>
      </c>
      <c r="P42" t="n">
        <v>3.75</v>
      </c>
      <c r="Q42" t="n">
        <v>3</v>
      </c>
      <c r="R42" t="n">
        <v>5</v>
      </c>
      <c r="S42" t="n">
        <v>1.85</v>
      </c>
      <c r="T42" t="n">
        <v>1.3</v>
      </c>
      <c r="U42" t="n">
        <v>1</v>
      </c>
      <c r="V42" t="inlineStr">
        <is>
          <t>-</t>
        </is>
      </c>
    </row>
    <row r="43">
      <c r="A43" s="5" t="inlineStr">
        <is>
          <t>Sonderdividende je Aktie</t>
        </is>
      </c>
      <c r="B43" s="5" t="inlineStr">
        <is>
          <t>Special Dividend per share</t>
        </is>
      </c>
      <c r="C43" t="inlineStr">
        <is>
          <t>-</t>
        </is>
      </c>
      <c r="D43" t="inlineStr">
        <is>
          <t>-</t>
        </is>
      </c>
      <c r="E43" t="n">
        <v>2.2</v>
      </c>
      <c r="F43" t="n">
        <v>2</v>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row>
    <row r="44">
      <c r="A44" s="5" t="inlineStr">
        <is>
          <t>Dividendenausschüttung in Mio</t>
        </is>
      </c>
      <c r="B44" s="5" t="inlineStr">
        <is>
          <t>Dividend Payment in M</t>
        </is>
      </c>
      <c r="C44" t="n">
        <v>64.81</v>
      </c>
      <c r="D44" t="n">
        <v>108</v>
      </c>
      <c r="E44" t="n">
        <v>125.07</v>
      </c>
      <c r="F44" t="n">
        <v>113.7</v>
      </c>
      <c r="G44" t="n">
        <v>85.28</v>
      </c>
      <c r="H44" t="n">
        <v>77.31999999999999</v>
      </c>
      <c r="I44" t="n">
        <v>68.22</v>
      </c>
      <c r="J44" t="n">
        <v>64.8</v>
      </c>
      <c r="K44" t="n">
        <v>62.54</v>
      </c>
      <c r="L44" t="n">
        <v>102.3</v>
      </c>
      <c r="M44" t="n">
        <v>39.8</v>
      </c>
      <c r="N44" t="n">
        <v>11.4</v>
      </c>
      <c r="O44" t="n">
        <v>51.2</v>
      </c>
      <c r="P44" t="n">
        <v>42.6</v>
      </c>
      <c r="Q44" t="n">
        <v>34.1</v>
      </c>
      <c r="R44" t="n">
        <v>56.9</v>
      </c>
      <c r="S44" t="n">
        <v>21</v>
      </c>
      <c r="T44" t="n">
        <v>14.8</v>
      </c>
      <c r="U44" t="n">
        <v>11.3</v>
      </c>
      <c r="V44" t="inlineStr">
        <is>
          <t>-</t>
        </is>
      </c>
    </row>
    <row r="45">
      <c r="A45" s="5" t="inlineStr">
        <is>
          <t>Umsatz je Aktie</t>
        </is>
      </c>
      <c r="B45" s="5" t="inlineStr">
        <is>
          <t>Revenue per share</t>
        </is>
      </c>
      <c r="C45" t="n">
        <v>74.2</v>
      </c>
      <c r="D45" t="n">
        <v>68.42</v>
      </c>
      <c r="E45" t="n">
        <v>61.74</v>
      </c>
      <c r="F45" t="n">
        <v>53.91</v>
      </c>
      <c r="G45" t="n">
        <v>49.62</v>
      </c>
      <c r="H45" t="n">
        <v>43.69</v>
      </c>
      <c r="I45" t="n">
        <v>40.55</v>
      </c>
      <c r="J45" t="n">
        <v>38.26</v>
      </c>
      <c r="K45" t="n">
        <v>34.45</v>
      </c>
      <c r="L45" t="n">
        <v>30.79</v>
      </c>
      <c r="M45" t="n">
        <v>27.65</v>
      </c>
      <c r="N45" t="n">
        <v>30.17</v>
      </c>
      <c r="O45" t="n">
        <v>29.6</v>
      </c>
      <c r="P45" t="n">
        <v>24.95</v>
      </c>
      <c r="Q45" t="n">
        <v>21.67</v>
      </c>
      <c r="R45" t="n">
        <v>19.51</v>
      </c>
      <c r="S45" t="n">
        <v>16.41</v>
      </c>
      <c r="T45" t="n">
        <v>15.59</v>
      </c>
      <c r="U45" t="n">
        <v>14.71</v>
      </c>
      <c r="V45" t="n">
        <v>13.42</v>
      </c>
    </row>
    <row r="46">
      <c r="A46" s="5" t="inlineStr">
        <is>
          <t>Buchwert je Aktie</t>
        </is>
      </c>
      <c r="B46" s="5" t="inlineStr">
        <is>
          <t>Book value per share</t>
        </is>
      </c>
      <c r="C46" t="n">
        <v>45.51</v>
      </c>
      <c r="D46" t="n">
        <v>40.06</v>
      </c>
      <c r="E46" t="n">
        <v>37.34</v>
      </c>
      <c r="F46" t="n">
        <v>34.92</v>
      </c>
      <c r="G46" t="n">
        <v>31.32</v>
      </c>
      <c r="H46" t="n">
        <v>27.33</v>
      </c>
      <c r="I46" t="n">
        <v>23.64</v>
      </c>
      <c r="J46" t="n">
        <v>20.88</v>
      </c>
      <c r="K46" t="n">
        <v>18.2</v>
      </c>
      <c r="L46" t="n">
        <v>20.26</v>
      </c>
      <c r="M46" t="n">
        <v>16.69</v>
      </c>
      <c r="N46" t="n">
        <v>11.75</v>
      </c>
      <c r="O46" t="n">
        <v>10.91</v>
      </c>
      <c r="P46" t="n">
        <v>9.31</v>
      </c>
      <c r="Q46" t="n">
        <v>7.91</v>
      </c>
      <c r="R46" t="n">
        <v>9.16</v>
      </c>
      <c r="S46" t="n">
        <v>7.97</v>
      </c>
      <c r="T46" t="n">
        <v>6.94</v>
      </c>
      <c r="U46" t="n">
        <v>5.66</v>
      </c>
      <c r="V46" t="n">
        <v>4.48</v>
      </c>
    </row>
    <row r="47">
      <c r="A47" s="5" t="inlineStr">
        <is>
          <t>Cashflow je Aktie</t>
        </is>
      </c>
      <c r="B47" s="5" t="inlineStr">
        <is>
          <t>Cashflow per share</t>
        </is>
      </c>
      <c r="C47" t="n">
        <v>17.47</v>
      </c>
      <c r="D47" t="n">
        <v>12.69</v>
      </c>
      <c r="E47" t="n">
        <v>12.83</v>
      </c>
      <c r="F47" t="n">
        <v>11.39</v>
      </c>
      <c r="G47" t="n">
        <v>12.58</v>
      </c>
      <c r="H47" t="n">
        <v>9.890000000000001</v>
      </c>
      <c r="I47" t="n">
        <v>9.039999999999999</v>
      </c>
      <c r="J47" t="n">
        <v>9.800000000000001</v>
      </c>
      <c r="K47" t="n">
        <v>5.95</v>
      </c>
      <c r="L47" t="n">
        <v>7.64</v>
      </c>
      <c r="M47" t="n">
        <v>7.32</v>
      </c>
      <c r="N47" t="n">
        <v>6.24</v>
      </c>
      <c r="O47" t="n">
        <v>5.37</v>
      </c>
      <c r="P47" t="n">
        <v>4.32</v>
      </c>
      <c r="Q47" t="n">
        <v>2.88</v>
      </c>
      <c r="R47" t="n">
        <v>3.45</v>
      </c>
      <c r="S47" t="n">
        <v>2.62</v>
      </c>
      <c r="T47" t="n">
        <v>2.81</v>
      </c>
      <c r="U47" t="n">
        <v>1.73</v>
      </c>
      <c r="V47" t="n">
        <v>1.41</v>
      </c>
    </row>
    <row r="48">
      <c r="A48" s="5" t="inlineStr">
        <is>
          <t>Bilanzsumme je Aktie</t>
        </is>
      </c>
      <c r="B48" s="5" t="inlineStr">
        <is>
          <t>Total assets per share</t>
        </is>
      </c>
      <c r="C48" t="n">
        <v>61.45</v>
      </c>
      <c r="D48" t="n">
        <v>53.16</v>
      </c>
      <c r="E48" t="n">
        <v>50.19</v>
      </c>
      <c r="F48" t="n">
        <v>47.48</v>
      </c>
      <c r="G48" t="n">
        <v>42.45</v>
      </c>
      <c r="H48" t="n">
        <v>37.24</v>
      </c>
      <c r="I48" t="n">
        <v>33.18</v>
      </c>
      <c r="J48" t="n">
        <v>28.69</v>
      </c>
      <c r="K48" t="n">
        <v>24.91</v>
      </c>
      <c r="L48" t="n">
        <v>26.89</v>
      </c>
      <c r="M48" t="n">
        <v>23.37</v>
      </c>
      <c r="N48" t="n">
        <v>18.38</v>
      </c>
      <c r="O48" t="n">
        <v>16.48</v>
      </c>
      <c r="P48" t="n">
        <v>12.89</v>
      </c>
      <c r="Q48" t="n">
        <v>11.62</v>
      </c>
      <c r="R48" t="n">
        <v>12.91</v>
      </c>
      <c r="S48" t="n">
        <v>11.26</v>
      </c>
      <c r="T48" t="n">
        <v>10.03</v>
      </c>
      <c r="U48" t="n">
        <v>8.869999999999999</v>
      </c>
      <c r="V48" t="n">
        <v>7.55</v>
      </c>
    </row>
    <row r="49">
      <c r="A49" s="5" t="inlineStr">
        <is>
          <t>Personal am Ende des Jahres</t>
        </is>
      </c>
      <c r="B49" s="5" t="inlineStr">
        <is>
          <t>Staff at the end of year</t>
        </is>
      </c>
      <c r="C49" t="n">
        <v>2221</v>
      </c>
      <c r="D49" t="n">
        <v>2042</v>
      </c>
      <c r="E49" t="n">
        <v>1836</v>
      </c>
      <c r="F49" t="n">
        <v>1653</v>
      </c>
      <c r="G49" t="n">
        <v>1505</v>
      </c>
      <c r="H49" t="n">
        <v>1401</v>
      </c>
      <c r="I49" t="n">
        <v>1320</v>
      </c>
      <c r="J49" t="n">
        <v>1258</v>
      </c>
      <c r="K49" t="n">
        <v>1184</v>
      </c>
      <c r="L49" t="n">
        <v>1058</v>
      </c>
      <c r="M49" t="n">
        <v>1031</v>
      </c>
      <c r="N49" t="n">
        <v>1090</v>
      </c>
      <c r="O49" t="n">
        <v>965</v>
      </c>
      <c r="P49" t="n">
        <v>864</v>
      </c>
      <c r="Q49" t="n">
        <v>792</v>
      </c>
      <c r="R49" t="n">
        <v>742</v>
      </c>
      <c r="S49" t="n">
        <v>679</v>
      </c>
      <c r="T49" t="n">
        <v>669</v>
      </c>
      <c r="U49" t="n">
        <v>660</v>
      </c>
      <c r="V49" t="n">
        <v>604</v>
      </c>
    </row>
    <row r="50">
      <c r="A50" s="5" t="inlineStr">
        <is>
          <t>Personalaufwand in Mio. EUR</t>
        </is>
      </c>
      <c r="B50" s="5" t="inlineStr">
        <is>
          <t>Personnel expenses in M</t>
        </is>
      </c>
      <c r="C50" t="n">
        <v>182.6</v>
      </c>
      <c r="D50" t="n">
        <v>164.2</v>
      </c>
      <c r="E50" t="n">
        <v>148.5</v>
      </c>
      <c r="F50" t="n">
        <v>132.5</v>
      </c>
      <c r="G50" t="n">
        <v>121.5</v>
      </c>
      <c r="H50" t="n">
        <v>108.8</v>
      </c>
      <c r="I50" t="n">
        <v>101.2</v>
      </c>
      <c r="J50" t="n">
        <v>93.09999999999999</v>
      </c>
      <c r="K50" t="n">
        <v>84.7</v>
      </c>
      <c r="L50" t="n">
        <v>74.3</v>
      </c>
      <c r="M50" t="n">
        <v>71.09999999999999</v>
      </c>
      <c r="N50" t="n">
        <v>72.3</v>
      </c>
      <c r="O50" t="n">
        <v>63.7</v>
      </c>
      <c r="P50" t="n">
        <v>60.1</v>
      </c>
      <c r="Q50" t="n">
        <v>53.4</v>
      </c>
      <c r="R50" t="n">
        <v>47.7</v>
      </c>
      <c r="S50" t="n">
        <v>43.6</v>
      </c>
      <c r="T50" t="n">
        <v>42</v>
      </c>
      <c r="U50" t="n">
        <v>40.4</v>
      </c>
      <c r="V50" t="inlineStr">
        <is>
          <t>-</t>
        </is>
      </c>
    </row>
    <row r="51">
      <c r="A51" s="5" t="inlineStr">
        <is>
          <t>Aufwand je Mitarbeiter in EUR</t>
        </is>
      </c>
      <c r="B51" s="5" t="inlineStr">
        <is>
          <t>Effort per employee</t>
        </is>
      </c>
      <c r="C51" t="n">
        <v>82215</v>
      </c>
      <c r="D51" t="n">
        <v>80411</v>
      </c>
      <c r="E51" t="n">
        <v>80882</v>
      </c>
      <c r="F51" t="n">
        <v>80157</v>
      </c>
      <c r="G51" t="n">
        <v>80731</v>
      </c>
      <c r="H51" t="n">
        <v>77659</v>
      </c>
      <c r="I51" t="n">
        <v>76667</v>
      </c>
      <c r="J51" t="n">
        <v>74006</v>
      </c>
      <c r="K51" t="n">
        <v>71537</v>
      </c>
      <c r="L51" t="n">
        <v>70227</v>
      </c>
      <c r="M51" t="n">
        <v>68962</v>
      </c>
      <c r="N51" t="n">
        <v>66330</v>
      </c>
      <c r="O51" t="n">
        <v>66010</v>
      </c>
      <c r="P51" t="n">
        <v>69560</v>
      </c>
      <c r="Q51" t="n">
        <v>67424</v>
      </c>
      <c r="R51" t="n">
        <v>64286</v>
      </c>
      <c r="S51" t="n">
        <v>64212</v>
      </c>
      <c r="T51" t="n">
        <v>62780</v>
      </c>
      <c r="U51" t="n">
        <v>61212</v>
      </c>
      <c r="V51" t="inlineStr">
        <is>
          <t>-</t>
        </is>
      </c>
    </row>
    <row r="52">
      <c r="A52" s="5" t="inlineStr">
        <is>
          <t>Umsatz je Mitarbeiter in EUR</t>
        </is>
      </c>
      <c r="B52" s="5" t="inlineStr">
        <is>
          <t>Turnover per employee</t>
        </is>
      </c>
      <c r="C52" t="n">
        <v>379844</v>
      </c>
      <c r="D52" t="n">
        <v>380930</v>
      </c>
      <c r="E52" t="n">
        <v>382407</v>
      </c>
      <c r="F52" t="n">
        <v>370847</v>
      </c>
      <c r="G52" t="n">
        <v>374904</v>
      </c>
      <c r="H52" t="n">
        <v>354552</v>
      </c>
      <c r="I52" t="n">
        <v>349355</v>
      </c>
      <c r="J52" t="n">
        <v>345772</v>
      </c>
      <c r="K52" t="n">
        <v>330818</v>
      </c>
      <c r="L52" t="n">
        <v>330941</v>
      </c>
      <c r="M52" t="n">
        <v>304900</v>
      </c>
      <c r="N52" t="n">
        <v>314678</v>
      </c>
      <c r="O52" t="n">
        <v>348808</v>
      </c>
      <c r="P52" t="n">
        <v>328356</v>
      </c>
      <c r="Q52" t="n">
        <v>311111</v>
      </c>
      <c r="R52" t="n">
        <v>298921</v>
      </c>
      <c r="S52" t="n">
        <v>248306</v>
      </c>
      <c r="T52" t="n">
        <v>265100</v>
      </c>
      <c r="U52" t="n">
        <v>253400</v>
      </c>
      <c r="V52" t="n">
        <v>252700</v>
      </c>
    </row>
    <row r="53">
      <c r="A53" s="5" t="inlineStr">
        <is>
          <t>Bruttoergebnis je Mitarbeiter in EUR</t>
        </is>
      </c>
      <c r="B53" s="5" t="inlineStr">
        <is>
          <t>Gross Profit per employee</t>
        </is>
      </c>
      <c r="C53" t="n">
        <v>224043</v>
      </c>
      <c r="D53" t="n">
        <v>223751</v>
      </c>
      <c r="E53" t="n">
        <v>232244</v>
      </c>
      <c r="F53" t="n">
        <v>229159</v>
      </c>
      <c r="G53" t="n">
        <v>232027</v>
      </c>
      <c r="H53" t="n">
        <v>216988</v>
      </c>
      <c r="I53" t="n">
        <v>212652</v>
      </c>
      <c r="J53" t="n">
        <v>208029</v>
      </c>
      <c r="K53" t="n">
        <v>197973</v>
      </c>
      <c r="L53" t="n">
        <v>205104</v>
      </c>
      <c r="M53" t="n">
        <v>185839</v>
      </c>
      <c r="N53" t="n">
        <v>186881</v>
      </c>
      <c r="O53" t="n">
        <v>207150</v>
      </c>
      <c r="P53" t="n">
        <v>201157</v>
      </c>
      <c r="Q53" t="n">
        <v>189015</v>
      </c>
      <c r="R53" t="n">
        <v>177358</v>
      </c>
      <c r="S53" t="n">
        <v>159794</v>
      </c>
      <c r="T53" t="n">
        <v>156951</v>
      </c>
      <c r="U53" t="n">
        <v>145455</v>
      </c>
      <c r="V53" t="n">
        <v>143543</v>
      </c>
    </row>
    <row r="54">
      <c r="A54" s="5" t="inlineStr">
        <is>
          <t>Gewinn je Mitarbeiter in EUR</t>
        </is>
      </c>
      <c r="B54" s="5" t="inlineStr">
        <is>
          <t>Earnings per employee</t>
        </is>
      </c>
      <c r="C54" t="n">
        <v>77262</v>
      </c>
      <c r="D54" t="n">
        <v>77032</v>
      </c>
      <c r="E54" t="n">
        <v>77887</v>
      </c>
      <c r="F54" t="n">
        <v>76891</v>
      </c>
      <c r="G54" t="n">
        <v>80930</v>
      </c>
      <c r="H54" t="n">
        <v>78587</v>
      </c>
      <c r="I54" t="n">
        <v>73636</v>
      </c>
      <c r="J54" t="n">
        <v>74165</v>
      </c>
      <c r="K54" t="n">
        <v>66470</v>
      </c>
      <c r="L54" t="n">
        <v>75425</v>
      </c>
      <c r="M54" t="n">
        <v>65276</v>
      </c>
      <c r="N54" t="n">
        <v>56606</v>
      </c>
      <c r="O54" t="n">
        <v>63420</v>
      </c>
      <c r="P54" t="n">
        <v>59954</v>
      </c>
      <c r="Q54" t="n">
        <v>53535</v>
      </c>
      <c r="R54" t="n">
        <v>45957</v>
      </c>
      <c r="S54" t="n">
        <v>39470</v>
      </c>
      <c r="T54" t="n">
        <v>39761</v>
      </c>
      <c r="U54" t="n">
        <v>31515</v>
      </c>
      <c r="V54" t="n">
        <v>28974</v>
      </c>
    </row>
    <row r="55">
      <c r="A55" s="5" t="inlineStr">
        <is>
          <t>KGV (Kurs/Gewinn)</t>
        </is>
      </c>
      <c r="B55" s="5" t="inlineStr">
        <is>
          <t>PE (price/earnings)</t>
        </is>
      </c>
      <c r="C55" t="n">
        <v>47.5</v>
      </c>
      <c r="D55" t="n">
        <v>35.8</v>
      </c>
      <c r="E55" t="n">
        <v>42.7</v>
      </c>
      <c r="F55" t="n">
        <v>37.3</v>
      </c>
      <c r="G55" t="n">
        <v>39.2</v>
      </c>
      <c r="H55" t="n">
        <v>26.8</v>
      </c>
      <c r="I55" t="n">
        <v>28.2</v>
      </c>
      <c r="J55" t="n">
        <v>26.6</v>
      </c>
      <c r="K55" t="n">
        <v>24.3</v>
      </c>
      <c r="L55" t="n">
        <v>23.6</v>
      </c>
      <c r="M55" t="n">
        <v>20.1</v>
      </c>
      <c r="N55" t="n">
        <v>15.6</v>
      </c>
      <c r="O55" t="n">
        <v>26</v>
      </c>
      <c r="P55" t="n">
        <v>31</v>
      </c>
      <c r="Q55" t="n">
        <v>30.1</v>
      </c>
      <c r="R55" t="n">
        <v>22.8</v>
      </c>
      <c r="S55" t="n">
        <v>19.1</v>
      </c>
      <c r="T55" t="n">
        <v>12.8</v>
      </c>
      <c r="U55" t="n">
        <v>19.1</v>
      </c>
      <c r="V55" t="n">
        <v>46.4</v>
      </c>
    </row>
    <row r="56">
      <c r="A56" s="5" t="inlineStr">
        <is>
          <t>KUV (Kurs/Umsatz)</t>
        </is>
      </c>
      <c r="B56" s="5" t="inlineStr">
        <is>
          <t>PS (price/sales)</t>
        </is>
      </c>
      <c r="C56" t="n">
        <v>9.66</v>
      </c>
      <c r="D56" t="n">
        <v>7.25</v>
      </c>
      <c r="E56" t="n">
        <v>8.699999999999999</v>
      </c>
      <c r="F56" t="n">
        <v>7.73</v>
      </c>
      <c r="G56" t="n">
        <v>8.460000000000001</v>
      </c>
      <c r="H56" t="n">
        <v>5.95</v>
      </c>
      <c r="I56" t="n">
        <v>5.95</v>
      </c>
      <c r="J56" t="n">
        <v>5.7</v>
      </c>
      <c r="K56" t="n">
        <v>4.88</v>
      </c>
      <c r="L56" t="n">
        <v>5.37</v>
      </c>
      <c r="M56" t="n">
        <v>4.31</v>
      </c>
      <c r="N56" t="n">
        <v>2.8</v>
      </c>
      <c r="O56" t="n">
        <v>4.73</v>
      </c>
      <c r="P56" t="n">
        <v>5.66</v>
      </c>
      <c r="Q56" t="n">
        <v>5.18</v>
      </c>
      <c r="R56" t="n">
        <v>3.51</v>
      </c>
      <c r="S56" t="n">
        <v>2.74</v>
      </c>
      <c r="T56" t="n">
        <v>1.92</v>
      </c>
      <c r="U56" t="n">
        <v>2.38</v>
      </c>
      <c r="V56" t="n">
        <v>5.33</v>
      </c>
    </row>
    <row r="57">
      <c r="A57" s="5" t="inlineStr">
        <is>
          <t>KBV (Kurs/Buchwert)</t>
        </is>
      </c>
      <c r="B57" s="5" t="inlineStr">
        <is>
          <t>PB (price/book value)</t>
        </is>
      </c>
      <c r="C57" t="n">
        <v>15.76</v>
      </c>
      <c r="D57" t="n">
        <v>12.38</v>
      </c>
      <c r="E57" t="n">
        <v>14.39</v>
      </c>
      <c r="F57" t="n">
        <v>11.93</v>
      </c>
      <c r="G57" t="n">
        <v>13.41</v>
      </c>
      <c r="H57" t="n">
        <v>9.51</v>
      </c>
      <c r="I57" t="n">
        <v>10.2</v>
      </c>
      <c r="J57" t="n">
        <v>10.44</v>
      </c>
      <c r="K57" t="n">
        <v>9.24</v>
      </c>
      <c r="L57" t="n">
        <v>8.17</v>
      </c>
      <c r="M57" t="n">
        <v>7.13</v>
      </c>
      <c r="N57" t="n">
        <v>7.18</v>
      </c>
      <c r="O57" t="n">
        <v>12.84</v>
      </c>
      <c r="P57" t="n">
        <v>15.17</v>
      </c>
      <c r="Q57" t="n">
        <v>14.2</v>
      </c>
      <c r="R57" t="n">
        <v>7.48</v>
      </c>
      <c r="S57" t="n">
        <v>5.65</v>
      </c>
      <c r="T57" t="n">
        <v>4.32</v>
      </c>
      <c r="U57" t="n">
        <v>6.18</v>
      </c>
      <c r="V57" t="n">
        <v>15.97</v>
      </c>
    </row>
    <row r="58">
      <c r="A58" s="5" t="inlineStr">
        <is>
          <t>KCV (Kurs/Cashflow)</t>
        </is>
      </c>
      <c r="B58" s="5" t="inlineStr">
        <is>
          <t>PC (price/cashflow)</t>
        </is>
      </c>
      <c r="C58" t="n">
        <v>41.05</v>
      </c>
      <c r="D58" t="n">
        <v>39.08</v>
      </c>
      <c r="E58" t="n">
        <v>41.86</v>
      </c>
      <c r="F58" t="n">
        <v>36.57</v>
      </c>
      <c r="G58" t="n">
        <v>33.39</v>
      </c>
      <c r="H58" t="n">
        <v>26.25</v>
      </c>
      <c r="I58" t="n">
        <v>26.67</v>
      </c>
      <c r="J58" t="n">
        <v>22.25</v>
      </c>
      <c r="K58" t="n">
        <v>28.25</v>
      </c>
      <c r="L58" t="n">
        <v>21.64</v>
      </c>
      <c r="M58" t="n">
        <v>16.28</v>
      </c>
      <c r="N58" t="n">
        <v>13.52</v>
      </c>
      <c r="O58" t="n">
        <v>26.05</v>
      </c>
      <c r="P58" t="n">
        <v>32.69</v>
      </c>
      <c r="Q58" t="n">
        <v>38.92</v>
      </c>
      <c r="R58" t="n">
        <v>19.86</v>
      </c>
      <c r="S58" t="n">
        <v>17.17</v>
      </c>
      <c r="T58" t="n">
        <v>10.68</v>
      </c>
      <c r="U58" t="n">
        <v>20.2</v>
      </c>
      <c r="V58" t="n">
        <v>50.8</v>
      </c>
    </row>
    <row r="59">
      <c r="A59" s="5" t="inlineStr">
        <is>
          <t>Dividendenrendite in %</t>
        </is>
      </c>
      <c r="B59" s="5" t="inlineStr">
        <is>
          <t>Dividend Yield in %</t>
        </is>
      </c>
      <c r="C59" t="n">
        <v>0.79</v>
      </c>
      <c r="D59" t="n">
        <v>1.92</v>
      </c>
      <c r="E59" t="n">
        <v>1.64</v>
      </c>
      <c r="F59" t="n">
        <v>1.92</v>
      </c>
      <c r="G59" t="n">
        <v>1.79</v>
      </c>
      <c r="H59" t="n">
        <v>2.62</v>
      </c>
      <c r="I59" t="n">
        <v>2.49</v>
      </c>
      <c r="J59" t="n">
        <v>2.61</v>
      </c>
      <c r="K59" t="n">
        <v>3.27</v>
      </c>
      <c r="L59" t="n">
        <v>5.44</v>
      </c>
      <c r="M59" t="n">
        <v>2.94</v>
      </c>
      <c r="N59" t="n">
        <v>1.18</v>
      </c>
      <c r="O59" t="n">
        <v>3.21</v>
      </c>
      <c r="P59" t="n">
        <v>2.66</v>
      </c>
      <c r="Q59" t="n">
        <v>2.67</v>
      </c>
      <c r="R59" t="n">
        <v>7.3</v>
      </c>
      <c r="S59" t="n">
        <v>4.11</v>
      </c>
      <c r="T59" t="n">
        <v>4.34</v>
      </c>
      <c r="U59" t="n">
        <v>2.86</v>
      </c>
      <c r="V59" t="inlineStr">
        <is>
          <t>-</t>
        </is>
      </c>
    </row>
    <row r="60">
      <c r="A60" s="5" t="inlineStr">
        <is>
          <t>Gewinnrendite in %</t>
        </is>
      </c>
      <c r="B60" s="5" t="inlineStr">
        <is>
          <t>Return on profit in %</t>
        </is>
      </c>
      <c r="C60" t="n">
        <v>2.1</v>
      </c>
      <c r="D60" t="n">
        <v>2.8</v>
      </c>
      <c r="E60" t="n">
        <v>2.3</v>
      </c>
      <c r="F60" t="n">
        <v>2.7</v>
      </c>
      <c r="G60" t="n">
        <v>2.6</v>
      </c>
      <c r="H60" t="n">
        <v>3.7</v>
      </c>
      <c r="I60" t="n">
        <v>3.5</v>
      </c>
      <c r="J60" t="n">
        <v>3.8</v>
      </c>
      <c r="K60" t="n">
        <v>4.1</v>
      </c>
      <c r="L60" t="n">
        <v>4.2</v>
      </c>
      <c r="M60" t="n">
        <v>5</v>
      </c>
      <c r="N60" t="n">
        <v>6.4</v>
      </c>
      <c r="O60" t="n">
        <v>3.8</v>
      </c>
      <c r="P60" t="n">
        <v>3.2</v>
      </c>
      <c r="Q60" t="n">
        <v>3.3</v>
      </c>
      <c r="R60" t="n">
        <v>4.4</v>
      </c>
      <c r="S60" t="n">
        <v>5.2</v>
      </c>
      <c r="T60" t="n">
        <v>7.8</v>
      </c>
      <c r="U60" t="n">
        <v>5.2</v>
      </c>
      <c r="V60" t="n">
        <v>2.2</v>
      </c>
    </row>
    <row r="61">
      <c r="A61" s="5" t="inlineStr">
        <is>
          <t>Eigenkapitalrendite in %</t>
        </is>
      </c>
      <c r="B61" s="5" t="inlineStr">
        <is>
          <t>Return on Equity in %</t>
        </is>
      </c>
      <c r="C61" t="n">
        <v>33.17</v>
      </c>
      <c r="D61" t="n">
        <v>34.53</v>
      </c>
      <c r="E61" t="n">
        <v>33.69</v>
      </c>
      <c r="F61" t="n">
        <v>32.02</v>
      </c>
      <c r="G61" t="n">
        <v>34.2</v>
      </c>
      <c r="H61" t="n">
        <v>35.44</v>
      </c>
      <c r="I61" t="n">
        <v>36.16</v>
      </c>
      <c r="J61" t="n">
        <v>39.3</v>
      </c>
      <c r="K61" t="n">
        <v>38.04</v>
      </c>
      <c r="L61" t="n">
        <v>34.65</v>
      </c>
      <c r="M61" t="n">
        <v>35.46</v>
      </c>
      <c r="N61" t="n">
        <v>46.18</v>
      </c>
      <c r="O61" t="n">
        <v>49.35</v>
      </c>
      <c r="P61" t="n">
        <v>48.96</v>
      </c>
      <c r="Q61" t="n">
        <v>47.16</v>
      </c>
      <c r="R61" t="n">
        <v>32.76</v>
      </c>
      <c r="S61" t="n">
        <v>29.58</v>
      </c>
      <c r="T61" t="n">
        <v>33.71</v>
      </c>
      <c r="U61" t="n">
        <v>32.3</v>
      </c>
      <c r="V61" t="n">
        <v>34.38</v>
      </c>
    </row>
    <row r="62">
      <c r="A62" s="5" t="inlineStr">
        <is>
          <t>Umsatzrendite in %</t>
        </is>
      </c>
      <c r="B62" s="5" t="inlineStr">
        <is>
          <t>Return on sales in %</t>
        </is>
      </c>
      <c r="C62" t="n">
        <v>20.34</v>
      </c>
      <c r="D62" t="n">
        <v>20.22</v>
      </c>
      <c r="E62" t="n">
        <v>20.37</v>
      </c>
      <c r="F62" t="n">
        <v>20.73</v>
      </c>
      <c r="G62" t="n">
        <v>21.59</v>
      </c>
      <c r="H62" t="n">
        <v>22.17</v>
      </c>
      <c r="I62" t="n">
        <v>21.08</v>
      </c>
      <c r="J62" t="n">
        <v>21.45</v>
      </c>
      <c r="K62" t="n">
        <v>20.09</v>
      </c>
      <c r="L62" t="n">
        <v>22.79</v>
      </c>
      <c r="M62" t="n">
        <v>21.41</v>
      </c>
      <c r="N62" t="n">
        <v>17.99</v>
      </c>
      <c r="O62" t="n">
        <v>18.18</v>
      </c>
      <c r="P62" t="n">
        <v>18.26</v>
      </c>
      <c r="Q62" t="n">
        <v>17.21</v>
      </c>
      <c r="R62" t="n">
        <v>15.37</v>
      </c>
      <c r="S62" t="n">
        <v>14.36</v>
      </c>
      <c r="T62" t="n">
        <v>15</v>
      </c>
      <c r="U62" t="n">
        <v>12.43</v>
      </c>
      <c r="V62" t="n">
        <v>11.47</v>
      </c>
    </row>
    <row r="63">
      <c r="A63" s="5" t="inlineStr">
        <is>
          <t>Gesamtkapitalrendite in %</t>
        </is>
      </c>
      <c r="B63" s="5" t="inlineStr">
        <is>
          <t>Total Return on Investment in %</t>
        </is>
      </c>
      <c r="C63" t="n">
        <v>24.67</v>
      </c>
      <c r="D63" t="n">
        <v>26.08</v>
      </c>
      <c r="E63" t="n">
        <v>25.21</v>
      </c>
      <c r="F63" t="n">
        <v>23.73</v>
      </c>
      <c r="G63" t="n">
        <v>25.48</v>
      </c>
      <c r="H63" t="n">
        <v>26.29</v>
      </c>
      <c r="I63" t="n">
        <v>26.05</v>
      </c>
      <c r="J63" t="n">
        <v>28.94</v>
      </c>
      <c r="K63" t="n">
        <v>28.18</v>
      </c>
      <c r="L63" t="n">
        <v>26.1</v>
      </c>
      <c r="M63" t="n">
        <v>25.33</v>
      </c>
      <c r="N63" t="n">
        <v>29.52</v>
      </c>
      <c r="O63" t="n">
        <v>32.66</v>
      </c>
      <c r="P63" t="n">
        <v>35.33</v>
      </c>
      <c r="Q63" t="n">
        <v>32.1</v>
      </c>
      <c r="R63" t="n">
        <v>23.23</v>
      </c>
      <c r="S63" t="n">
        <v>20.94</v>
      </c>
      <c r="T63" t="n">
        <v>23.33</v>
      </c>
      <c r="U63" t="n">
        <v>20.63</v>
      </c>
      <c r="V63" t="n">
        <v>20.37</v>
      </c>
    </row>
    <row r="64">
      <c r="A64" s="5" t="inlineStr">
        <is>
          <t>Return on Investment in %</t>
        </is>
      </c>
      <c r="B64" s="5" t="inlineStr">
        <is>
          <t>Return on Investment in %</t>
        </is>
      </c>
      <c r="C64" t="n">
        <v>24.56</v>
      </c>
      <c r="D64" t="n">
        <v>26.03</v>
      </c>
      <c r="E64" t="n">
        <v>25.06</v>
      </c>
      <c r="F64" t="n">
        <v>23.55</v>
      </c>
      <c r="G64" t="n">
        <v>25.23</v>
      </c>
      <c r="H64" t="n">
        <v>26</v>
      </c>
      <c r="I64" t="n">
        <v>25.76</v>
      </c>
      <c r="J64" t="n">
        <v>28.6</v>
      </c>
      <c r="K64" t="n">
        <v>27.79</v>
      </c>
      <c r="L64" t="n">
        <v>26.1</v>
      </c>
      <c r="M64" t="n">
        <v>25.33</v>
      </c>
      <c r="N64" t="n">
        <v>29.52</v>
      </c>
      <c r="O64" t="n">
        <v>32.66</v>
      </c>
      <c r="P64" t="n">
        <v>35.33</v>
      </c>
      <c r="Q64" t="n">
        <v>32.1</v>
      </c>
      <c r="R64" t="n">
        <v>23.23</v>
      </c>
      <c r="S64" t="n">
        <v>20.94</v>
      </c>
      <c r="T64" t="n">
        <v>23.33</v>
      </c>
      <c r="U64" t="n">
        <v>20.63</v>
      </c>
      <c r="V64" t="n">
        <v>20.37</v>
      </c>
    </row>
    <row r="65">
      <c r="A65" s="5" t="inlineStr">
        <is>
          <t>Arbeitsintensität in %</t>
        </is>
      </c>
      <c r="B65" s="5" t="inlineStr">
        <is>
          <t>Work Intensity in %</t>
        </is>
      </c>
      <c r="C65" t="n">
        <v>70.86</v>
      </c>
      <c r="D65" t="n">
        <v>73.16</v>
      </c>
      <c r="E65" t="n">
        <v>75.92</v>
      </c>
      <c r="F65" t="n">
        <v>79.2</v>
      </c>
      <c r="G65" t="n">
        <v>81.91</v>
      </c>
      <c r="H65" t="n">
        <v>82.06999999999999</v>
      </c>
      <c r="I65" t="n">
        <v>82.27</v>
      </c>
      <c r="J65" t="n">
        <v>81.20999999999999</v>
      </c>
      <c r="K65" t="n">
        <v>79.45</v>
      </c>
      <c r="L65" t="n">
        <v>80.56999999999999</v>
      </c>
      <c r="M65" t="n">
        <v>77.15000000000001</v>
      </c>
      <c r="N65" t="n">
        <v>68.28</v>
      </c>
      <c r="O65" t="n">
        <v>78.55</v>
      </c>
      <c r="P65" t="n">
        <v>77.76000000000001</v>
      </c>
      <c r="Q65" t="n">
        <v>76.31</v>
      </c>
      <c r="R65" t="n">
        <v>79.09</v>
      </c>
      <c r="S65" t="n">
        <v>77.03</v>
      </c>
      <c r="T65" t="n">
        <v>75</v>
      </c>
      <c r="U65" t="n">
        <v>71.23</v>
      </c>
      <c r="V65" t="n">
        <v>71.94</v>
      </c>
    </row>
    <row r="66">
      <c r="A66" s="5" t="inlineStr">
        <is>
          <t>Eigenkapitalquote in %</t>
        </is>
      </c>
      <c r="B66" s="5" t="inlineStr">
        <is>
          <t>Equity Ratio in %</t>
        </is>
      </c>
      <c r="C66" t="n">
        <v>74.05</v>
      </c>
      <c r="D66" t="n">
        <v>75.36</v>
      </c>
      <c r="E66" t="n">
        <v>74.38</v>
      </c>
      <c r="F66" t="n">
        <v>73.55</v>
      </c>
      <c r="G66" t="n">
        <v>73.77</v>
      </c>
      <c r="H66" t="n">
        <v>73.38</v>
      </c>
      <c r="I66" t="n">
        <v>71.23999999999999</v>
      </c>
      <c r="J66" t="n">
        <v>72.78</v>
      </c>
      <c r="K66" t="n">
        <v>73.06</v>
      </c>
      <c r="L66" t="n">
        <v>75.34</v>
      </c>
      <c r="M66" t="n">
        <v>71.43000000000001</v>
      </c>
      <c r="N66" t="n">
        <v>63.92</v>
      </c>
      <c r="O66" t="n">
        <v>66.17</v>
      </c>
      <c r="P66" t="n">
        <v>72.17</v>
      </c>
      <c r="Q66" t="n">
        <v>68.05</v>
      </c>
      <c r="R66" t="n">
        <v>70.91</v>
      </c>
      <c r="S66" t="n">
        <v>70.78</v>
      </c>
      <c r="T66" t="n">
        <v>69.20999999999999</v>
      </c>
      <c r="U66" t="n">
        <v>63.89</v>
      </c>
      <c r="V66" t="n">
        <v>59.25</v>
      </c>
    </row>
    <row r="67">
      <c r="A67" s="5" t="inlineStr">
        <is>
          <t>Fremdkapitalquote in %</t>
        </is>
      </c>
      <c r="B67" s="5" t="inlineStr">
        <is>
          <t>Debt Ratio in %</t>
        </is>
      </c>
      <c r="C67" t="n">
        <v>25.95</v>
      </c>
      <c r="D67" t="n">
        <v>24.64</v>
      </c>
      <c r="E67" t="n">
        <v>25.62</v>
      </c>
      <c r="F67" t="n">
        <v>26.45</v>
      </c>
      <c r="G67" t="n">
        <v>26.23</v>
      </c>
      <c r="H67" t="n">
        <v>26.62</v>
      </c>
      <c r="I67" t="n">
        <v>28.76</v>
      </c>
      <c r="J67" t="n">
        <v>27.22</v>
      </c>
      <c r="K67" t="n">
        <v>26.94</v>
      </c>
      <c r="L67" t="n">
        <v>24.66</v>
      </c>
      <c r="M67" t="n">
        <v>28.57</v>
      </c>
      <c r="N67" t="n">
        <v>36.08</v>
      </c>
      <c r="O67" t="n">
        <v>33.83</v>
      </c>
      <c r="P67" t="n">
        <v>27.83</v>
      </c>
      <c r="Q67" t="n">
        <v>31.95</v>
      </c>
      <c r="R67" t="n">
        <v>29.09</v>
      </c>
      <c r="S67" t="n">
        <v>29.22</v>
      </c>
      <c r="T67" t="n">
        <v>30.79</v>
      </c>
      <c r="U67" t="n">
        <v>36.11</v>
      </c>
      <c r="V67" t="n">
        <v>40.75</v>
      </c>
    </row>
    <row r="68">
      <c r="A68" s="5" t="inlineStr">
        <is>
          <t>Verschuldungsgrad in %</t>
        </is>
      </c>
      <c r="B68" s="5" t="inlineStr">
        <is>
          <t>Finance Gearing in %</t>
        </is>
      </c>
      <c r="C68" t="n">
        <v>35.04</v>
      </c>
      <c r="D68" t="n">
        <v>32.69</v>
      </c>
      <c r="E68" t="n">
        <v>34.44</v>
      </c>
      <c r="F68" t="n">
        <v>35.97</v>
      </c>
      <c r="G68" t="n">
        <v>35.55</v>
      </c>
      <c r="H68" t="n">
        <v>36.27</v>
      </c>
      <c r="I68" t="n">
        <v>40.36</v>
      </c>
      <c r="J68" t="n">
        <v>37.41</v>
      </c>
      <c r="K68" t="n">
        <v>36.88</v>
      </c>
      <c r="L68" t="n">
        <v>32.74</v>
      </c>
      <c r="M68" t="n">
        <v>39.99</v>
      </c>
      <c r="N68" t="n">
        <v>56.44</v>
      </c>
      <c r="O68" t="n">
        <v>51.13</v>
      </c>
      <c r="P68" t="n">
        <v>38.56</v>
      </c>
      <c r="Q68" t="n">
        <v>46.94</v>
      </c>
      <c r="R68" t="n">
        <v>41.02</v>
      </c>
      <c r="S68" t="n">
        <v>41.28</v>
      </c>
      <c r="T68" t="n">
        <v>44.49</v>
      </c>
      <c r="U68" t="n">
        <v>56.52</v>
      </c>
      <c r="V68" t="n">
        <v>68.76000000000001</v>
      </c>
    </row>
    <row r="69">
      <c r="A69" s="5" t="inlineStr">
        <is>
          <t>Bruttoergebnis Marge in %</t>
        </is>
      </c>
      <c r="B69" s="5" t="inlineStr">
        <is>
          <t>Gross Profit Marge in %</t>
        </is>
      </c>
      <c r="C69" t="n">
        <v>58.99</v>
      </c>
      <c r="D69" t="n">
        <v>58.74</v>
      </c>
      <c r="E69" t="n">
        <v>60.74</v>
      </c>
      <c r="F69" t="n">
        <v>61.79</v>
      </c>
      <c r="G69" t="n">
        <v>61.89</v>
      </c>
      <c r="H69" t="n">
        <v>61.2</v>
      </c>
      <c r="I69" t="n">
        <v>60.88</v>
      </c>
      <c r="J69" t="n">
        <v>60.16</v>
      </c>
      <c r="K69" t="n">
        <v>59.84</v>
      </c>
      <c r="L69" t="n">
        <v>61.98</v>
      </c>
      <c r="M69" t="n">
        <v>60.94</v>
      </c>
      <c r="N69" t="n">
        <v>59.39</v>
      </c>
      <c r="O69" t="n">
        <v>59.39</v>
      </c>
      <c r="P69" t="n">
        <v>61.26</v>
      </c>
      <c r="Q69" t="n">
        <v>60.75</v>
      </c>
      <c r="R69" t="n">
        <v>59.33</v>
      </c>
      <c r="S69" t="n">
        <v>58.15</v>
      </c>
      <c r="T69" t="n">
        <v>59.22</v>
      </c>
      <c r="U69" t="n">
        <v>57.38</v>
      </c>
    </row>
    <row r="70">
      <c r="A70" s="5" t="inlineStr">
        <is>
          <t>Kurzfristige Vermögensquote in %</t>
        </is>
      </c>
      <c r="B70" s="5" t="inlineStr">
        <is>
          <t>Current Assets Ratio in %</t>
        </is>
      </c>
      <c r="C70" t="n">
        <v>70.86</v>
      </c>
      <c r="D70" t="n">
        <v>73.16</v>
      </c>
      <c r="E70" t="n">
        <v>75.92</v>
      </c>
      <c r="F70" t="n">
        <v>79.2</v>
      </c>
      <c r="G70" t="n">
        <v>81.91</v>
      </c>
      <c r="H70" t="n">
        <v>82.06999999999999</v>
      </c>
      <c r="I70" t="n">
        <v>82.27</v>
      </c>
      <c r="J70" t="n">
        <v>81.20999999999999</v>
      </c>
      <c r="K70" t="n">
        <v>79.45</v>
      </c>
      <c r="L70" t="n">
        <v>80.56999999999999</v>
      </c>
      <c r="M70" t="n">
        <v>77.15000000000001</v>
      </c>
      <c r="N70" t="n">
        <v>68.28</v>
      </c>
      <c r="O70" t="n">
        <v>78.55</v>
      </c>
      <c r="P70" t="n">
        <v>77.76000000000001</v>
      </c>
      <c r="Q70" t="n">
        <v>76.31</v>
      </c>
      <c r="R70" t="n">
        <v>79.09</v>
      </c>
      <c r="S70" t="n">
        <v>77.03</v>
      </c>
      <c r="T70" t="n">
        <v>75</v>
      </c>
      <c r="U70" t="n">
        <v>71.23</v>
      </c>
    </row>
    <row r="71">
      <c r="A71" s="5" t="inlineStr">
        <is>
          <t>Nettogewinn Marge in %</t>
        </is>
      </c>
      <c r="B71" s="5" t="inlineStr">
        <is>
          <t>Net Profit Marge in %</t>
        </is>
      </c>
      <c r="C71" t="n">
        <v>20.34</v>
      </c>
      <c r="D71" t="n">
        <v>20.22</v>
      </c>
      <c r="E71" t="n">
        <v>20.37</v>
      </c>
      <c r="F71" t="n">
        <v>20.73</v>
      </c>
      <c r="G71" t="n">
        <v>21.59</v>
      </c>
      <c r="H71" t="n">
        <v>22.17</v>
      </c>
      <c r="I71" t="n">
        <v>21.08</v>
      </c>
      <c r="J71" t="n">
        <v>21.45</v>
      </c>
      <c r="K71" t="n">
        <v>20.09</v>
      </c>
      <c r="L71" t="n">
        <v>22.79</v>
      </c>
      <c r="M71" t="n">
        <v>21.41</v>
      </c>
      <c r="N71" t="n">
        <v>17.99</v>
      </c>
      <c r="O71" t="n">
        <v>18.18</v>
      </c>
      <c r="P71" t="n">
        <v>18.26</v>
      </c>
      <c r="Q71" t="n">
        <v>17.21</v>
      </c>
      <c r="R71" t="n">
        <v>15.37</v>
      </c>
      <c r="S71" t="n">
        <v>14.36</v>
      </c>
      <c r="T71" t="n">
        <v>15</v>
      </c>
      <c r="U71" t="n">
        <v>12.43</v>
      </c>
    </row>
    <row r="72">
      <c r="A72" s="5" t="inlineStr">
        <is>
          <t>Operative Ergebnis Marge in %</t>
        </is>
      </c>
      <c r="B72" s="5" t="inlineStr">
        <is>
          <t>EBIT Marge in %</t>
        </is>
      </c>
      <c r="C72" t="n">
        <v>26.48</v>
      </c>
      <c r="D72" t="n">
        <v>26.35</v>
      </c>
      <c r="E72" t="n">
        <v>26.72</v>
      </c>
      <c r="F72" t="n">
        <v>27.16</v>
      </c>
      <c r="G72" t="n">
        <v>28.39</v>
      </c>
      <c r="H72" t="n">
        <v>29.23</v>
      </c>
      <c r="I72" t="n">
        <v>27.82</v>
      </c>
      <c r="J72" t="n">
        <v>28.21</v>
      </c>
      <c r="K72" t="n">
        <v>26.09</v>
      </c>
      <c r="L72" t="n">
        <v>30.22</v>
      </c>
      <c r="M72" t="n">
        <v>28.78</v>
      </c>
      <c r="N72" t="n">
        <v>24.23</v>
      </c>
      <c r="O72" t="n">
        <v>27.51</v>
      </c>
      <c r="P72" t="n">
        <v>28.38</v>
      </c>
      <c r="Q72" t="n">
        <v>27.15</v>
      </c>
      <c r="R72" t="n">
        <v>24.17</v>
      </c>
      <c r="S72" t="n">
        <v>22.67</v>
      </c>
      <c r="T72" t="n">
        <v>21.55</v>
      </c>
      <c r="U72" t="n">
        <v>19.07</v>
      </c>
    </row>
    <row r="73">
      <c r="A73" s="5" t="inlineStr">
        <is>
          <t>Vermögensumsschlag in %</t>
        </is>
      </c>
      <c r="B73" s="5" t="inlineStr">
        <is>
          <t>Asset Turnover in %</t>
        </is>
      </c>
      <c r="C73" t="n">
        <v>120.74</v>
      </c>
      <c r="D73" t="n">
        <v>128.71</v>
      </c>
      <c r="E73" t="n">
        <v>123.01</v>
      </c>
      <c r="F73" t="n">
        <v>113.56</v>
      </c>
      <c r="G73" t="n">
        <v>116.88</v>
      </c>
      <c r="H73" t="n">
        <v>117.31</v>
      </c>
      <c r="I73" t="n">
        <v>122.21</v>
      </c>
      <c r="J73" t="n">
        <v>133.35</v>
      </c>
      <c r="K73" t="n">
        <v>138.31</v>
      </c>
      <c r="L73" t="n">
        <v>114.52</v>
      </c>
      <c r="M73" t="n">
        <v>118.33</v>
      </c>
      <c r="N73" t="n">
        <v>164.11</v>
      </c>
      <c r="O73" t="n">
        <v>179.62</v>
      </c>
      <c r="P73" t="n">
        <v>193.52</v>
      </c>
      <c r="Q73" t="n">
        <v>186.53</v>
      </c>
      <c r="R73" t="n">
        <v>151.09</v>
      </c>
      <c r="S73" t="n">
        <v>145.78</v>
      </c>
      <c r="T73" t="n">
        <v>155.53</v>
      </c>
      <c r="U73" t="n">
        <v>165.97</v>
      </c>
    </row>
    <row r="74">
      <c r="A74" s="5" t="inlineStr">
        <is>
          <t>Langfristige Vermögensquote in %</t>
        </is>
      </c>
      <c r="B74" s="5" t="inlineStr">
        <is>
          <t>Non-Current Assets Ratio in %</t>
        </is>
      </c>
      <c r="C74" t="n">
        <v>27.55</v>
      </c>
      <c r="D74" t="n">
        <v>25.36</v>
      </c>
      <c r="E74" t="n">
        <v>22.76</v>
      </c>
      <c r="F74" t="n">
        <v>19.27</v>
      </c>
      <c r="G74" t="n">
        <v>16.82</v>
      </c>
      <c r="H74" t="n">
        <v>16.75</v>
      </c>
      <c r="I74" t="n">
        <v>16.43</v>
      </c>
      <c r="J74" t="n">
        <v>17.32</v>
      </c>
      <c r="K74" t="n">
        <v>19</v>
      </c>
      <c r="L74" t="n">
        <v>18.19</v>
      </c>
      <c r="M74" t="n">
        <v>21.79</v>
      </c>
      <c r="N74" t="n">
        <v>30.33</v>
      </c>
      <c r="O74" t="n">
        <v>20.38</v>
      </c>
      <c r="P74" t="n">
        <v>20.12</v>
      </c>
      <c r="Q74" t="n">
        <v>21.42</v>
      </c>
      <c r="R74" t="n">
        <v>19.14</v>
      </c>
      <c r="S74" t="n">
        <v>21.48</v>
      </c>
      <c r="T74" t="n">
        <v>22.72</v>
      </c>
      <c r="U74" t="n">
        <v>25.6</v>
      </c>
    </row>
    <row r="75">
      <c r="A75" s="5" t="inlineStr">
        <is>
          <t>Gesamtkapitalrentabilität</t>
        </is>
      </c>
      <c r="B75" s="5" t="inlineStr">
        <is>
          <t>ROA Return on Assets in %</t>
        </is>
      </c>
      <c r="C75" t="n">
        <v>24.56</v>
      </c>
      <c r="D75" t="n">
        <v>26.03</v>
      </c>
      <c r="E75" t="n">
        <v>25.06</v>
      </c>
      <c r="F75" t="n">
        <v>23.55</v>
      </c>
      <c r="G75" t="n">
        <v>25.23</v>
      </c>
      <c r="H75" t="n">
        <v>26</v>
      </c>
      <c r="I75" t="n">
        <v>25.76</v>
      </c>
      <c r="J75" t="n">
        <v>28.6</v>
      </c>
      <c r="K75" t="n">
        <v>27.79</v>
      </c>
      <c r="L75" t="n">
        <v>26.1</v>
      </c>
      <c r="M75" t="n">
        <v>25.33</v>
      </c>
      <c r="N75" t="n">
        <v>29.52</v>
      </c>
      <c r="O75" t="n">
        <v>32.66</v>
      </c>
      <c r="P75" t="n">
        <v>35.33</v>
      </c>
      <c r="Q75" t="n">
        <v>32.1</v>
      </c>
      <c r="R75" t="n">
        <v>23.23</v>
      </c>
      <c r="S75" t="n">
        <v>20.94</v>
      </c>
      <c r="T75" t="n">
        <v>23.33</v>
      </c>
      <c r="U75" t="n">
        <v>20.63</v>
      </c>
    </row>
    <row r="76">
      <c r="A76" s="5" t="inlineStr">
        <is>
          <t>Ertrag des eingesetzten Kapitals</t>
        </is>
      </c>
      <c r="B76" s="5" t="inlineStr">
        <is>
          <t>ROCE Return on Cap. Empl. in %</t>
        </is>
      </c>
      <c r="C76" t="n">
        <v>40.48</v>
      </c>
      <c r="D76" t="n">
        <v>42.55</v>
      </c>
      <c r="E76" t="n">
        <v>41.42</v>
      </c>
      <c r="F76" t="n">
        <v>38.56</v>
      </c>
      <c r="G76" t="n">
        <v>41.25</v>
      </c>
      <c r="H76" t="n">
        <v>42.48</v>
      </c>
      <c r="I76" t="n">
        <v>42.25</v>
      </c>
      <c r="J76" t="n">
        <v>46.67</v>
      </c>
      <c r="K76" t="n">
        <v>45.06</v>
      </c>
      <c r="L76" t="n">
        <v>41.82</v>
      </c>
      <c r="M76" t="n">
        <v>42.65</v>
      </c>
      <c r="N76" t="n">
        <v>52.26</v>
      </c>
      <c r="O76" t="n">
        <v>64.39</v>
      </c>
      <c r="P76" t="n">
        <v>73.52</v>
      </c>
      <c r="Q76" t="n">
        <v>70.64</v>
      </c>
      <c r="R76" t="inlineStr">
        <is>
          <t>-</t>
        </is>
      </c>
      <c r="S76" t="inlineStr">
        <is>
          <t>-</t>
        </is>
      </c>
      <c r="T76" t="inlineStr">
        <is>
          <t>-</t>
        </is>
      </c>
      <c r="U76" t="inlineStr">
        <is>
          <t>-</t>
        </is>
      </c>
    </row>
    <row r="77">
      <c r="A77" s="5" t="inlineStr">
        <is>
          <t>Eigenkapital zu Anlagevermögen</t>
        </is>
      </c>
      <c r="B77" s="5" t="inlineStr">
        <is>
          <t>Equity to Fixed Assets in %</t>
        </is>
      </c>
      <c r="C77" t="n">
        <v>268.78</v>
      </c>
      <c r="D77" t="n">
        <v>297.13</v>
      </c>
      <c r="E77" t="n">
        <v>326.79</v>
      </c>
      <c r="F77" t="n">
        <v>381.73</v>
      </c>
      <c r="G77" t="n">
        <v>438.55</v>
      </c>
      <c r="H77" t="n">
        <v>438.22</v>
      </c>
      <c r="I77" t="n">
        <v>433.55</v>
      </c>
      <c r="J77" t="n">
        <v>420.18</v>
      </c>
      <c r="K77" t="n">
        <v>384.57</v>
      </c>
      <c r="L77" t="n">
        <v>414.21</v>
      </c>
      <c r="M77" t="n">
        <v>327.81</v>
      </c>
      <c r="N77" t="n">
        <v>210.73</v>
      </c>
      <c r="O77" t="n">
        <v>324.61</v>
      </c>
      <c r="P77" t="n">
        <v>358.64</v>
      </c>
      <c r="Q77" t="n">
        <v>317.67</v>
      </c>
      <c r="R77" t="n">
        <v>370.46</v>
      </c>
      <c r="S77" t="n">
        <v>329.45</v>
      </c>
      <c r="T77" t="n">
        <v>304.63</v>
      </c>
      <c r="U77" t="n">
        <v>249.61</v>
      </c>
    </row>
    <row r="78">
      <c r="A78" s="5" t="inlineStr">
        <is>
          <t>Liquidität Dritten Grades</t>
        </is>
      </c>
      <c r="B78" s="5" t="inlineStr">
        <is>
          <t>Current Ratio in %</t>
        </is>
      </c>
      <c r="C78" t="n">
        <v>337.26</v>
      </c>
      <c r="D78" t="n">
        <v>360.69</v>
      </c>
      <c r="E78" t="n">
        <v>367.83</v>
      </c>
      <c r="F78" t="n">
        <v>395.83</v>
      </c>
      <c r="G78" t="n">
        <v>419.3</v>
      </c>
      <c r="H78" t="n">
        <v>425.86</v>
      </c>
      <c r="I78" t="n">
        <v>421.74</v>
      </c>
      <c r="J78" t="n">
        <v>418.48</v>
      </c>
      <c r="K78" t="n">
        <v>398.94</v>
      </c>
      <c r="L78" t="n">
        <v>467.36</v>
      </c>
      <c r="M78" t="n">
        <v>383.18</v>
      </c>
      <c r="N78" t="n">
        <v>285.4</v>
      </c>
      <c r="O78" t="n">
        <v>337.61</v>
      </c>
      <c r="P78" t="n">
        <v>307.28</v>
      </c>
      <c r="Q78" t="n">
        <v>269.52</v>
      </c>
      <c r="R78" t="inlineStr">
        <is>
          <t>-</t>
        </is>
      </c>
      <c r="S78" t="inlineStr">
        <is>
          <t>-</t>
        </is>
      </c>
      <c r="T78" t="inlineStr">
        <is>
          <t>-</t>
        </is>
      </c>
      <c r="U78" t="inlineStr">
        <is>
          <t>-</t>
        </is>
      </c>
    </row>
    <row r="79">
      <c r="A79" s="5" t="inlineStr">
        <is>
          <t>Operativer Cashflow</t>
        </is>
      </c>
      <c r="B79" s="5" t="inlineStr">
        <is>
          <t>Operating Cashflow in M</t>
        </is>
      </c>
      <c r="C79" t="n">
        <v>466.7384999999999</v>
      </c>
      <c r="D79" t="n">
        <v>444.3396</v>
      </c>
      <c r="E79" t="n">
        <v>475.9482</v>
      </c>
      <c r="F79" t="n">
        <v>415.8009</v>
      </c>
      <c r="G79" t="n">
        <v>379.6443</v>
      </c>
      <c r="H79" t="n">
        <v>298.4625</v>
      </c>
      <c r="I79" t="n">
        <v>303.2379</v>
      </c>
      <c r="J79" t="n">
        <v>252.9825</v>
      </c>
      <c r="K79" t="n">
        <v>321.2025</v>
      </c>
      <c r="L79" t="n">
        <v>246.0468</v>
      </c>
      <c r="M79" t="n">
        <v>185.1036</v>
      </c>
      <c r="N79" t="n">
        <v>153.7224</v>
      </c>
      <c r="O79" t="n">
        <v>296.1885</v>
      </c>
      <c r="P79" t="n">
        <v>371.6852999999999</v>
      </c>
      <c r="Q79" t="n">
        <v>442.5204</v>
      </c>
      <c r="R79" t="n">
        <v>225.8082</v>
      </c>
      <c r="S79" t="n">
        <v>195.2229</v>
      </c>
      <c r="T79" t="n">
        <v>121.4316</v>
      </c>
      <c r="U79" t="n">
        <v>229.674</v>
      </c>
    </row>
    <row r="80">
      <c r="A80" s="5" t="inlineStr">
        <is>
          <t>Aktienrückkauf</t>
        </is>
      </c>
      <c r="B80" s="5" t="inlineStr">
        <is>
          <t>Share Buyback in M</t>
        </is>
      </c>
      <c r="C80" t="n">
        <v>0</v>
      </c>
      <c r="D80" t="n">
        <v>0</v>
      </c>
      <c r="E80" t="n">
        <v>0</v>
      </c>
      <c r="F80" t="n">
        <v>0</v>
      </c>
      <c r="G80" t="n">
        <v>0</v>
      </c>
      <c r="H80" t="n">
        <v>0</v>
      </c>
      <c r="I80" t="n">
        <v>0</v>
      </c>
      <c r="J80" t="n">
        <v>0</v>
      </c>
      <c r="K80" t="n">
        <v>0</v>
      </c>
      <c r="L80" t="n">
        <v>0</v>
      </c>
      <c r="M80" t="n">
        <v>0</v>
      </c>
      <c r="N80" t="n">
        <v>0</v>
      </c>
      <c r="O80" t="n">
        <v>0</v>
      </c>
      <c r="P80" t="n">
        <v>0</v>
      </c>
      <c r="Q80" t="n">
        <v>0</v>
      </c>
      <c r="R80" t="n">
        <v>0</v>
      </c>
      <c r="S80" t="n">
        <v>0</v>
      </c>
      <c r="T80" t="n">
        <v>0</v>
      </c>
      <c r="U80" t="n">
        <v>0</v>
      </c>
    </row>
    <row r="81">
      <c r="A81" s="5" t="inlineStr">
        <is>
          <t>Umsatzwachstum 1J in %</t>
        </is>
      </c>
      <c r="B81" s="5" t="inlineStr">
        <is>
          <t>Revenue Growth 1Y in %</t>
        </is>
      </c>
      <c r="C81" t="n">
        <v>8.449999999999999</v>
      </c>
      <c r="D81" t="n">
        <v>10.81</v>
      </c>
      <c r="E81" t="n">
        <v>14.52</v>
      </c>
      <c r="F81" t="n">
        <v>8.65</v>
      </c>
      <c r="G81" t="n">
        <v>13.59</v>
      </c>
      <c r="H81" t="n">
        <v>7.72</v>
      </c>
      <c r="I81" t="n">
        <v>6</v>
      </c>
      <c r="J81" t="n">
        <v>11.05</v>
      </c>
      <c r="K81" t="n">
        <v>11.88</v>
      </c>
      <c r="L81" t="n">
        <v>11.35</v>
      </c>
      <c r="M81" t="n">
        <v>-8.34</v>
      </c>
      <c r="N81" t="n">
        <v>1.9</v>
      </c>
      <c r="O81" t="n">
        <v>18.65</v>
      </c>
      <c r="P81" t="n">
        <v>15.14</v>
      </c>
      <c r="Q81" t="n">
        <v>11.09</v>
      </c>
      <c r="R81" t="n">
        <v>18.86</v>
      </c>
      <c r="S81" t="n">
        <v>5.25</v>
      </c>
      <c r="T81" t="n">
        <v>5.98</v>
      </c>
      <c r="U81" t="n">
        <v>9.630000000000001</v>
      </c>
    </row>
    <row r="82">
      <c r="A82" s="5" t="inlineStr">
        <is>
          <t>Umsatzwachstum 3J in %</t>
        </is>
      </c>
      <c r="B82" s="5" t="inlineStr">
        <is>
          <t>Revenue Growth 3Y in %</t>
        </is>
      </c>
      <c r="C82" t="n">
        <v>11.26</v>
      </c>
      <c r="D82" t="n">
        <v>11.33</v>
      </c>
      <c r="E82" t="n">
        <v>12.25</v>
      </c>
      <c r="F82" t="n">
        <v>9.99</v>
      </c>
      <c r="G82" t="n">
        <v>9.1</v>
      </c>
      <c r="H82" t="n">
        <v>8.26</v>
      </c>
      <c r="I82" t="n">
        <v>9.640000000000001</v>
      </c>
      <c r="J82" t="n">
        <v>11.43</v>
      </c>
      <c r="K82" t="n">
        <v>4.96</v>
      </c>
      <c r="L82" t="n">
        <v>1.64</v>
      </c>
      <c r="M82" t="n">
        <v>4.07</v>
      </c>
      <c r="N82" t="n">
        <v>11.9</v>
      </c>
      <c r="O82" t="n">
        <v>14.96</v>
      </c>
      <c r="P82" t="n">
        <v>15.03</v>
      </c>
      <c r="Q82" t="n">
        <v>11.73</v>
      </c>
      <c r="R82" t="n">
        <v>10.03</v>
      </c>
      <c r="S82" t="n">
        <v>6.95</v>
      </c>
      <c r="T82" t="inlineStr">
        <is>
          <t>-</t>
        </is>
      </c>
      <c r="U82" t="inlineStr">
        <is>
          <t>-</t>
        </is>
      </c>
    </row>
    <row r="83">
      <c r="A83" s="5" t="inlineStr">
        <is>
          <t>Umsatzwachstum 5J in %</t>
        </is>
      </c>
      <c r="B83" s="5" t="inlineStr">
        <is>
          <t>Revenue Growth 5Y in %</t>
        </is>
      </c>
      <c r="C83" t="n">
        <v>11.2</v>
      </c>
      <c r="D83" t="n">
        <v>11.06</v>
      </c>
      <c r="E83" t="n">
        <v>10.1</v>
      </c>
      <c r="F83" t="n">
        <v>9.4</v>
      </c>
      <c r="G83" t="n">
        <v>10.05</v>
      </c>
      <c r="H83" t="n">
        <v>9.6</v>
      </c>
      <c r="I83" t="n">
        <v>6.39</v>
      </c>
      <c r="J83" t="n">
        <v>5.57</v>
      </c>
      <c r="K83" t="n">
        <v>7.09</v>
      </c>
      <c r="L83" t="n">
        <v>7.74</v>
      </c>
      <c r="M83" t="n">
        <v>7.69</v>
      </c>
      <c r="N83" t="n">
        <v>13.13</v>
      </c>
      <c r="O83" t="n">
        <v>13.8</v>
      </c>
      <c r="P83" t="n">
        <v>11.26</v>
      </c>
      <c r="Q83" t="n">
        <v>10.16</v>
      </c>
      <c r="R83" t="inlineStr">
        <is>
          <t>-</t>
        </is>
      </c>
      <c r="S83" t="inlineStr">
        <is>
          <t>-</t>
        </is>
      </c>
      <c r="T83" t="inlineStr">
        <is>
          <t>-</t>
        </is>
      </c>
      <c r="U83" t="inlineStr">
        <is>
          <t>-</t>
        </is>
      </c>
    </row>
    <row r="84">
      <c r="A84" s="5" t="inlineStr">
        <is>
          <t>Umsatzwachstum 10J in %</t>
        </is>
      </c>
      <c r="B84" s="5" t="inlineStr">
        <is>
          <t>Revenue Growth 10Y in %</t>
        </is>
      </c>
      <c r="C84" t="n">
        <v>10.4</v>
      </c>
      <c r="D84" t="n">
        <v>8.720000000000001</v>
      </c>
      <c r="E84" t="n">
        <v>7.83</v>
      </c>
      <c r="F84" t="n">
        <v>8.25</v>
      </c>
      <c r="G84" t="n">
        <v>8.890000000000001</v>
      </c>
      <c r="H84" t="n">
        <v>8.640000000000001</v>
      </c>
      <c r="I84" t="n">
        <v>9.76</v>
      </c>
      <c r="J84" t="n">
        <v>9.68</v>
      </c>
      <c r="K84" t="n">
        <v>9.18</v>
      </c>
      <c r="L84" t="n">
        <v>8.949999999999999</v>
      </c>
      <c r="M84" t="inlineStr">
        <is>
          <t>-</t>
        </is>
      </c>
      <c r="N84" t="inlineStr">
        <is>
          <t>-</t>
        </is>
      </c>
      <c r="O84" t="inlineStr">
        <is>
          <t>-</t>
        </is>
      </c>
      <c r="P84" t="inlineStr">
        <is>
          <t>-</t>
        </is>
      </c>
      <c r="Q84" t="inlineStr">
        <is>
          <t>-</t>
        </is>
      </c>
      <c r="R84" t="inlineStr">
        <is>
          <t>-</t>
        </is>
      </c>
      <c r="S84" t="inlineStr">
        <is>
          <t>-</t>
        </is>
      </c>
      <c r="T84" t="inlineStr">
        <is>
          <t>-</t>
        </is>
      </c>
      <c r="U84" t="inlineStr">
        <is>
          <t>-</t>
        </is>
      </c>
    </row>
    <row r="85">
      <c r="A85" s="5" t="inlineStr">
        <is>
          <t>Gewinnwachstum 1J in %</t>
        </is>
      </c>
      <c r="B85" s="5" t="inlineStr">
        <is>
          <t>Earnings Growth 1Y in %</t>
        </is>
      </c>
      <c r="C85" t="n">
        <v>9.09</v>
      </c>
      <c r="D85" t="n">
        <v>10</v>
      </c>
      <c r="E85" t="n">
        <v>12.51</v>
      </c>
      <c r="F85" t="n">
        <v>4.35</v>
      </c>
      <c r="G85" t="n">
        <v>10.63</v>
      </c>
      <c r="H85" t="n">
        <v>13.27</v>
      </c>
      <c r="I85" t="n">
        <v>4.18</v>
      </c>
      <c r="J85" t="n">
        <v>18.55</v>
      </c>
      <c r="K85" t="n">
        <v>-1.38</v>
      </c>
      <c r="L85" t="n">
        <v>18.57</v>
      </c>
      <c r="M85" t="n">
        <v>9.08</v>
      </c>
      <c r="N85" t="n">
        <v>0.82</v>
      </c>
      <c r="O85" t="n">
        <v>18.15</v>
      </c>
      <c r="P85" t="n">
        <v>22.17</v>
      </c>
      <c r="Q85" t="n">
        <v>24.34</v>
      </c>
      <c r="R85" t="n">
        <v>27.24</v>
      </c>
      <c r="S85" t="n">
        <v>0.75</v>
      </c>
      <c r="T85" t="n">
        <v>27.88</v>
      </c>
      <c r="U85" t="n">
        <v>18.86</v>
      </c>
    </row>
    <row r="86">
      <c r="A86" s="5" t="inlineStr">
        <is>
          <t>Gewinnwachstum 3J in %</t>
        </is>
      </c>
      <c r="B86" s="5" t="inlineStr">
        <is>
          <t>Earnings Growth 3Y in %</t>
        </is>
      </c>
      <c r="C86" t="n">
        <v>10.53</v>
      </c>
      <c r="D86" t="n">
        <v>8.949999999999999</v>
      </c>
      <c r="E86" t="n">
        <v>9.16</v>
      </c>
      <c r="F86" t="n">
        <v>9.42</v>
      </c>
      <c r="G86" t="n">
        <v>9.359999999999999</v>
      </c>
      <c r="H86" t="n">
        <v>12</v>
      </c>
      <c r="I86" t="n">
        <v>7.12</v>
      </c>
      <c r="J86" t="n">
        <v>11.91</v>
      </c>
      <c r="K86" t="n">
        <v>8.76</v>
      </c>
      <c r="L86" t="n">
        <v>9.49</v>
      </c>
      <c r="M86" t="n">
        <v>9.35</v>
      </c>
      <c r="N86" t="n">
        <v>13.71</v>
      </c>
      <c r="O86" t="n">
        <v>21.55</v>
      </c>
      <c r="P86" t="n">
        <v>24.58</v>
      </c>
      <c r="Q86" t="n">
        <v>17.44</v>
      </c>
      <c r="R86" t="n">
        <v>18.62</v>
      </c>
      <c r="S86" t="n">
        <v>15.83</v>
      </c>
      <c r="T86" t="inlineStr">
        <is>
          <t>-</t>
        </is>
      </c>
      <c r="U86" t="inlineStr">
        <is>
          <t>-</t>
        </is>
      </c>
    </row>
    <row r="87">
      <c r="A87" s="5" t="inlineStr">
        <is>
          <t>Gewinnwachstum 5J in %</t>
        </is>
      </c>
      <c r="B87" s="5" t="inlineStr">
        <is>
          <t>Earnings Growth 5Y in %</t>
        </is>
      </c>
      <c r="C87" t="n">
        <v>9.32</v>
      </c>
      <c r="D87" t="n">
        <v>10.15</v>
      </c>
      <c r="E87" t="n">
        <v>8.99</v>
      </c>
      <c r="F87" t="n">
        <v>10.2</v>
      </c>
      <c r="G87" t="n">
        <v>9.050000000000001</v>
      </c>
      <c r="H87" t="n">
        <v>10.64</v>
      </c>
      <c r="I87" t="n">
        <v>9.800000000000001</v>
      </c>
      <c r="J87" t="n">
        <v>9.130000000000001</v>
      </c>
      <c r="K87" t="n">
        <v>9.050000000000001</v>
      </c>
      <c r="L87" t="n">
        <v>13.76</v>
      </c>
      <c r="M87" t="n">
        <v>14.91</v>
      </c>
      <c r="N87" t="n">
        <v>18.54</v>
      </c>
      <c r="O87" t="n">
        <v>18.53</v>
      </c>
      <c r="P87" t="n">
        <v>20.48</v>
      </c>
      <c r="Q87" t="n">
        <v>19.81</v>
      </c>
      <c r="R87" t="inlineStr">
        <is>
          <t>-</t>
        </is>
      </c>
      <c r="S87" t="inlineStr">
        <is>
          <t>-</t>
        </is>
      </c>
      <c r="T87" t="inlineStr">
        <is>
          <t>-</t>
        </is>
      </c>
      <c r="U87" t="inlineStr">
        <is>
          <t>-</t>
        </is>
      </c>
    </row>
    <row r="88">
      <c r="A88" s="5" t="inlineStr">
        <is>
          <t>Gewinnwachstum 10J in %</t>
        </is>
      </c>
      <c r="B88" s="5" t="inlineStr">
        <is>
          <t>Earnings Growth 10Y in %</t>
        </is>
      </c>
      <c r="C88" t="n">
        <v>9.98</v>
      </c>
      <c r="D88" t="n">
        <v>9.98</v>
      </c>
      <c r="E88" t="n">
        <v>9.06</v>
      </c>
      <c r="F88" t="n">
        <v>9.619999999999999</v>
      </c>
      <c r="G88" t="n">
        <v>11.4</v>
      </c>
      <c r="H88" t="n">
        <v>12.78</v>
      </c>
      <c r="I88" t="n">
        <v>14.17</v>
      </c>
      <c r="J88" t="n">
        <v>13.83</v>
      </c>
      <c r="K88" t="n">
        <v>14.76</v>
      </c>
      <c r="L88" t="n">
        <v>16.79</v>
      </c>
      <c r="M88" t="inlineStr">
        <is>
          <t>-</t>
        </is>
      </c>
      <c r="N88" t="inlineStr">
        <is>
          <t>-</t>
        </is>
      </c>
      <c r="O88" t="inlineStr">
        <is>
          <t>-</t>
        </is>
      </c>
      <c r="P88" t="inlineStr">
        <is>
          <t>-</t>
        </is>
      </c>
      <c r="Q88" t="inlineStr">
        <is>
          <t>-</t>
        </is>
      </c>
      <c r="R88" t="inlineStr">
        <is>
          <t>-</t>
        </is>
      </c>
      <c r="S88" t="inlineStr">
        <is>
          <t>-</t>
        </is>
      </c>
      <c r="T88" t="inlineStr">
        <is>
          <t>-</t>
        </is>
      </c>
      <c r="U88" t="inlineStr">
        <is>
          <t>-</t>
        </is>
      </c>
    </row>
    <row r="89">
      <c r="A89" s="5" t="inlineStr">
        <is>
          <t>PEG Ratio</t>
        </is>
      </c>
      <c r="B89" s="5" t="inlineStr">
        <is>
          <t>KGW Kurs/Gewinn/Wachstum</t>
        </is>
      </c>
      <c r="C89" t="n">
        <v>5.1</v>
      </c>
      <c r="D89" t="n">
        <v>3.53</v>
      </c>
      <c r="E89" t="n">
        <v>4.75</v>
      </c>
      <c r="F89" t="n">
        <v>3.66</v>
      </c>
      <c r="G89" t="n">
        <v>4.33</v>
      </c>
      <c r="H89" t="n">
        <v>2.52</v>
      </c>
      <c r="I89" t="n">
        <v>2.88</v>
      </c>
      <c r="J89" t="n">
        <v>2.91</v>
      </c>
      <c r="K89" t="n">
        <v>2.69</v>
      </c>
      <c r="L89" t="n">
        <v>1.72</v>
      </c>
      <c r="M89" t="n">
        <v>1.35</v>
      </c>
      <c r="N89" t="n">
        <v>0.84</v>
      </c>
      <c r="O89" t="n">
        <v>1.4</v>
      </c>
      <c r="P89" t="n">
        <v>1.51</v>
      </c>
      <c r="Q89" t="n">
        <v>1.52</v>
      </c>
      <c r="R89" t="inlineStr">
        <is>
          <t>-</t>
        </is>
      </c>
      <c r="S89" t="inlineStr">
        <is>
          <t>-</t>
        </is>
      </c>
      <c r="T89" t="inlineStr">
        <is>
          <t>-</t>
        </is>
      </c>
      <c r="U89" t="inlineStr">
        <is>
          <t>-</t>
        </is>
      </c>
    </row>
    <row r="90">
      <c r="A90" s="5" t="inlineStr">
        <is>
          <t>EBIT-Wachstum 1J in %</t>
        </is>
      </c>
      <c r="B90" s="5" t="inlineStr">
        <is>
          <t>EBIT Growth 1Y in %</t>
        </is>
      </c>
      <c r="C90" t="n">
        <v>8.98</v>
      </c>
      <c r="D90" t="n">
        <v>9.279999999999999</v>
      </c>
      <c r="E90" t="n">
        <v>12.67</v>
      </c>
      <c r="F90" t="n">
        <v>3.93</v>
      </c>
      <c r="G90" t="n">
        <v>10.33</v>
      </c>
      <c r="H90" t="n">
        <v>13.17</v>
      </c>
      <c r="I90" t="n">
        <v>4.56</v>
      </c>
      <c r="J90" t="n">
        <v>20.06</v>
      </c>
      <c r="K90" t="n">
        <v>-3.4</v>
      </c>
      <c r="L90" t="n">
        <v>16.91</v>
      </c>
      <c r="M90" t="n">
        <v>8.9</v>
      </c>
      <c r="N90" t="n">
        <v>-10.26</v>
      </c>
      <c r="O90" t="n">
        <v>15.03</v>
      </c>
      <c r="P90" t="n">
        <v>20.33</v>
      </c>
      <c r="Q90" t="n">
        <v>24.81</v>
      </c>
      <c r="R90" t="n">
        <v>26.71</v>
      </c>
      <c r="S90" t="n">
        <v>10.73</v>
      </c>
      <c r="T90" t="n">
        <v>19.75</v>
      </c>
      <c r="U90" t="n">
        <v>7.05</v>
      </c>
    </row>
    <row r="91">
      <c r="A91" s="5" t="inlineStr">
        <is>
          <t>EBIT-Wachstum 3J in %</t>
        </is>
      </c>
      <c r="B91" s="5" t="inlineStr">
        <is>
          <t>EBIT Growth 3Y in %</t>
        </is>
      </c>
      <c r="C91" t="n">
        <v>10.31</v>
      </c>
      <c r="D91" t="n">
        <v>8.630000000000001</v>
      </c>
      <c r="E91" t="n">
        <v>8.98</v>
      </c>
      <c r="F91" t="n">
        <v>9.140000000000001</v>
      </c>
      <c r="G91" t="n">
        <v>9.35</v>
      </c>
      <c r="H91" t="n">
        <v>12.6</v>
      </c>
      <c r="I91" t="n">
        <v>7.07</v>
      </c>
      <c r="J91" t="n">
        <v>11.19</v>
      </c>
      <c r="K91" t="n">
        <v>7.47</v>
      </c>
      <c r="L91" t="n">
        <v>5.18</v>
      </c>
      <c r="M91" t="n">
        <v>4.56</v>
      </c>
      <c r="N91" t="n">
        <v>8.369999999999999</v>
      </c>
      <c r="O91" t="n">
        <v>20.06</v>
      </c>
      <c r="P91" t="n">
        <v>23.95</v>
      </c>
      <c r="Q91" t="n">
        <v>20.75</v>
      </c>
      <c r="R91" t="n">
        <v>19.06</v>
      </c>
      <c r="S91" t="n">
        <v>12.51</v>
      </c>
      <c r="T91" t="inlineStr">
        <is>
          <t>-</t>
        </is>
      </c>
      <c r="U91" t="inlineStr">
        <is>
          <t>-</t>
        </is>
      </c>
    </row>
    <row r="92">
      <c r="A92" s="5" t="inlineStr">
        <is>
          <t>EBIT-Wachstum 5J in %</t>
        </is>
      </c>
      <c r="B92" s="5" t="inlineStr">
        <is>
          <t>EBIT Growth 5Y in %</t>
        </is>
      </c>
      <c r="C92" t="n">
        <v>9.039999999999999</v>
      </c>
      <c r="D92" t="n">
        <v>9.880000000000001</v>
      </c>
      <c r="E92" t="n">
        <v>8.93</v>
      </c>
      <c r="F92" t="n">
        <v>10.41</v>
      </c>
      <c r="G92" t="n">
        <v>8.94</v>
      </c>
      <c r="H92" t="n">
        <v>10.26</v>
      </c>
      <c r="I92" t="n">
        <v>9.41</v>
      </c>
      <c r="J92" t="n">
        <v>6.44</v>
      </c>
      <c r="K92" t="n">
        <v>5.44</v>
      </c>
      <c r="L92" t="n">
        <v>10.18</v>
      </c>
      <c r="M92" t="n">
        <v>11.76</v>
      </c>
      <c r="N92" t="n">
        <v>15.32</v>
      </c>
      <c r="O92" t="n">
        <v>19.52</v>
      </c>
      <c r="P92" t="n">
        <v>20.47</v>
      </c>
      <c r="Q92" t="n">
        <v>17.81</v>
      </c>
      <c r="R92" t="inlineStr">
        <is>
          <t>-</t>
        </is>
      </c>
      <c r="S92" t="inlineStr">
        <is>
          <t>-</t>
        </is>
      </c>
      <c r="T92" t="inlineStr">
        <is>
          <t>-</t>
        </is>
      </c>
      <c r="U92" t="inlineStr">
        <is>
          <t>-</t>
        </is>
      </c>
    </row>
    <row r="93">
      <c r="A93" s="5" t="inlineStr">
        <is>
          <t>EBIT-Wachstum 10J in %</t>
        </is>
      </c>
      <c r="B93" s="5" t="inlineStr">
        <is>
          <t>EBIT Growth 10Y in %</t>
        </is>
      </c>
      <c r="C93" t="n">
        <v>9.65</v>
      </c>
      <c r="D93" t="n">
        <v>9.640000000000001</v>
      </c>
      <c r="E93" t="n">
        <v>7.69</v>
      </c>
      <c r="F93" t="n">
        <v>7.92</v>
      </c>
      <c r="G93" t="n">
        <v>9.56</v>
      </c>
      <c r="H93" t="n">
        <v>11.01</v>
      </c>
      <c r="I93" t="n">
        <v>12.37</v>
      </c>
      <c r="J93" t="n">
        <v>12.98</v>
      </c>
      <c r="K93" t="n">
        <v>12.95</v>
      </c>
      <c r="L93" t="n">
        <v>14</v>
      </c>
      <c r="M93" t="inlineStr">
        <is>
          <t>-</t>
        </is>
      </c>
      <c r="N93" t="inlineStr">
        <is>
          <t>-</t>
        </is>
      </c>
      <c r="O93" t="inlineStr">
        <is>
          <t>-</t>
        </is>
      </c>
      <c r="P93" t="inlineStr">
        <is>
          <t>-</t>
        </is>
      </c>
      <c r="Q93" t="inlineStr">
        <is>
          <t>-</t>
        </is>
      </c>
      <c r="R93" t="inlineStr">
        <is>
          <t>-</t>
        </is>
      </c>
      <c r="S93" t="inlineStr">
        <is>
          <t>-</t>
        </is>
      </c>
      <c r="T93" t="inlineStr">
        <is>
          <t>-</t>
        </is>
      </c>
      <c r="U93" t="inlineStr">
        <is>
          <t>-</t>
        </is>
      </c>
    </row>
    <row r="94">
      <c r="A94" s="5" t="inlineStr">
        <is>
          <t>Op.Cashflow Wachstum 1J in %</t>
        </is>
      </c>
      <c r="B94" s="5" t="inlineStr">
        <is>
          <t>Op.Cashflow Wachstum 1Y in %</t>
        </is>
      </c>
      <c r="C94" t="n">
        <v>5.04</v>
      </c>
      <c r="D94" t="n">
        <v>-6.64</v>
      </c>
      <c r="E94" t="n">
        <v>14.47</v>
      </c>
      <c r="F94" t="n">
        <v>9.52</v>
      </c>
      <c r="G94" t="n">
        <v>27.2</v>
      </c>
      <c r="H94" t="n">
        <v>-1.57</v>
      </c>
      <c r="I94" t="n">
        <v>19.87</v>
      </c>
      <c r="J94" t="n">
        <v>-21.24</v>
      </c>
      <c r="K94" t="n">
        <v>30.55</v>
      </c>
      <c r="L94" t="n">
        <v>32.92</v>
      </c>
      <c r="M94" t="n">
        <v>20.41</v>
      </c>
      <c r="N94" t="n">
        <v>-48.1</v>
      </c>
      <c r="O94" t="n">
        <v>-20.31</v>
      </c>
      <c r="P94" t="n">
        <v>-16.01</v>
      </c>
      <c r="Q94" t="n">
        <v>95.97</v>
      </c>
      <c r="R94" t="n">
        <v>15.67</v>
      </c>
      <c r="S94" t="n">
        <v>60.77</v>
      </c>
      <c r="T94" t="n">
        <v>-47.13</v>
      </c>
      <c r="U94" t="n">
        <v>-60.24</v>
      </c>
    </row>
    <row r="95">
      <c r="A95" s="5" t="inlineStr">
        <is>
          <t>Op.Cashflow Wachstum 3J in %</t>
        </is>
      </c>
      <c r="B95" s="5" t="inlineStr">
        <is>
          <t>Op.Cashflow Wachstum 3Y in %</t>
        </is>
      </c>
      <c r="C95" t="n">
        <v>4.29</v>
      </c>
      <c r="D95" t="n">
        <v>5.78</v>
      </c>
      <c r="E95" t="n">
        <v>17.06</v>
      </c>
      <c r="F95" t="n">
        <v>11.72</v>
      </c>
      <c r="G95" t="n">
        <v>15.17</v>
      </c>
      <c r="H95" t="n">
        <v>-0.98</v>
      </c>
      <c r="I95" t="n">
        <v>9.73</v>
      </c>
      <c r="J95" t="n">
        <v>14.08</v>
      </c>
      <c r="K95" t="n">
        <v>27.96</v>
      </c>
      <c r="L95" t="n">
        <v>1.74</v>
      </c>
      <c r="M95" t="n">
        <v>-16</v>
      </c>
      <c r="N95" t="n">
        <v>-28.14</v>
      </c>
      <c r="O95" t="n">
        <v>19.88</v>
      </c>
      <c r="P95" t="n">
        <v>31.88</v>
      </c>
      <c r="Q95" t="n">
        <v>57.47</v>
      </c>
      <c r="R95" t="n">
        <v>9.77</v>
      </c>
      <c r="S95" t="n">
        <v>-15.53</v>
      </c>
      <c r="T95" t="inlineStr">
        <is>
          <t>-</t>
        </is>
      </c>
      <c r="U95" t="inlineStr">
        <is>
          <t>-</t>
        </is>
      </c>
    </row>
    <row r="96">
      <c r="A96" s="5" t="inlineStr">
        <is>
          <t>Op.Cashflow Wachstum 5J in %</t>
        </is>
      </c>
      <c r="B96" s="5" t="inlineStr">
        <is>
          <t>Op.Cashflow Wachstum 5Y in %</t>
        </is>
      </c>
      <c r="C96" t="n">
        <v>9.92</v>
      </c>
      <c r="D96" t="n">
        <v>8.6</v>
      </c>
      <c r="E96" t="n">
        <v>13.9</v>
      </c>
      <c r="F96" t="n">
        <v>6.76</v>
      </c>
      <c r="G96" t="n">
        <v>10.96</v>
      </c>
      <c r="H96" t="n">
        <v>12.11</v>
      </c>
      <c r="I96" t="n">
        <v>16.5</v>
      </c>
      <c r="J96" t="n">
        <v>2.91</v>
      </c>
      <c r="K96" t="n">
        <v>3.09</v>
      </c>
      <c r="L96" t="n">
        <v>-6.22</v>
      </c>
      <c r="M96" t="n">
        <v>6.39</v>
      </c>
      <c r="N96" t="n">
        <v>5.44</v>
      </c>
      <c r="O96" t="n">
        <v>27.22</v>
      </c>
      <c r="P96" t="n">
        <v>21.85</v>
      </c>
      <c r="Q96" t="n">
        <v>13.01</v>
      </c>
      <c r="R96" t="inlineStr">
        <is>
          <t>-</t>
        </is>
      </c>
      <c r="S96" t="inlineStr">
        <is>
          <t>-</t>
        </is>
      </c>
      <c r="T96" t="inlineStr">
        <is>
          <t>-</t>
        </is>
      </c>
      <c r="U96" t="inlineStr">
        <is>
          <t>-</t>
        </is>
      </c>
    </row>
    <row r="97">
      <c r="A97" s="5" t="inlineStr">
        <is>
          <t>Op.Cashflow Wachstum 10J in %</t>
        </is>
      </c>
      <c r="B97" s="5" t="inlineStr">
        <is>
          <t>Op.Cashflow Wachstum 10Y in %</t>
        </is>
      </c>
      <c r="C97" t="n">
        <v>11.01</v>
      </c>
      <c r="D97" t="n">
        <v>12.55</v>
      </c>
      <c r="E97" t="n">
        <v>8.4</v>
      </c>
      <c r="F97" t="n">
        <v>4.92</v>
      </c>
      <c r="G97" t="n">
        <v>2.37</v>
      </c>
      <c r="H97" t="n">
        <v>9.25</v>
      </c>
      <c r="I97" t="n">
        <v>10.97</v>
      </c>
      <c r="J97" t="n">
        <v>15.06</v>
      </c>
      <c r="K97" t="n">
        <v>12.47</v>
      </c>
      <c r="L97" t="n">
        <v>3.39</v>
      </c>
      <c r="M97" t="inlineStr">
        <is>
          <t>-</t>
        </is>
      </c>
      <c r="N97" t="inlineStr">
        <is>
          <t>-</t>
        </is>
      </c>
      <c r="O97" t="inlineStr">
        <is>
          <t>-</t>
        </is>
      </c>
      <c r="P97" t="inlineStr">
        <is>
          <t>-</t>
        </is>
      </c>
      <c r="Q97" t="inlineStr">
        <is>
          <t>-</t>
        </is>
      </c>
      <c r="R97" t="inlineStr">
        <is>
          <t>-</t>
        </is>
      </c>
      <c r="S97" t="inlineStr">
        <is>
          <t>-</t>
        </is>
      </c>
      <c r="T97" t="inlineStr">
        <is>
          <t>-</t>
        </is>
      </c>
      <c r="U97" t="inlineStr">
        <is>
          <t>-</t>
        </is>
      </c>
    </row>
    <row r="98">
      <c r="A98" s="5" t="inlineStr">
        <is>
          <t>Working Capital in Mio</t>
        </is>
      </c>
      <c r="B98" s="5" t="inlineStr">
        <is>
          <t>Working Capital in M</t>
        </is>
      </c>
      <c r="C98" t="n">
        <v>348.3</v>
      </c>
      <c r="D98" t="n">
        <v>319.6</v>
      </c>
      <c r="E98" t="n">
        <v>315.5</v>
      </c>
      <c r="F98" t="n">
        <v>319.5</v>
      </c>
      <c r="G98" t="n">
        <v>301.1</v>
      </c>
      <c r="H98" t="n">
        <v>265.9</v>
      </c>
      <c r="I98" t="n">
        <v>236.8</v>
      </c>
      <c r="J98" t="n">
        <v>201.6</v>
      </c>
      <c r="K98" t="n">
        <v>168.6</v>
      </c>
      <c r="L98" t="n">
        <v>193.6</v>
      </c>
      <c r="M98" t="n">
        <v>151.5</v>
      </c>
      <c r="N98" t="n">
        <v>92.7</v>
      </c>
      <c r="O98" t="n">
        <v>103.6</v>
      </c>
      <c r="P98" t="n">
        <v>76.90000000000001</v>
      </c>
      <c r="Q98" t="n">
        <v>63.4</v>
      </c>
      <c r="R98" t="n">
        <v>116.1</v>
      </c>
      <c r="S98" t="n">
        <v>98.59999999999999</v>
      </c>
      <c r="T98" t="n">
        <v>85.5</v>
      </c>
      <c r="U98" t="n">
        <v>71.8</v>
      </c>
      <c r="V98" t="n">
        <v>61.8</v>
      </c>
    </row>
  </sheetData>
  <pageMargins bottom="1" footer="0.5" header="0.5" left="0.75" right="0.75" top="1"/>
</worksheet>
</file>

<file path=xl/worksheets/sheet45.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10"/>
    <col customWidth="1" max="14" min="14" width="19"/>
    <col customWidth="1" max="15" min="15" width="10"/>
    <col customWidth="1" max="16" min="16" width="10"/>
    <col customWidth="1" max="17" min="17" width="10"/>
    <col customWidth="1" max="18" min="18" width="10"/>
    <col customWidth="1" max="19" min="19" width="10"/>
    <col customWidth="1" max="20" min="20" width="20"/>
    <col customWidth="1" max="21" min="21" width="20"/>
    <col customWidth="1" max="22" min="22" width="20"/>
    <col customWidth="1" max="23" min="23" width="8"/>
  </cols>
  <sheetData>
    <row r="1">
      <c r="A1" s="1" t="inlineStr">
        <is>
          <t xml:space="preserve">RHEINMETALL </t>
        </is>
      </c>
      <c r="B1" s="2" t="inlineStr">
        <is>
          <t>WKN: 703000  ISIN: DE0007030009  Symbol:RHM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1889</t>
        </is>
      </c>
      <c r="C4" s="5" t="inlineStr">
        <is>
          <t>Telefon / Phone</t>
        </is>
      </c>
      <c r="D4" s="5" t="inlineStr"/>
      <c r="E4" t="inlineStr">
        <is>
          <t>+49-211-473-01</t>
        </is>
      </c>
      <c r="G4" t="inlineStr">
        <is>
          <t>02.03.2020</t>
        </is>
      </c>
      <c r="H4" t="inlineStr">
        <is>
          <t>Preliminary Results</t>
        </is>
      </c>
      <c r="J4" t="inlineStr">
        <is>
          <t>eigene Aktien</t>
        </is>
      </c>
      <c r="L4" t="inlineStr">
        <is>
          <t>2,86%</t>
        </is>
      </c>
    </row>
    <row r="5">
      <c r="A5" s="5" t="inlineStr">
        <is>
          <t>Ticker</t>
        </is>
      </c>
      <c r="B5" t="inlineStr">
        <is>
          <t>RHM</t>
        </is>
      </c>
      <c r="C5" s="5" t="inlineStr">
        <is>
          <t>Fax</t>
        </is>
      </c>
      <c r="D5" s="5" t="inlineStr"/>
      <c r="E5" t="inlineStr">
        <is>
          <t>+49-211-473-4727</t>
        </is>
      </c>
      <c r="G5" t="inlineStr">
        <is>
          <t>18.03.2020</t>
        </is>
      </c>
      <c r="H5" t="inlineStr">
        <is>
          <t>Analyst Conference</t>
        </is>
      </c>
      <c r="J5" t="inlineStr">
        <is>
          <t>Prudential plc</t>
        </is>
      </c>
      <c r="L5" t="inlineStr">
        <is>
          <t>3,09%</t>
        </is>
      </c>
    </row>
    <row r="6">
      <c r="A6" s="5" t="inlineStr">
        <is>
          <t>Gelistet Seit / Listed Since</t>
        </is>
      </c>
      <c r="B6" t="inlineStr">
        <is>
          <t>01.01.1889</t>
        </is>
      </c>
      <c r="C6" s="5" t="inlineStr">
        <is>
          <t>Internet</t>
        </is>
      </c>
      <c r="D6" s="5" t="inlineStr"/>
      <c r="E6" t="inlineStr">
        <is>
          <t>http://www.rheinmetall.com</t>
        </is>
      </c>
      <c r="G6" t="inlineStr">
        <is>
          <t>08.05.2020</t>
        </is>
      </c>
      <c r="H6" t="inlineStr">
        <is>
          <t>Result Q1</t>
        </is>
      </c>
      <c r="J6" t="inlineStr">
        <is>
          <t>BlackRock Inc.</t>
        </is>
      </c>
      <c r="L6" t="inlineStr">
        <is>
          <t>3,14%</t>
        </is>
      </c>
    </row>
    <row r="7">
      <c r="A7" s="5" t="inlineStr">
        <is>
          <t>Nominalwert / Nominal Value</t>
        </is>
      </c>
      <c r="B7" t="inlineStr">
        <is>
          <t>2,56</t>
        </is>
      </c>
      <c r="C7" s="5" t="inlineStr">
        <is>
          <t>E-Mail</t>
        </is>
      </c>
      <c r="D7" s="5" t="inlineStr"/>
      <c r="E7" t="inlineStr">
        <is>
          <t>info@rheinmetall.com</t>
        </is>
      </c>
      <c r="G7" t="inlineStr">
        <is>
          <t>19.05.2020</t>
        </is>
      </c>
      <c r="H7" t="inlineStr">
        <is>
          <t>Annual General Meeting</t>
        </is>
      </c>
      <c r="J7" t="inlineStr">
        <is>
          <t>Horseman Capital Management Limited</t>
        </is>
      </c>
      <c r="L7" t="inlineStr">
        <is>
          <t>2,98%</t>
        </is>
      </c>
    </row>
    <row r="8">
      <c r="A8" s="5" t="inlineStr">
        <is>
          <t>Land / Country</t>
        </is>
      </c>
      <c r="B8" t="inlineStr">
        <is>
          <t>Deutschland</t>
        </is>
      </c>
      <c r="C8" s="5" t="inlineStr">
        <is>
          <t>Kontaktperson / Contact Person</t>
        </is>
      </c>
      <c r="D8" s="5" t="inlineStr"/>
      <c r="E8" t="inlineStr">
        <is>
          <t>Peter Rücker</t>
        </is>
      </c>
      <c r="G8" t="inlineStr">
        <is>
          <t>02.08.2020</t>
        </is>
      </c>
      <c r="H8" t="inlineStr">
        <is>
          <t>Score Half Year</t>
        </is>
      </c>
      <c r="J8" t="inlineStr">
        <is>
          <t>Norges Bank</t>
        </is>
      </c>
      <c r="L8" t="inlineStr">
        <is>
          <t>2,97%</t>
        </is>
      </c>
    </row>
    <row r="9">
      <c r="A9" s="5" t="inlineStr">
        <is>
          <t>Währung / Currency</t>
        </is>
      </c>
      <c r="B9" t="inlineStr">
        <is>
          <t>EUR</t>
        </is>
      </c>
      <c r="C9" s="5" t="inlineStr">
        <is>
          <t>04.11.2020</t>
        </is>
      </c>
      <c r="D9" s="5" t="inlineStr">
        <is>
          <t>Q3 Earnings</t>
        </is>
      </c>
      <c r="J9" t="inlineStr">
        <is>
          <t>Deka Investment GmbH</t>
        </is>
      </c>
      <c r="L9" t="inlineStr">
        <is>
          <t>2,88%</t>
        </is>
      </c>
    </row>
    <row r="10">
      <c r="A10" s="5" t="inlineStr">
        <is>
          <t>Branche / Industry</t>
        </is>
      </c>
      <c r="B10" t="inlineStr">
        <is>
          <t>Mechanical Engineering</t>
        </is>
      </c>
      <c r="C10" s="5" t="inlineStr"/>
      <c r="D10" s="5" t="inlineStr"/>
      <c r="J10" t="inlineStr">
        <is>
          <t>Deutsche Asset Management S.A</t>
        </is>
      </c>
      <c r="L10" t="inlineStr">
        <is>
          <t>3,03%</t>
        </is>
      </c>
    </row>
    <row r="11">
      <c r="A11" s="5" t="inlineStr">
        <is>
          <t>Sektor / Sector</t>
        </is>
      </c>
      <c r="B11" t="inlineStr">
        <is>
          <t>Industry</t>
        </is>
      </c>
      <c r="J11" t="inlineStr">
        <is>
          <t>Janus Henderson Group plc</t>
        </is>
      </c>
      <c r="L11" t="inlineStr">
        <is>
          <t>3,01%</t>
        </is>
      </c>
    </row>
    <row r="12">
      <c r="A12" s="5" t="inlineStr">
        <is>
          <t>Typ / Genre</t>
        </is>
      </c>
      <c r="B12" t="inlineStr">
        <is>
          <t>Inhaber-Stammaktie</t>
        </is>
      </c>
      <c r="J12" t="inlineStr">
        <is>
          <t>The Capital Group Companies, Inc.</t>
        </is>
      </c>
      <c r="L12" t="inlineStr">
        <is>
          <t>9,81%</t>
        </is>
      </c>
    </row>
    <row r="13">
      <c r="A13" s="5" t="inlineStr">
        <is>
          <t>Adresse / Address</t>
        </is>
      </c>
      <c r="B13" t="inlineStr">
        <is>
          <t>Rheinmetall AGRheinmetall Platz 1  D-40476 Düsseldorf</t>
        </is>
      </c>
    </row>
    <row r="14">
      <c r="A14" s="5" t="inlineStr">
        <is>
          <t>Management</t>
        </is>
      </c>
      <c r="B14" t="inlineStr">
        <is>
          <t>Armin Papperger, Helmut P. Merch, Peter Sebastian Krause</t>
        </is>
      </c>
    </row>
    <row r="15">
      <c r="A15" s="5" t="inlineStr">
        <is>
          <t>Aufsichtsrat / Board</t>
        </is>
      </c>
      <c r="B15" t="inlineStr">
        <is>
          <t>Ulrich Grillo, Dr. Rudolf Luz, Dr. Klaus Draeger, Professor Dr. Andreas Georgi, Professor Dr. Susanne Hannemann, Dr. Franz Josef Jung, Detlef Moog, Klaus-Günter Vennemann, Prof. Dr. Marion A. Weissenberger-Eibl, Roswitha Armbruster, Daniel Hay, Dr. Michael Mielke, Reinhard Müller, Dagmar Muth, Markus Schaubel, Sven Schmidt</t>
        </is>
      </c>
    </row>
    <row r="16">
      <c r="A16" s="5" t="inlineStr">
        <is>
          <t>Beschreibung</t>
        </is>
      </c>
      <c r="B16" t="inlineStr">
        <is>
          <t>Die Rheinmetall AG ist ein deutscher Technologiekonzern, der in den Bereichen Automotive und Defence tätig ist. Das weltweit agierende Traditionsunternehmen vereint unter seinem Dach die Aktivitäten verschiedener Tochter- und Beteiligungsgesellschaften und fungiert als zentrale und strategische Management-Holding. Im Vordergrund stehen insbesondere die Aktivitäten der dezentral operierenden Führungsgesellschaft KSPG AG und der Rheinmetall Defence-Sparte. Im Bereich Automotive hat sich die Führungsgesellschaft KSPG mit ihren Geschäftsbereichen Kolben, Luftversorgung, Pumpen, Aluminium-Technologie, Gleitlager und Motor Service auf Module und Systeme rund um den Motor spezialisiert. Die Defence Sparte des Rheinmetall Konzerns zählt mit ihren Geschäftsbereichen Fahrzeugsysteme, Waffe und Munition, Antriebe, Flugabwehr, Verteidigungselektronik sowie Simulation und Ausbildung zu den namhaften und großen Adressen der internationalen Verteidigungs- und Sicherheitsindustrie. Zu den Tochter- und Beteiligungsunternehmen gehören außerdem unter anderem: American Rheinmetall Munition, Inc., Eurometaal N.V., Nitrochemie AG, Oerlikon Contraves, Werkzeugbau Walldürn GmbH, Société Mosellane de Services, BF Germany GmbH und Intec France S.A.S. Copyright 2014 FINANCE BASE AG</t>
        </is>
      </c>
    </row>
    <row r="17">
      <c r="A17" s="5" t="inlineStr">
        <is>
          <t>Profile</t>
        </is>
      </c>
      <c r="B17" t="inlineStr">
        <is>
          <t>Rheinmetall AG is a German technology group that operates in the areas of Automotive and Defense. The global long-established company brings together under one roof the activities of various subsidiaries and associates, and acts as a central and strategic management holding company. In the foreground, in particular the activities of the decentralized operating management company KSPG AG and Rheinmetall Defense sector are. The Automotive sector, parented KSPG with its divisions Pistons, Air Supply, pumps, aluminum technology, engine bearings and engine service in modules and systems has some specialized around the engine. The Defense division, Rheinmetall is one of its divisions Land Systems, Weapon and Munitions, Propellants, Air Defense, defense electronics, and simulation and training to the well-known and big names in the international defense and security industry. Among the subsidiaries and associated companies also include: American Rheinmetall Munitions, Inc., Eurometaal N.V., nitro Chemie AG, Oerlikon Contraves, tool Walldürn GmbH, Société de Mosellane Services, BF Germany GmbH and Intec France S.A.S.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6255</v>
      </c>
      <c r="D20" t="n">
        <v>6148</v>
      </c>
      <c r="E20" t="n">
        <v>5896</v>
      </c>
      <c r="F20" t="n">
        <v>5602</v>
      </c>
      <c r="G20" t="n">
        <v>5183</v>
      </c>
      <c r="H20" t="n">
        <v>4688</v>
      </c>
      <c r="I20" t="n">
        <v>4613</v>
      </c>
      <c r="J20" t="n">
        <v>4704</v>
      </c>
      <c r="K20" t="n">
        <v>4454</v>
      </c>
      <c r="L20" t="n">
        <v>3989</v>
      </c>
      <c r="M20" t="n">
        <v>3420</v>
      </c>
      <c r="N20" t="n">
        <v>3869</v>
      </c>
      <c r="O20" t="n">
        <v>4005</v>
      </c>
      <c r="P20" t="n">
        <v>3629</v>
      </c>
      <c r="Q20" t="n">
        <v>3454</v>
      </c>
      <c r="R20" t="n">
        <v>3413</v>
      </c>
      <c r="S20" t="n">
        <v>4248</v>
      </c>
      <c r="T20" t="n">
        <v>4571</v>
      </c>
      <c r="U20" t="n">
        <v>4603</v>
      </c>
      <c r="V20" t="n">
        <v>4490</v>
      </c>
      <c r="W20" t="n">
        <v>4514</v>
      </c>
    </row>
    <row r="21">
      <c r="A21" s="5" t="inlineStr">
        <is>
          <t>Operatives Ergebnis (EBIT)</t>
        </is>
      </c>
      <c r="B21" s="5" t="inlineStr">
        <is>
          <t>EBIT Earning Before Interest &amp; Tax</t>
        </is>
      </c>
      <c r="C21" t="n">
        <v>495</v>
      </c>
      <c r="D21" t="n">
        <v>494</v>
      </c>
      <c r="E21" t="n">
        <v>378</v>
      </c>
      <c r="F21" t="n">
        <v>343</v>
      </c>
      <c r="G21" t="n">
        <v>275</v>
      </c>
      <c r="H21" t="n">
        <v>77</v>
      </c>
      <c r="I21" t="n">
        <v>81</v>
      </c>
      <c r="J21" t="n">
        <v>283</v>
      </c>
      <c r="K21" t="n">
        <v>336</v>
      </c>
      <c r="L21" t="n">
        <v>278</v>
      </c>
      <c r="M21" t="n">
        <v>13</v>
      </c>
      <c r="N21" t="n">
        <v>244</v>
      </c>
      <c r="O21" t="n">
        <v>263</v>
      </c>
      <c r="P21" t="n">
        <v>213</v>
      </c>
      <c r="Q21" t="n">
        <v>227</v>
      </c>
      <c r="R21" t="n">
        <v>202</v>
      </c>
      <c r="S21" t="n">
        <v>206</v>
      </c>
      <c r="T21" t="n">
        <v>394</v>
      </c>
      <c r="U21" t="n">
        <v>194</v>
      </c>
      <c r="V21" t="n">
        <v>149.1</v>
      </c>
      <c r="W21" t="n">
        <v>70.09999999999999</v>
      </c>
    </row>
    <row r="22">
      <c r="A22" s="5" t="inlineStr">
        <is>
          <t>Finanzergebnis</t>
        </is>
      </c>
      <c r="B22" s="5" t="inlineStr">
        <is>
          <t>Financial Result</t>
        </is>
      </c>
      <c r="C22" t="n">
        <v>-18</v>
      </c>
      <c r="D22" t="n">
        <v>-9</v>
      </c>
      <c r="E22" t="n">
        <v>-32</v>
      </c>
      <c r="F22" t="n">
        <v>-44</v>
      </c>
      <c r="G22" t="n">
        <v>-54</v>
      </c>
      <c r="H22" t="n">
        <v>-55</v>
      </c>
      <c r="I22" t="n">
        <v>-46</v>
      </c>
      <c r="J22" t="n">
        <v>-44</v>
      </c>
      <c r="K22" t="n">
        <v>-41</v>
      </c>
      <c r="L22" t="n">
        <v>-49</v>
      </c>
      <c r="M22" t="n">
        <v>-59</v>
      </c>
      <c r="N22" t="n">
        <v>-60</v>
      </c>
      <c r="O22" t="n">
        <v>-50</v>
      </c>
      <c r="P22" t="n">
        <v>-49</v>
      </c>
      <c r="Q22" t="n">
        <v>-57</v>
      </c>
      <c r="R22" t="n">
        <v>-56</v>
      </c>
      <c r="S22" t="n">
        <v>-86</v>
      </c>
      <c r="T22" t="n">
        <v>-104</v>
      </c>
      <c r="U22" t="n">
        <v>-110</v>
      </c>
      <c r="V22" t="n">
        <v>-58.1</v>
      </c>
      <c r="W22" t="n">
        <v>-40.5</v>
      </c>
    </row>
    <row r="23">
      <c r="A23" s="5" t="inlineStr">
        <is>
          <t>Ergebnis vor Steuer (EBT)</t>
        </is>
      </c>
      <c r="B23" s="5" t="inlineStr">
        <is>
          <t>EBT Earning Before Tax</t>
        </is>
      </c>
      <c r="C23" t="n">
        <v>477</v>
      </c>
      <c r="D23" t="n">
        <v>485</v>
      </c>
      <c r="E23" t="n">
        <v>346</v>
      </c>
      <c r="F23" t="n">
        <v>299</v>
      </c>
      <c r="G23" t="n">
        <v>221</v>
      </c>
      <c r="H23" t="n">
        <v>22</v>
      </c>
      <c r="I23" t="n">
        <v>35</v>
      </c>
      <c r="J23" t="n">
        <v>239</v>
      </c>
      <c r="K23" t="n">
        <v>295</v>
      </c>
      <c r="L23" t="n">
        <v>229</v>
      </c>
      <c r="M23" t="n">
        <v>-46</v>
      </c>
      <c r="N23" t="n">
        <v>184</v>
      </c>
      <c r="O23" t="n">
        <v>213</v>
      </c>
      <c r="P23" t="n">
        <v>164</v>
      </c>
      <c r="Q23" t="n">
        <v>170</v>
      </c>
      <c r="R23" t="n">
        <v>146</v>
      </c>
      <c r="S23" t="n">
        <v>120</v>
      </c>
      <c r="T23" t="n">
        <v>290</v>
      </c>
      <c r="U23" t="n">
        <v>84</v>
      </c>
      <c r="V23" t="n">
        <v>91</v>
      </c>
      <c r="W23" t="n">
        <v>29.6</v>
      </c>
    </row>
    <row r="24">
      <c r="A24" s="5" t="inlineStr">
        <is>
          <t>Steuern auf Einkommen und Ertrag</t>
        </is>
      </c>
      <c r="B24" s="5" t="inlineStr">
        <is>
          <t>Taxes on income and earnings</t>
        </is>
      </c>
      <c r="C24" t="n">
        <v>123</v>
      </c>
      <c r="D24" t="n">
        <v>131</v>
      </c>
      <c r="E24" t="n">
        <v>94</v>
      </c>
      <c r="F24" t="n">
        <v>84</v>
      </c>
      <c r="G24" t="n">
        <v>61</v>
      </c>
      <c r="H24" t="n">
        <v>6</v>
      </c>
      <c r="I24" t="n">
        <v>13</v>
      </c>
      <c r="J24" t="n">
        <v>49</v>
      </c>
      <c r="K24" t="n">
        <v>70</v>
      </c>
      <c r="L24" t="n">
        <v>55</v>
      </c>
      <c r="M24" t="n">
        <v>6</v>
      </c>
      <c r="N24" t="n">
        <v>49</v>
      </c>
      <c r="O24" t="n">
        <v>63</v>
      </c>
      <c r="P24" t="n">
        <v>41</v>
      </c>
      <c r="Q24" t="n">
        <v>52</v>
      </c>
      <c r="R24" t="n">
        <v>45</v>
      </c>
      <c r="S24" t="n">
        <v>52</v>
      </c>
      <c r="T24" t="n">
        <v>16</v>
      </c>
      <c r="U24" t="n">
        <v>46</v>
      </c>
      <c r="V24" t="n">
        <v>9</v>
      </c>
      <c r="W24" t="n">
        <v>35.6</v>
      </c>
    </row>
    <row r="25">
      <c r="A25" s="5" t="inlineStr">
        <is>
          <t>Ergebnis nach Steuer</t>
        </is>
      </c>
      <c r="B25" s="5" t="inlineStr">
        <is>
          <t>Earnings after tax</t>
        </is>
      </c>
      <c r="C25" t="n">
        <v>354</v>
      </c>
      <c r="D25" t="n">
        <v>354</v>
      </c>
      <c r="E25" t="n">
        <v>252</v>
      </c>
      <c r="F25" t="n">
        <v>215</v>
      </c>
      <c r="G25" t="n">
        <v>160</v>
      </c>
      <c r="H25" t="n">
        <v>16</v>
      </c>
      <c r="I25" t="n">
        <v>22</v>
      </c>
      <c r="J25" t="n">
        <v>190</v>
      </c>
      <c r="K25" t="n">
        <v>225</v>
      </c>
      <c r="L25" t="n">
        <v>174</v>
      </c>
      <c r="M25" t="n">
        <v>-52</v>
      </c>
      <c r="N25" t="n">
        <v>135</v>
      </c>
      <c r="O25" t="n">
        <v>150</v>
      </c>
      <c r="P25" t="n">
        <v>123</v>
      </c>
      <c r="Q25" t="n">
        <v>118</v>
      </c>
      <c r="R25" t="n">
        <v>101</v>
      </c>
      <c r="S25" t="n">
        <v>68</v>
      </c>
      <c r="T25" t="n">
        <v>274</v>
      </c>
      <c r="U25" t="n">
        <v>38</v>
      </c>
      <c r="V25" t="n">
        <v>82</v>
      </c>
      <c r="W25" t="n">
        <v>-6.1</v>
      </c>
    </row>
    <row r="26">
      <c r="A26" s="5" t="inlineStr">
        <is>
          <t>Minderheitenanteil</t>
        </is>
      </c>
      <c r="B26" s="5" t="inlineStr">
        <is>
          <t>Minority Share</t>
        </is>
      </c>
      <c r="C26" t="n">
        <v>-19</v>
      </c>
      <c r="D26" t="n">
        <v>-49</v>
      </c>
      <c r="E26" t="n">
        <v>-28</v>
      </c>
      <c r="F26" t="n">
        <v>-15</v>
      </c>
      <c r="G26" t="n">
        <v>-9</v>
      </c>
      <c r="H26" t="n">
        <v>-3</v>
      </c>
      <c r="I26" t="n">
        <v>7</v>
      </c>
      <c r="J26" t="inlineStr">
        <is>
          <t>-</t>
        </is>
      </c>
      <c r="K26" t="n">
        <v>-12</v>
      </c>
      <c r="L26" t="n">
        <v>-12</v>
      </c>
      <c r="M26" t="n">
        <v>-6</v>
      </c>
      <c r="N26" t="n">
        <v>-1</v>
      </c>
      <c r="O26" t="n">
        <v>-5</v>
      </c>
      <c r="P26" t="n">
        <v>-3</v>
      </c>
      <c r="Q26" t="n">
        <v>-5</v>
      </c>
      <c r="R26" t="n">
        <v>-5</v>
      </c>
      <c r="S26" t="n">
        <v>-5</v>
      </c>
      <c r="T26" t="n">
        <v>-28</v>
      </c>
      <c r="U26" t="n">
        <v>-17</v>
      </c>
      <c r="V26" t="inlineStr">
        <is>
          <t>-</t>
        </is>
      </c>
      <c r="W26" t="inlineStr">
        <is>
          <t>-</t>
        </is>
      </c>
    </row>
    <row r="27">
      <c r="A27" s="5" t="inlineStr">
        <is>
          <t>Jahresüberschuss/-fehlbetrag</t>
        </is>
      </c>
      <c r="B27" s="5" t="inlineStr">
        <is>
          <t>Net Profit</t>
        </is>
      </c>
      <c r="C27" t="n">
        <v>335</v>
      </c>
      <c r="D27" t="n">
        <v>305</v>
      </c>
      <c r="E27" t="n">
        <v>224</v>
      </c>
      <c r="F27" t="n">
        <v>200</v>
      </c>
      <c r="G27" t="n">
        <v>151</v>
      </c>
      <c r="H27" t="n">
        <v>18</v>
      </c>
      <c r="I27" t="n">
        <v>29</v>
      </c>
      <c r="J27" t="n">
        <v>190</v>
      </c>
      <c r="K27" t="n">
        <v>213</v>
      </c>
      <c r="L27" t="n">
        <v>162</v>
      </c>
      <c r="M27" t="n">
        <v>-58</v>
      </c>
      <c r="N27" t="n">
        <v>134</v>
      </c>
      <c r="O27" t="n">
        <v>145</v>
      </c>
      <c r="P27" t="n">
        <v>120</v>
      </c>
      <c r="Q27" t="n">
        <v>113</v>
      </c>
      <c r="R27" t="n">
        <v>96</v>
      </c>
      <c r="S27" t="n">
        <v>63</v>
      </c>
      <c r="T27" t="n">
        <v>246</v>
      </c>
      <c r="U27" t="n">
        <v>21</v>
      </c>
      <c r="V27" t="n">
        <v>82</v>
      </c>
      <c r="W27" t="n">
        <v>-6.1</v>
      </c>
    </row>
    <row r="28">
      <c r="A28" s="5" t="inlineStr">
        <is>
          <t>Summe Umlaufvermögen</t>
        </is>
      </c>
      <c r="B28" s="5" t="inlineStr">
        <is>
          <t>Current Assets</t>
        </is>
      </c>
      <c r="C28" t="n">
        <v>4220</v>
      </c>
      <c r="D28" t="n">
        <v>3808</v>
      </c>
      <c r="E28" t="n">
        <v>3474</v>
      </c>
      <c r="F28" t="n">
        <v>3362</v>
      </c>
      <c r="G28" t="n">
        <v>3082</v>
      </c>
      <c r="H28" t="n">
        <v>2767</v>
      </c>
      <c r="I28" t="n">
        <v>2515</v>
      </c>
      <c r="J28" t="n">
        <v>2520</v>
      </c>
      <c r="K28" t="n">
        <v>2561</v>
      </c>
      <c r="L28" t="n">
        <v>2423</v>
      </c>
      <c r="M28" t="n">
        <v>2018</v>
      </c>
      <c r="N28" t="n">
        <v>1798</v>
      </c>
      <c r="O28" t="n">
        <v>1760</v>
      </c>
      <c r="P28" t="n">
        <v>1686</v>
      </c>
      <c r="Q28" t="n">
        <v>1804</v>
      </c>
      <c r="R28" t="n">
        <v>1568</v>
      </c>
      <c r="S28" t="n">
        <v>1815</v>
      </c>
      <c r="T28" t="n">
        <v>2274</v>
      </c>
      <c r="U28" t="n">
        <v>2273</v>
      </c>
      <c r="V28" t="n">
        <v>1983</v>
      </c>
      <c r="W28" t="n">
        <v>2113</v>
      </c>
    </row>
    <row r="29">
      <c r="A29" s="5" t="inlineStr">
        <is>
          <t>Summe Anlagevermögen</t>
        </is>
      </c>
      <c r="B29" s="5" t="inlineStr">
        <is>
          <t>Fixed Assets</t>
        </is>
      </c>
      <c r="C29" t="n">
        <v>2971</v>
      </c>
      <c r="D29" t="n">
        <v>2734</v>
      </c>
      <c r="E29" t="n">
        <v>2527</v>
      </c>
      <c r="F29" t="n">
        <v>2526</v>
      </c>
      <c r="G29" t="n">
        <v>2404</v>
      </c>
      <c r="H29" t="n">
        <v>2265</v>
      </c>
      <c r="I29" t="n">
        <v>2213</v>
      </c>
      <c r="J29" t="n">
        <v>2262</v>
      </c>
      <c r="K29" t="n">
        <v>2186</v>
      </c>
      <c r="L29" t="n">
        <v>1966</v>
      </c>
      <c r="M29" t="n">
        <v>1751</v>
      </c>
      <c r="N29" t="n">
        <v>1747</v>
      </c>
      <c r="O29" t="n">
        <v>1641</v>
      </c>
      <c r="P29" t="n">
        <v>1591</v>
      </c>
      <c r="Q29" t="n">
        <v>1558</v>
      </c>
      <c r="R29" t="n">
        <v>1474</v>
      </c>
      <c r="S29" t="n">
        <v>1549</v>
      </c>
      <c r="T29" t="n">
        <v>1732</v>
      </c>
      <c r="U29" t="n">
        <v>1885</v>
      </c>
      <c r="V29" t="n">
        <v>1318</v>
      </c>
      <c r="W29" t="n">
        <v>1308</v>
      </c>
    </row>
    <row r="30">
      <c r="A30" s="5" t="inlineStr">
        <is>
          <t>Summe Aktiva</t>
        </is>
      </c>
      <c r="B30" s="5" t="inlineStr">
        <is>
          <t>Total Assets</t>
        </is>
      </c>
      <c r="C30" t="n">
        <v>7415</v>
      </c>
      <c r="D30" t="n">
        <v>6759</v>
      </c>
      <c r="E30" t="n">
        <v>6186</v>
      </c>
      <c r="F30" t="n">
        <v>6124</v>
      </c>
      <c r="G30" t="n">
        <v>5730</v>
      </c>
      <c r="H30" t="n">
        <v>5271</v>
      </c>
      <c r="I30" t="n">
        <v>4857</v>
      </c>
      <c r="J30" t="n">
        <v>4899</v>
      </c>
      <c r="K30" t="n">
        <v>4832</v>
      </c>
      <c r="L30" t="n">
        <v>4460</v>
      </c>
      <c r="M30" t="n">
        <v>3835</v>
      </c>
      <c r="N30" t="n">
        <v>3588</v>
      </c>
      <c r="O30" t="n">
        <v>3445</v>
      </c>
      <c r="P30" t="n">
        <v>3337</v>
      </c>
      <c r="Q30" t="n">
        <v>3423</v>
      </c>
      <c r="R30" t="n">
        <v>3100</v>
      </c>
      <c r="S30" t="n">
        <v>3442</v>
      </c>
      <c r="T30" t="n">
        <v>4087</v>
      </c>
      <c r="U30" t="n">
        <v>4218</v>
      </c>
      <c r="V30" t="n">
        <v>3355</v>
      </c>
      <c r="W30" t="n">
        <v>3474</v>
      </c>
    </row>
    <row r="31">
      <c r="A31" s="5" t="inlineStr">
        <is>
          <t>Summe kurzfristiges Fremdkapital</t>
        </is>
      </c>
      <c r="B31" s="5" t="inlineStr">
        <is>
          <t>Short-Term Debt</t>
        </is>
      </c>
      <c r="C31" t="n">
        <v>2779</v>
      </c>
      <c r="D31" t="n">
        <v>2606</v>
      </c>
      <c r="E31" t="n">
        <v>2326</v>
      </c>
      <c r="F31" t="n">
        <v>2714</v>
      </c>
      <c r="G31" t="n">
        <v>2045</v>
      </c>
      <c r="H31" t="n">
        <v>2015</v>
      </c>
      <c r="I31" t="n">
        <v>1940</v>
      </c>
      <c r="J31" t="n">
        <v>1779</v>
      </c>
      <c r="K31" t="n">
        <v>1729</v>
      </c>
      <c r="L31" t="n">
        <v>1558</v>
      </c>
      <c r="M31" t="n">
        <v>1739</v>
      </c>
      <c r="N31" t="n">
        <v>1424</v>
      </c>
      <c r="O31" t="n">
        <v>1341</v>
      </c>
      <c r="P31" t="n">
        <v>1368</v>
      </c>
      <c r="Q31" t="n">
        <v>1507</v>
      </c>
      <c r="R31" t="inlineStr">
        <is>
          <t>-</t>
        </is>
      </c>
      <c r="S31" t="inlineStr">
        <is>
          <t>-</t>
        </is>
      </c>
      <c r="T31" t="inlineStr">
        <is>
          <t>-</t>
        </is>
      </c>
      <c r="U31" t="inlineStr">
        <is>
          <t>-</t>
        </is>
      </c>
      <c r="V31" t="inlineStr">
        <is>
          <t>-</t>
        </is>
      </c>
      <c r="W31" t="inlineStr">
        <is>
          <t>-</t>
        </is>
      </c>
    </row>
    <row r="32">
      <c r="A32" s="5" t="inlineStr">
        <is>
          <t>Summe langfristiges Fremdkapital</t>
        </is>
      </c>
      <c r="B32" s="5" t="inlineStr">
        <is>
          <t>Long-Term Debt</t>
        </is>
      </c>
      <c r="C32" t="n">
        <v>2365</v>
      </c>
      <c r="D32" t="n">
        <v>1981</v>
      </c>
      <c r="E32" t="n">
        <v>1905</v>
      </c>
      <c r="F32" t="n">
        <v>1629</v>
      </c>
      <c r="G32" t="n">
        <v>2123</v>
      </c>
      <c r="H32" t="n">
        <v>2059</v>
      </c>
      <c r="I32" t="n">
        <v>1578</v>
      </c>
      <c r="J32" t="n">
        <v>1659</v>
      </c>
      <c r="K32" t="n">
        <v>1557</v>
      </c>
      <c r="L32" t="n">
        <v>1547</v>
      </c>
      <c r="M32" t="n">
        <v>962</v>
      </c>
      <c r="N32" t="n">
        <v>1046</v>
      </c>
      <c r="O32" t="n">
        <v>1047</v>
      </c>
      <c r="P32" t="n">
        <v>1032</v>
      </c>
      <c r="Q32" t="n">
        <v>1041</v>
      </c>
      <c r="R32" t="inlineStr">
        <is>
          <t>-</t>
        </is>
      </c>
      <c r="S32" t="inlineStr">
        <is>
          <t>-</t>
        </is>
      </c>
      <c r="T32" t="inlineStr">
        <is>
          <t>-</t>
        </is>
      </c>
      <c r="U32" t="inlineStr">
        <is>
          <t>-</t>
        </is>
      </c>
      <c r="V32" t="inlineStr">
        <is>
          <t>-</t>
        </is>
      </c>
      <c r="W32" t="inlineStr">
        <is>
          <t>-</t>
        </is>
      </c>
    </row>
    <row r="33">
      <c r="A33" s="5" t="inlineStr">
        <is>
          <t>Summe Fremdkapital</t>
        </is>
      </c>
      <c r="B33" s="5" t="inlineStr">
        <is>
          <t>Total Liabilities</t>
        </is>
      </c>
      <c r="C33" t="n">
        <v>5144</v>
      </c>
      <c r="D33" t="n">
        <v>4587</v>
      </c>
      <c r="E33" t="n">
        <v>4231</v>
      </c>
      <c r="F33" t="n">
        <v>4343</v>
      </c>
      <c r="G33" t="n">
        <v>4168</v>
      </c>
      <c r="H33" t="n">
        <v>4074</v>
      </c>
      <c r="I33" t="n">
        <v>3518</v>
      </c>
      <c r="J33" t="n">
        <v>3438</v>
      </c>
      <c r="K33" t="n">
        <v>3286</v>
      </c>
      <c r="L33" t="n">
        <v>3105</v>
      </c>
      <c r="M33" t="n">
        <v>2701</v>
      </c>
      <c r="N33" t="n">
        <v>2470</v>
      </c>
      <c r="O33" t="n">
        <v>2388</v>
      </c>
      <c r="P33" t="n">
        <v>2400</v>
      </c>
      <c r="Q33" t="n">
        <v>2548</v>
      </c>
      <c r="R33" t="n">
        <v>2321</v>
      </c>
      <c r="S33" t="n">
        <v>2711</v>
      </c>
      <c r="T33" t="n">
        <v>3218</v>
      </c>
      <c r="U33" t="n">
        <v>3501</v>
      </c>
      <c r="V33" t="n">
        <v>2792</v>
      </c>
      <c r="W33" t="n">
        <v>2921</v>
      </c>
    </row>
    <row r="34">
      <c r="A34" s="5" t="inlineStr">
        <is>
          <t>Minderheitenanteil</t>
        </is>
      </c>
      <c r="B34" s="5" t="inlineStr">
        <is>
          <t>Minority Share</t>
        </is>
      </c>
      <c r="C34" t="n">
        <v>146</v>
      </c>
      <c r="D34" t="n">
        <v>151</v>
      </c>
      <c r="E34" t="n">
        <v>119</v>
      </c>
      <c r="F34" t="n">
        <v>95</v>
      </c>
      <c r="G34" t="n">
        <v>70</v>
      </c>
      <c r="H34" t="n">
        <v>78</v>
      </c>
      <c r="I34" t="n">
        <v>84</v>
      </c>
      <c r="J34" t="n">
        <v>111</v>
      </c>
      <c r="K34" t="n">
        <v>137</v>
      </c>
      <c r="L34" t="n">
        <v>89</v>
      </c>
      <c r="M34" t="n">
        <v>64</v>
      </c>
      <c r="N34" t="n">
        <v>59</v>
      </c>
      <c r="O34" t="n">
        <v>43</v>
      </c>
      <c r="P34" t="n">
        <v>43</v>
      </c>
      <c r="Q34" t="n">
        <v>47</v>
      </c>
      <c r="R34" t="n">
        <v>50</v>
      </c>
      <c r="S34" t="n">
        <v>56</v>
      </c>
      <c r="T34" t="n">
        <v>210</v>
      </c>
      <c r="U34" t="n">
        <v>267</v>
      </c>
      <c r="V34" t="inlineStr">
        <is>
          <t>-</t>
        </is>
      </c>
      <c r="W34" t="inlineStr">
        <is>
          <t>-</t>
        </is>
      </c>
    </row>
    <row r="35">
      <c r="A35" s="5" t="inlineStr">
        <is>
          <t>Summe Eigenkapital</t>
        </is>
      </c>
      <c r="B35" s="5" t="inlineStr">
        <is>
          <t>Equity</t>
        </is>
      </c>
      <c r="C35" t="n">
        <v>2126</v>
      </c>
      <c r="D35" t="n">
        <v>2021</v>
      </c>
      <c r="E35" t="n">
        <v>1836</v>
      </c>
      <c r="F35" t="n">
        <v>1686</v>
      </c>
      <c r="G35" t="n">
        <v>1492</v>
      </c>
      <c r="H35" t="n">
        <v>1119</v>
      </c>
      <c r="I35" t="n">
        <v>1255</v>
      </c>
      <c r="J35" t="n">
        <v>1350</v>
      </c>
      <c r="K35" t="n">
        <v>1409</v>
      </c>
      <c r="L35" t="n">
        <v>1266</v>
      </c>
      <c r="M35" t="n">
        <v>1070</v>
      </c>
      <c r="N35" t="n">
        <v>1059</v>
      </c>
      <c r="O35" t="n">
        <v>1014</v>
      </c>
      <c r="P35" t="n">
        <v>894</v>
      </c>
      <c r="Q35" t="n">
        <v>828</v>
      </c>
      <c r="R35" t="n">
        <v>729</v>
      </c>
      <c r="S35" t="n">
        <v>675</v>
      </c>
      <c r="T35" t="n">
        <v>659</v>
      </c>
      <c r="U35" t="n">
        <v>450</v>
      </c>
      <c r="V35" t="n">
        <v>563.5</v>
      </c>
      <c r="W35" t="n">
        <v>552.5</v>
      </c>
    </row>
    <row r="36">
      <c r="A36" s="5" t="inlineStr">
        <is>
          <t>Summe Passiva</t>
        </is>
      </c>
      <c r="B36" s="5" t="inlineStr">
        <is>
          <t>Liabilities &amp; Shareholder Equity</t>
        </is>
      </c>
      <c r="C36" t="n">
        <v>7415</v>
      </c>
      <c r="D36" t="n">
        <v>6759</v>
      </c>
      <c r="E36" t="n">
        <v>6186</v>
      </c>
      <c r="F36" t="n">
        <v>6124</v>
      </c>
      <c r="G36" t="n">
        <v>5730</v>
      </c>
      <c r="H36" t="n">
        <v>5271</v>
      </c>
      <c r="I36" t="n">
        <v>4857</v>
      </c>
      <c r="J36" t="n">
        <v>4899</v>
      </c>
      <c r="K36" t="n">
        <v>4832</v>
      </c>
      <c r="L36" t="n">
        <v>4460</v>
      </c>
      <c r="M36" t="n">
        <v>3835</v>
      </c>
      <c r="N36" t="n">
        <v>3588</v>
      </c>
      <c r="O36" t="n">
        <v>3445</v>
      </c>
      <c r="P36" t="n">
        <v>3337</v>
      </c>
      <c r="Q36" t="n">
        <v>3423</v>
      </c>
      <c r="R36" t="n">
        <v>3100</v>
      </c>
      <c r="S36" t="n">
        <v>3442</v>
      </c>
      <c r="T36" t="n">
        <v>4087</v>
      </c>
      <c r="U36" t="n">
        <v>4218</v>
      </c>
      <c r="V36" t="n">
        <v>3355</v>
      </c>
      <c r="W36" t="n">
        <v>3474</v>
      </c>
    </row>
    <row r="37">
      <c r="A37" s="5" t="inlineStr">
        <is>
          <t>Mio.Aktien im Umlauf</t>
        </is>
      </c>
      <c r="B37" s="5" t="inlineStr">
        <is>
          <t>Million shares outstanding</t>
        </is>
      </c>
      <c r="C37" t="n">
        <v>43.56</v>
      </c>
      <c r="D37" t="n">
        <v>43.56</v>
      </c>
      <c r="E37" t="n">
        <v>43.56</v>
      </c>
      <c r="F37" t="n">
        <v>43.56</v>
      </c>
      <c r="G37" t="n">
        <v>43.56</v>
      </c>
      <c r="H37" t="n">
        <v>39.6</v>
      </c>
      <c r="I37" t="n">
        <v>39.6</v>
      </c>
      <c r="J37" t="n">
        <v>39.6</v>
      </c>
      <c r="K37" t="n">
        <v>39.6</v>
      </c>
      <c r="L37" t="n">
        <v>39.6</v>
      </c>
      <c r="M37" t="n">
        <v>36</v>
      </c>
      <c r="N37" t="n">
        <v>36</v>
      </c>
      <c r="O37" t="n">
        <v>36</v>
      </c>
      <c r="P37" t="n">
        <v>36</v>
      </c>
      <c r="Q37" t="n">
        <v>36</v>
      </c>
      <c r="R37" t="n">
        <v>36</v>
      </c>
      <c r="S37" t="n">
        <v>36</v>
      </c>
      <c r="T37" t="n">
        <v>36</v>
      </c>
      <c r="U37" t="n">
        <v>36</v>
      </c>
      <c r="V37" t="n">
        <v>36</v>
      </c>
      <c r="W37" t="inlineStr">
        <is>
          <t>-</t>
        </is>
      </c>
    </row>
    <row r="38">
      <c r="A38" s="5" t="inlineStr">
        <is>
          <t>Mio.Aktien im Umlauf</t>
        </is>
      </c>
      <c r="B38" s="5" t="inlineStr">
        <is>
          <t>Million shares outstanding</t>
        </is>
      </c>
      <c r="C38" t="n">
        <v>43.56</v>
      </c>
      <c r="D38" t="n">
        <v>43.56</v>
      </c>
      <c r="E38" t="n">
        <v>43.56</v>
      </c>
      <c r="F38" t="n">
        <v>43.56</v>
      </c>
      <c r="G38" t="n">
        <v>43.56</v>
      </c>
      <c r="H38" t="n">
        <v>39.6</v>
      </c>
      <c r="I38" t="n">
        <v>39.6</v>
      </c>
      <c r="J38" t="n">
        <v>39.6</v>
      </c>
      <c r="K38" t="n">
        <v>39.6</v>
      </c>
      <c r="L38" t="n">
        <v>39.6</v>
      </c>
      <c r="M38" t="n">
        <v>36</v>
      </c>
      <c r="N38" t="n">
        <v>36</v>
      </c>
      <c r="O38" t="n">
        <v>36</v>
      </c>
      <c r="P38" t="n">
        <v>36</v>
      </c>
      <c r="Q38" t="n">
        <v>36</v>
      </c>
      <c r="R38" t="n">
        <v>18</v>
      </c>
      <c r="S38" t="n">
        <v>18</v>
      </c>
      <c r="T38" t="n">
        <v>18</v>
      </c>
      <c r="U38" t="n">
        <v>18</v>
      </c>
      <c r="V38" t="n">
        <v>18</v>
      </c>
      <c r="W38" t="inlineStr">
        <is>
          <t>-</t>
        </is>
      </c>
    </row>
    <row r="39">
      <c r="A39" s="5" t="inlineStr">
        <is>
          <t>Ergebnis je Aktie (brutto)</t>
        </is>
      </c>
      <c r="B39" s="5" t="inlineStr">
        <is>
          <t>Earnings per share</t>
        </is>
      </c>
      <c r="C39" t="n">
        <v>10.95</v>
      </c>
      <c r="D39" t="n">
        <v>11.13</v>
      </c>
      <c r="E39" t="n">
        <v>7.94</v>
      </c>
      <c r="F39" t="n">
        <v>6.86</v>
      </c>
      <c r="G39" t="n">
        <v>5.07</v>
      </c>
      <c r="H39" t="n">
        <v>0.5600000000000001</v>
      </c>
      <c r="I39" t="n">
        <v>0.88</v>
      </c>
      <c r="J39" t="n">
        <v>6.04</v>
      </c>
      <c r="K39" t="n">
        <v>7.45</v>
      </c>
      <c r="L39" t="n">
        <v>5.78</v>
      </c>
      <c r="M39" t="n">
        <v>-1.28</v>
      </c>
      <c r="N39" t="n">
        <v>5.11</v>
      </c>
      <c r="O39" t="n">
        <v>5.92</v>
      </c>
      <c r="P39" t="n">
        <v>4.56</v>
      </c>
      <c r="Q39" t="n">
        <v>4.72</v>
      </c>
      <c r="R39" t="n">
        <v>4.06</v>
      </c>
      <c r="S39" t="n">
        <v>3.33</v>
      </c>
      <c r="T39" t="n">
        <v>8.06</v>
      </c>
      <c r="U39" t="n">
        <v>2.33</v>
      </c>
      <c r="V39" t="n">
        <v>2.53</v>
      </c>
      <c r="W39" t="inlineStr">
        <is>
          <t>-</t>
        </is>
      </c>
    </row>
    <row r="40">
      <c r="A40" s="5" t="inlineStr">
        <is>
          <t>Ergebnis je Aktie (unverwässert)</t>
        </is>
      </c>
      <c r="B40" s="5" t="inlineStr">
        <is>
          <t>Basic Earnings per share</t>
        </is>
      </c>
      <c r="C40" t="n">
        <v>7.77</v>
      </c>
      <c r="D40" t="n">
        <v>7.1</v>
      </c>
      <c r="E40" t="n">
        <v>5.24</v>
      </c>
      <c r="F40" t="n">
        <v>4.69</v>
      </c>
      <c r="G40" t="n">
        <v>3.88</v>
      </c>
      <c r="H40" t="n">
        <v>0.47</v>
      </c>
      <c r="I40" t="n">
        <v>0.75</v>
      </c>
      <c r="J40" t="n">
        <v>5</v>
      </c>
      <c r="K40" t="n">
        <v>5.55</v>
      </c>
      <c r="L40" t="n">
        <v>4.23</v>
      </c>
      <c r="M40" t="n">
        <v>-1.6</v>
      </c>
      <c r="N40" t="n">
        <v>3.89</v>
      </c>
      <c r="O40" t="n">
        <v>4.15</v>
      </c>
      <c r="P40" t="n">
        <v>3.41</v>
      </c>
      <c r="Q40" t="n">
        <v>3.19</v>
      </c>
      <c r="R40" t="n">
        <v>2.64</v>
      </c>
      <c r="S40" t="n">
        <v>1.72</v>
      </c>
      <c r="T40" t="n">
        <v>6.81</v>
      </c>
      <c r="U40" t="n">
        <v>0.5600000000000001</v>
      </c>
      <c r="V40" t="n">
        <v>-1.33</v>
      </c>
      <c r="W40" t="n">
        <v>-0.25</v>
      </c>
    </row>
    <row r="41">
      <c r="A41" s="5" t="inlineStr">
        <is>
          <t>Ergebnis je Aktie (verwässert)</t>
        </is>
      </c>
      <c r="B41" s="5" t="inlineStr">
        <is>
          <t>Diluted Earnings per share</t>
        </is>
      </c>
      <c r="C41" t="n">
        <v>7.77</v>
      </c>
      <c r="D41" t="n">
        <v>7.1</v>
      </c>
      <c r="E41" t="n">
        <v>5.24</v>
      </c>
      <c r="F41" t="n">
        <v>4.69</v>
      </c>
      <c r="G41" t="n">
        <v>3.88</v>
      </c>
      <c r="H41" t="n">
        <v>0.47</v>
      </c>
      <c r="I41" t="n">
        <v>0.75</v>
      </c>
      <c r="J41" t="n">
        <v>5</v>
      </c>
      <c r="K41" t="n">
        <v>5.55</v>
      </c>
      <c r="L41" t="n">
        <v>4.23</v>
      </c>
      <c r="M41" t="n">
        <v>-1.6</v>
      </c>
      <c r="N41" t="n">
        <v>3.89</v>
      </c>
      <c r="O41" t="n">
        <v>4.15</v>
      </c>
      <c r="P41" t="n">
        <v>3.41</v>
      </c>
      <c r="Q41" t="n">
        <v>3.19</v>
      </c>
      <c r="R41" t="n">
        <v>2.64</v>
      </c>
      <c r="S41" t="n">
        <v>1.72</v>
      </c>
      <c r="T41" t="n">
        <v>6.81</v>
      </c>
      <c r="U41" t="n">
        <v>0.5600000000000001</v>
      </c>
      <c r="V41" t="n">
        <v>-1.33</v>
      </c>
      <c r="W41" t="n">
        <v>-0.25</v>
      </c>
    </row>
    <row r="42">
      <c r="A42" s="5" t="inlineStr">
        <is>
          <t>Dividende je Aktie</t>
        </is>
      </c>
      <c r="B42" s="5" t="inlineStr">
        <is>
          <t>Dividend per share</t>
        </is>
      </c>
      <c r="C42" t="n">
        <v>2.4</v>
      </c>
      <c r="D42" t="n">
        <v>2.1</v>
      </c>
      <c r="E42" t="n">
        <v>1.7</v>
      </c>
      <c r="F42" t="n">
        <v>1.45</v>
      </c>
      <c r="G42" t="n">
        <v>1.1</v>
      </c>
      <c r="H42" t="n">
        <v>0.3</v>
      </c>
      <c r="I42" t="n">
        <v>0.4</v>
      </c>
      <c r="J42" t="n">
        <v>1.8</v>
      </c>
      <c r="K42" t="n">
        <v>1.8</v>
      </c>
      <c r="L42" t="n">
        <v>1.5</v>
      </c>
      <c r="M42" t="n">
        <v>0.3</v>
      </c>
      <c r="N42" t="n">
        <v>1.3</v>
      </c>
      <c r="O42" t="n">
        <v>1.3</v>
      </c>
      <c r="P42" t="n">
        <v>1</v>
      </c>
      <c r="Q42" t="n">
        <v>0.9</v>
      </c>
      <c r="R42" t="n">
        <v>0.74</v>
      </c>
      <c r="S42" t="n">
        <v>0.64</v>
      </c>
      <c r="T42" t="n">
        <v>0.64</v>
      </c>
      <c r="U42" t="n">
        <v>0.44</v>
      </c>
      <c r="V42" t="n">
        <v>0.64</v>
      </c>
      <c r="W42" t="inlineStr">
        <is>
          <t>-</t>
        </is>
      </c>
    </row>
    <row r="43">
      <c r="A43" s="5" t="inlineStr">
        <is>
          <t>Dividendenausschüttung in Mio</t>
        </is>
      </c>
      <c r="B43" s="5" t="inlineStr">
        <is>
          <t>Dividend Payment in M</t>
        </is>
      </c>
      <c r="C43" t="n">
        <v>103.4</v>
      </c>
      <c r="D43" t="n">
        <v>90.3</v>
      </c>
      <c r="E43" t="n">
        <v>73</v>
      </c>
      <c r="F43" t="n">
        <v>62</v>
      </c>
      <c r="G43" t="n">
        <v>46.8</v>
      </c>
      <c r="H43" t="n">
        <v>11.5</v>
      </c>
      <c r="I43" t="n">
        <v>15.2</v>
      </c>
      <c r="J43" t="n">
        <v>68</v>
      </c>
      <c r="K43" t="n">
        <v>69</v>
      </c>
      <c r="L43" t="n">
        <v>57.5</v>
      </c>
      <c r="M43" t="n">
        <v>11</v>
      </c>
      <c r="N43" t="n">
        <v>45</v>
      </c>
      <c r="O43" t="n">
        <v>46.8</v>
      </c>
      <c r="P43" t="n">
        <v>36</v>
      </c>
      <c r="Q43" t="n">
        <v>32</v>
      </c>
      <c r="R43" t="n">
        <v>27</v>
      </c>
      <c r="S43" t="n">
        <v>24</v>
      </c>
      <c r="T43" t="n">
        <v>24</v>
      </c>
      <c r="U43" t="n">
        <v>17</v>
      </c>
      <c r="V43" t="n">
        <v>24</v>
      </c>
      <c r="W43" t="inlineStr">
        <is>
          <t>-</t>
        </is>
      </c>
    </row>
    <row r="44">
      <c r="A44" s="5" t="inlineStr">
        <is>
          <t>Umsatz</t>
        </is>
      </c>
      <c r="B44" s="5" t="inlineStr">
        <is>
          <t>Revenue</t>
        </is>
      </c>
      <c r="C44" t="n">
        <v>143.6</v>
      </c>
      <c r="D44" t="n">
        <v>141.14</v>
      </c>
      <c r="E44" t="n">
        <v>135.36</v>
      </c>
      <c r="F44" t="n">
        <v>128.61</v>
      </c>
      <c r="G44" t="n">
        <v>118.99</v>
      </c>
      <c r="H44" t="n">
        <v>118.39</v>
      </c>
      <c r="I44" t="n">
        <v>116.49</v>
      </c>
      <c r="J44" t="n">
        <v>118.79</v>
      </c>
      <c r="K44" t="n">
        <v>112.48</v>
      </c>
      <c r="L44" t="n">
        <v>100.73</v>
      </c>
      <c r="M44" t="n">
        <v>95</v>
      </c>
      <c r="N44" t="n">
        <v>107.47</v>
      </c>
      <c r="O44" t="n">
        <v>111.25</v>
      </c>
      <c r="P44" t="n">
        <v>100.81</v>
      </c>
      <c r="Q44" t="n">
        <v>95.94</v>
      </c>
      <c r="R44" t="n">
        <v>94.81</v>
      </c>
      <c r="S44" t="n">
        <v>118</v>
      </c>
      <c r="T44" t="n">
        <v>126.97</v>
      </c>
      <c r="U44" t="n">
        <v>127.86</v>
      </c>
      <c r="V44" t="n">
        <v>124.72</v>
      </c>
      <c r="W44" t="inlineStr">
        <is>
          <t>-</t>
        </is>
      </c>
    </row>
    <row r="45">
      <c r="A45" s="5" t="inlineStr">
        <is>
          <t>Buchwert je Aktie</t>
        </is>
      </c>
      <c r="B45" s="5" t="inlineStr">
        <is>
          <t>Book value per share</t>
        </is>
      </c>
      <c r="C45" t="n">
        <v>52.16</v>
      </c>
      <c r="D45" t="n">
        <v>49.86</v>
      </c>
      <c r="E45" t="n">
        <v>44.88</v>
      </c>
      <c r="F45" t="n">
        <v>40.89</v>
      </c>
      <c r="G45" t="n">
        <v>35.86</v>
      </c>
      <c r="H45" t="n">
        <v>30.23</v>
      </c>
      <c r="I45" t="n">
        <v>33.81</v>
      </c>
      <c r="J45" t="n">
        <v>36.89</v>
      </c>
      <c r="K45" t="n">
        <v>39.04</v>
      </c>
      <c r="L45" t="n">
        <v>34.22</v>
      </c>
      <c r="M45" t="n">
        <v>31.5</v>
      </c>
      <c r="N45" t="n">
        <v>31.06</v>
      </c>
      <c r="O45" t="n">
        <v>29.36</v>
      </c>
      <c r="P45" t="n">
        <v>26.03</v>
      </c>
      <c r="Q45" t="n">
        <v>24.31</v>
      </c>
      <c r="R45" t="n">
        <v>21.64</v>
      </c>
      <c r="S45" t="n">
        <v>20.31</v>
      </c>
      <c r="T45" t="n">
        <v>24.14</v>
      </c>
      <c r="U45" t="n">
        <v>19.92</v>
      </c>
      <c r="V45" t="n">
        <v>15.65</v>
      </c>
      <c r="W45" t="inlineStr">
        <is>
          <t>-</t>
        </is>
      </c>
    </row>
    <row r="46">
      <c r="A46" s="5" t="inlineStr">
        <is>
          <t>Cashflow je Aktie</t>
        </is>
      </c>
      <c r="B46" s="5" t="inlineStr">
        <is>
          <t>Cashflow per share</t>
        </is>
      </c>
      <c r="C46" t="n">
        <v>13.82</v>
      </c>
      <c r="D46" t="n">
        <v>5.56</v>
      </c>
      <c r="E46" t="n">
        <v>12.53</v>
      </c>
      <c r="F46" t="n">
        <v>10.19</v>
      </c>
      <c r="G46" t="n">
        <v>7.78</v>
      </c>
      <c r="H46" t="n">
        <v>2.58</v>
      </c>
      <c r="I46" t="n">
        <v>4.92</v>
      </c>
      <c r="J46" t="n">
        <v>9.07</v>
      </c>
      <c r="K46" t="n">
        <v>7.32</v>
      </c>
      <c r="L46" t="n">
        <v>3.71</v>
      </c>
      <c r="M46" t="n">
        <v>9.19</v>
      </c>
      <c r="N46" t="n">
        <v>9.75</v>
      </c>
      <c r="O46" t="n">
        <v>6.53</v>
      </c>
      <c r="P46" t="n">
        <v>4.78</v>
      </c>
      <c r="Q46" t="n">
        <v>7.03</v>
      </c>
      <c r="R46" t="n">
        <v>4.56</v>
      </c>
      <c r="S46" t="n">
        <v>8.359999999999999</v>
      </c>
      <c r="T46" t="n">
        <v>9.470000000000001</v>
      </c>
      <c r="U46" t="n">
        <v>8.720000000000001</v>
      </c>
      <c r="V46" t="n">
        <v>6.89</v>
      </c>
      <c r="W46" t="inlineStr">
        <is>
          <t>-</t>
        </is>
      </c>
    </row>
    <row r="47">
      <c r="A47" s="5" t="inlineStr">
        <is>
          <t>Bilanzsumme je Aktie</t>
        </is>
      </c>
      <c r="B47" s="5" t="inlineStr">
        <is>
          <t>Total assets per share</t>
        </is>
      </c>
      <c r="C47" t="n">
        <v>170.23</v>
      </c>
      <c r="D47" t="n">
        <v>155.17</v>
      </c>
      <c r="E47" t="n">
        <v>142.01</v>
      </c>
      <c r="F47" t="n">
        <v>140.59</v>
      </c>
      <c r="G47" t="n">
        <v>131.55</v>
      </c>
      <c r="H47" t="n">
        <v>133.11</v>
      </c>
      <c r="I47" t="n">
        <v>122.65</v>
      </c>
      <c r="J47" t="n">
        <v>123.72</v>
      </c>
      <c r="K47" t="n">
        <v>122.02</v>
      </c>
      <c r="L47" t="n">
        <v>112.63</v>
      </c>
      <c r="M47" t="n">
        <v>106.53</v>
      </c>
      <c r="N47" t="n">
        <v>99.67</v>
      </c>
      <c r="O47" t="n">
        <v>95.69</v>
      </c>
      <c r="P47" t="n">
        <v>92.69</v>
      </c>
      <c r="Q47" t="n">
        <v>95.08</v>
      </c>
      <c r="R47" t="n">
        <v>86.11</v>
      </c>
      <c r="S47" t="n">
        <v>95.61</v>
      </c>
      <c r="T47" t="n">
        <v>113.53</v>
      </c>
      <c r="U47" t="n">
        <v>117.17</v>
      </c>
      <c r="V47" t="n">
        <v>93.2</v>
      </c>
      <c r="W47" t="inlineStr">
        <is>
          <t>-</t>
        </is>
      </c>
    </row>
    <row r="48">
      <c r="A48" s="5" t="inlineStr">
        <is>
          <t>Personal am Ende des Jahres</t>
        </is>
      </c>
      <c r="B48" s="5" t="inlineStr">
        <is>
          <t>Staff at the end of year</t>
        </is>
      </c>
      <c r="C48" t="n">
        <v>25767</v>
      </c>
      <c r="D48" t="n">
        <v>24949</v>
      </c>
      <c r="E48" t="n">
        <v>23726</v>
      </c>
      <c r="F48" t="n">
        <v>23044</v>
      </c>
      <c r="G48" t="n">
        <v>22640</v>
      </c>
      <c r="H48" t="n">
        <v>22065</v>
      </c>
      <c r="I48" t="n">
        <v>21081</v>
      </c>
      <c r="J48" t="n">
        <v>21767</v>
      </c>
      <c r="K48" t="n">
        <v>21516</v>
      </c>
      <c r="L48" t="n">
        <v>19979</v>
      </c>
      <c r="M48" t="n">
        <v>19766</v>
      </c>
      <c r="N48" t="n">
        <v>21020</v>
      </c>
      <c r="O48" t="n">
        <v>19185</v>
      </c>
      <c r="P48" t="n">
        <v>18799</v>
      </c>
      <c r="Q48" t="n">
        <v>18548</v>
      </c>
      <c r="R48" t="n">
        <v>18283</v>
      </c>
      <c r="S48" t="n">
        <v>20888</v>
      </c>
      <c r="T48" t="n">
        <v>25949</v>
      </c>
      <c r="U48" t="n">
        <v>27828</v>
      </c>
      <c r="V48" t="n">
        <v>29876</v>
      </c>
      <c r="W48" t="inlineStr">
        <is>
          <t>-</t>
        </is>
      </c>
    </row>
    <row r="49">
      <c r="A49" s="5" t="inlineStr">
        <is>
          <t>Personalaufwand in Mio. EUR</t>
        </is>
      </c>
      <c r="B49" s="5" t="inlineStr">
        <is>
          <t>Personnel expenses in M</t>
        </is>
      </c>
      <c r="C49" t="n">
        <v>1678</v>
      </c>
      <c r="D49" t="n">
        <v>1574</v>
      </c>
      <c r="E49" t="n">
        <v>1548</v>
      </c>
      <c r="F49" t="n">
        <v>1465</v>
      </c>
      <c r="G49" t="n">
        <v>1390</v>
      </c>
      <c r="H49" t="n">
        <v>1272</v>
      </c>
      <c r="I49" t="n">
        <v>1308</v>
      </c>
      <c r="J49" t="n">
        <v>1336</v>
      </c>
      <c r="K49" t="n">
        <v>1260</v>
      </c>
      <c r="L49" t="n">
        <v>1181</v>
      </c>
      <c r="M49" t="n">
        <v>1068</v>
      </c>
      <c r="N49" t="n">
        <v>1079</v>
      </c>
      <c r="O49" t="n">
        <v>1052</v>
      </c>
      <c r="P49" t="n">
        <v>1038</v>
      </c>
      <c r="Q49" t="n">
        <v>992</v>
      </c>
      <c r="R49" t="n">
        <v>1010</v>
      </c>
      <c r="S49" t="n">
        <v>1339</v>
      </c>
      <c r="T49" t="n">
        <v>1447</v>
      </c>
      <c r="U49" t="n">
        <v>1511</v>
      </c>
      <c r="V49" t="n">
        <v>1522</v>
      </c>
      <c r="W49" t="inlineStr">
        <is>
          <t>-</t>
        </is>
      </c>
    </row>
    <row r="50">
      <c r="A50" s="5" t="inlineStr">
        <is>
          <t>Aufwand je Mitarbeiter in EUR</t>
        </is>
      </c>
      <c r="B50" s="5" t="inlineStr">
        <is>
          <t>Effort per employee</t>
        </is>
      </c>
      <c r="C50" t="n">
        <v>65122</v>
      </c>
      <c r="D50" t="n">
        <v>63089</v>
      </c>
      <c r="E50" t="n">
        <v>65245</v>
      </c>
      <c r="F50" t="n">
        <v>63574</v>
      </c>
      <c r="G50" t="n">
        <v>61396</v>
      </c>
      <c r="H50" t="n">
        <v>57648</v>
      </c>
      <c r="I50" t="n">
        <v>62046</v>
      </c>
      <c r="J50" t="n">
        <v>61377</v>
      </c>
      <c r="K50" t="n">
        <v>58561</v>
      </c>
      <c r="L50" t="n">
        <v>59112</v>
      </c>
      <c r="M50" t="n">
        <v>54032</v>
      </c>
      <c r="N50" t="n">
        <v>51332</v>
      </c>
      <c r="O50" t="n">
        <v>54835</v>
      </c>
      <c r="P50" t="n">
        <v>55216</v>
      </c>
      <c r="Q50" t="n">
        <v>53483</v>
      </c>
      <c r="R50" t="n">
        <v>55243</v>
      </c>
      <c r="S50" t="n">
        <v>64104</v>
      </c>
      <c r="T50" t="n">
        <v>55763</v>
      </c>
      <c r="U50" t="n">
        <v>54298</v>
      </c>
      <c r="V50" t="n">
        <v>50944</v>
      </c>
      <c r="W50" t="inlineStr">
        <is>
          <t>-</t>
        </is>
      </c>
    </row>
    <row r="51">
      <c r="A51" s="5" t="inlineStr">
        <is>
          <t>Umsatz je Aktie</t>
        </is>
      </c>
      <c r="B51" s="5" t="inlineStr">
        <is>
          <t>Revenue per share</t>
        </is>
      </c>
      <c r="C51" t="n">
        <v>242752</v>
      </c>
      <c r="D51" t="n">
        <v>246423</v>
      </c>
      <c r="E51" t="n">
        <v>248504</v>
      </c>
      <c r="F51" t="n">
        <v>243100</v>
      </c>
      <c r="G51" t="n">
        <v>228931</v>
      </c>
      <c r="H51" t="n">
        <v>212463</v>
      </c>
      <c r="I51" t="n">
        <v>225511</v>
      </c>
      <c r="J51" t="n">
        <v>216107</v>
      </c>
      <c r="K51" t="n">
        <v>207009</v>
      </c>
      <c r="L51" t="n">
        <v>199659</v>
      </c>
      <c r="M51" t="n">
        <v>173024</v>
      </c>
      <c r="N51" t="n">
        <v>184062</v>
      </c>
      <c r="O51" t="n">
        <v>208756</v>
      </c>
      <c r="P51" t="n">
        <v>193042</v>
      </c>
      <c r="Q51" t="n">
        <v>186219</v>
      </c>
      <c r="R51" t="n">
        <v>186676</v>
      </c>
      <c r="S51" t="n">
        <v>203370</v>
      </c>
      <c r="T51" t="n">
        <v>177386</v>
      </c>
      <c r="U51" t="n">
        <v>156600</v>
      </c>
      <c r="V51" t="n">
        <v>148200</v>
      </c>
      <c r="W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Gewinn je Mitarbeiter in EUR</t>
        </is>
      </c>
      <c r="B53" s="5" t="inlineStr">
        <is>
          <t>Earnings per employee</t>
        </is>
      </c>
      <c r="C53" t="n">
        <v>13001</v>
      </c>
      <c r="D53" t="n">
        <v>12225</v>
      </c>
      <c r="E53" t="n">
        <v>9441</v>
      </c>
      <c r="F53" t="n">
        <v>8679</v>
      </c>
      <c r="G53" t="n">
        <v>6670</v>
      </c>
      <c r="H53" t="n">
        <v>815.77</v>
      </c>
      <c r="I53" t="n">
        <v>1376</v>
      </c>
      <c r="J53" t="n">
        <v>8729</v>
      </c>
      <c r="K53" t="n">
        <v>9900</v>
      </c>
      <c r="L53" t="n">
        <v>8109</v>
      </c>
      <c r="M53" t="n">
        <v>-2934</v>
      </c>
      <c r="N53" t="n">
        <v>6375</v>
      </c>
      <c r="O53" t="n">
        <v>7558</v>
      </c>
      <c r="P53" t="n">
        <v>6383</v>
      </c>
      <c r="Q53" t="n">
        <v>6092</v>
      </c>
      <c r="R53" t="n">
        <v>5251</v>
      </c>
      <c r="S53" t="n">
        <v>3016</v>
      </c>
      <c r="T53" t="n">
        <v>9480</v>
      </c>
      <c r="U53" t="n">
        <v>754.64</v>
      </c>
      <c r="V53" t="n">
        <v>2745</v>
      </c>
      <c r="W53" t="inlineStr">
        <is>
          <t>-</t>
        </is>
      </c>
    </row>
    <row r="54">
      <c r="A54" s="5" t="inlineStr">
        <is>
          <t>KGV (Kurs/Gewinn)</t>
        </is>
      </c>
      <c r="B54" s="5" t="inlineStr">
        <is>
          <t>PE (price/earnings)</t>
        </is>
      </c>
      <c r="C54" t="n">
        <v>13.2</v>
      </c>
      <c r="D54" t="n">
        <v>10.9</v>
      </c>
      <c r="E54" t="n">
        <v>20.2</v>
      </c>
      <c r="F54" t="n">
        <v>13.6</v>
      </c>
      <c r="G54" t="n">
        <v>15.8</v>
      </c>
      <c r="H54" t="n">
        <v>77.2</v>
      </c>
      <c r="I54" t="n">
        <v>59.8</v>
      </c>
      <c r="J54" t="n">
        <v>7.3</v>
      </c>
      <c r="K54" t="n">
        <v>6.2</v>
      </c>
      <c r="L54" t="n">
        <v>14.2</v>
      </c>
      <c r="M54" t="inlineStr">
        <is>
          <t>-</t>
        </is>
      </c>
      <c r="N54" t="n">
        <v>5.9</v>
      </c>
      <c r="O54" t="n">
        <v>13.1</v>
      </c>
      <c r="P54" t="n">
        <v>16.9</v>
      </c>
      <c r="Q54" t="n">
        <v>16.7</v>
      </c>
      <c r="R54" t="n">
        <v>14.8</v>
      </c>
      <c r="S54" t="n">
        <v>13.4</v>
      </c>
      <c r="T54" t="n">
        <v>2.2</v>
      </c>
      <c r="U54" t="n">
        <v>37.3</v>
      </c>
      <c r="V54" t="inlineStr">
        <is>
          <t>-</t>
        </is>
      </c>
      <c r="W54" t="inlineStr">
        <is>
          <t>-</t>
        </is>
      </c>
    </row>
    <row r="55">
      <c r="A55" s="5" t="inlineStr">
        <is>
          <t>KUV (Kurs/Umsatz)</t>
        </is>
      </c>
      <c r="B55" s="5" t="inlineStr">
        <is>
          <t>PS (price/sales)</t>
        </is>
      </c>
      <c r="C55" t="n">
        <v>0.71</v>
      </c>
      <c r="D55" t="n">
        <v>0.55</v>
      </c>
      <c r="E55" t="n">
        <v>0.78</v>
      </c>
      <c r="F55" t="n">
        <v>0.5</v>
      </c>
      <c r="G55" t="n">
        <v>0.52</v>
      </c>
      <c r="H55" t="n">
        <v>0.31</v>
      </c>
      <c r="I55" t="n">
        <v>0.39</v>
      </c>
      <c r="J55" t="n">
        <v>0.31</v>
      </c>
      <c r="K55" t="n">
        <v>0.3</v>
      </c>
      <c r="L55" t="n">
        <v>0.6</v>
      </c>
      <c r="M55" t="n">
        <v>0.47</v>
      </c>
      <c r="N55" t="n">
        <v>0.21</v>
      </c>
      <c r="O55" t="n">
        <v>0.49</v>
      </c>
      <c r="P55" t="n">
        <v>0.57</v>
      </c>
      <c r="Q55" t="n">
        <v>0.5600000000000001</v>
      </c>
      <c r="R55" t="n">
        <v>0.41</v>
      </c>
      <c r="S55" t="n">
        <v>0.2</v>
      </c>
      <c r="T55" t="n">
        <v>0.12</v>
      </c>
      <c r="U55" t="n">
        <v>0.16</v>
      </c>
      <c r="V55" t="n">
        <v>0.08</v>
      </c>
      <c r="W55" t="inlineStr">
        <is>
          <t>-</t>
        </is>
      </c>
    </row>
    <row r="56">
      <c r="A56" s="5" t="inlineStr">
        <is>
          <t>KBV (Kurs/Buchwert)</t>
        </is>
      </c>
      <c r="B56" s="5" t="inlineStr">
        <is>
          <t>PB (price/book value)</t>
        </is>
      </c>
      <c r="C56" t="n">
        <v>2.1</v>
      </c>
      <c r="D56" t="n">
        <v>1.66</v>
      </c>
      <c r="E56" t="n">
        <v>2.51</v>
      </c>
      <c r="F56" t="n">
        <v>1.65</v>
      </c>
      <c r="G56" t="n">
        <v>1.79</v>
      </c>
      <c r="H56" t="n">
        <v>1.28</v>
      </c>
      <c r="I56" t="n">
        <v>1.42</v>
      </c>
      <c r="J56" t="n">
        <v>1.07</v>
      </c>
      <c r="K56" t="n">
        <v>0.96</v>
      </c>
      <c r="L56" t="n">
        <v>1.88</v>
      </c>
      <c r="M56" t="n">
        <v>1.51</v>
      </c>
      <c r="N56" t="n">
        <v>0.78</v>
      </c>
      <c r="O56" t="n">
        <v>1.93</v>
      </c>
      <c r="P56" t="n">
        <v>2.31</v>
      </c>
      <c r="Q56" t="n">
        <v>2.32</v>
      </c>
      <c r="R56" t="n">
        <v>1.93</v>
      </c>
      <c r="S56" t="n">
        <v>1.23</v>
      </c>
      <c r="T56" t="n">
        <v>0.8</v>
      </c>
      <c r="U56" t="n">
        <v>1.67</v>
      </c>
      <c r="V56" t="n">
        <v>0.61</v>
      </c>
      <c r="W56" t="inlineStr">
        <is>
          <t>-</t>
        </is>
      </c>
    </row>
    <row r="57">
      <c r="A57" s="5" t="inlineStr">
        <is>
          <t>KCV (Kurs/Cashflow)</t>
        </is>
      </c>
      <c r="B57" s="5" t="inlineStr">
        <is>
          <t>PC (price/cashflow)</t>
        </is>
      </c>
      <c r="C57" t="n">
        <v>7.41</v>
      </c>
      <c r="D57" t="n">
        <v>13.89</v>
      </c>
      <c r="E57" t="n">
        <v>8.44</v>
      </c>
      <c r="F57" t="n">
        <v>6.27</v>
      </c>
      <c r="G57" t="n">
        <v>7.9</v>
      </c>
      <c r="H57" t="n">
        <v>14.08</v>
      </c>
      <c r="I57" t="n">
        <v>9.109999999999999</v>
      </c>
      <c r="J57" t="n">
        <v>4.02</v>
      </c>
      <c r="K57" t="n">
        <v>4.68</v>
      </c>
      <c r="L57" t="n">
        <v>16.21</v>
      </c>
      <c r="M57" t="n">
        <v>4.87</v>
      </c>
      <c r="N57" t="n">
        <v>2.35</v>
      </c>
      <c r="O57" t="n">
        <v>8.33</v>
      </c>
      <c r="P57" t="n">
        <v>12.03</v>
      </c>
      <c r="Q57" t="n">
        <v>7.58</v>
      </c>
      <c r="R57" t="n">
        <v>8.58</v>
      </c>
      <c r="S57" t="n">
        <v>2.75</v>
      </c>
      <c r="T57" t="n">
        <v>1.55</v>
      </c>
      <c r="U57" t="n">
        <v>2.4</v>
      </c>
      <c r="V57" t="n">
        <v>1.38</v>
      </c>
      <c r="W57" t="inlineStr">
        <is>
          <t>-</t>
        </is>
      </c>
    </row>
    <row r="58">
      <c r="A58" s="5" t="inlineStr">
        <is>
          <t>Dividendenrendite in %</t>
        </is>
      </c>
      <c r="B58" s="5" t="inlineStr">
        <is>
          <t>Dividend Yield in %</t>
        </is>
      </c>
      <c r="C58" t="n">
        <v>2.34</v>
      </c>
      <c r="D58" t="n">
        <v>2.72</v>
      </c>
      <c r="E58" t="n">
        <v>1.61</v>
      </c>
      <c r="F58" t="n">
        <v>2.27</v>
      </c>
      <c r="G58" t="n">
        <v>1.79</v>
      </c>
      <c r="H58" t="n">
        <v>0.83</v>
      </c>
      <c r="I58" t="n">
        <v>0.89</v>
      </c>
      <c r="J58" t="n">
        <v>4.95</v>
      </c>
      <c r="K58" t="n">
        <v>5.26</v>
      </c>
      <c r="L58" t="n">
        <v>2.49</v>
      </c>
      <c r="M58" t="n">
        <v>0.67</v>
      </c>
      <c r="N58" t="n">
        <v>5.68</v>
      </c>
      <c r="O58" t="n">
        <v>2.39</v>
      </c>
      <c r="P58" t="n">
        <v>1.74</v>
      </c>
      <c r="Q58" t="n">
        <v>1.69</v>
      </c>
      <c r="R58" t="n">
        <v>1.89</v>
      </c>
      <c r="S58" t="n">
        <v>2.78</v>
      </c>
      <c r="T58" t="n">
        <v>4.35</v>
      </c>
      <c r="U58" t="n">
        <v>2.11</v>
      </c>
      <c r="V58" t="n">
        <v>6.74</v>
      </c>
      <c r="W58" t="inlineStr">
        <is>
          <t>-</t>
        </is>
      </c>
    </row>
    <row r="59">
      <c r="A59" s="5" t="inlineStr">
        <is>
          <t>Gewinnrendite in %</t>
        </is>
      </c>
      <c r="B59" s="5" t="inlineStr">
        <is>
          <t>Return on profit in %</t>
        </is>
      </c>
      <c r="C59" t="n">
        <v>7.6</v>
      </c>
      <c r="D59" t="n">
        <v>9.199999999999999</v>
      </c>
      <c r="E59" t="n">
        <v>5</v>
      </c>
      <c r="F59" t="n">
        <v>7.3</v>
      </c>
      <c r="G59" t="n">
        <v>6.3</v>
      </c>
      <c r="H59" t="n">
        <v>1.3</v>
      </c>
      <c r="I59" t="n">
        <v>1.7</v>
      </c>
      <c r="J59" t="n">
        <v>13.7</v>
      </c>
      <c r="K59" t="n">
        <v>16.2</v>
      </c>
      <c r="L59" t="n">
        <v>7</v>
      </c>
      <c r="M59" t="n">
        <v>-3.6</v>
      </c>
      <c r="N59" t="n">
        <v>17</v>
      </c>
      <c r="O59" t="n">
        <v>7.6</v>
      </c>
      <c r="P59" t="n">
        <v>5.9</v>
      </c>
      <c r="Q59" t="n">
        <v>6</v>
      </c>
      <c r="R59" t="n">
        <v>6.8</v>
      </c>
      <c r="S59" t="n">
        <v>7.5</v>
      </c>
      <c r="T59" t="n">
        <v>46.3</v>
      </c>
      <c r="U59" t="n">
        <v>2.7</v>
      </c>
      <c r="V59" t="n">
        <v>-14</v>
      </c>
      <c r="W59" t="n">
        <v>-1.7</v>
      </c>
    </row>
    <row r="60">
      <c r="A60" s="5" t="inlineStr">
        <is>
          <t>Eigenkapitalrendite in %</t>
        </is>
      </c>
      <c r="B60" s="5" t="inlineStr">
        <is>
          <t>Return on Equity in %</t>
        </is>
      </c>
      <c r="C60" t="n">
        <v>14.74</v>
      </c>
      <c r="D60" t="n">
        <v>14.04</v>
      </c>
      <c r="E60" t="n">
        <v>11.46</v>
      </c>
      <c r="F60" t="n">
        <v>11.23</v>
      </c>
      <c r="G60" t="n">
        <v>9.67</v>
      </c>
      <c r="H60" t="n">
        <v>1.5</v>
      </c>
      <c r="I60" t="n">
        <v>2.17</v>
      </c>
      <c r="J60" t="n">
        <v>13</v>
      </c>
      <c r="K60" t="n">
        <v>13.78</v>
      </c>
      <c r="L60" t="n">
        <v>11.96</v>
      </c>
      <c r="M60" t="n">
        <v>-5.11</v>
      </c>
      <c r="N60" t="n">
        <v>11.99</v>
      </c>
      <c r="O60" t="n">
        <v>13.72</v>
      </c>
      <c r="P60" t="n">
        <v>12.81</v>
      </c>
      <c r="Q60" t="n">
        <v>12.91</v>
      </c>
      <c r="R60" t="n">
        <v>12.32</v>
      </c>
      <c r="S60" t="n">
        <v>8.619999999999999</v>
      </c>
      <c r="T60" t="n">
        <v>28.31</v>
      </c>
      <c r="U60" t="n">
        <v>2.93</v>
      </c>
      <c r="V60" t="n">
        <v>14.55</v>
      </c>
      <c r="W60" t="n">
        <v>-1.1</v>
      </c>
    </row>
    <row r="61">
      <c r="A61" s="5" t="inlineStr">
        <is>
          <t>Umsatzrendite in %</t>
        </is>
      </c>
      <c r="B61" s="5" t="inlineStr">
        <is>
          <t>Return on sales in %</t>
        </is>
      </c>
      <c r="C61" t="n">
        <v>5.36</v>
      </c>
      <c r="D61" t="n">
        <v>4.96</v>
      </c>
      <c r="E61" t="n">
        <v>3.8</v>
      </c>
      <c r="F61" t="n">
        <v>3.57</v>
      </c>
      <c r="G61" t="n">
        <v>2.91</v>
      </c>
      <c r="H61" t="n">
        <v>0.38</v>
      </c>
      <c r="I61" t="n">
        <v>0.63</v>
      </c>
      <c r="J61" t="n">
        <v>4.04</v>
      </c>
      <c r="K61" t="n">
        <v>4.78</v>
      </c>
      <c r="L61" t="n">
        <v>4.06</v>
      </c>
      <c r="M61" t="n">
        <v>-1.7</v>
      </c>
      <c r="N61" t="n">
        <v>3.46</v>
      </c>
      <c r="O61" t="n">
        <v>3.62</v>
      </c>
      <c r="P61" t="n">
        <v>3.31</v>
      </c>
      <c r="Q61" t="n">
        <v>3.27</v>
      </c>
      <c r="R61" t="n">
        <v>5.63</v>
      </c>
      <c r="S61" t="n">
        <v>1.48</v>
      </c>
      <c r="T61" t="n">
        <v>5.38</v>
      </c>
      <c r="U61" t="n">
        <v>0.46</v>
      </c>
      <c r="V61" t="n">
        <v>1.83</v>
      </c>
      <c r="W61" t="n">
        <v>-0.14</v>
      </c>
    </row>
    <row r="62">
      <c r="A62" s="5" t="inlineStr">
        <is>
          <t>Gesamtkapitalrendite in %</t>
        </is>
      </c>
      <c r="B62" s="5" t="inlineStr">
        <is>
          <t>Total Return on Investment in %</t>
        </is>
      </c>
      <c r="C62" t="n">
        <v>5.14</v>
      </c>
      <c r="D62" t="n">
        <v>5.09</v>
      </c>
      <c r="E62" t="n">
        <v>4.4</v>
      </c>
      <c r="F62" t="n">
        <v>4.23</v>
      </c>
      <c r="G62" t="n">
        <v>3.84</v>
      </c>
      <c r="H62" t="n">
        <v>1.86</v>
      </c>
      <c r="I62" t="n">
        <v>2.18</v>
      </c>
      <c r="J62" t="n">
        <v>5.14</v>
      </c>
      <c r="K62" t="n">
        <v>5.63</v>
      </c>
      <c r="L62" t="n">
        <v>5.16</v>
      </c>
      <c r="M62" t="n">
        <v>0.08</v>
      </c>
      <c r="N62" t="n">
        <v>5.46</v>
      </c>
      <c r="O62" t="n">
        <v>5.86</v>
      </c>
      <c r="P62" t="n">
        <v>5.12</v>
      </c>
      <c r="Q62" t="n">
        <v>4.91</v>
      </c>
      <c r="R62" t="n">
        <v>5.39</v>
      </c>
      <c r="S62" t="n">
        <v>4.27</v>
      </c>
      <c r="T62" t="n">
        <v>8.51</v>
      </c>
      <c r="U62" t="n">
        <v>3.18</v>
      </c>
      <c r="V62" t="n">
        <v>3.9</v>
      </c>
      <c r="W62" t="n">
        <v>0.86</v>
      </c>
    </row>
    <row r="63">
      <c r="A63" s="5" t="inlineStr">
        <is>
          <t>Return on Investment in %</t>
        </is>
      </c>
      <c r="B63" s="5" t="inlineStr">
        <is>
          <t>Return on Investment in %</t>
        </is>
      </c>
      <c r="C63" t="n">
        <v>4.52</v>
      </c>
      <c r="D63" t="n">
        <v>4.51</v>
      </c>
      <c r="E63" t="n">
        <v>3.62</v>
      </c>
      <c r="F63" t="n">
        <v>3.27</v>
      </c>
      <c r="G63" t="n">
        <v>2.64</v>
      </c>
      <c r="H63" t="n">
        <v>0.34</v>
      </c>
      <c r="I63" t="n">
        <v>0.6</v>
      </c>
      <c r="J63" t="n">
        <v>3.88</v>
      </c>
      <c r="K63" t="n">
        <v>4.41</v>
      </c>
      <c r="L63" t="n">
        <v>3.63</v>
      </c>
      <c r="M63" t="n">
        <v>-1.51</v>
      </c>
      <c r="N63" t="n">
        <v>3.73</v>
      </c>
      <c r="O63" t="n">
        <v>4.21</v>
      </c>
      <c r="P63" t="n">
        <v>3.6</v>
      </c>
      <c r="Q63" t="n">
        <v>3.3</v>
      </c>
      <c r="R63" t="n">
        <v>3.1</v>
      </c>
      <c r="S63" t="n">
        <v>1.83</v>
      </c>
      <c r="T63" t="n">
        <v>6.02</v>
      </c>
      <c r="U63" t="n">
        <v>0.5</v>
      </c>
      <c r="V63" t="n">
        <v>2.44</v>
      </c>
      <c r="W63" t="n">
        <v>-0.18</v>
      </c>
    </row>
    <row r="64">
      <c r="A64" s="5" t="inlineStr">
        <is>
          <t>Arbeitsintensität in %</t>
        </is>
      </c>
      <c r="B64" s="5" t="inlineStr">
        <is>
          <t>Work Intensity in %</t>
        </is>
      </c>
      <c r="C64" t="n">
        <v>56.91</v>
      </c>
      <c r="D64" t="n">
        <v>56.34</v>
      </c>
      <c r="E64" t="n">
        <v>56.16</v>
      </c>
      <c r="F64" t="n">
        <v>54.9</v>
      </c>
      <c r="G64" t="n">
        <v>53.79</v>
      </c>
      <c r="H64" t="n">
        <v>52.49</v>
      </c>
      <c r="I64" t="n">
        <v>51.78</v>
      </c>
      <c r="J64" t="n">
        <v>51.44</v>
      </c>
      <c r="K64" t="n">
        <v>53</v>
      </c>
      <c r="L64" t="n">
        <v>54.33</v>
      </c>
      <c r="M64" t="n">
        <v>52.62</v>
      </c>
      <c r="N64" t="n">
        <v>50.11</v>
      </c>
      <c r="O64" t="n">
        <v>51.09</v>
      </c>
      <c r="P64" t="n">
        <v>50.52</v>
      </c>
      <c r="Q64" t="n">
        <v>52.7</v>
      </c>
      <c r="R64" t="n">
        <v>50.58</v>
      </c>
      <c r="S64" t="n">
        <v>52.73</v>
      </c>
      <c r="T64" t="n">
        <v>55.64</v>
      </c>
      <c r="U64" t="n">
        <v>53.89</v>
      </c>
      <c r="V64" t="n">
        <v>59.09</v>
      </c>
      <c r="W64" t="n">
        <v>60.82</v>
      </c>
    </row>
    <row r="65">
      <c r="A65" s="5" t="inlineStr">
        <is>
          <t>Eigenkapitalquote in %</t>
        </is>
      </c>
      <c r="B65" s="5" t="inlineStr">
        <is>
          <t>Equity Ratio in %</t>
        </is>
      </c>
      <c r="C65" t="n">
        <v>30.64</v>
      </c>
      <c r="D65" t="n">
        <v>32.13</v>
      </c>
      <c r="E65" t="n">
        <v>31.6</v>
      </c>
      <c r="F65" t="n">
        <v>29.08</v>
      </c>
      <c r="G65" t="n">
        <v>27.26</v>
      </c>
      <c r="H65" t="n">
        <v>22.71</v>
      </c>
      <c r="I65" t="n">
        <v>27.57</v>
      </c>
      <c r="J65" t="n">
        <v>29.82</v>
      </c>
      <c r="K65" t="n">
        <v>32</v>
      </c>
      <c r="L65" t="n">
        <v>30.38</v>
      </c>
      <c r="M65" t="n">
        <v>29.57</v>
      </c>
      <c r="N65" t="n">
        <v>31.16</v>
      </c>
      <c r="O65" t="n">
        <v>30.68</v>
      </c>
      <c r="P65" t="n">
        <v>28.08</v>
      </c>
      <c r="Q65" t="n">
        <v>25.56</v>
      </c>
      <c r="R65" t="n">
        <v>25.13</v>
      </c>
      <c r="S65" t="n">
        <v>21.24</v>
      </c>
      <c r="T65" t="n">
        <v>21.26</v>
      </c>
      <c r="U65" t="n">
        <v>17</v>
      </c>
      <c r="V65" t="n">
        <v>16.79</v>
      </c>
      <c r="W65" t="n">
        <v>15.91</v>
      </c>
    </row>
    <row r="66">
      <c r="A66" s="5" t="inlineStr">
        <is>
          <t>Fremdkapitalquote in %</t>
        </is>
      </c>
      <c r="B66" s="5" t="inlineStr">
        <is>
          <t>Debt Ratio in %</t>
        </is>
      </c>
      <c r="C66" t="n">
        <v>69.36</v>
      </c>
      <c r="D66" t="n">
        <v>67.87</v>
      </c>
      <c r="E66" t="n">
        <v>68.40000000000001</v>
      </c>
      <c r="F66" t="n">
        <v>70.92</v>
      </c>
      <c r="G66" t="n">
        <v>72.73999999999999</v>
      </c>
      <c r="H66" t="n">
        <v>77.29000000000001</v>
      </c>
      <c r="I66" t="n">
        <v>72.43000000000001</v>
      </c>
      <c r="J66" t="n">
        <v>70.18000000000001</v>
      </c>
      <c r="K66" t="n">
        <v>68</v>
      </c>
      <c r="L66" t="n">
        <v>69.62</v>
      </c>
      <c r="M66" t="n">
        <v>70.43000000000001</v>
      </c>
      <c r="N66" t="n">
        <v>68.84</v>
      </c>
      <c r="O66" t="n">
        <v>69.31999999999999</v>
      </c>
      <c r="P66" t="n">
        <v>71.92</v>
      </c>
      <c r="Q66" t="n">
        <v>74.44</v>
      </c>
      <c r="R66" t="n">
        <v>74.87</v>
      </c>
      <c r="S66" t="n">
        <v>78.76000000000001</v>
      </c>
      <c r="T66" t="n">
        <v>78.73999999999999</v>
      </c>
      <c r="U66" t="n">
        <v>83</v>
      </c>
      <c r="V66" t="n">
        <v>83.20999999999999</v>
      </c>
      <c r="W66" t="n">
        <v>84.09</v>
      </c>
    </row>
    <row r="67">
      <c r="A67" s="5" t="inlineStr">
        <is>
          <t>Verschuldungsgrad in %</t>
        </is>
      </c>
      <c r="B67" s="5" t="inlineStr">
        <is>
          <t>Finance Gearing in %</t>
        </is>
      </c>
      <c r="C67" t="n">
        <v>226.36</v>
      </c>
      <c r="D67" t="n">
        <v>211.19</v>
      </c>
      <c r="E67" t="n">
        <v>216.42</v>
      </c>
      <c r="F67" t="n">
        <v>243.85</v>
      </c>
      <c r="G67" t="n">
        <v>266.84</v>
      </c>
      <c r="H67" t="n">
        <v>340.35</v>
      </c>
      <c r="I67" t="n">
        <v>262.73</v>
      </c>
      <c r="J67" t="n">
        <v>235.32</v>
      </c>
      <c r="K67" t="n">
        <v>212.55</v>
      </c>
      <c r="L67" t="n">
        <v>229.15</v>
      </c>
      <c r="M67" t="n">
        <v>238.18</v>
      </c>
      <c r="N67" t="n">
        <v>220.93</v>
      </c>
      <c r="O67" t="n">
        <v>225.92</v>
      </c>
      <c r="P67" t="n">
        <v>256.14</v>
      </c>
      <c r="Q67" t="n">
        <v>291.2</v>
      </c>
      <c r="R67" t="n">
        <v>297.95</v>
      </c>
      <c r="S67" t="n">
        <v>370.86</v>
      </c>
      <c r="T67" t="n">
        <v>370.31</v>
      </c>
      <c r="U67" t="n">
        <v>488.28</v>
      </c>
      <c r="V67" t="n">
        <v>495.42</v>
      </c>
      <c r="W67" t="n">
        <v>528.72</v>
      </c>
    </row>
    <row r="68">
      <c r="A68" s="5" t="inlineStr"/>
      <c r="B68" s="5" t="inlineStr"/>
    </row>
    <row r="69">
      <c r="A69" s="5" t="inlineStr">
        <is>
          <t>Kurzfristige Vermögensquote in %</t>
        </is>
      </c>
      <c r="B69" s="5" t="inlineStr">
        <is>
          <t>Current Assets Ratio in %</t>
        </is>
      </c>
      <c r="C69" t="n">
        <v>56.91</v>
      </c>
      <c r="D69" t="n">
        <v>56.34</v>
      </c>
      <c r="E69" t="n">
        <v>56.16</v>
      </c>
      <c r="F69" t="n">
        <v>54.9</v>
      </c>
      <c r="G69" t="n">
        <v>53.79</v>
      </c>
      <c r="H69" t="n">
        <v>52.49</v>
      </c>
      <c r="I69" t="n">
        <v>51.78</v>
      </c>
      <c r="J69" t="n">
        <v>51.44</v>
      </c>
      <c r="K69" t="n">
        <v>53</v>
      </c>
      <c r="L69" t="n">
        <v>54.33</v>
      </c>
      <c r="M69" t="n">
        <v>52.62</v>
      </c>
      <c r="N69" t="n">
        <v>50.11</v>
      </c>
      <c r="O69" t="n">
        <v>51.09</v>
      </c>
      <c r="P69" t="n">
        <v>50.52</v>
      </c>
      <c r="Q69" t="n">
        <v>52.7</v>
      </c>
      <c r="R69" t="n">
        <v>50.58</v>
      </c>
      <c r="S69" t="n">
        <v>52.73</v>
      </c>
      <c r="T69" t="n">
        <v>55.64</v>
      </c>
      <c r="U69" t="n">
        <v>53.89</v>
      </c>
      <c r="V69" t="n">
        <v>59.11</v>
      </c>
    </row>
    <row r="70">
      <c r="A70" s="5" t="inlineStr">
        <is>
          <t>Nettogewinn Marge in %</t>
        </is>
      </c>
      <c r="B70" s="5" t="inlineStr">
        <is>
          <t>Net Profit Marge in %</t>
        </is>
      </c>
      <c r="C70" t="n">
        <v>233.29</v>
      </c>
      <c r="D70" t="n">
        <v>216.1</v>
      </c>
      <c r="E70" t="n">
        <v>165.48</v>
      </c>
      <c r="F70" t="n">
        <v>155.51</v>
      </c>
      <c r="G70" t="n">
        <v>126.9</v>
      </c>
      <c r="H70" t="n">
        <v>15.2</v>
      </c>
      <c r="I70" t="n">
        <v>24.89</v>
      </c>
      <c r="J70" t="n">
        <v>159.95</v>
      </c>
      <c r="K70" t="n">
        <v>189.37</v>
      </c>
      <c r="L70" t="n">
        <v>160.83</v>
      </c>
      <c r="M70" t="n">
        <v>-61.05</v>
      </c>
      <c r="N70" t="n">
        <v>124.69</v>
      </c>
      <c r="O70" t="n">
        <v>130.34</v>
      </c>
      <c r="P70" t="n">
        <v>119.04</v>
      </c>
      <c r="Q70" t="n">
        <v>117.78</v>
      </c>
      <c r="R70" t="n">
        <v>101.26</v>
      </c>
      <c r="S70" t="n">
        <v>53.39</v>
      </c>
      <c r="T70" t="n">
        <v>193.75</v>
      </c>
      <c r="U70" t="n">
        <v>16.42</v>
      </c>
      <c r="V70" t="n">
        <v>65.75</v>
      </c>
    </row>
    <row r="71">
      <c r="A71" s="5" t="inlineStr">
        <is>
          <t>Operative Ergebnis Marge in %</t>
        </is>
      </c>
      <c r="B71" s="5" t="inlineStr">
        <is>
          <t>EBIT Marge in %</t>
        </is>
      </c>
      <c r="C71" t="n">
        <v>344.71</v>
      </c>
      <c r="D71" t="n">
        <v>350.01</v>
      </c>
      <c r="E71" t="n">
        <v>279.26</v>
      </c>
      <c r="F71" t="n">
        <v>266.7</v>
      </c>
      <c r="G71" t="n">
        <v>231.11</v>
      </c>
      <c r="H71" t="n">
        <v>65.04000000000001</v>
      </c>
      <c r="I71" t="n">
        <v>69.53</v>
      </c>
      <c r="J71" t="n">
        <v>238.24</v>
      </c>
      <c r="K71" t="n">
        <v>298.72</v>
      </c>
      <c r="L71" t="n">
        <v>275.99</v>
      </c>
      <c r="M71" t="n">
        <v>13.68</v>
      </c>
      <c r="N71" t="n">
        <v>227.04</v>
      </c>
      <c r="O71" t="n">
        <v>236.4</v>
      </c>
      <c r="P71" t="n">
        <v>211.29</v>
      </c>
      <c r="Q71" t="n">
        <v>236.61</v>
      </c>
      <c r="R71" t="n">
        <v>213.06</v>
      </c>
      <c r="S71" t="n">
        <v>174.58</v>
      </c>
      <c r="T71" t="n">
        <v>310.31</v>
      </c>
      <c r="U71" t="n">
        <v>151.73</v>
      </c>
      <c r="V71" t="n">
        <v>119.55</v>
      </c>
    </row>
    <row r="72">
      <c r="A72" s="5" t="inlineStr">
        <is>
          <t>Vermögensumsschlag in %</t>
        </is>
      </c>
      <c r="B72" s="5" t="inlineStr">
        <is>
          <t>Asset Turnover in %</t>
        </is>
      </c>
      <c r="C72" t="n">
        <v>1.94</v>
      </c>
      <c r="D72" t="n">
        <v>2.09</v>
      </c>
      <c r="E72" t="n">
        <v>2.19</v>
      </c>
      <c r="F72" t="n">
        <v>2.1</v>
      </c>
      <c r="G72" t="n">
        <v>2.08</v>
      </c>
      <c r="H72" t="n">
        <v>2.25</v>
      </c>
      <c r="I72" t="n">
        <v>2.4</v>
      </c>
      <c r="J72" t="n">
        <v>2.42</v>
      </c>
      <c r="K72" t="n">
        <v>2.33</v>
      </c>
      <c r="L72" t="n">
        <v>2.26</v>
      </c>
      <c r="M72" t="n">
        <v>2.48</v>
      </c>
      <c r="N72" t="n">
        <v>3</v>
      </c>
      <c r="O72" t="n">
        <v>3.23</v>
      </c>
      <c r="P72" t="n">
        <v>3.02</v>
      </c>
      <c r="Q72" t="n">
        <v>2.8</v>
      </c>
      <c r="R72" t="n">
        <v>3.06</v>
      </c>
      <c r="S72" t="n">
        <v>3.43</v>
      </c>
      <c r="T72" t="n">
        <v>3.11</v>
      </c>
      <c r="U72" t="n">
        <v>3.03</v>
      </c>
      <c r="V72" t="n">
        <v>3.72</v>
      </c>
    </row>
    <row r="73">
      <c r="A73" s="5" t="inlineStr">
        <is>
          <t>Langfristige Vermögensquote in %</t>
        </is>
      </c>
      <c r="B73" s="5" t="inlineStr">
        <is>
          <t>Non-Current Assets Ratio in %</t>
        </is>
      </c>
      <c r="C73" t="n">
        <v>40.07</v>
      </c>
      <c r="D73" t="n">
        <v>40.45</v>
      </c>
      <c r="E73" t="n">
        <v>40.85</v>
      </c>
      <c r="F73" t="n">
        <v>41.25</v>
      </c>
      <c r="G73" t="n">
        <v>41.95</v>
      </c>
      <c r="H73" t="n">
        <v>42.97</v>
      </c>
      <c r="I73" t="n">
        <v>45.56</v>
      </c>
      <c r="J73" t="n">
        <v>46.17</v>
      </c>
      <c r="K73" t="n">
        <v>45.24</v>
      </c>
      <c r="L73" t="n">
        <v>44.08</v>
      </c>
      <c r="M73" t="n">
        <v>45.66</v>
      </c>
      <c r="N73" t="n">
        <v>48.69</v>
      </c>
      <c r="O73" t="n">
        <v>47.63</v>
      </c>
      <c r="P73" t="n">
        <v>47.68</v>
      </c>
      <c r="Q73" t="n">
        <v>45.52</v>
      </c>
      <c r="R73" t="n">
        <v>47.55</v>
      </c>
      <c r="S73" t="n">
        <v>45</v>
      </c>
      <c r="T73" t="n">
        <v>42.38</v>
      </c>
      <c r="U73" t="n">
        <v>44.69</v>
      </c>
      <c r="V73" t="n">
        <v>39.28</v>
      </c>
    </row>
    <row r="74">
      <c r="A74" s="5" t="inlineStr">
        <is>
          <t>Gesamtkapitalrentabilität</t>
        </is>
      </c>
      <c r="B74" s="5" t="inlineStr">
        <is>
          <t>ROA Return on Assets in %</t>
        </is>
      </c>
      <c r="C74" t="n">
        <v>4.52</v>
      </c>
      <c r="D74" t="n">
        <v>4.51</v>
      </c>
      <c r="E74" t="n">
        <v>3.62</v>
      </c>
      <c r="F74" t="n">
        <v>3.27</v>
      </c>
      <c r="G74" t="n">
        <v>2.64</v>
      </c>
      <c r="H74" t="n">
        <v>0.34</v>
      </c>
      <c r="I74" t="n">
        <v>0.6</v>
      </c>
      <c r="J74" t="n">
        <v>3.88</v>
      </c>
      <c r="K74" t="n">
        <v>4.41</v>
      </c>
      <c r="L74" t="n">
        <v>3.63</v>
      </c>
      <c r="M74" t="n">
        <v>-1.51</v>
      </c>
      <c r="N74" t="n">
        <v>3.73</v>
      </c>
      <c r="O74" t="n">
        <v>4.21</v>
      </c>
      <c r="P74" t="n">
        <v>3.6</v>
      </c>
      <c r="Q74" t="n">
        <v>3.3</v>
      </c>
      <c r="R74" t="n">
        <v>3.1</v>
      </c>
      <c r="S74" t="n">
        <v>1.83</v>
      </c>
      <c r="T74" t="n">
        <v>6.02</v>
      </c>
      <c r="U74" t="n">
        <v>0.5</v>
      </c>
      <c r="V74" t="n">
        <v>2.44</v>
      </c>
    </row>
    <row r="75">
      <c r="A75" s="5" t="inlineStr">
        <is>
          <t>Ertrag des eingesetzten Kapitals</t>
        </is>
      </c>
      <c r="B75" s="5" t="inlineStr">
        <is>
          <t>ROCE Return on Cap. Empl. in %</t>
        </is>
      </c>
      <c r="C75" t="n">
        <v>10.68</v>
      </c>
      <c r="D75" t="n">
        <v>11.9</v>
      </c>
      <c r="E75" t="n">
        <v>9.789999999999999</v>
      </c>
      <c r="F75" t="n">
        <v>10.06</v>
      </c>
      <c r="G75" t="n">
        <v>7.46</v>
      </c>
      <c r="H75" t="n">
        <v>2.36</v>
      </c>
      <c r="I75" t="n">
        <v>2.78</v>
      </c>
      <c r="J75" t="n">
        <v>9.07</v>
      </c>
      <c r="K75" t="n">
        <v>10.83</v>
      </c>
      <c r="L75" t="n">
        <v>9.58</v>
      </c>
      <c r="M75" t="n">
        <v>0.62</v>
      </c>
      <c r="N75" t="n">
        <v>11.28</v>
      </c>
      <c r="O75" t="n">
        <v>12.5</v>
      </c>
      <c r="P75" t="n">
        <v>10.82</v>
      </c>
      <c r="Q75" t="n">
        <v>11.85</v>
      </c>
      <c r="R75" t="inlineStr">
        <is>
          <t>-</t>
        </is>
      </c>
      <c r="S75" t="inlineStr">
        <is>
          <t>-</t>
        </is>
      </c>
      <c r="T75" t="inlineStr">
        <is>
          <t>-</t>
        </is>
      </c>
      <c r="U75" t="inlineStr">
        <is>
          <t>-</t>
        </is>
      </c>
      <c r="V75" t="inlineStr">
        <is>
          <t>-</t>
        </is>
      </c>
    </row>
    <row r="76">
      <c r="A76" s="5" t="inlineStr">
        <is>
          <t>Eigenkapital zu Anlagevermögen</t>
        </is>
      </c>
      <c r="B76" s="5" t="inlineStr">
        <is>
          <t>Equity to Fixed Assets in %</t>
        </is>
      </c>
      <c r="C76" t="n">
        <v>71.56</v>
      </c>
      <c r="D76" t="n">
        <v>73.92</v>
      </c>
      <c r="E76" t="n">
        <v>72.66</v>
      </c>
      <c r="F76" t="n">
        <v>66.75</v>
      </c>
      <c r="G76" t="n">
        <v>62.06</v>
      </c>
      <c r="H76" t="n">
        <v>49.4</v>
      </c>
      <c r="I76" t="n">
        <v>56.71</v>
      </c>
      <c r="J76" t="n">
        <v>59.68</v>
      </c>
      <c r="K76" t="n">
        <v>64.45999999999999</v>
      </c>
      <c r="L76" t="n">
        <v>64.39</v>
      </c>
      <c r="M76" t="n">
        <v>61.11</v>
      </c>
      <c r="N76" t="n">
        <v>60.62</v>
      </c>
      <c r="O76" t="n">
        <v>61.79</v>
      </c>
      <c r="P76" t="n">
        <v>56.19</v>
      </c>
      <c r="Q76" t="n">
        <v>53.15</v>
      </c>
      <c r="R76" t="n">
        <v>49.46</v>
      </c>
      <c r="S76" t="n">
        <v>43.58</v>
      </c>
      <c r="T76" t="n">
        <v>38.05</v>
      </c>
      <c r="U76" t="n">
        <v>23.87</v>
      </c>
      <c r="V76" t="n">
        <v>42.75</v>
      </c>
    </row>
    <row r="77">
      <c r="A77" s="5" t="inlineStr">
        <is>
          <t>Liquidität Dritten Grades</t>
        </is>
      </c>
      <c r="B77" s="5" t="inlineStr">
        <is>
          <t>Current Ratio in %</t>
        </is>
      </c>
      <c r="C77" t="n">
        <v>151.85</v>
      </c>
      <c r="D77" t="n">
        <v>146.12</v>
      </c>
      <c r="E77" t="n">
        <v>149.36</v>
      </c>
      <c r="F77" t="n">
        <v>123.88</v>
      </c>
      <c r="G77" t="n">
        <v>150.71</v>
      </c>
      <c r="H77" t="n">
        <v>137.32</v>
      </c>
      <c r="I77" t="n">
        <v>129.64</v>
      </c>
      <c r="J77" t="n">
        <v>141.65</v>
      </c>
      <c r="K77" t="n">
        <v>148.12</v>
      </c>
      <c r="L77" t="n">
        <v>155.52</v>
      </c>
      <c r="M77" t="n">
        <v>116.04</v>
      </c>
      <c r="N77" t="n">
        <v>126.26</v>
      </c>
      <c r="O77" t="n">
        <v>131.25</v>
      </c>
      <c r="P77" t="n">
        <v>123.25</v>
      </c>
      <c r="Q77" t="n">
        <v>119.71</v>
      </c>
      <c r="R77" t="inlineStr">
        <is>
          <t>-</t>
        </is>
      </c>
      <c r="S77" t="inlineStr">
        <is>
          <t>-</t>
        </is>
      </c>
      <c r="T77" t="inlineStr">
        <is>
          <t>-</t>
        </is>
      </c>
      <c r="U77" t="inlineStr">
        <is>
          <t>-</t>
        </is>
      </c>
      <c r="V77" t="inlineStr">
        <is>
          <t>-</t>
        </is>
      </c>
    </row>
    <row r="78">
      <c r="A78" s="5" t="inlineStr">
        <is>
          <t>Operativer Cashflow</t>
        </is>
      </c>
      <c r="B78" s="5" t="inlineStr">
        <is>
          <t>Operating Cashflow in M</t>
        </is>
      </c>
      <c r="C78" t="n">
        <v>322.7796</v>
      </c>
      <c r="D78" t="n">
        <v>605.0484</v>
      </c>
      <c r="E78" t="n">
        <v>367.6464</v>
      </c>
      <c r="F78" t="n">
        <v>273.1212</v>
      </c>
      <c r="G78" t="n">
        <v>344.124</v>
      </c>
      <c r="H78" t="n">
        <v>557.568</v>
      </c>
      <c r="I78" t="n">
        <v>360.756</v>
      </c>
      <c r="J78" t="n">
        <v>159.192</v>
      </c>
      <c r="K78" t="n">
        <v>185.328</v>
      </c>
      <c r="L78" t="n">
        <v>641.9160000000001</v>
      </c>
      <c r="M78" t="n">
        <v>175.32</v>
      </c>
      <c r="N78" t="n">
        <v>84.60000000000001</v>
      </c>
      <c r="O78" t="n">
        <v>299.88</v>
      </c>
      <c r="P78" t="n">
        <v>433.08</v>
      </c>
      <c r="Q78" t="n">
        <v>272.88</v>
      </c>
      <c r="R78" t="n">
        <v>154.44</v>
      </c>
      <c r="S78" t="n">
        <v>49.5</v>
      </c>
      <c r="T78" t="n">
        <v>27.9</v>
      </c>
      <c r="U78" t="n">
        <v>43.2</v>
      </c>
      <c r="V78" t="n">
        <v>24.84</v>
      </c>
    </row>
    <row r="79">
      <c r="A79" s="5" t="inlineStr">
        <is>
          <t>Aktienrückkauf</t>
        </is>
      </c>
      <c r="B79" s="5" t="inlineStr">
        <is>
          <t>Share Buyback in M</t>
        </is>
      </c>
      <c r="C79" t="n">
        <v>0</v>
      </c>
      <c r="D79" t="n">
        <v>0</v>
      </c>
      <c r="E79" t="n">
        <v>0</v>
      </c>
      <c r="F79" t="n">
        <v>0</v>
      </c>
      <c r="G79" t="n">
        <v>-3.960000000000001</v>
      </c>
      <c r="H79" t="n">
        <v>0</v>
      </c>
      <c r="I79" t="n">
        <v>0</v>
      </c>
      <c r="J79" t="n">
        <v>0</v>
      </c>
      <c r="K79" t="n">
        <v>0</v>
      </c>
      <c r="L79" t="n">
        <v>-3.600000000000001</v>
      </c>
      <c r="M79" t="n">
        <v>0</v>
      </c>
      <c r="N79" t="n">
        <v>0</v>
      </c>
      <c r="O79" t="n">
        <v>0</v>
      </c>
      <c r="P79" t="n">
        <v>0</v>
      </c>
      <c r="Q79" t="n">
        <v>-18</v>
      </c>
      <c r="R79" t="n">
        <v>0</v>
      </c>
      <c r="S79" t="n">
        <v>0</v>
      </c>
      <c r="T79" t="n">
        <v>0</v>
      </c>
      <c r="U79" t="n">
        <v>0</v>
      </c>
      <c r="V79" t="inlineStr">
        <is>
          <t>-</t>
        </is>
      </c>
    </row>
    <row r="80">
      <c r="A80" s="5" t="inlineStr">
        <is>
          <t>Umsatzwachstum 1J in %</t>
        </is>
      </c>
      <c r="B80" s="5" t="inlineStr">
        <is>
          <t>Revenue Growth 1Y in %</t>
        </is>
      </c>
      <c r="C80" t="n">
        <v>1.74</v>
      </c>
      <c r="D80" t="n">
        <v>4.27</v>
      </c>
      <c r="E80" t="n">
        <v>5.25</v>
      </c>
      <c r="F80" t="n">
        <v>8.08</v>
      </c>
      <c r="G80" t="n">
        <v>0.51</v>
      </c>
      <c r="H80" t="n">
        <v>1.63</v>
      </c>
      <c r="I80" t="n">
        <v>-1.94</v>
      </c>
      <c r="J80" t="n">
        <v>5.61</v>
      </c>
      <c r="K80" t="n">
        <v>11.66</v>
      </c>
      <c r="L80" t="n">
        <v>6.03</v>
      </c>
      <c r="M80" t="n">
        <v>-11.6</v>
      </c>
      <c r="N80" t="n">
        <v>-3.4</v>
      </c>
      <c r="O80" t="n">
        <v>10.36</v>
      </c>
      <c r="P80" t="n">
        <v>5.08</v>
      </c>
      <c r="Q80" t="n">
        <v>1.19</v>
      </c>
      <c r="R80" t="n">
        <v>-19.65</v>
      </c>
      <c r="S80" t="n">
        <v>-7.06</v>
      </c>
      <c r="T80" t="n">
        <v>-0.7</v>
      </c>
      <c r="U80" t="n">
        <v>2.52</v>
      </c>
      <c r="V80" t="inlineStr">
        <is>
          <t>-</t>
        </is>
      </c>
    </row>
    <row r="81">
      <c r="A81" s="5" t="inlineStr">
        <is>
          <t>Umsatzwachstum 3J in %</t>
        </is>
      </c>
      <c r="B81" s="5" t="inlineStr">
        <is>
          <t>Revenue Growth 3Y in %</t>
        </is>
      </c>
      <c r="C81" t="n">
        <v>3.75</v>
      </c>
      <c r="D81" t="n">
        <v>5.87</v>
      </c>
      <c r="E81" t="n">
        <v>4.61</v>
      </c>
      <c r="F81" t="n">
        <v>3.41</v>
      </c>
      <c r="G81" t="n">
        <v>0.07000000000000001</v>
      </c>
      <c r="H81" t="n">
        <v>1.77</v>
      </c>
      <c r="I81" t="n">
        <v>5.11</v>
      </c>
      <c r="J81" t="n">
        <v>7.77</v>
      </c>
      <c r="K81" t="n">
        <v>2.03</v>
      </c>
      <c r="L81" t="n">
        <v>-2.99</v>
      </c>
      <c r="M81" t="n">
        <v>-1.55</v>
      </c>
      <c r="N81" t="n">
        <v>4.01</v>
      </c>
      <c r="O81" t="n">
        <v>5.54</v>
      </c>
      <c r="P81" t="n">
        <v>-4.46</v>
      </c>
      <c r="Q81" t="n">
        <v>-8.51</v>
      </c>
      <c r="R81" t="n">
        <v>-9.140000000000001</v>
      </c>
      <c r="S81" t="n">
        <v>-1.75</v>
      </c>
      <c r="T81" t="inlineStr">
        <is>
          <t>-</t>
        </is>
      </c>
      <c r="U81" t="inlineStr">
        <is>
          <t>-</t>
        </is>
      </c>
      <c r="V81" t="inlineStr">
        <is>
          <t>-</t>
        </is>
      </c>
    </row>
    <row r="82">
      <c r="A82" s="5" t="inlineStr">
        <is>
          <t>Umsatzwachstum 5J in %</t>
        </is>
      </c>
      <c r="B82" s="5" t="inlineStr">
        <is>
          <t>Revenue Growth 5Y in %</t>
        </is>
      </c>
      <c r="C82" t="n">
        <v>3.97</v>
      </c>
      <c r="D82" t="n">
        <v>3.95</v>
      </c>
      <c r="E82" t="n">
        <v>2.71</v>
      </c>
      <c r="F82" t="n">
        <v>2.78</v>
      </c>
      <c r="G82" t="n">
        <v>3.49</v>
      </c>
      <c r="H82" t="n">
        <v>4.6</v>
      </c>
      <c r="I82" t="n">
        <v>1.95</v>
      </c>
      <c r="J82" t="n">
        <v>1.66</v>
      </c>
      <c r="K82" t="n">
        <v>2.61</v>
      </c>
      <c r="L82" t="n">
        <v>1.29</v>
      </c>
      <c r="M82" t="n">
        <v>0.33</v>
      </c>
      <c r="N82" t="n">
        <v>-1.28</v>
      </c>
      <c r="O82" t="n">
        <v>-2.02</v>
      </c>
      <c r="P82" t="n">
        <v>-4.23</v>
      </c>
      <c r="Q82" t="n">
        <v>-4.74</v>
      </c>
      <c r="R82" t="inlineStr">
        <is>
          <t>-</t>
        </is>
      </c>
      <c r="S82" t="inlineStr">
        <is>
          <t>-</t>
        </is>
      </c>
      <c r="T82" t="inlineStr">
        <is>
          <t>-</t>
        </is>
      </c>
      <c r="U82" t="inlineStr">
        <is>
          <t>-</t>
        </is>
      </c>
      <c r="V82" t="inlineStr">
        <is>
          <t>-</t>
        </is>
      </c>
    </row>
    <row r="83">
      <c r="A83" s="5" t="inlineStr">
        <is>
          <t>Umsatzwachstum 10J in %</t>
        </is>
      </c>
      <c r="B83" s="5" t="inlineStr">
        <is>
          <t>Revenue Growth 10Y in %</t>
        </is>
      </c>
      <c r="C83" t="n">
        <v>4.28</v>
      </c>
      <c r="D83" t="n">
        <v>2.95</v>
      </c>
      <c r="E83" t="n">
        <v>2.18</v>
      </c>
      <c r="F83" t="n">
        <v>2.69</v>
      </c>
      <c r="G83" t="n">
        <v>2.39</v>
      </c>
      <c r="H83" t="n">
        <v>2.46</v>
      </c>
      <c r="I83" t="n">
        <v>0.33</v>
      </c>
      <c r="J83" t="n">
        <v>-0.18</v>
      </c>
      <c r="K83" t="n">
        <v>-0.8100000000000001</v>
      </c>
      <c r="L83" t="n">
        <v>-1.72</v>
      </c>
      <c r="M83" t="inlineStr">
        <is>
          <t>-</t>
        </is>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9.84</v>
      </c>
      <c r="D84" t="n">
        <v>36.16</v>
      </c>
      <c r="E84" t="n">
        <v>12</v>
      </c>
      <c r="F84" t="n">
        <v>32.45</v>
      </c>
      <c r="G84" t="n">
        <v>738.89</v>
      </c>
      <c r="H84" t="n">
        <v>-37.93</v>
      </c>
      <c r="I84" t="n">
        <v>-84.73999999999999</v>
      </c>
      <c r="J84" t="n">
        <v>-10.8</v>
      </c>
      <c r="K84" t="n">
        <v>31.48</v>
      </c>
      <c r="L84" t="n">
        <v>-379.31</v>
      </c>
      <c r="M84" t="n">
        <v>-143.28</v>
      </c>
      <c r="N84" t="n">
        <v>-7.59</v>
      </c>
      <c r="O84" t="n">
        <v>20.83</v>
      </c>
      <c r="P84" t="n">
        <v>6.19</v>
      </c>
      <c r="Q84" t="n">
        <v>17.71</v>
      </c>
      <c r="R84" t="n">
        <v>52.38</v>
      </c>
      <c r="S84" t="n">
        <v>-74.39</v>
      </c>
      <c r="T84" t="n">
        <v>1071.43</v>
      </c>
      <c r="U84" t="n">
        <v>-74.39</v>
      </c>
      <c r="V84" t="n">
        <v>-1444.26</v>
      </c>
    </row>
    <row r="85">
      <c r="A85" s="5" t="inlineStr">
        <is>
          <t>Gewinnwachstum 3J in %</t>
        </is>
      </c>
      <c r="B85" s="5" t="inlineStr">
        <is>
          <t>Earnings Growth 3Y in %</t>
        </is>
      </c>
      <c r="C85" t="n">
        <v>19.33</v>
      </c>
      <c r="D85" t="n">
        <v>26.87</v>
      </c>
      <c r="E85" t="n">
        <v>261.11</v>
      </c>
      <c r="F85" t="n">
        <v>244.47</v>
      </c>
      <c r="G85" t="n">
        <v>205.41</v>
      </c>
      <c r="H85" t="n">
        <v>-44.49</v>
      </c>
      <c r="I85" t="n">
        <v>-21.35</v>
      </c>
      <c r="J85" t="n">
        <v>-119.54</v>
      </c>
      <c r="K85" t="n">
        <v>-163.7</v>
      </c>
      <c r="L85" t="n">
        <v>-176.73</v>
      </c>
      <c r="M85" t="n">
        <v>-43.35</v>
      </c>
      <c r="N85" t="n">
        <v>6.48</v>
      </c>
      <c r="O85" t="n">
        <v>14.91</v>
      </c>
      <c r="P85" t="n">
        <v>25.43</v>
      </c>
      <c r="Q85" t="n">
        <v>-1.43</v>
      </c>
      <c r="R85" t="n">
        <v>349.81</v>
      </c>
      <c r="S85" t="n">
        <v>307.55</v>
      </c>
      <c r="T85" t="n">
        <v>-149.07</v>
      </c>
      <c r="U85" t="inlineStr">
        <is>
          <t>-</t>
        </is>
      </c>
      <c r="V85" t="inlineStr">
        <is>
          <t>-</t>
        </is>
      </c>
    </row>
    <row r="86">
      <c r="A86" s="5" t="inlineStr">
        <is>
          <t>Gewinnwachstum 5J in %</t>
        </is>
      </c>
      <c r="B86" s="5" t="inlineStr">
        <is>
          <t>Earnings Growth 5Y in %</t>
        </is>
      </c>
      <c r="C86" t="n">
        <v>165.87</v>
      </c>
      <c r="D86" t="n">
        <v>156.31</v>
      </c>
      <c r="E86" t="n">
        <v>132.13</v>
      </c>
      <c r="F86" t="n">
        <v>127.57</v>
      </c>
      <c r="G86" t="n">
        <v>127.38</v>
      </c>
      <c r="H86" t="n">
        <v>-96.26000000000001</v>
      </c>
      <c r="I86" t="n">
        <v>-117.33</v>
      </c>
      <c r="J86" t="n">
        <v>-101.9</v>
      </c>
      <c r="K86" t="n">
        <v>-95.56999999999999</v>
      </c>
      <c r="L86" t="n">
        <v>-100.63</v>
      </c>
      <c r="M86" t="n">
        <v>-21.23</v>
      </c>
      <c r="N86" t="n">
        <v>17.9</v>
      </c>
      <c r="O86" t="n">
        <v>4.54</v>
      </c>
      <c r="P86" t="n">
        <v>214.66</v>
      </c>
      <c r="Q86" t="n">
        <v>198.55</v>
      </c>
      <c r="R86" t="n">
        <v>-93.84999999999999</v>
      </c>
      <c r="S86" t="inlineStr">
        <is>
          <t>-</t>
        </is>
      </c>
      <c r="T86" t="inlineStr">
        <is>
          <t>-</t>
        </is>
      </c>
      <c r="U86" t="inlineStr">
        <is>
          <t>-</t>
        </is>
      </c>
      <c r="V86" t="inlineStr">
        <is>
          <t>-</t>
        </is>
      </c>
    </row>
    <row r="87">
      <c r="A87" s="5" t="inlineStr">
        <is>
          <t>Gewinnwachstum 10J in %</t>
        </is>
      </c>
      <c r="B87" s="5" t="inlineStr">
        <is>
          <t>Earnings Growth 10Y in %</t>
        </is>
      </c>
      <c r="C87" t="n">
        <v>34.8</v>
      </c>
      <c r="D87" t="n">
        <v>19.49</v>
      </c>
      <c r="E87" t="n">
        <v>15.12</v>
      </c>
      <c r="F87" t="n">
        <v>16</v>
      </c>
      <c r="G87" t="n">
        <v>13.37</v>
      </c>
      <c r="H87" t="n">
        <v>-58.74</v>
      </c>
      <c r="I87" t="n">
        <v>-49.71</v>
      </c>
      <c r="J87" t="n">
        <v>-48.68</v>
      </c>
      <c r="K87" t="n">
        <v>59.55</v>
      </c>
      <c r="L87" t="n">
        <v>48.96</v>
      </c>
      <c r="M87" t="n">
        <v>-57.54</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0.08</v>
      </c>
      <c r="D88" t="n">
        <v>0.07000000000000001</v>
      </c>
      <c r="E88" t="n">
        <v>0.15</v>
      </c>
      <c r="F88" t="n">
        <v>0.11</v>
      </c>
      <c r="G88" t="n">
        <v>0.12</v>
      </c>
      <c r="H88" t="n">
        <v>-0.8</v>
      </c>
      <c r="I88" t="n">
        <v>-0.51</v>
      </c>
      <c r="J88" t="n">
        <v>-0.07000000000000001</v>
      </c>
      <c r="K88" t="n">
        <v>-0.06</v>
      </c>
      <c r="L88" t="n">
        <v>-0.14</v>
      </c>
      <c r="M88" t="inlineStr">
        <is>
          <t>-</t>
        </is>
      </c>
      <c r="N88" t="n">
        <v>0.33</v>
      </c>
      <c r="O88" t="n">
        <v>2.89</v>
      </c>
      <c r="P88" t="n">
        <v>0.08</v>
      </c>
      <c r="Q88" t="n">
        <v>0.08</v>
      </c>
      <c r="R88" t="n">
        <v>-0.16</v>
      </c>
      <c r="S88" t="inlineStr">
        <is>
          <t>-</t>
        </is>
      </c>
      <c r="T88" t="inlineStr">
        <is>
          <t>-</t>
        </is>
      </c>
      <c r="U88" t="inlineStr">
        <is>
          <t>-</t>
        </is>
      </c>
      <c r="V88" t="inlineStr">
        <is>
          <t>-</t>
        </is>
      </c>
    </row>
    <row r="89">
      <c r="A89" s="5" t="inlineStr">
        <is>
          <t>EBIT-Wachstum 1J in %</t>
        </is>
      </c>
      <c r="B89" s="5" t="inlineStr">
        <is>
          <t>EBIT Growth 1Y in %</t>
        </is>
      </c>
      <c r="C89" t="n">
        <v>0.2</v>
      </c>
      <c r="D89" t="n">
        <v>30.69</v>
      </c>
      <c r="E89" t="n">
        <v>10.2</v>
      </c>
      <c r="F89" t="n">
        <v>24.73</v>
      </c>
      <c r="G89" t="n">
        <v>257.14</v>
      </c>
      <c r="H89" t="n">
        <v>-4.94</v>
      </c>
      <c r="I89" t="n">
        <v>-71.38</v>
      </c>
      <c r="J89" t="n">
        <v>-15.77</v>
      </c>
      <c r="K89" t="n">
        <v>20.86</v>
      </c>
      <c r="L89" t="n">
        <v>2038.46</v>
      </c>
      <c r="M89" t="n">
        <v>-94.67</v>
      </c>
      <c r="N89" t="n">
        <v>-7.22</v>
      </c>
      <c r="O89" t="n">
        <v>23.47</v>
      </c>
      <c r="P89" t="n">
        <v>-6.17</v>
      </c>
      <c r="Q89" t="n">
        <v>12.38</v>
      </c>
      <c r="R89" t="n">
        <v>-1.94</v>
      </c>
      <c r="S89" t="n">
        <v>-47.72</v>
      </c>
      <c r="T89" t="n">
        <v>103.09</v>
      </c>
      <c r="U89" t="n">
        <v>30.11</v>
      </c>
      <c r="V89" t="n">
        <v>112.7</v>
      </c>
    </row>
    <row r="90">
      <c r="A90" s="5" t="inlineStr">
        <is>
          <t>EBIT-Wachstum 3J in %</t>
        </is>
      </c>
      <c r="B90" s="5" t="inlineStr">
        <is>
          <t>EBIT Growth 3Y in %</t>
        </is>
      </c>
      <c r="C90" t="n">
        <v>13.7</v>
      </c>
      <c r="D90" t="n">
        <v>21.87</v>
      </c>
      <c r="E90" t="n">
        <v>97.36</v>
      </c>
      <c r="F90" t="n">
        <v>92.31</v>
      </c>
      <c r="G90" t="n">
        <v>60.27</v>
      </c>
      <c r="H90" t="n">
        <v>-30.7</v>
      </c>
      <c r="I90" t="n">
        <v>-22.1</v>
      </c>
      <c r="J90" t="n">
        <v>681.1799999999999</v>
      </c>
      <c r="K90" t="n">
        <v>654.88</v>
      </c>
      <c r="L90" t="n">
        <v>645.52</v>
      </c>
      <c r="M90" t="n">
        <v>-26.14</v>
      </c>
      <c r="N90" t="n">
        <v>3.36</v>
      </c>
      <c r="O90" t="n">
        <v>9.890000000000001</v>
      </c>
      <c r="P90" t="n">
        <v>1.42</v>
      </c>
      <c r="Q90" t="n">
        <v>-12.43</v>
      </c>
      <c r="R90" t="n">
        <v>17.81</v>
      </c>
      <c r="S90" t="n">
        <v>28.49</v>
      </c>
      <c r="T90" t="n">
        <v>81.97</v>
      </c>
      <c r="U90" t="inlineStr">
        <is>
          <t>-</t>
        </is>
      </c>
      <c r="V90" t="inlineStr">
        <is>
          <t>-</t>
        </is>
      </c>
    </row>
    <row r="91">
      <c r="A91" s="5" t="inlineStr">
        <is>
          <t>EBIT-Wachstum 5J in %</t>
        </is>
      </c>
      <c r="B91" s="5" t="inlineStr">
        <is>
          <t>EBIT Growth 5Y in %</t>
        </is>
      </c>
      <c r="C91" t="n">
        <v>64.59</v>
      </c>
      <c r="D91" t="n">
        <v>63.56</v>
      </c>
      <c r="E91" t="n">
        <v>43.15</v>
      </c>
      <c r="F91" t="n">
        <v>37.96</v>
      </c>
      <c r="G91" t="n">
        <v>37.18</v>
      </c>
      <c r="H91" t="n">
        <v>393.45</v>
      </c>
      <c r="I91" t="n">
        <v>375.5</v>
      </c>
      <c r="J91" t="n">
        <v>388.33</v>
      </c>
      <c r="K91" t="n">
        <v>396.18</v>
      </c>
      <c r="L91" t="n">
        <v>390.77</v>
      </c>
      <c r="M91" t="n">
        <v>-14.44</v>
      </c>
      <c r="N91" t="n">
        <v>4.1</v>
      </c>
      <c r="O91" t="n">
        <v>-4</v>
      </c>
      <c r="P91" t="n">
        <v>11.93</v>
      </c>
      <c r="Q91" t="n">
        <v>19.18</v>
      </c>
      <c r="R91" t="n">
        <v>39.25</v>
      </c>
      <c r="S91" t="inlineStr">
        <is>
          <t>-</t>
        </is>
      </c>
      <c r="T91" t="inlineStr">
        <is>
          <t>-</t>
        </is>
      </c>
      <c r="U91" t="inlineStr">
        <is>
          <t>-</t>
        </is>
      </c>
      <c r="V91" t="inlineStr">
        <is>
          <t>-</t>
        </is>
      </c>
    </row>
    <row r="92">
      <c r="A92" s="5" t="inlineStr">
        <is>
          <t>EBIT-Wachstum 10J in %</t>
        </is>
      </c>
      <c r="B92" s="5" t="inlineStr">
        <is>
          <t>EBIT Growth 10Y in %</t>
        </is>
      </c>
      <c r="C92" t="n">
        <v>229.02</v>
      </c>
      <c r="D92" t="n">
        <v>219.53</v>
      </c>
      <c r="E92" t="n">
        <v>215.74</v>
      </c>
      <c r="F92" t="n">
        <v>217.07</v>
      </c>
      <c r="G92" t="n">
        <v>213.98</v>
      </c>
      <c r="H92" t="n">
        <v>189.5</v>
      </c>
      <c r="I92" t="n">
        <v>189.8</v>
      </c>
      <c r="J92" t="n">
        <v>192.17</v>
      </c>
      <c r="K92" t="n">
        <v>204.05</v>
      </c>
      <c r="L92" t="n">
        <v>204.98</v>
      </c>
      <c r="M92" t="n">
        <v>12.4</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-46.65</v>
      </c>
      <c r="D93" t="n">
        <v>64.56999999999999</v>
      </c>
      <c r="E93" t="n">
        <v>34.61</v>
      </c>
      <c r="F93" t="n">
        <v>-20.63</v>
      </c>
      <c r="G93" t="n">
        <v>-43.89</v>
      </c>
      <c r="H93" t="n">
        <v>54.56</v>
      </c>
      <c r="I93" t="n">
        <v>126.62</v>
      </c>
      <c r="J93" t="n">
        <v>-14.1</v>
      </c>
      <c r="K93" t="n">
        <v>-71.13</v>
      </c>
      <c r="L93" t="n">
        <v>232.85</v>
      </c>
      <c r="M93" t="n">
        <v>107.23</v>
      </c>
      <c r="N93" t="n">
        <v>-71.79000000000001</v>
      </c>
      <c r="O93" t="n">
        <v>-30.76</v>
      </c>
      <c r="P93" t="n">
        <v>58.71</v>
      </c>
      <c r="Q93" t="n">
        <v>-11.66</v>
      </c>
      <c r="R93" t="n">
        <v>212</v>
      </c>
      <c r="S93" t="n">
        <v>77.42</v>
      </c>
      <c r="T93" t="n">
        <v>-35.42</v>
      </c>
      <c r="U93" t="n">
        <v>73.91</v>
      </c>
      <c r="V93" t="inlineStr">
        <is>
          <t>-</t>
        </is>
      </c>
    </row>
    <row r="94">
      <c r="A94" s="5" t="inlineStr">
        <is>
          <t>Op.Cashflow Wachstum 3J in %</t>
        </is>
      </c>
      <c r="B94" s="5" t="inlineStr">
        <is>
          <t>Op.Cashflow Wachstum 3Y in %</t>
        </is>
      </c>
      <c r="C94" t="n">
        <v>17.51</v>
      </c>
      <c r="D94" t="n">
        <v>26.18</v>
      </c>
      <c r="E94" t="n">
        <v>-9.970000000000001</v>
      </c>
      <c r="F94" t="n">
        <v>-3.32</v>
      </c>
      <c r="G94" t="n">
        <v>45.76</v>
      </c>
      <c r="H94" t="n">
        <v>55.69</v>
      </c>
      <c r="I94" t="n">
        <v>13.8</v>
      </c>
      <c r="J94" t="n">
        <v>49.21</v>
      </c>
      <c r="K94" t="n">
        <v>89.65000000000001</v>
      </c>
      <c r="L94" t="n">
        <v>89.43000000000001</v>
      </c>
      <c r="M94" t="n">
        <v>1.56</v>
      </c>
      <c r="N94" t="n">
        <v>-14.61</v>
      </c>
      <c r="O94" t="n">
        <v>5.43</v>
      </c>
      <c r="P94" t="n">
        <v>86.34999999999999</v>
      </c>
      <c r="Q94" t="n">
        <v>92.59</v>
      </c>
      <c r="R94" t="n">
        <v>84.67</v>
      </c>
      <c r="S94" t="n">
        <v>38.64</v>
      </c>
      <c r="T94" t="inlineStr">
        <is>
          <t>-</t>
        </is>
      </c>
      <c r="U94" t="inlineStr">
        <is>
          <t>-</t>
        </is>
      </c>
      <c r="V94" t="inlineStr">
        <is>
          <t>-</t>
        </is>
      </c>
    </row>
    <row r="95">
      <c r="A95" s="5" t="inlineStr">
        <is>
          <t>Op.Cashflow Wachstum 5J in %</t>
        </is>
      </c>
      <c r="B95" s="5" t="inlineStr">
        <is>
          <t>Op.Cashflow Wachstum 5Y in %</t>
        </is>
      </c>
      <c r="C95" t="n">
        <v>-2.4</v>
      </c>
      <c r="D95" t="n">
        <v>17.84</v>
      </c>
      <c r="E95" t="n">
        <v>30.25</v>
      </c>
      <c r="F95" t="n">
        <v>20.51</v>
      </c>
      <c r="G95" t="n">
        <v>10.41</v>
      </c>
      <c r="H95" t="n">
        <v>65.76000000000001</v>
      </c>
      <c r="I95" t="n">
        <v>76.29000000000001</v>
      </c>
      <c r="J95" t="n">
        <v>36.61</v>
      </c>
      <c r="K95" t="n">
        <v>33.28</v>
      </c>
      <c r="L95" t="n">
        <v>59.25</v>
      </c>
      <c r="M95" t="n">
        <v>10.35</v>
      </c>
      <c r="N95" t="n">
        <v>31.3</v>
      </c>
      <c r="O95" t="n">
        <v>61.14</v>
      </c>
      <c r="P95" t="n">
        <v>60.21</v>
      </c>
      <c r="Q95" t="n">
        <v>63.25</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31.68</v>
      </c>
      <c r="D96" t="n">
        <v>47.07</v>
      </c>
      <c r="E96" t="n">
        <v>33.43</v>
      </c>
      <c r="F96" t="n">
        <v>26.9</v>
      </c>
      <c r="G96" t="n">
        <v>34.83</v>
      </c>
      <c r="H96" t="n">
        <v>38.05</v>
      </c>
      <c r="I96" t="n">
        <v>53.8</v>
      </c>
      <c r="J96" t="n">
        <v>48.88</v>
      </c>
      <c r="K96" t="n">
        <v>46.74</v>
      </c>
      <c r="L96" t="n">
        <v>61.25</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1441</v>
      </c>
      <c r="D97" t="n">
        <v>1202</v>
      </c>
      <c r="E97" t="n">
        <v>1148</v>
      </c>
      <c r="F97" t="n">
        <v>648</v>
      </c>
      <c r="G97" t="n">
        <v>1037</v>
      </c>
      <c r="H97" t="n">
        <v>752</v>
      </c>
      <c r="I97" t="n">
        <v>575</v>
      </c>
      <c r="J97" t="n">
        <v>741</v>
      </c>
      <c r="K97" t="n">
        <v>832</v>
      </c>
      <c r="L97" t="n">
        <v>865</v>
      </c>
      <c r="M97" t="n">
        <v>279</v>
      </c>
      <c r="N97" t="n">
        <v>374</v>
      </c>
      <c r="O97" t="n">
        <v>419</v>
      </c>
      <c r="P97" t="n">
        <v>318</v>
      </c>
      <c r="Q97" t="n">
        <v>297</v>
      </c>
      <c r="R97" t="n">
        <v>1568</v>
      </c>
      <c r="S97" t="n">
        <v>1815</v>
      </c>
      <c r="T97" t="n">
        <v>2274</v>
      </c>
      <c r="U97" t="n">
        <v>2273</v>
      </c>
      <c r="V97" t="n">
        <v>1983</v>
      </c>
      <c r="W97" t="n">
        <v>2113</v>
      </c>
    </row>
  </sheetData>
  <pageMargins bottom="1" footer="0.5" header="0.5" left="0.75" right="0.75" top="1"/>
</worksheet>
</file>

<file path=xl/worksheets/sheet46.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ROCKET INTERNET </t>
        </is>
      </c>
      <c r="B1" s="2" t="inlineStr">
        <is>
          <t>WKN: A12UKK  ISIN: DE000A12UKK6  Symbol:RKET  Typ: Aktie</t>
        </is>
      </c>
      <c r="C1" s="2" t="inlineStr"/>
      <c r="D1" s="2" t="inlineStr"/>
      <c r="E1" s="2" t="inlineStr"/>
      <c r="F1" s="2">
        <f>HYPERLINK("mdax_Stock_Data_EUR.xlsx#INDEX!A1",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2007</t>
        </is>
      </c>
      <c r="C4" s="5" t="inlineStr">
        <is>
          <t>Telefon / Phone</t>
        </is>
      </c>
      <c r="D4" s="5" t="inlineStr"/>
      <c r="E4" t="inlineStr">
        <is>
          <t>+49-30300-1318-00</t>
        </is>
      </c>
      <c r="G4" t="inlineStr">
        <is>
          <t>02.04.2020</t>
        </is>
      </c>
      <c r="H4" t="inlineStr">
        <is>
          <t>Publication Of Annual Report</t>
        </is>
      </c>
      <c r="J4" t="inlineStr">
        <is>
          <t>Global Founders</t>
        </is>
      </c>
      <c r="L4" t="inlineStr">
        <is>
          <t>39,70%</t>
        </is>
      </c>
    </row>
    <row r="5">
      <c r="A5" s="5" t="inlineStr">
        <is>
          <t>Ticker</t>
        </is>
      </c>
      <c r="B5" t="inlineStr">
        <is>
          <t>RKET</t>
        </is>
      </c>
      <c r="C5" s="5" t="inlineStr">
        <is>
          <t>Fax</t>
        </is>
      </c>
      <c r="D5" s="5" t="inlineStr"/>
      <c r="E5" t="inlineStr">
        <is>
          <t>+49-30300-1318-99</t>
        </is>
      </c>
      <c r="G5" t="inlineStr">
        <is>
          <t>15.05.2020</t>
        </is>
      </c>
      <c r="H5" t="inlineStr">
        <is>
          <t>Annual General Meeting</t>
        </is>
      </c>
      <c r="J5" t="inlineStr">
        <is>
          <t>Baillie Gifford &amp; Co</t>
        </is>
      </c>
      <c r="L5" t="inlineStr">
        <is>
          <t>6,52%</t>
        </is>
      </c>
    </row>
    <row r="6">
      <c r="A6" s="5" t="inlineStr">
        <is>
          <t>Gelistet Seit / Listed Since</t>
        </is>
      </c>
      <c r="B6" t="inlineStr">
        <is>
          <t>02.10.2014</t>
        </is>
      </c>
      <c r="C6" s="5" t="inlineStr">
        <is>
          <t>Internet</t>
        </is>
      </c>
      <c r="D6" s="5" t="inlineStr"/>
      <c r="E6" t="inlineStr">
        <is>
          <t>https://www.rocket-internet.com/</t>
        </is>
      </c>
      <c r="G6" t="inlineStr">
        <is>
          <t>28.05.2020</t>
        </is>
      </c>
      <c r="H6" t="inlineStr">
        <is>
          <t>Result Q1</t>
        </is>
      </c>
      <c r="J6" t="inlineStr">
        <is>
          <t>Oliver Samwer</t>
        </is>
      </c>
      <c r="L6" t="inlineStr">
        <is>
          <t>4,08%</t>
        </is>
      </c>
    </row>
    <row r="7">
      <c r="A7" s="5" t="inlineStr">
        <is>
          <t>Nominalwert / Nominal Value</t>
        </is>
      </c>
      <c r="B7" t="inlineStr">
        <is>
          <t>-</t>
        </is>
      </c>
      <c r="C7" s="5" t="inlineStr">
        <is>
          <t>E-Mail</t>
        </is>
      </c>
      <c r="D7" s="5" t="inlineStr"/>
      <c r="E7" t="inlineStr">
        <is>
          <t>info@rocket-internet.com</t>
        </is>
      </c>
      <c r="G7" t="inlineStr">
        <is>
          <t>24.09.2020</t>
        </is>
      </c>
      <c r="H7" t="inlineStr">
        <is>
          <t>Score Half Year</t>
        </is>
      </c>
      <c r="J7" t="inlineStr">
        <is>
          <t>United Internet</t>
        </is>
      </c>
      <c r="L7" t="inlineStr">
        <is>
          <t>1,63%</t>
        </is>
      </c>
    </row>
    <row r="8">
      <c r="A8" s="5" t="inlineStr">
        <is>
          <t>Land / Country</t>
        </is>
      </c>
      <c r="B8" t="inlineStr">
        <is>
          <t>Deutschland</t>
        </is>
      </c>
      <c r="C8" s="5" t="inlineStr">
        <is>
          <t>Inv. Relations E-Mail</t>
        </is>
      </c>
      <c r="D8" s="5" t="inlineStr"/>
      <c r="E8" t="inlineStr">
        <is>
          <t>investorrelations@rocket-internet.com</t>
        </is>
      </c>
      <c r="G8" t="inlineStr">
        <is>
          <t>24.11.2020</t>
        </is>
      </c>
      <c r="H8" t="inlineStr">
        <is>
          <t>Q3 Earnings</t>
        </is>
      </c>
      <c r="J8" t="inlineStr">
        <is>
          <t>Union Investment Privatfonds GmbH</t>
        </is>
      </c>
      <c r="L8" t="inlineStr">
        <is>
          <t>3,02%</t>
        </is>
      </c>
    </row>
    <row r="9">
      <c r="A9" s="5" t="inlineStr">
        <is>
          <t>Währung / Currency</t>
        </is>
      </c>
      <c r="B9" t="inlineStr">
        <is>
          <t>EUR</t>
        </is>
      </c>
      <c r="C9" s="5" t="inlineStr">
        <is>
          <t>Kontaktperson / Contact Person</t>
        </is>
      </c>
      <c r="D9" s="5" t="inlineStr"/>
      <c r="E9" t="inlineStr">
        <is>
          <t>-</t>
        </is>
      </c>
      <c r="J9" t="inlineStr">
        <is>
          <t>Freefloat</t>
        </is>
      </c>
      <c r="L9" t="inlineStr">
        <is>
          <t>45,05%</t>
        </is>
      </c>
    </row>
    <row r="10">
      <c r="A10" s="5" t="inlineStr">
        <is>
          <t>Branche / Industry</t>
        </is>
      </c>
      <c r="B10" t="inlineStr">
        <is>
          <t>It Services</t>
        </is>
      </c>
      <c r="C10" s="5" t="inlineStr"/>
      <c r="D10" s="5" t="inlineStr"/>
    </row>
    <row r="11">
      <c r="A11" s="5" t="inlineStr">
        <is>
          <t>Sektor / Sector</t>
        </is>
      </c>
      <c r="B11" t="inlineStr">
        <is>
          <t>Information Technology</t>
        </is>
      </c>
    </row>
    <row r="12">
      <c r="A12" s="5" t="inlineStr">
        <is>
          <t>Typ / Genre</t>
        </is>
      </c>
      <c r="B12" t="inlineStr">
        <is>
          <t>Stammaktie</t>
        </is>
      </c>
    </row>
    <row r="13">
      <c r="A13" s="5" t="inlineStr">
        <is>
          <t>Adresse / Address</t>
        </is>
      </c>
      <c r="B13" t="inlineStr">
        <is>
          <t>Rocket Internet SECharlottenstraße 4  D-10969 Berlin</t>
        </is>
      </c>
    </row>
    <row r="14">
      <c r="A14" s="5" t="inlineStr">
        <is>
          <t>Management</t>
        </is>
      </c>
      <c r="B14" t="inlineStr">
        <is>
          <t>Oliver Samwer, Soheil Mirpour</t>
        </is>
      </c>
    </row>
    <row r="15">
      <c r="A15" s="5" t="inlineStr">
        <is>
          <t>Aufsichtsrat / Board</t>
        </is>
      </c>
      <c r="B15" t="inlineStr">
        <is>
          <t>Prof. Dr. Marcus Englert, Dr. Joachim Schindler, Norbert Lang, Pierre Louette</t>
        </is>
      </c>
    </row>
    <row r="16">
      <c r="A16" s="5" t="inlineStr">
        <is>
          <t>Beschreibung</t>
        </is>
      </c>
      <c r="B16" t="inlineStr">
        <is>
          <t>Die Rocket Internet SE ist ein deutscher Internetinkubator, der Beteiligungen an verschiedenen Internet-Startups hält. Das Unternehmen geht die Beteiligungen in der Gründungsphase der jungen Firmen ein und stellt für sie verschiedene Infrastrukturdienstleistungen bereit. Dabei setzt Rocket Internet häufig auf Neugründungen von Unternehmen, die bereits ein internationales Vorbild aufweisen können. Die Beteiligungen werden verwaltet, zum Teil aber auch schon nach wenigen Jahren wieder abgestoßen. Zu den Firmen, die unter dem Dach von Rocket groß geworden sind, zählen unter anderem der Mode-Versandhändler Zalando, die Partnerbörse eDarling und die Möbel-Shops Westwing und Home24. Rocket Internet ist die führende E-Commerce-Plattform in Schwellenländern und hat das Ziel, die größte Internet-Plattform außerhalb der USA und Chinas zu werden. Copyright 2014 FINANCE BASE AG</t>
        </is>
      </c>
    </row>
    <row r="17">
      <c r="A17" s="5" t="inlineStr">
        <is>
          <t>Profile</t>
        </is>
      </c>
      <c r="B17" t="inlineStr">
        <is>
          <t>The Rocket Internet SE is holding a German Internetinkubator, the investments in various Internet startups. The company expects the investments in the start-up phase of young companies and provides for them a series of infrastructure services. Here is Rocket Internet frequently on the establishment of new companies, which may have an international role model already. The investments are managed, but rejected in part after a few years. Among the companies that have grown up under the umbrella of Rocket, are among the fashion mail order company Zalando, the brokerage eDarling and furniture stores and Westwing Home24. Rocket Internet is the leading e-commerce platform in emerging markets and has to be the goal of the largest Internet platform outside the US and China.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2020</v>
      </c>
      <c r="D19" s="5" t="n">
        <v>2019</v>
      </c>
      <c r="E19" s="5" t="n">
        <v>2018</v>
      </c>
      <c r="F19" s="5" t="n">
        <v>2017</v>
      </c>
      <c r="G19" s="5" t="n">
        <v>2016</v>
      </c>
      <c r="H19" s="5" t="n">
        <v>2015</v>
      </c>
      <c r="I19" s="5" t="n">
        <v>2014</v>
      </c>
      <c r="J19" s="5" t="n">
        <v>2013</v>
      </c>
      <c r="K19" s="5" t="inlineStr"/>
      <c r="L19" s="5" t="inlineStr"/>
    </row>
    <row r="20">
      <c r="A20" s="5" t="inlineStr">
        <is>
          <t>Umsatz</t>
        </is>
      </c>
      <c r="B20" s="5" t="inlineStr">
        <is>
          <t>Revenue</t>
        </is>
      </c>
      <c r="C20" t="inlineStr">
        <is>
          <t>-</t>
        </is>
      </c>
      <c r="D20" t="n">
        <v>67.3</v>
      </c>
      <c r="E20" t="n">
        <v>44.5</v>
      </c>
      <c r="F20" t="n">
        <v>36.8</v>
      </c>
      <c r="G20" t="n">
        <v>50.4</v>
      </c>
      <c r="H20" t="n">
        <v>128.3</v>
      </c>
      <c r="I20" t="n">
        <v>104</v>
      </c>
      <c r="J20" t="n">
        <v>72.5</v>
      </c>
    </row>
    <row r="21">
      <c r="A21" s="5" t="inlineStr">
        <is>
          <t>Operatives Ergebnis (EBIT)</t>
        </is>
      </c>
      <c r="B21" s="5" t="inlineStr">
        <is>
          <t>EBIT Earning Before Interest &amp; Tax</t>
        </is>
      </c>
      <c r="C21" t="inlineStr">
        <is>
          <t>-</t>
        </is>
      </c>
      <c r="D21" t="n">
        <v>169.9</v>
      </c>
      <c r="E21" t="n">
        <v>201.6</v>
      </c>
      <c r="F21" t="n">
        <v>-56.8</v>
      </c>
      <c r="G21" t="n">
        <v>-579</v>
      </c>
      <c r="H21" t="n">
        <v>-226.1</v>
      </c>
      <c r="I21" t="n">
        <v>-29.3</v>
      </c>
      <c r="J21" t="n">
        <v>-12.7</v>
      </c>
    </row>
    <row r="22">
      <c r="A22" s="5" t="inlineStr">
        <is>
          <t>Finanzergebnis</t>
        </is>
      </c>
      <c r="B22" s="5" t="inlineStr">
        <is>
          <t>Financial Result</t>
        </is>
      </c>
      <c r="C22" t="inlineStr">
        <is>
          <t>-</t>
        </is>
      </c>
      <c r="D22" t="n">
        <v>118.7</v>
      </c>
      <c r="E22" t="n">
        <v>1</v>
      </c>
      <c r="F22" t="n">
        <v>47</v>
      </c>
      <c r="G22" t="n">
        <v>-168</v>
      </c>
      <c r="H22" t="n">
        <v>29.7</v>
      </c>
      <c r="I22" t="n">
        <v>45.4</v>
      </c>
      <c r="J22" t="n">
        <v>199.7</v>
      </c>
    </row>
    <row r="23">
      <c r="A23" s="5" t="inlineStr">
        <is>
          <t>Ergebnis vor Steuer (EBT)</t>
        </is>
      </c>
      <c r="B23" s="5" t="inlineStr">
        <is>
          <t>EBT Earning Before Tax</t>
        </is>
      </c>
      <c r="C23" t="inlineStr">
        <is>
          <t>-</t>
        </is>
      </c>
      <c r="D23" t="n">
        <v>288.6</v>
      </c>
      <c r="E23" t="n">
        <v>202.6</v>
      </c>
      <c r="F23" t="n">
        <v>-9.800000000000001</v>
      </c>
      <c r="G23" t="n">
        <v>-747</v>
      </c>
      <c r="H23" t="n">
        <v>-196.4</v>
      </c>
      <c r="I23" t="n">
        <v>16.1</v>
      </c>
      <c r="J23" t="n">
        <v>187</v>
      </c>
    </row>
    <row r="24">
      <c r="A24" s="5" t="inlineStr">
        <is>
          <t>Steuern auf Einkommen und Ertrag</t>
        </is>
      </c>
      <c r="B24" s="5" t="inlineStr">
        <is>
          <t>Taxes on income and earnings</t>
        </is>
      </c>
      <c r="C24" t="inlineStr">
        <is>
          <t>-</t>
        </is>
      </c>
      <c r="D24" t="n">
        <v>8.4</v>
      </c>
      <c r="E24" t="n">
        <v>6.6</v>
      </c>
      <c r="F24" t="n">
        <v>-3.8</v>
      </c>
      <c r="G24" t="n">
        <v>-5.5</v>
      </c>
      <c r="H24" t="n">
        <v>1.4</v>
      </c>
      <c r="I24" t="n">
        <v>0.9</v>
      </c>
      <c r="J24" t="n">
        <v>12.3</v>
      </c>
    </row>
    <row r="25">
      <c r="A25" s="5" t="inlineStr">
        <is>
          <t>Ergebnis nach Steuer</t>
        </is>
      </c>
      <c r="B25" s="5" t="inlineStr">
        <is>
          <t>Earnings after tax</t>
        </is>
      </c>
      <c r="C25" t="inlineStr">
        <is>
          <t>-</t>
        </is>
      </c>
      <c r="D25" t="n">
        <v>280.3</v>
      </c>
      <c r="E25" t="n">
        <v>196</v>
      </c>
      <c r="F25" t="n">
        <v>-6</v>
      </c>
      <c r="G25" t="n">
        <v>-741.5</v>
      </c>
      <c r="H25" t="n">
        <v>-197.8</v>
      </c>
      <c r="I25" t="n">
        <v>14.2</v>
      </c>
      <c r="J25" t="n">
        <v>174.2</v>
      </c>
    </row>
    <row r="26">
      <c r="A26" s="5" t="inlineStr">
        <is>
          <t>Minderheitenanteil</t>
        </is>
      </c>
      <c r="B26" s="5" t="inlineStr">
        <is>
          <t>Minority Share</t>
        </is>
      </c>
      <c r="C26" t="inlineStr">
        <is>
          <t>-</t>
        </is>
      </c>
      <c r="D26" t="inlineStr">
        <is>
          <t>-</t>
        </is>
      </c>
      <c r="E26" t="inlineStr">
        <is>
          <t>-</t>
        </is>
      </c>
      <c r="F26" t="inlineStr">
        <is>
          <t>-</t>
        </is>
      </c>
      <c r="G26" t="inlineStr">
        <is>
          <t>-</t>
        </is>
      </c>
      <c r="H26" t="inlineStr">
        <is>
          <t>-</t>
        </is>
      </c>
      <c r="I26" t="inlineStr">
        <is>
          <t>-</t>
        </is>
      </c>
      <c r="J26" t="inlineStr">
        <is>
          <t>-</t>
        </is>
      </c>
    </row>
    <row r="27">
      <c r="A27" s="5" t="inlineStr">
        <is>
          <t>Jahresüberschuss/-fehlbetrag</t>
        </is>
      </c>
      <c r="B27" s="5" t="inlineStr">
        <is>
          <t>Net Profit</t>
        </is>
      </c>
      <c r="C27" t="inlineStr">
        <is>
          <t>-</t>
        </is>
      </c>
      <c r="D27" t="n">
        <v>285.4</v>
      </c>
      <c r="E27" t="n">
        <v>201.4</v>
      </c>
      <c r="F27" t="n">
        <v>2.3</v>
      </c>
      <c r="G27" t="n">
        <v>-697.4</v>
      </c>
      <c r="H27" t="n">
        <v>-202.5</v>
      </c>
      <c r="I27" t="n">
        <v>-20.2</v>
      </c>
      <c r="J27" t="n">
        <v>174.2</v>
      </c>
    </row>
    <row r="28">
      <c r="A28" s="5" t="inlineStr">
        <is>
          <t>Summe Umlaufvermögen</t>
        </is>
      </c>
      <c r="B28" s="5" t="inlineStr">
        <is>
          <t>Current Assets</t>
        </is>
      </c>
      <c r="C28" t="inlineStr">
        <is>
          <t>-</t>
        </is>
      </c>
      <c r="D28" t="n">
        <v>2628</v>
      </c>
      <c r="E28" t="n">
        <v>2509</v>
      </c>
      <c r="F28" t="n">
        <v>2752</v>
      </c>
      <c r="G28" t="n">
        <v>1632</v>
      </c>
      <c r="H28" t="n">
        <v>1817</v>
      </c>
      <c r="I28" t="n">
        <v>2112</v>
      </c>
      <c r="J28" t="n">
        <v>482.4</v>
      </c>
    </row>
    <row r="29">
      <c r="A29" s="5" t="inlineStr">
        <is>
          <t>Summe Anlagevermögen</t>
        </is>
      </c>
      <c r="B29" s="5" t="inlineStr">
        <is>
          <t>Fixed Assets</t>
        </is>
      </c>
      <c r="C29" t="inlineStr">
        <is>
          <t>-</t>
        </is>
      </c>
      <c r="D29" t="n">
        <v>1524</v>
      </c>
      <c r="E29" t="n">
        <v>1603</v>
      </c>
      <c r="F29" t="n">
        <v>1804</v>
      </c>
      <c r="G29" t="n">
        <v>2553</v>
      </c>
      <c r="H29" t="n">
        <v>3179</v>
      </c>
      <c r="I29" t="n">
        <v>628.5</v>
      </c>
      <c r="J29" t="n">
        <v>394.2</v>
      </c>
    </row>
    <row r="30">
      <c r="A30" s="5" t="inlineStr">
        <is>
          <t>Summe Aktiva</t>
        </is>
      </c>
      <c r="B30" s="5" t="inlineStr">
        <is>
          <t>Total Assets</t>
        </is>
      </c>
      <c r="C30" t="inlineStr">
        <is>
          <t>-</t>
        </is>
      </c>
      <c r="D30" t="n">
        <v>4152</v>
      </c>
      <c r="E30" t="n">
        <v>4112</v>
      </c>
      <c r="F30" t="n">
        <v>4555</v>
      </c>
      <c r="G30" t="n">
        <v>4185</v>
      </c>
      <c r="H30" t="n">
        <v>4996</v>
      </c>
      <c r="I30" t="n">
        <v>2741</v>
      </c>
      <c r="J30" t="n">
        <v>877.4</v>
      </c>
    </row>
    <row r="31">
      <c r="A31" s="5" t="inlineStr">
        <is>
          <t>Summe kurzfristiges Fremdkapital</t>
        </is>
      </c>
      <c r="B31" s="5" t="inlineStr">
        <is>
          <t>Short-Term Debt</t>
        </is>
      </c>
      <c r="C31" t="inlineStr">
        <is>
          <t>-</t>
        </is>
      </c>
      <c r="D31" t="n">
        <v>56.5</v>
      </c>
      <c r="E31" t="n">
        <v>24.4</v>
      </c>
      <c r="F31" t="n">
        <v>130.5</v>
      </c>
      <c r="G31" t="n">
        <v>96.5</v>
      </c>
      <c r="H31" t="inlineStr">
        <is>
          <t>-</t>
        </is>
      </c>
      <c r="I31" t="inlineStr">
        <is>
          <t>-</t>
        </is>
      </c>
      <c r="J31" t="inlineStr">
        <is>
          <t>-</t>
        </is>
      </c>
    </row>
    <row r="32">
      <c r="A32" s="5" t="inlineStr">
        <is>
          <t>Summe langfristiges Fremdkapital</t>
        </is>
      </c>
      <c r="B32" s="5" t="inlineStr">
        <is>
          <t>Long-Term Debt</t>
        </is>
      </c>
      <c r="C32" t="inlineStr">
        <is>
          <t>-</t>
        </is>
      </c>
      <c r="D32" t="n">
        <v>117</v>
      </c>
      <c r="E32" t="n">
        <v>88.09999999999999</v>
      </c>
      <c r="F32" t="n">
        <v>298.7</v>
      </c>
      <c r="G32" t="n">
        <v>343</v>
      </c>
      <c r="H32" t="inlineStr">
        <is>
          <t>-</t>
        </is>
      </c>
      <c r="I32" t="inlineStr">
        <is>
          <t>-</t>
        </is>
      </c>
      <c r="J32" t="inlineStr">
        <is>
          <t>-</t>
        </is>
      </c>
    </row>
    <row r="33">
      <c r="A33" s="5" t="inlineStr">
        <is>
          <t>Summe Fremdkapital</t>
        </is>
      </c>
      <c r="B33" s="5" t="inlineStr">
        <is>
          <t>Total Liabilities</t>
        </is>
      </c>
      <c r="C33" t="inlineStr">
        <is>
          <t>-</t>
        </is>
      </c>
      <c r="D33" t="n">
        <v>173.5</v>
      </c>
      <c r="E33" t="n">
        <v>112.5</v>
      </c>
      <c r="F33" t="n">
        <v>429.2</v>
      </c>
      <c r="G33" t="n">
        <v>439.5</v>
      </c>
      <c r="H33" t="n">
        <v>643.9</v>
      </c>
      <c r="I33" t="n">
        <v>102.2</v>
      </c>
      <c r="J33" t="n">
        <v>104.4</v>
      </c>
    </row>
    <row r="34">
      <c r="A34" s="5" t="inlineStr">
        <is>
          <t>Minderheitenanteil</t>
        </is>
      </c>
      <c r="B34" s="5" t="inlineStr">
        <is>
          <t>Minority Share</t>
        </is>
      </c>
      <c r="C34" t="inlineStr">
        <is>
          <t>-</t>
        </is>
      </c>
      <c r="D34" t="n">
        <v>11.7</v>
      </c>
      <c r="E34" t="n">
        <v>14.6</v>
      </c>
      <c r="F34" t="n">
        <v>24.7</v>
      </c>
      <c r="G34" t="n">
        <v>28.3</v>
      </c>
      <c r="H34" t="n">
        <v>73.7</v>
      </c>
      <c r="I34" t="n">
        <v>29.1</v>
      </c>
      <c r="J34" t="n">
        <v>18</v>
      </c>
    </row>
    <row r="35">
      <c r="A35" s="5" t="inlineStr">
        <is>
          <t>Summe Eigenkapital</t>
        </is>
      </c>
      <c r="B35" s="5" t="inlineStr">
        <is>
          <t>Equity</t>
        </is>
      </c>
      <c r="C35" t="inlineStr">
        <is>
          <t>-</t>
        </is>
      </c>
      <c r="D35" t="n">
        <v>3967</v>
      </c>
      <c r="E35" t="n">
        <v>3985</v>
      </c>
      <c r="F35" t="n">
        <v>4101</v>
      </c>
      <c r="G35" t="n">
        <v>3717</v>
      </c>
      <c r="H35" t="n">
        <v>4278</v>
      </c>
      <c r="I35" t="n">
        <v>2610</v>
      </c>
      <c r="J35" t="n">
        <v>755</v>
      </c>
    </row>
    <row r="36">
      <c r="A36" s="5" t="inlineStr">
        <is>
          <t>Summe Passiva</t>
        </is>
      </c>
      <c r="B36" s="5" t="inlineStr">
        <is>
          <t>Liabilities &amp; Shareholder Equity</t>
        </is>
      </c>
      <c r="C36" t="inlineStr">
        <is>
          <t>-</t>
        </is>
      </c>
      <c r="D36" t="n">
        <v>4152</v>
      </c>
      <c r="E36" t="n">
        <v>4112</v>
      </c>
      <c r="F36" t="n">
        <v>4555</v>
      </c>
      <c r="G36" t="n">
        <v>4185</v>
      </c>
      <c r="H36" t="n">
        <v>4996</v>
      </c>
      <c r="I36" t="n">
        <v>2741</v>
      </c>
      <c r="J36" t="n">
        <v>877.4</v>
      </c>
    </row>
    <row r="37">
      <c r="A37" s="5" t="inlineStr">
        <is>
          <t>Mio.Aktien im Umlauf</t>
        </is>
      </c>
      <c r="B37" s="5" t="inlineStr">
        <is>
          <t>Million shares outstanding</t>
        </is>
      </c>
      <c r="C37" t="n">
        <v>137.26</v>
      </c>
      <c r="D37" t="n">
        <v>150.77</v>
      </c>
      <c r="E37" t="n">
        <v>152.51</v>
      </c>
      <c r="F37" t="n">
        <v>165.14</v>
      </c>
      <c r="G37" t="n">
        <v>165.14</v>
      </c>
      <c r="H37" t="n">
        <v>165.14</v>
      </c>
      <c r="I37" t="n">
        <v>153.13</v>
      </c>
      <c r="J37" t="inlineStr">
        <is>
          <t>-</t>
        </is>
      </c>
    </row>
    <row r="38">
      <c r="A38" s="5" t="inlineStr">
        <is>
          <t>Gezeichnetes Kapital (in Mio.)</t>
        </is>
      </c>
      <c r="B38" s="5" t="inlineStr">
        <is>
          <t>Subscribed Capital in M</t>
        </is>
      </c>
      <c r="C38" t="n">
        <v>137.26</v>
      </c>
      <c r="D38" t="n">
        <v>150.77</v>
      </c>
      <c r="E38" t="n">
        <v>152.51</v>
      </c>
      <c r="F38" t="n">
        <v>165.14</v>
      </c>
      <c r="G38" t="n">
        <v>165.14</v>
      </c>
      <c r="H38" t="n">
        <v>165.14</v>
      </c>
      <c r="I38" t="n">
        <v>153.13</v>
      </c>
      <c r="J38" t="inlineStr">
        <is>
          <t>-</t>
        </is>
      </c>
    </row>
    <row r="39">
      <c r="A39" s="5" t="inlineStr">
        <is>
          <t>Ergebnis je Aktie (brutto)</t>
        </is>
      </c>
      <c r="B39" s="5" t="inlineStr">
        <is>
          <t>Earnings per share</t>
        </is>
      </c>
      <c r="C39" t="inlineStr">
        <is>
          <t>-</t>
        </is>
      </c>
      <c r="D39" t="n">
        <v>1.91</v>
      </c>
      <c r="E39" t="n">
        <v>1.33</v>
      </c>
      <c r="F39" t="n">
        <v>-0.06</v>
      </c>
      <c r="G39" t="n">
        <v>-4.52</v>
      </c>
      <c r="H39" t="n">
        <v>-1.19</v>
      </c>
      <c r="I39" t="n">
        <v>0.11</v>
      </c>
      <c r="J39" t="inlineStr">
        <is>
          <t>-</t>
        </is>
      </c>
    </row>
    <row r="40">
      <c r="A40" s="5" t="inlineStr">
        <is>
          <t>Ergebnis je Aktie (unverwässert)</t>
        </is>
      </c>
      <c r="B40" s="5" t="inlineStr">
        <is>
          <t>Basic Earnings per share</t>
        </is>
      </c>
      <c r="C40" t="inlineStr">
        <is>
          <t>-</t>
        </is>
      </c>
      <c r="D40" t="n">
        <v>1.9</v>
      </c>
      <c r="E40" t="n">
        <v>1.28</v>
      </c>
      <c r="F40" t="n">
        <v>0.01</v>
      </c>
      <c r="G40" t="n">
        <v>-4.22</v>
      </c>
      <c r="H40" t="n">
        <v>-1.24</v>
      </c>
      <c r="I40" t="n">
        <v>-0.12</v>
      </c>
      <c r="J40" t="inlineStr">
        <is>
          <t>-</t>
        </is>
      </c>
    </row>
    <row r="41">
      <c r="A41" s="5" t="inlineStr">
        <is>
          <t>Ergebnis je Aktie (verwässert)</t>
        </is>
      </c>
      <c r="B41" s="5" t="inlineStr">
        <is>
          <t>Diluted Earnings per share</t>
        </is>
      </c>
      <c r="C41" t="inlineStr">
        <is>
          <t>-</t>
        </is>
      </c>
      <c r="D41" t="n">
        <v>1.9</v>
      </c>
      <c r="E41" t="n">
        <v>1.28</v>
      </c>
      <c r="F41" t="n">
        <v>0.01</v>
      </c>
      <c r="G41" t="n">
        <v>-4.22</v>
      </c>
      <c r="H41" t="n">
        <v>-1.24</v>
      </c>
      <c r="I41" t="n">
        <v>-0.12</v>
      </c>
      <c r="J41" t="inlineStr">
        <is>
          <t>-</t>
        </is>
      </c>
    </row>
    <row r="42">
      <c r="A42" s="5" t="inlineStr">
        <is>
          <t>Dividende je Aktie</t>
        </is>
      </c>
      <c r="B42" s="5" t="inlineStr">
        <is>
          <t>Dividend per share</t>
        </is>
      </c>
      <c r="C42" t="inlineStr">
        <is>
          <t>-</t>
        </is>
      </c>
      <c r="D42" t="inlineStr">
        <is>
          <t>-</t>
        </is>
      </c>
      <c r="E42" t="inlineStr">
        <is>
          <t>-</t>
        </is>
      </c>
      <c r="F42" t="inlineStr">
        <is>
          <t>-</t>
        </is>
      </c>
      <c r="G42" t="inlineStr">
        <is>
          <t>-</t>
        </is>
      </c>
      <c r="H42" t="inlineStr">
        <is>
          <t>-</t>
        </is>
      </c>
      <c r="I42" t="inlineStr">
        <is>
          <t>-</t>
        </is>
      </c>
      <c r="J42" t="inlineStr">
        <is>
          <t>-</t>
        </is>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row>
    <row r="44">
      <c r="A44" s="5" t="inlineStr">
        <is>
          <t>Umsatz</t>
        </is>
      </c>
      <c r="B44" s="5" t="inlineStr">
        <is>
          <t>Revenue</t>
        </is>
      </c>
      <c r="C44" t="inlineStr">
        <is>
          <t>-</t>
        </is>
      </c>
      <c r="D44" t="n">
        <v>0.45</v>
      </c>
      <c r="E44" t="n">
        <v>0.29</v>
      </c>
      <c r="F44" t="n">
        <v>0.22</v>
      </c>
      <c r="G44" t="n">
        <v>0.31</v>
      </c>
      <c r="H44" t="n">
        <v>0.78</v>
      </c>
      <c r="I44" t="n">
        <v>0.68</v>
      </c>
      <c r="J44" t="inlineStr">
        <is>
          <t>-</t>
        </is>
      </c>
    </row>
    <row r="45">
      <c r="A45" s="5" t="inlineStr">
        <is>
          <t>Buchwert je Aktie</t>
        </is>
      </c>
      <c r="B45" s="5" t="inlineStr">
        <is>
          <t>Book value per share</t>
        </is>
      </c>
      <c r="C45" t="inlineStr">
        <is>
          <t>-</t>
        </is>
      </c>
      <c r="D45" t="n">
        <v>26.39</v>
      </c>
      <c r="E45" t="n">
        <v>26.23</v>
      </c>
      <c r="F45" t="n">
        <v>24.99</v>
      </c>
      <c r="G45" t="n">
        <v>22.68</v>
      </c>
      <c r="H45" t="n">
        <v>26.35</v>
      </c>
      <c r="I45" t="n">
        <v>17.23</v>
      </c>
      <c r="J45" t="inlineStr">
        <is>
          <t>-</t>
        </is>
      </c>
    </row>
    <row r="46">
      <c r="A46" s="5" t="inlineStr">
        <is>
          <t>Cashflow je Aktie</t>
        </is>
      </c>
      <c r="B46" s="5" t="inlineStr">
        <is>
          <t>Cashflow per share</t>
        </is>
      </c>
      <c r="C46" t="inlineStr">
        <is>
          <t>-</t>
        </is>
      </c>
      <c r="D46" t="n">
        <v>-1.47</v>
      </c>
      <c r="E46" t="n">
        <v>-0.9399999999999999</v>
      </c>
      <c r="F46" t="n">
        <v>-0.9</v>
      </c>
      <c r="G46" t="n">
        <v>-0.52</v>
      </c>
      <c r="H46" t="n">
        <v>-0.64</v>
      </c>
      <c r="I46" t="n">
        <v>-0.59</v>
      </c>
      <c r="J46" t="inlineStr">
        <is>
          <t>-</t>
        </is>
      </c>
    </row>
    <row r="47">
      <c r="A47" s="5" t="inlineStr">
        <is>
          <t>Bilanzsumme je Aktie</t>
        </is>
      </c>
      <c r="B47" s="5" t="inlineStr">
        <is>
          <t>Total assets per share</t>
        </is>
      </c>
      <c r="C47" t="inlineStr">
        <is>
          <t>-</t>
        </is>
      </c>
      <c r="D47" t="n">
        <v>27.54</v>
      </c>
      <c r="E47" t="n">
        <v>26.96</v>
      </c>
      <c r="F47" t="n">
        <v>27.58</v>
      </c>
      <c r="G47" t="n">
        <v>25.34</v>
      </c>
      <c r="H47" t="n">
        <v>30.25</v>
      </c>
      <c r="I47" t="n">
        <v>17.9</v>
      </c>
      <c r="J47" t="inlineStr">
        <is>
          <t>-</t>
        </is>
      </c>
    </row>
    <row r="48">
      <c r="A48" s="5" t="inlineStr">
        <is>
          <t>Personal am Ende des Jahres</t>
        </is>
      </c>
      <c r="B48" s="5" t="inlineStr">
        <is>
          <t>Staff at the end of year</t>
        </is>
      </c>
      <c r="C48" t="inlineStr">
        <is>
          <t>-</t>
        </is>
      </c>
      <c r="D48" t="n">
        <v>404</v>
      </c>
      <c r="E48" t="n">
        <v>312</v>
      </c>
      <c r="F48" t="n">
        <v>559</v>
      </c>
      <c r="G48" t="n">
        <v>837</v>
      </c>
      <c r="H48" t="n">
        <v>1496</v>
      </c>
      <c r="I48" t="n">
        <v>1586</v>
      </c>
      <c r="J48" t="inlineStr">
        <is>
          <t>-</t>
        </is>
      </c>
    </row>
    <row r="49">
      <c r="A49" s="5" t="inlineStr">
        <is>
          <t>Personalaufwand in Mio. EUR</t>
        </is>
      </c>
      <c r="B49" s="5" t="inlineStr">
        <is>
          <t>Personnel expenses in M</t>
        </is>
      </c>
      <c r="C49" t="inlineStr">
        <is>
          <t>-</t>
        </is>
      </c>
      <c r="D49" t="n">
        <v>20.7</v>
      </c>
      <c r="E49" t="n">
        <v>19</v>
      </c>
      <c r="F49" t="n">
        <v>54.6</v>
      </c>
      <c r="G49" t="n">
        <v>51.3</v>
      </c>
      <c r="H49" t="n">
        <v>77</v>
      </c>
      <c r="I49" t="n">
        <v>61.3</v>
      </c>
      <c r="J49" t="inlineStr">
        <is>
          <t>-</t>
        </is>
      </c>
    </row>
    <row r="50">
      <c r="A50" s="5" t="inlineStr">
        <is>
          <t>Aufwand je Mitarbeiter in EUR</t>
        </is>
      </c>
      <c r="B50" s="5" t="inlineStr">
        <is>
          <t>Effort per employee</t>
        </is>
      </c>
      <c r="C50" t="inlineStr">
        <is>
          <t>-</t>
        </is>
      </c>
      <c r="D50" t="n">
        <v>51238</v>
      </c>
      <c r="E50" t="n">
        <v>60897</v>
      </c>
      <c r="F50" t="n">
        <v>97674</v>
      </c>
      <c r="G50" t="n">
        <v>61290</v>
      </c>
      <c r="H50" t="n">
        <v>51471</v>
      </c>
      <c r="I50" t="n">
        <v>38651</v>
      </c>
      <c r="J50" t="inlineStr">
        <is>
          <t>-</t>
        </is>
      </c>
    </row>
    <row r="51">
      <c r="A51" s="5" t="inlineStr">
        <is>
          <t>Umsatz je Aktie</t>
        </is>
      </c>
      <c r="B51" s="5" t="inlineStr">
        <is>
          <t>Revenue per share</t>
        </is>
      </c>
      <c r="C51" t="inlineStr">
        <is>
          <t>-</t>
        </is>
      </c>
      <c r="D51" t="n">
        <v>166584</v>
      </c>
      <c r="E51" t="n">
        <v>142628</v>
      </c>
      <c r="F51" t="n">
        <v>65762</v>
      </c>
      <c r="G51" t="n">
        <v>60162</v>
      </c>
      <c r="H51" t="n">
        <v>85762</v>
      </c>
      <c r="I51" t="n">
        <v>65574</v>
      </c>
      <c r="J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row>
    <row r="53">
      <c r="A53" s="5" t="inlineStr">
        <is>
          <t>Gewinn je Mitarbeiter in EUR</t>
        </is>
      </c>
      <c r="B53" s="5" t="inlineStr">
        <is>
          <t>Earnings per employee</t>
        </is>
      </c>
      <c r="C53" t="inlineStr">
        <is>
          <t>-</t>
        </is>
      </c>
      <c r="D53" t="n">
        <v>706436</v>
      </c>
      <c r="E53" t="n">
        <v>645513</v>
      </c>
      <c r="F53" t="n">
        <v>4114</v>
      </c>
      <c r="G53" t="n">
        <v>-833214</v>
      </c>
      <c r="H53" t="n">
        <v>-135361</v>
      </c>
      <c r="I53" t="n">
        <v>-12736</v>
      </c>
      <c r="J53" t="inlineStr">
        <is>
          <t>-</t>
        </is>
      </c>
    </row>
    <row r="54">
      <c r="A54" s="5" t="inlineStr">
        <is>
          <t>KGV (Kurs/Gewinn)</t>
        </is>
      </c>
      <c r="B54" s="5" t="inlineStr">
        <is>
          <t>PE (price/earnings)</t>
        </is>
      </c>
      <c r="C54" t="inlineStr">
        <is>
          <t>-</t>
        </is>
      </c>
      <c r="D54" t="n">
        <v>11.6</v>
      </c>
      <c r="E54" t="n">
        <v>15.8</v>
      </c>
      <c r="F54" t="n">
        <v>2113</v>
      </c>
      <c r="G54" t="inlineStr">
        <is>
          <t>-</t>
        </is>
      </c>
      <c r="H54" t="inlineStr">
        <is>
          <t>-</t>
        </is>
      </c>
      <c r="I54" t="inlineStr">
        <is>
          <t>-</t>
        </is>
      </c>
      <c r="J54" t="inlineStr">
        <is>
          <t>-</t>
        </is>
      </c>
    </row>
    <row r="55">
      <c r="A55" s="5" t="inlineStr">
        <is>
          <t>KUV (Kurs/Umsatz)</t>
        </is>
      </c>
      <c r="B55" s="5" t="inlineStr">
        <is>
          <t>PS (price/sales)</t>
        </is>
      </c>
      <c r="C55" t="inlineStr">
        <is>
          <t>-</t>
        </is>
      </c>
      <c r="D55" t="n">
        <v>49.51</v>
      </c>
      <c r="E55" t="n">
        <v>69.16</v>
      </c>
      <c r="F55" t="n">
        <v>94.81999999999999</v>
      </c>
      <c r="G55" t="n">
        <v>62.71</v>
      </c>
      <c r="H55" t="n">
        <v>36.35</v>
      </c>
      <c r="I55" t="n">
        <v>75.67</v>
      </c>
      <c r="J55" t="inlineStr">
        <is>
          <t>-</t>
        </is>
      </c>
    </row>
    <row r="56">
      <c r="A56" s="5" t="inlineStr">
        <is>
          <t>KBV (Kurs/Buchwert)</t>
        </is>
      </c>
      <c r="B56" s="5" t="inlineStr">
        <is>
          <t>PB (price/book value)</t>
        </is>
      </c>
      <c r="C56" t="inlineStr">
        <is>
          <t>-</t>
        </is>
      </c>
      <c r="D56" t="n">
        <v>0.84</v>
      </c>
      <c r="E56" t="n">
        <v>0.77</v>
      </c>
      <c r="F56" t="n">
        <v>0.85</v>
      </c>
      <c r="G56" t="n">
        <v>0.85</v>
      </c>
      <c r="H56" t="n">
        <v>1.09</v>
      </c>
      <c r="I56" t="n">
        <v>3.02</v>
      </c>
      <c r="J56" t="inlineStr">
        <is>
          <t>-</t>
        </is>
      </c>
    </row>
    <row r="57">
      <c r="A57" s="5" t="inlineStr">
        <is>
          <t>KCV (Kurs/Cashflow)</t>
        </is>
      </c>
      <c r="B57" s="5" t="inlineStr">
        <is>
          <t>PC (price/cashflow)</t>
        </is>
      </c>
      <c r="C57" t="inlineStr">
        <is>
          <t>-</t>
        </is>
      </c>
      <c r="D57" t="n">
        <v>-15.01</v>
      </c>
      <c r="E57" t="n">
        <v>-21.46</v>
      </c>
      <c r="F57" t="n">
        <v>-23.55</v>
      </c>
      <c r="G57" t="n">
        <v>-36.88</v>
      </c>
      <c r="H57" t="n">
        <v>-44.2</v>
      </c>
      <c r="I57" t="n">
        <v>-87.05</v>
      </c>
      <c r="J57" t="inlineStr">
        <is>
          <t>-</t>
        </is>
      </c>
    </row>
    <row r="58">
      <c r="A58" s="5" t="inlineStr">
        <is>
          <t>Dividendenrendite in %</t>
        </is>
      </c>
      <c r="B58" s="5" t="inlineStr">
        <is>
          <t>Dividend Yield in %</t>
        </is>
      </c>
      <c r="C58" t="inlineStr">
        <is>
          <t>-</t>
        </is>
      </c>
      <c r="D58" t="inlineStr">
        <is>
          <t>-</t>
        </is>
      </c>
      <c r="E58" t="inlineStr">
        <is>
          <t>-</t>
        </is>
      </c>
      <c r="F58" t="inlineStr">
        <is>
          <t>-</t>
        </is>
      </c>
      <c r="G58" t="inlineStr">
        <is>
          <t>-</t>
        </is>
      </c>
      <c r="H58" t="inlineStr">
        <is>
          <t>-</t>
        </is>
      </c>
      <c r="I58" t="inlineStr">
        <is>
          <t>-</t>
        </is>
      </c>
      <c r="J58" t="inlineStr">
        <is>
          <t>-</t>
        </is>
      </c>
    </row>
    <row r="59">
      <c r="A59" s="5" t="inlineStr">
        <is>
          <t>Gewinnrendite in %</t>
        </is>
      </c>
      <c r="B59" s="5" t="inlineStr">
        <is>
          <t>Return on profit in %</t>
        </is>
      </c>
      <c r="C59" t="inlineStr">
        <is>
          <t>-</t>
        </is>
      </c>
      <c r="D59" t="n">
        <v>8.6</v>
      </c>
      <c r="E59" t="n">
        <v>6.3</v>
      </c>
      <c r="F59" t="inlineStr">
        <is>
          <t>-</t>
        </is>
      </c>
      <c r="G59" t="n">
        <v>-22</v>
      </c>
      <c r="H59" t="n">
        <v>-4.4</v>
      </c>
      <c r="I59" t="n">
        <v>-0.2</v>
      </c>
      <c r="J59" t="inlineStr">
        <is>
          <t>-</t>
        </is>
      </c>
    </row>
    <row r="60">
      <c r="A60" s="5" t="inlineStr">
        <is>
          <t>Eigenkapitalrendite in %</t>
        </is>
      </c>
      <c r="B60" s="5" t="inlineStr">
        <is>
          <t>Return on Equity in %</t>
        </is>
      </c>
      <c r="C60" t="inlineStr">
        <is>
          <t>-</t>
        </is>
      </c>
      <c r="D60" t="n">
        <v>7.17</v>
      </c>
      <c r="E60" t="n">
        <v>5.04</v>
      </c>
      <c r="F60" t="n">
        <v>0.06</v>
      </c>
      <c r="G60" t="n">
        <v>-18.62</v>
      </c>
      <c r="H60" t="n">
        <v>-4.65</v>
      </c>
      <c r="I60" t="n">
        <v>-0.77</v>
      </c>
      <c r="J60" t="n">
        <v>22.54</v>
      </c>
    </row>
    <row r="61">
      <c r="A61" s="5" t="inlineStr">
        <is>
          <t>Umsatzrendite in %</t>
        </is>
      </c>
      <c r="B61" s="5" t="inlineStr">
        <is>
          <t>Return on sales in %</t>
        </is>
      </c>
      <c r="C61" t="inlineStr">
        <is>
          <t>-</t>
        </is>
      </c>
      <c r="D61" t="n">
        <v>424.07</v>
      </c>
      <c r="E61" t="n">
        <v>452.58</v>
      </c>
      <c r="F61" t="n">
        <v>6.25</v>
      </c>
      <c r="G61" t="n">
        <v>-1384</v>
      </c>
      <c r="H61" t="n">
        <v>-157.83</v>
      </c>
      <c r="I61" t="n">
        <v>-19.42</v>
      </c>
      <c r="J61" t="n">
        <v>240.28</v>
      </c>
    </row>
    <row r="62">
      <c r="A62" s="5" t="inlineStr">
        <is>
          <t>Gesamtkapitalrendite in %</t>
        </is>
      </c>
      <c r="B62" s="5" t="inlineStr">
        <is>
          <t>Total Return on Investment in %</t>
        </is>
      </c>
      <c r="C62" t="inlineStr">
        <is>
          <t>-</t>
        </is>
      </c>
      <c r="D62" t="n">
        <v>11.72</v>
      </c>
      <c r="E62" t="n">
        <v>9.92</v>
      </c>
      <c r="F62" t="n">
        <v>4.02</v>
      </c>
      <c r="G62" t="n">
        <v>-10.98</v>
      </c>
      <c r="H62" t="n">
        <v>-2.74</v>
      </c>
      <c r="I62" t="n">
        <v>-0.68</v>
      </c>
      <c r="J62" t="n">
        <v>19.9</v>
      </c>
    </row>
    <row r="63">
      <c r="A63" s="5" t="inlineStr">
        <is>
          <t>Return on Investment in %</t>
        </is>
      </c>
      <c r="B63" s="5" t="inlineStr">
        <is>
          <t>Return on Investment in %</t>
        </is>
      </c>
      <c r="C63" t="inlineStr">
        <is>
          <t>-</t>
        </is>
      </c>
      <c r="D63" t="n">
        <v>6.87</v>
      </c>
      <c r="E63" t="n">
        <v>4.9</v>
      </c>
      <c r="F63" t="n">
        <v>0.05</v>
      </c>
      <c r="G63" t="n">
        <v>-16.67</v>
      </c>
      <c r="H63" t="n">
        <v>-4.05</v>
      </c>
      <c r="I63" t="n">
        <v>-0.74</v>
      </c>
      <c r="J63" t="n">
        <v>19.85</v>
      </c>
    </row>
    <row r="64">
      <c r="A64" s="5" t="inlineStr">
        <is>
          <t>Arbeitsintensität in %</t>
        </is>
      </c>
      <c r="B64" s="5" t="inlineStr">
        <is>
          <t>Work Intensity in %</t>
        </is>
      </c>
      <c r="C64" t="inlineStr">
        <is>
          <t>-</t>
        </is>
      </c>
      <c r="D64" t="n">
        <v>63.29</v>
      </c>
      <c r="E64" t="n">
        <v>61.02</v>
      </c>
      <c r="F64" t="n">
        <v>60.4</v>
      </c>
      <c r="G64" t="n">
        <v>38.99</v>
      </c>
      <c r="H64" t="n">
        <v>36.36</v>
      </c>
      <c r="I64" t="n">
        <v>77.06999999999999</v>
      </c>
      <c r="J64" t="n">
        <v>54.98</v>
      </c>
    </row>
    <row r="65">
      <c r="A65" s="5" t="inlineStr">
        <is>
          <t>Eigenkapitalquote in %</t>
        </is>
      </c>
      <c r="B65" s="5" t="inlineStr">
        <is>
          <t>Equity Ratio in %</t>
        </is>
      </c>
      <c r="C65" t="inlineStr">
        <is>
          <t>-</t>
        </is>
      </c>
      <c r="D65" t="n">
        <v>95.81999999999999</v>
      </c>
      <c r="E65" t="n">
        <v>97.27</v>
      </c>
      <c r="F65" t="n">
        <v>90.58</v>
      </c>
      <c r="G65" t="n">
        <v>89.48999999999999</v>
      </c>
      <c r="H65" t="n">
        <v>87.11</v>
      </c>
      <c r="I65" t="n">
        <v>96.27</v>
      </c>
      <c r="J65" t="n">
        <v>88.09999999999999</v>
      </c>
    </row>
    <row r="66">
      <c r="A66" s="5" t="inlineStr">
        <is>
          <t>Fremdkapitalquote in %</t>
        </is>
      </c>
      <c r="B66" s="5" t="inlineStr">
        <is>
          <t>Debt Ratio in %</t>
        </is>
      </c>
      <c r="C66" t="inlineStr">
        <is>
          <t>-</t>
        </is>
      </c>
      <c r="D66" t="n">
        <v>4.18</v>
      </c>
      <c r="E66" t="n">
        <v>2.73</v>
      </c>
      <c r="F66" t="n">
        <v>9.42</v>
      </c>
      <c r="G66" t="n">
        <v>10.51</v>
      </c>
      <c r="H66" t="n">
        <v>12.89</v>
      </c>
      <c r="I66" t="n">
        <v>3.73</v>
      </c>
      <c r="J66" t="n">
        <v>11.9</v>
      </c>
    </row>
    <row r="67">
      <c r="A67" s="5" t="inlineStr">
        <is>
          <t>Verschuldungsgrad in %</t>
        </is>
      </c>
      <c r="B67" s="5" t="inlineStr">
        <is>
          <t>Finance Gearing in %</t>
        </is>
      </c>
      <c r="C67" t="inlineStr">
        <is>
          <t>-</t>
        </is>
      </c>
      <c r="D67" t="n">
        <v>4.36</v>
      </c>
      <c r="E67" t="n">
        <v>2.81</v>
      </c>
      <c r="F67" t="n">
        <v>10.4</v>
      </c>
      <c r="G67" t="n">
        <v>11.74</v>
      </c>
      <c r="H67" t="n">
        <v>14.8</v>
      </c>
      <c r="I67" t="n">
        <v>3.87</v>
      </c>
      <c r="J67" t="n">
        <v>13.51</v>
      </c>
    </row>
    <row r="68">
      <c r="A68" s="5" t="inlineStr"/>
      <c r="B68" s="5" t="inlineStr"/>
    </row>
    <row r="69">
      <c r="A69" s="5" t="inlineStr">
        <is>
          <t>Kurzfristige Vermögensquote in %</t>
        </is>
      </c>
      <c r="B69" s="5" t="inlineStr">
        <is>
          <t>Current Assets Ratio in %</t>
        </is>
      </c>
      <c r="C69" t="inlineStr">
        <is>
          <t>-</t>
        </is>
      </c>
      <c r="D69" t="n">
        <v>63.29</v>
      </c>
      <c r="E69" t="n">
        <v>61.02</v>
      </c>
      <c r="F69" t="n">
        <v>60.42</v>
      </c>
      <c r="G69" t="n">
        <v>39</v>
      </c>
      <c r="H69" t="n">
        <v>36.37</v>
      </c>
      <c r="I69" t="n">
        <v>77.05</v>
      </c>
    </row>
    <row r="70">
      <c r="A70" s="5" t="inlineStr">
        <is>
          <t>Nettogewinn Marge in %</t>
        </is>
      </c>
      <c r="B70" s="5" t="inlineStr">
        <is>
          <t>Net Profit Marge in %</t>
        </is>
      </c>
      <c r="C70" t="inlineStr">
        <is>
          <t>-</t>
        </is>
      </c>
      <c r="D70" t="n">
        <v>63422.22</v>
      </c>
      <c r="E70" t="n">
        <v>69448.28</v>
      </c>
      <c r="F70" t="n">
        <v>1045.45</v>
      </c>
      <c r="G70" t="n">
        <v>-224967.74</v>
      </c>
      <c r="H70" t="n">
        <v>-25961.54</v>
      </c>
      <c r="I70" t="n">
        <v>-2970.59</v>
      </c>
    </row>
    <row r="71">
      <c r="A71" s="5" t="inlineStr">
        <is>
          <t>Operative Ergebnis Marge in %</t>
        </is>
      </c>
      <c r="B71" s="5" t="inlineStr">
        <is>
          <t>EBIT Marge in %</t>
        </is>
      </c>
      <c r="C71" t="inlineStr">
        <is>
          <t>-</t>
        </is>
      </c>
      <c r="D71" t="n">
        <v>37755.56</v>
      </c>
      <c r="E71" t="n">
        <v>69517.24000000001</v>
      </c>
      <c r="F71" t="n">
        <v>-25818.18</v>
      </c>
      <c r="G71" t="n">
        <v>-186774.19</v>
      </c>
      <c r="H71" t="n">
        <v>-28987.18</v>
      </c>
      <c r="I71" t="n">
        <v>-4308.82</v>
      </c>
    </row>
    <row r="72">
      <c r="A72" s="5" t="inlineStr">
        <is>
          <t>Vermögensumsschlag in %</t>
        </is>
      </c>
      <c r="B72" s="5" t="inlineStr">
        <is>
          <t>Asset Turnover in %</t>
        </is>
      </c>
      <c r="C72" t="inlineStr">
        <is>
          <t>-</t>
        </is>
      </c>
      <c r="D72" t="n">
        <v>0.01</v>
      </c>
      <c r="E72" t="n">
        <v>0.01</v>
      </c>
      <c r="F72" t="n">
        <v>0</v>
      </c>
      <c r="G72" t="n">
        <v>0.01</v>
      </c>
      <c r="H72" t="n">
        <v>0.02</v>
      </c>
      <c r="I72" t="n">
        <v>0.02</v>
      </c>
    </row>
    <row r="73">
      <c r="A73" s="5" t="inlineStr">
        <is>
          <t>Langfristige Vermögensquote in %</t>
        </is>
      </c>
      <c r="B73" s="5" t="inlineStr">
        <is>
          <t>Non-Current Assets Ratio in %</t>
        </is>
      </c>
      <c r="C73" t="inlineStr">
        <is>
          <t>-</t>
        </is>
      </c>
      <c r="D73" t="n">
        <v>36.71</v>
      </c>
      <c r="E73" t="n">
        <v>38.98</v>
      </c>
      <c r="F73" t="n">
        <v>39.6</v>
      </c>
      <c r="G73" t="n">
        <v>61</v>
      </c>
      <c r="H73" t="n">
        <v>63.63</v>
      </c>
      <c r="I73" t="n">
        <v>22.93</v>
      </c>
    </row>
    <row r="74">
      <c r="A74" s="5" t="inlineStr">
        <is>
          <t>Gesamtkapitalrentabilität</t>
        </is>
      </c>
      <c r="B74" s="5" t="inlineStr">
        <is>
          <t>ROA Return on Assets in %</t>
        </is>
      </c>
      <c r="C74" t="inlineStr">
        <is>
          <t>-</t>
        </is>
      </c>
      <c r="D74" t="n">
        <v>6.87</v>
      </c>
      <c r="E74" t="n">
        <v>4.9</v>
      </c>
      <c r="F74" t="n">
        <v>0.05</v>
      </c>
      <c r="G74" t="n">
        <v>-16.66</v>
      </c>
      <c r="H74" t="n">
        <v>-4.05</v>
      </c>
      <c r="I74" t="n">
        <v>-0.74</v>
      </c>
    </row>
    <row r="75">
      <c r="A75" s="5" t="inlineStr">
        <is>
          <t>Ertrag des eingesetzten Kapitals</t>
        </is>
      </c>
      <c r="B75" s="5" t="inlineStr">
        <is>
          <t>ROCE Return on Cap. Empl. in %</t>
        </is>
      </c>
      <c r="C75" t="inlineStr">
        <is>
          <t>-</t>
        </is>
      </c>
      <c r="D75" t="n">
        <v>4.15</v>
      </c>
      <c r="E75" t="n">
        <v>4.93</v>
      </c>
      <c r="F75" t="n">
        <v>-1.28</v>
      </c>
      <c r="G75" t="n">
        <v>-14.16</v>
      </c>
      <c r="H75" t="inlineStr">
        <is>
          <t>-</t>
        </is>
      </c>
      <c r="I75" t="inlineStr">
        <is>
          <t>-</t>
        </is>
      </c>
    </row>
    <row r="76">
      <c r="A76" s="5" t="inlineStr">
        <is>
          <t>Eigenkapital zu Anlagevermögen</t>
        </is>
      </c>
      <c r="B76" s="5" t="inlineStr">
        <is>
          <t>Equity to Fixed Assets in %</t>
        </is>
      </c>
      <c r="C76" t="inlineStr">
        <is>
          <t>-</t>
        </is>
      </c>
      <c r="D76" t="n">
        <v>260.3</v>
      </c>
      <c r="E76" t="n">
        <v>248.6</v>
      </c>
      <c r="F76" t="n">
        <v>227.33</v>
      </c>
      <c r="G76" t="n">
        <v>145.59</v>
      </c>
      <c r="H76" t="n">
        <v>134.57</v>
      </c>
      <c r="I76" t="n">
        <v>415.27</v>
      </c>
    </row>
    <row r="77">
      <c r="A77" s="5" t="inlineStr">
        <is>
          <t>Liquidität Dritten Grades</t>
        </is>
      </c>
      <c r="B77" s="5" t="inlineStr">
        <is>
          <t>Current Ratio in %</t>
        </is>
      </c>
      <c r="C77" t="inlineStr">
        <is>
          <t>-</t>
        </is>
      </c>
      <c r="D77" t="n">
        <v>4651.33</v>
      </c>
      <c r="E77" t="n">
        <v>10282.79</v>
      </c>
      <c r="F77" t="n">
        <v>2108.81</v>
      </c>
      <c r="G77" t="n">
        <v>1691.19</v>
      </c>
      <c r="H77" t="inlineStr">
        <is>
          <t>-</t>
        </is>
      </c>
      <c r="I77" t="inlineStr">
        <is>
          <t>-</t>
        </is>
      </c>
    </row>
    <row r="78">
      <c r="A78" s="5" t="inlineStr">
        <is>
          <t>Operativer Cashflow</t>
        </is>
      </c>
      <c r="B78" s="5" t="inlineStr">
        <is>
          <t>Operating Cashflow in M</t>
        </is>
      </c>
      <c r="C78" t="inlineStr">
        <is>
          <t>-</t>
        </is>
      </c>
      <c r="D78" t="n">
        <v>-2263.0577</v>
      </c>
      <c r="E78" t="n">
        <v>-3272.8646</v>
      </c>
      <c r="F78" t="n">
        <v>-3889.047</v>
      </c>
      <c r="G78" t="n">
        <v>-6090.3632</v>
      </c>
      <c r="H78" t="n">
        <v>-7299.188</v>
      </c>
      <c r="I78" t="n">
        <v>-13329.9665</v>
      </c>
    </row>
    <row r="79">
      <c r="A79" s="5" t="inlineStr">
        <is>
          <t>Aktienrückkauf</t>
        </is>
      </c>
      <c r="B79" s="5" t="inlineStr">
        <is>
          <t>Share Buyback in M</t>
        </is>
      </c>
      <c r="C79" t="n">
        <v>13.51000000000002</v>
      </c>
      <c r="D79" t="n">
        <v>1.739999999999981</v>
      </c>
      <c r="E79" t="n">
        <v>12.63</v>
      </c>
      <c r="F79" t="n">
        <v>0</v>
      </c>
      <c r="G79" t="n">
        <v>0</v>
      </c>
      <c r="H79" t="n">
        <v>-12.00999999999999</v>
      </c>
      <c r="I79" t="inlineStr">
        <is>
          <t>-</t>
        </is>
      </c>
    </row>
    <row r="80">
      <c r="A80" s="5" t="inlineStr">
        <is>
          <t>Umsatzwachstum 1J in %</t>
        </is>
      </c>
      <c r="B80" s="5" t="inlineStr">
        <is>
          <t>Revenue Growth 1Y in %</t>
        </is>
      </c>
      <c r="C80" t="inlineStr">
        <is>
          <t>-</t>
        </is>
      </c>
      <c r="D80" t="n">
        <v>55.17</v>
      </c>
      <c r="E80" t="n">
        <v>31.82</v>
      </c>
      <c r="F80" t="n">
        <v>-29.03</v>
      </c>
      <c r="G80" t="n">
        <v>-60.26</v>
      </c>
      <c r="H80" t="n">
        <v>14.71</v>
      </c>
      <c r="I80" t="inlineStr">
        <is>
          <t>-</t>
        </is>
      </c>
    </row>
    <row r="81">
      <c r="A81" s="5" t="inlineStr">
        <is>
          <t>Umsatzwachstum 3J in %</t>
        </is>
      </c>
      <c r="B81" s="5" t="inlineStr">
        <is>
          <t>Revenue Growth 3Y in %</t>
        </is>
      </c>
      <c r="C81" t="inlineStr">
        <is>
          <t>-</t>
        </is>
      </c>
      <c r="D81" t="n">
        <v>19.32</v>
      </c>
      <c r="E81" t="n">
        <v>-19.16</v>
      </c>
      <c r="F81" t="n">
        <v>-24.86</v>
      </c>
      <c r="G81" t="inlineStr">
        <is>
          <t>-</t>
        </is>
      </c>
      <c r="H81" t="inlineStr">
        <is>
          <t>-</t>
        </is>
      </c>
      <c r="I81" t="inlineStr">
        <is>
          <t>-</t>
        </is>
      </c>
    </row>
    <row r="82">
      <c r="A82" s="5" t="inlineStr">
        <is>
          <t>Umsatzwachstum 5J in %</t>
        </is>
      </c>
      <c r="B82" s="5" t="inlineStr">
        <is>
          <t>Revenue Growth 5Y in %</t>
        </is>
      </c>
      <c r="C82" t="inlineStr">
        <is>
          <t>-</t>
        </is>
      </c>
      <c r="D82" t="n">
        <v>2.48</v>
      </c>
      <c r="E82" t="inlineStr">
        <is>
          <t>-</t>
        </is>
      </c>
      <c r="F82" t="inlineStr">
        <is>
          <t>-</t>
        </is>
      </c>
      <c r="G82" t="inlineStr">
        <is>
          <t>-</t>
        </is>
      </c>
      <c r="H82" t="inlineStr">
        <is>
          <t>-</t>
        </is>
      </c>
      <c r="I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c r="H83" t="inlineStr">
        <is>
          <t>-</t>
        </is>
      </c>
      <c r="I83" t="inlineStr">
        <is>
          <t>-</t>
        </is>
      </c>
    </row>
    <row r="84">
      <c r="A84" s="5" t="inlineStr">
        <is>
          <t>Gewinnwachstum 1J in %</t>
        </is>
      </c>
      <c r="B84" s="5" t="inlineStr">
        <is>
          <t>Earnings Growth 1Y in %</t>
        </is>
      </c>
      <c r="C84" t="inlineStr">
        <is>
          <t>-</t>
        </is>
      </c>
      <c r="D84" t="n">
        <v>41.71</v>
      </c>
      <c r="E84" t="n">
        <v>8656.52</v>
      </c>
      <c r="F84" t="n">
        <v>-100.33</v>
      </c>
      <c r="G84" t="n">
        <v>244.4</v>
      </c>
      <c r="H84" t="n">
        <v>902.48</v>
      </c>
      <c r="I84" t="n">
        <v>-111.6</v>
      </c>
    </row>
    <row r="85">
      <c r="A85" s="5" t="inlineStr">
        <is>
          <t>Gewinnwachstum 3J in %</t>
        </is>
      </c>
      <c r="B85" s="5" t="inlineStr">
        <is>
          <t>Earnings Growth 3Y in %</t>
        </is>
      </c>
      <c r="C85" t="inlineStr">
        <is>
          <t>-</t>
        </is>
      </c>
      <c r="D85" t="n">
        <v>2865.97</v>
      </c>
      <c r="E85" t="n">
        <v>2933.53</v>
      </c>
      <c r="F85" t="n">
        <v>348.85</v>
      </c>
      <c r="G85" t="n">
        <v>345.09</v>
      </c>
      <c r="H85" t="inlineStr">
        <is>
          <t>-</t>
        </is>
      </c>
      <c r="I85" t="inlineStr">
        <is>
          <t>-</t>
        </is>
      </c>
    </row>
    <row r="86">
      <c r="A86" s="5" t="inlineStr">
        <is>
          <t>Gewinnwachstum 5J in %</t>
        </is>
      </c>
      <c r="B86" s="5" t="inlineStr">
        <is>
          <t>Earnings Growth 5Y in %</t>
        </is>
      </c>
      <c r="C86" t="inlineStr">
        <is>
          <t>-</t>
        </is>
      </c>
      <c r="D86" t="n">
        <v>1948.96</v>
      </c>
      <c r="E86" t="n">
        <v>1918.29</v>
      </c>
      <c r="F86" t="inlineStr">
        <is>
          <t>-</t>
        </is>
      </c>
      <c r="G86" t="inlineStr">
        <is>
          <t>-</t>
        </is>
      </c>
      <c r="H86" t="inlineStr">
        <is>
          <t>-</t>
        </is>
      </c>
      <c r="I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c r="H87" t="inlineStr">
        <is>
          <t>-</t>
        </is>
      </c>
      <c r="I87" t="inlineStr">
        <is>
          <t>-</t>
        </is>
      </c>
    </row>
    <row r="88">
      <c r="A88" s="5" t="inlineStr">
        <is>
          <t>PEG Ratio</t>
        </is>
      </c>
      <c r="B88" s="5" t="inlineStr">
        <is>
          <t>KGW Kurs/Gewinn/Wachstum</t>
        </is>
      </c>
      <c r="C88" t="inlineStr">
        <is>
          <t>-</t>
        </is>
      </c>
      <c r="D88" t="n">
        <v>0.01</v>
      </c>
      <c r="E88" t="n">
        <v>0.01</v>
      </c>
      <c r="F88" t="inlineStr">
        <is>
          <t>-</t>
        </is>
      </c>
      <c r="G88" t="inlineStr">
        <is>
          <t>-</t>
        </is>
      </c>
      <c r="H88" t="inlineStr">
        <is>
          <t>-</t>
        </is>
      </c>
      <c r="I88" t="inlineStr">
        <is>
          <t>-</t>
        </is>
      </c>
    </row>
    <row r="89">
      <c r="A89" s="5" t="inlineStr">
        <is>
          <t>EBIT-Wachstum 1J in %</t>
        </is>
      </c>
      <c r="B89" s="5" t="inlineStr">
        <is>
          <t>EBIT Growth 1Y in %</t>
        </is>
      </c>
      <c r="C89" t="inlineStr">
        <is>
          <t>-</t>
        </is>
      </c>
      <c r="D89" t="n">
        <v>-15.72</v>
      </c>
      <c r="E89" t="n">
        <v>-454.93</v>
      </c>
      <c r="F89" t="n">
        <v>-90.19</v>
      </c>
      <c r="G89" t="n">
        <v>156.08</v>
      </c>
      <c r="H89" t="n">
        <v>671.67</v>
      </c>
      <c r="I89" t="n">
        <v>130.71</v>
      </c>
    </row>
    <row r="90">
      <c r="A90" s="5" t="inlineStr">
        <is>
          <t>EBIT-Wachstum 3J in %</t>
        </is>
      </c>
      <c r="B90" s="5" t="inlineStr">
        <is>
          <t>EBIT Growth 3Y in %</t>
        </is>
      </c>
      <c r="C90" t="inlineStr">
        <is>
          <t>-</t>
        </is>
      </c>
      <c r="D90" t="n">
        <v>-186.95</v>
      </c>
      <c r="E90" t="n">
        <v>-129.68</v>
      </c>
      <c r="F90" t="n">
        <v>245.85</v>
      </c>
      <c r="G90" t="n">
        <v>319.49</v>
      </c>
      <c r="H90" t="inlineStr">
        <is>
          <t>-</t>
        </is>
      </c>
      <c r="I90" t="inlineStr">
        <is>
          <t>-</t>
        </is>
      </c>
    </row>
    <row r="91">
      <c r="A91" s="5" t="inlineStr">
        <is>
          <t>EBIT-Wachstum 5J in %</t>
        </is>
      </c>
      <c r="B91" s="5" t="inlineStr">
        <is>
          <t>EBIT Growth 5Y in %</t>
        </is>
      </c>
      <c r="C91" t="inlineStr">
        <is>
          <t>-</t>
        </is>
      </c>
      <c r="D91" t="n">
        <v>53.38</v>
      </c>
      <c r="E91" t="n">
        <v>82.67</v>
      </c>
      <c r="F91" t="inlineStr">
        <is>
          <t>-</t>
        </is>
      </c>
      <c r="G91" t="inlineStr">
        <is>
          <t>-</t>
        </is>
      </c>
      <c r="H91" t="inlineStr">
        <is>
          <t>-</t>
        </is>
      </c>
      <c r="I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c r="H92" t="inlineStr">
        <is>
          <t>-</t>
        </is>
      </c>
      <c r="I92" t="inlineStr">
        <is>
          <t>-</t>
        </is>
      </c>
    </row>
    <row r="93">
      <c r="A93" s="5" t="inlineStr">
        <is>
          <t>Op.Cashflow Wachstum 1J in %</t>
        </is>
      </c>
      <c r="B93" s="5" t="inlineStr">
        <is>
          <t>Op.Cashflow Wachstum 1Y in %</t>
        </is>
      </c>
      <c r="C93" t="inlineStr">
        <is>
          <t>-</t>
        </is>
      </c>
      <c r="D93" t="n">
        <v>-30.06</v>
      </c>
      <c r="E93" t="n">
        <v>-8.869999999999999</v>
      </c>
      <c r="F93" t="n">
        <v>-36.14</v>
      </c>
      <c r="G93" t="n">
        <v>-16.56</v>
      </c>
      <c r="H93" t="n">
        <v>-49.22</v>
      </c>
      <c r="I93" t="inlineStr">
        <is>
          <t>-</t>
        </is>
      </c>
    </row>
    <row r="94">
      <c r="A94" s="5" t="inlineStr">
        <is>
          <t>Op.Cashflow Wachstum 3J in %</t>
        </is>
      </c>
      <c r="B94" s="5" t="inlineStr">
        <is>
          <t>Op.Cashflow Wachstum 3Y in %</t>
        </is>
      </c>
      <c r="C94" t="inlineStr">
        <is>
          <t>-</t>
        </is>
      </c>
      <c r="D94" t="n">
        <v>-25.02</v>
      </c>
      <c r="E94" t="n">
        <v>-20.52</v>
      </c>
      <c r="F94" t="n">
        <v>-33.97</v>
      </c>
      <c r="G94" t="inlineStr">
        <is>
          <t>-</t>
        </is>
      </c>
      <c r="H94" t="inlineStr">
        <is>
          <t>-</t>
        </is>
      </c>
      <c r="I94" t="inlineStr">
        <is>
          <t>-</t>
        </is>
      </c>
    </row>
    <row r="95">
      <c r="A95" s="5" t="inlineStr">
        <is>
          <t>Op.Cashflow Wachstum 5J in %</t>
        </is>
      </c>
      <c r="B95" s="5" t="inlineStr">
        <is>
          <t>Op.Cashflow Wachstum 5Y in %</t>
        </is>
      </c>
      <c r="C95" t="inlineStr">
        <is>
          <t>-</t>
        </is>
      </c>
      <c r="D95" t="n">
        <v>-28.17</v>
      </c>
      <c r="E95" t="inlineStr">
        <is>
          <t>-</t>
        </is>
      </c>
      <c r="F95" t="inlineStr">
        <is>
          <t>-</t>
        </is>
      </c>
      <c r="G95" t="inlineStr">
        <is>
          <t>-</t>
        </is>
      </c>
      <c r="H95" t="inlineStr">
        <is>
          <t>-</t>
        </is>
      </c>
      <c r="I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c r="I96" t="inlineStr">
        <is>
          <t>-</t>
        </is>
      </c>
    </row>
    <row r="97">
      <c r="A97" s="5" t="inlineStr">
        <is>
          <t>Working Capital in Mio</t>
        </is>
      </c>
      <c r="B97" s="5" t="inlineStr">
        <is>
          <t>Working Capital in M</t>
        </is>
      </c>
      <c r="C97" t="inlineStr">
        <is>
          <t>-</t>
        </is>
      </c>
      <c r="D97" t="n">
        <v>2571</v>
      </c>
      <c r="E97" t="n">
        <v>2485</v>
      </c>
      <c r="F97" t="n">
        <v>2621</v>
      </c>
      <c r="G97" t="n">
        <v>1535</v>
      </c>
      <c r="H97" t="inlineStr">
        <is>
          <t>-</t>
        </is>
      </c>
      <c r="I97" t="inlineStr">
        <is>
          <t>-</t>
        </is>
      </c>
      <c r="J97" t="inlineStr">
        <is>
          <t>-</t>
        </is>
      </c>
    </row>
  </sheetData>
  <pageMargins bottom="1" footer="0.5" header="0.5" left="0.75" right="0.75" top="1"/>
</worksheet>
</file>

<file path=xl/worksheets/sheet47.xml><?xml version="1.0" encoding="utf-8"?>
<worksheet xmlns="http://schemas.openxmlformats.org/spreadsheetml/2006/main">
  <sheetPr>
    <outlinePr summaryBelow="1" summaryRight="1"/>
    <pageSetUpPr/>
  </sheetPr>
  <dimension ref="A1:N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10"/>
  </cols>
  <sheetData>
    <row r="1">
      <c r="A1" s="1" t="inlineStr">
        <is>
          <t xml:space="preserve">RTL GROUP </t>
        </is>
      </c>
      <c r="B1" s="2" t="inlineStr">
        <is>
          <t>WKN: 861149  ISIN: LU0061462528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+352-2486-1</t>
        </is>
      </c>
      <c r="G4" t="inlineStr">
        <is>
          <t>13.03.2020</t>
        </is>
      </c>
      <c r="H4" t="inlineStr">
        <is>
          <t>Q4 Result</t>
        </is>
      </c>
      <c r="J4" t="inlineStr">
        <is>
          <t>Bertelsmann</t>
        </is>
      </c>
      <c r="L4" t="inlineStr">
        <is>
          <t>76,28%</t>
        </is>
      </c>
    </row>
    <row r="5">
      <c r="A5" s="5" t="inlineStr">
        <is>
          <t>Ticker</t>
        </is>
      </c>
      <c r="B5" t="inlineStr">
        <is>
          <t>RRTL</t>
        </is>
      </c>
      <c r="C5" s="5" t="inlineStr">
        <is>
          <t>Fax</t>
        </is>
      </c>
      <c r="D5" s="5" t="inlineStr"/>
      <c r="E5" t="inlineStr">
        <is>
          <t>+352-2486-2760</t>
        </is>
      </c>
      <c r="G5" t="inlineStr">
        <is>
          <t>22.04.2020</t>
        </is>
      </c>
      <c r="H5" t="inlineStr">
        <is>
          <t>Publication Of Annual Report</t>
        </is>
      </c>
      <c r="J5" t="inlineStr">
        <is>
          <t>Freefloat</t>
        </is>
      </c>
      <c r="L5" t="inlineStr">
        <is>
          <t>23,72%</t>
        </is>
      </c>
    </row>
    <row r="6">
      <c r="A6" s="5" t="inlineStr">
        <is>
          <t>Gelistet Seit / Listed Since</t>
        </is>
      </c>
      <c r="B6" t="inlineStr">
        <is>
          <t>-</t>
        </is>
      </c>
      <c r="C6" s="5" t="inlineStr">
        <is>
          <t>Internet</t>
        </is>
      </c>
      <c r="D6" s="5" t="inlineStr"/>
      <c r="E6" t="inlineStr">
        <is>
          <t>http://www.rtlgroup.com</t>
        </is>
      </c>
      <c r="G6" t="inlineStr">
        <is>
          <t>14.05.2020</t>
        </is>
      </c>
      <c r="H6" t="inlineStr">
        <is>
          <t>Result Q1</t>
        </is>
      </c>
    </row>
    <row r="7">
      <c r="A7" s="5" t="inlineStr">
        <is>
          <t>Nominalwert / Nominal Value</t>
        </is>
      </c>
      <c r="B7" t="inlineStr">
        <is>
          <t>-</t>
        </is>
      </c>
      <c r="C7" s="5" t="inlineStr">
        <is>
          <t>Inv. Relations Telefon / Phone</t>
        </is>
      </c>
      <c r="D7" s="5" t="inlineStr"/>
      <c r="E7" t="inlineStr">
        <is>
          <t>+352-2486-5074</t>
        </is>
      </c>
      <c r="G7" t="inlineStr">
        <is>
          <t>30.06.2020</t>
        </is>
      </c>
      <c r="H7" t="inlineStr">
        <is>
          <t>Annual General Meeting</t>
        </is>
      </c>
    </row>
    <row r="8">
      <c r="A8" s="5" t="inlineStr">
        <is>
          <t>Land / Country</t>
        </is>
      </c>
      <c r="B8" t="inlineStr">
        <is>
          <t>Luxemburg</t>
        </is>
      </c>
      <c r="C8" s="5" t="inlineStr">
        <is>
          <t>Inv. Relations E-Mail</t>
        </is>
      </c>
      <c r="D8" s="5" t="inlineStr"/>
      <c r="E8" t="inlineStr">
        <is>
          <t>andrew.buckhurst@rtlgroup.com</t>
        </is>
      </c>
      <c r="G8" t="inlineStr">
        <is>
          <t>07.07.2020</t>
        </is>
      </c>
      <c r="H8" t="inlineStr">
        <is>
          <t>Dividend Payout</t>
        </is>
      </c>
    </row>
    <row r="9">
      <c r="A9" s="5" t="inlineStr">
        <is>
          <t>Währung / Currency</t>
        </is>
      </c>
      <c r="B9" t="inlineStr">
        <is>
          <t>EUR</t>
        </is>
      </c>
      <c r="C9" s="5" t="inlineStr">
        <is>
          <t>Kontaktperson / Contact Person</t>
        </is>
      </c>
      <c r="D9" s="5" t="inlineStr"/>
      <c r="E9" t="inlineStr">
        <is>
          <t>Andrew Buckhurst</t>
        </is>
      </c>
      <c r="G9" t="inlineStr">
        <is>
          <t>26.08.2020</t>
        </is>
      </c>
      <c r="H9" t="inlineStr">
        <is>
          <t>Score Half Year</t>
        </is>
      </c>
    </row>
    <row r="10">
      <c r="A10" s="5" t="inlineStr">
        <is>
          <t>Branche / Industry</t>
        </is>
      </c>
      <c r="B10" t="inlineStr">
        <is>
          <t>Broadcasting (Tv And Radio)</t>
        </is>
      </c>
      <c r="C10" s="5" t="inlineStr">
        <is>
          <t>12.11.2020</t>
        </is>
      </c>
      <c r="D10" s="5" t="inlineStr">
        <is>
          <t>Q3 Earnings</t>
        </is>
      </c>
    </row>
    <row r="11">
      <c r="A11" s="5" t="inlineStr">
        <is>
          <t>Sektor / Sector</t>
        </is>
      </c>
      <c r="B11" t="inlineStr">
        <is>
          <t>Media / Entertainment / Leisure</t>
        </is>
      </c>
    </row>
    <row r="12">
      <c r="A12" s="5" t="inlineStr">
        <is>
          <t>Typ / Genre</t>
        </is>
      </c>
      <c r="B12" t="inlineStr">
        <is>
          <t>Inhaberaktie</t>
        </is>
      </c>
    </row>
    <row r="13">
      <c r="A13" s="5" t="inlineStr">
        <is>
          <t>Adresse / Address</t>
        </is>
      </c>
      <c r="B13" t="inlineStr">
        <is>
          <t>RTL Group SA45 Boulevard Pierre Frieden  L-1543 Luxembourg</t>
        </is>
      </c>
    </row>
    <row r="14">
      <c r="A14" s="5" t="inlineStr">
        <is>
          <t>Management</t>
        </is>
      </c>
      <c r="B14" t="inlineStr">
        <is>
          <t>Thomas Rabe, Elmar Heggen</t>
        </is>
      </c>
    </row>
    <row r="15">
      <c r="A15" s="5" t="inlineStr">
        <is>
          <t>Aufsichtsrat / Board</t>
        </is>
      </c>
      <c r="B15" t="inlineStr">
        <is>
          <t>Martin Taylor, James Singh, Guillaume de Posch, Thomas Götz, Immanuel Hermreck, Bernd Hirsch, Bernd Kundrun, Jean-Louis Schlitz, Rolf Schmidt-Holtz, Lauren Zalaznick</t>
        </is>
      </c>
    </row>
    <row r="16">
      <c r="A16" s="5" t="inlineStr">
        <is>
          <t>Beschreibung</t>
        </is>
      </c>
      <c r="B16" t="inlineStr">
        <is>
          <t>Die RTL Group gehört zu den führenden europäischen Entertainment-Netzwerken. Der Konzern verfügt über 61 Fernsehsender und 30 Radiostationen und ist mit Fernsehsendungen wie Talent- und Gameshows, Dramas, Daily Soaps und Telenovelas einer der Top-Produzenten weltweit. Das Ausstrahlungsgebiet der RTL Group erstreckt sich über Deutschland, Frankreich, Belgien, die Niederlande, Luxemburg, Spanien, Ungarn und Kroatien. An vorderster Stelle stehen dabei die Fernsehsender RTL in Deutschland, M6 in Frankreich, RTL 4 in den Niederlanden und RTL-TVI in Belgien. Die Content-Produktionsfirma des Unternehmens, FremantleMedia, produziert jährlich 8,500 Stunden an Programm. Zu den Sendungen der Produktionsfirma gehören Unterhaltungssendungen wie Deutschland sucht den Superstar, X Factor oder die tägliche Serie Gute Zeiten, Schlechte Zeiten sowie Nachrichtensendungen wie RTL Aktuell. Neben der Ausstrahlung im Fernsehen bietet die Gruppe mit der ‚Now‘-Familie auch die Möglichkeit Sendungen im Internet teilweise kostenlos, teils als Video-on-Demand Service zu sehen. Eines der wichtigsten Angebote in diesem Bereich ist in Deutschland Clipfish.de, welches auch Inhalte der BBC verfügbar macht. Auf dem Radiomarkt besetzt das Unternehmen ebenfalls international Schlüsselstellen mit Radiosendern wie Antenne Bayern in Deutschland, RTL in Frankreich oder Radio Contact in Belgien. Copyright 2014 FINANCE BASE AG</t>
        </is>
      </c>
    </row>
    <row r="17">
      <c r="A17" s="5" t="inlineStr">
        <is>
          <t>Profile</t>
        </is>
      </c>
      <c r="B17" t="inlineStr">
        <is>
          <t>RTL Group is one of the leading European entertainment network. The Group has 61 TV stations and 30 radio stations and is equipped with TV shows such as talent and game shows, drama, daily soaps and telenovelas one of the top producers worldwide. The radiation field of RTL Group covers Germany, France, Belgium, the Netherlands, Luxembourg, Spain, Hungary and Croatia. the television station RTL in Germany, M6 4 while standing at vorderster place in France, RTL in the Netherlands and RTL-TVI in Belgium. The content production company of the company, FremantleMedia produces annually 8.500 hours to program. Among the program's production company include entertainment programs, such as Germany Idol, X Factor or daily series Good Times, Bad Times and news programs such as RTL Aktuell. In addition to the television broadcast, the Group offers with the 'Now' family the opportunity broadcasts on the Internet partly free, partly as a video-on-demand service to see. One of the key deals in this area in Germany Clipfish.de that also makes the content of the BBC available. On the radio market, the company also occupied key positions with international radio stations like Antenne Bayern in Germany, RTL in France and Radio Contact in Belgium.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row>
    <row r="20">
      <c r="A20" s="5" t="inlineStr">
        <is>
          <t>Umsatz</t>
        </is>
      </c>
      <c r="B20" s="5" t="inlineStr">
        <is>
          <t>Revenue</t>
        </is>
      </c>
      <c r="C20" t="n">
        <v>6651</v>
      </c>
      <c r="D20" t="n">
        <v>6505</v>
      </c>
      <c r="E20" t="n">
        <v>6373</v>
      </c>
      <c r="F20" t="n">
        <v>6237</v>
      </c>
      <c r="G20" t="n">
        <v>6029</v>
      </c>
      <c r="H20" t="n">
        <v>5808</v>
      </c>
      <c r="I20" t="n">
        <v>5889</v>
      </c>
      <c r="J20" t="n">
        <v>5998</v>
      </c>
      <c r="K20" t="n">
        <v>5765</v>
      </c>
      <c r="L20" t="n">
        <v>5532</v>
      </c>
      <c r="M20" t="inlineStr">
        <is>
          <t>-</t>
        </is>
      </c>
      <c r="N20" t="inlineStr">
        <is>
          <t>-</t>
        </is>
      </c>
    </row>
    <row r="21">
      <c r="A21" s="5" t="inlineStr">
        <is>
          <t>Operatives Ergebnis (EBIT)</t>
        </is>
      </c>
      <c r="B21" s="5" t="inlineStr">
        <is>
          <t>EBIT Earning Before Interest &amp; Tax</t>
        </is>
      </c>
      <c r="C21" t="n">
        <v>1161</v>
      </c>
      <c r="D21" t="n">
        <v>1076</v>
      </c>
      <c r="E21" t="n">
        <v>1246</v>
      </c>
      <c r="F21" t="n">
        <v>1197</v>
      </c>
      <c r="G21" t="n">
        <v>1175</v>
      </c>
      <c r="H21" t="n">
        <v>1049</v>
      </c>
      <c r="I21" t="n">
        <v>1206</v>
      </c>
      <c r="J21" t="n">
        <v>979</v>
      </c>
      <c r="K21" t="n">
        <v>1222</v>
      </c>
      <c r="L21" t="n">
        <v>1112</v>
      </c>
      <c r="M21" t="inlineStr">
        <is>
          <t>-</t>
        </is>
      </c>
      <c r="N21" t="inlineStr">
        <is>
          <t>-</t>
        </is>
      </c>
    </row>
    <row r="22">
      <c r="A22" s="5" t="inlineStr">
        <is>
          <t>Finanzergebnis</t>
        </is>
      </c>
      <c r="B22" s="5" t="inlineStr">
        <is>
          <t>Financial Result</t>
        </is>
      </c>
      <c r="C22" t="n">
        <v>-5</v>
      </c>
      <c r="D22" t="n">
        <v>-13</v>
      </c>
      <c r="E22" t="n">
        <v>-24</v>
      </c>
      <c r="F22" t="n">
        <v>-18</v>
      </c>
      <c r="G22" t="n">
        <v>-12</v>
      </c>
      <c r="H22" t="n">
        <v>-27</v>
      </c>
      <c r="I22" t="n">
        <v>47</v>
      </c>
      <c r="J22" t="n">
        <v>-11</v>
      </c>
      <c r="K22" t="n">
        <v>-29</v>
      </c>
      <c r="L22" t="n">
        <v>16</v>
      </c>
      <c r="M22" t="inlineStr">
        <is>
          <t>-</t>
        </is>
      </c>
      <c r="N22" t="inlineStr">
        <is>
          <t>-</t>
        </is>
      </c>
    </row>
    <row r="23">
      <c r="A23" s="5" t="inlineStr">
        <is>
          <t>Ergebnis vor Steuer (EBT)</t>
        </is>
      </c>
      <c r="B23" s="5" t="inlineStr">
        <is>
          <t>EBT Earning Before Tax</t>
        </is>
      </c>
      <c r="C23" t="n">
        <v>1156</v>
      </c>
      <c r="D23" t="n">
        <v>1063</v>
      </c>
      <c r="E23" t="n">
        <v>1222</v>
      </c>
      <c r="F23" t="n">
        <v>1179</v>
      </c>
      <c r="G23" t="n">
        <v>1163</v>
      </c>
      <c r="H23" t="n">
        <v>1022</v>
      </c>
      <c r="I23" t="n">
        <v>1253</v>
      </c>
      <c r="J23" t="n">
        <v>968</v>
      </c>
      <c r="K23" t="n">
        <v>1193</v>
      </c>
      <c r="L23" t="n">
        <v>1128</v>
      </c>
      <c r="M23" t="inlineStr">
        <is>
          <t>-</t>
        </is>
      </c>
      <c r="N23" t="inlineStr">
        <is>
          <t>-</t>
        </is>
      </c>
    </row>
    <row r="24">
      <c r="A24" s="5" t="inlineStr">
        <is>
          <t>Steuern auf Einkommen und Ertrag</t>
        </is>
      </c>
      <c r="B24" s="5" t="inlineStr">
        <is>
          <t>Taxes on income and earnings</t>
        </is>
      </c>
      <c r="C24" t="n">
        <v>292</v>
      </c>
      <c r="D24" t="n">
        <v>278</v>
      </c>
      <c r="E24" t="n">
        <v>385</v>
      </c>
      <c r="F24" t="n">
        <v>363</v>
      </c>
      <c r="G24" t="n">
        <v>300</v>
      </c>
      <c r="H24" t="n">
        <v>288</v>
      </c>
      <c r="I24" t="n">
        <v>305</v>
      </c>
      <c r="J24" t="n">
        <v>277</v>
      </c>
      <c r="K24" t="n">
        <v>302</v>
      </c>
      <c r="L24" t="n">
        <v>263</v>
      </c>
      <c r="M24" t="inlineStr">
        <is>
          <t>-</t>
        </is>
      </c>
      <c r="N24" t="inlineStr">
        <is>
          <t>-</t>
        </is>
      </c>
    </row>
    <row r="25">
      <c r="A25" s="5" t="inlineStr">
        <is>
          <t>Ergebnis nach Steuer</t>
        </is>
      </c>
      <c r="B25" s="5" t="inlineStr">
        <is>
          <t>Earnings after tax</t>
        </is>
      </c>
      <c r="C25" t="n">
        <v>864</v>
      </c>
      <c r="D25" t="n">
        <v>785</v>
      </c>
      <c r="E25" t="n">
        <v>837</v>
      </c>
      <c r="F25" t="n">
        <v>816</v>
      </c>
      <c r="G25" t="n">
        <v>863</v>
      </c>
      <c r="H25" t="n">
        <v>734</v>
      </c>
      <c r="I25" t="n">
        <v>948</v>
      </c>
      <c r="J25" t="n">
        <v>691</v>
      </c>
      <c r="K25" t="n">
        <v>891</v>
      </c>
      <c r="L25" t="n">
        <v>865</v>
      </c>
      <c r="M25" t="inlineStr">
        <is>
          <t>-</t>
        </is>
      </c>
      <c r="N25" t="inlineStr">
        <is>
          <t>-</t>
        </is>
      </c>
    </row>
    <row r="26">
      <c r="A26" s="5" t="inlineStr">
        <is>
          <t>Minderheitenanteil</t>
        </is>
      </c>
      <c r="B26" s="5" t="inlineStr">
        <is>
          <t>Minority Share</t>
        </is>
      </c>
      <c r="C26" t="n">
        <v>-110</v>
      </c>
      <c r="D26" t="n">
        <v>-117</v>
      </c>
      <c r="E26" t="n">
        <v>-98</v>
      </c>
      <c r="F26" t="n">
        <v>-96</v>
      </c>
      <c r="G26" t="n">
        <v>-74</v>
      </c>
      <c r="H26" t="n">
        <v>-81</v>
      </c>
      <c r="I26" t="n">
        <v>-78</v>
      </c>
      <c r="J26" t="n">
        <v>-93</v>
      </c>
      <c r="K26" t="n">
        <v>-99</v>
      </c>
      <c r="L26" t="n">
        <v>-119</v>
      </c>
      <c r="M26" t="inlineStr">
        <is>
          <t>-</t>
        </is>
      </c>
      <c r="N26" t="inlineStr">
        <is>
          <t>-</t>
        </is>
      </c>
    </row>
    <row r="27">
      <c r="A27" s="5" t="inlineStr">
        <is>
          <t>Jahresüberschuss/-fehlbetrag</t>
        </is>
      </c>
      <c r="B27" s="5" t="inlineStr">
        <is>
          <t>Net Profit</t>
        </is>
      </c>
      <c r="C27" t="n">
        <v>754</v>
      </c>
      <c r="D27" t="n">
        <v>668</v>
      </c>
      <c r="E27" t="n">
        <v>739</v>
      </c>
      <c r="F27" t="n">
        <v>720</v>
      </c>
      <c r="G27" t="n">
        <v>789</v>
      </c>
      <c r="H27" t="n">
        <v>653</v>
      </c>
      <c r="I27" t="n">
        <v>870</v>
      </c>
      <c r="J27" t="n">
        <v>597</v>
      </c>
      <c r="K27" t="n">
        <v>696</v>
      </c>
      <c r="L27" t="n">
        <v>611</v>
      </c>
      <c r="M27" t="inlineStr">
        <is>
          <t>-</t>
        </is>
      </c>
      <c r="N27" t="inlineStr">
        <is>
          <t>-</t>
        </is>
      </c>
    </row>
    <row r="28">
      <c r="A28" s="5" t="inlineStr">
        <is>
          <t>Summe Umlaufvermögen</t>
        </is>
      </c>
      <c r="B28" s="5" t="inlineStr">
        <is>
          <t>Current Assets</t>
        </is>
      </c>
      <c r="C28" t="n">
        <v>3924</v>
      </c>
      <c r="D28" t="n">
        <v>3826</v>
      </c>
      <c r="E28" t="n">
        <v>3329</v>
      </c>
      <c r="F28" t="n">
        <v>3652</v>
      </c>
      <c r="G28" t="n">
        <v>3609</v>
      </c>
      <c r="H28" t="n">
        <v>3279</v>
      </c>
      <c r="I28" t="n">
        <v>3318</v>
      </c>
      <c r="J28" t="n">
        <v>3677</v>
      </c>
      <c r="K28" t="n">
        <v>3787</v>
      </c>
      <c r="L28" t="n">
        <v>4359</v>
      </c>
      <c r="M28" t="inlineStr">
        <is>
          <t>-</t>
        </is>
      </c>
      <c r="N28" t="inlineStr">
        <is>
          <t>-</t>
        </is>
      </c>
    </row>
    <row r="29">
      <c r="A29" s="5" t="inlineStr">
        <is>
          <t>Summe Anlagevermögen</t>
        </is>
      </c>
      <c r="B29" s="5" t="inlineStr">
        <is>
          <t>Fixed Assets</t>
        </is>
      </c>
      <c r="C29" t="n">
        <v>5033</v>
      </c>
      <c r="D29" t="n">
        <v>4498</v>
      </c>
      <c r="E29" t="n">
        <v>4565</v>
      </c>
      <c r="F29" t="n">
        <v>4648</v>
      </c>
      <c r="G29" t="n">
        <v>4588</v>
      </c>
      <c r="H29" t="n">
        <v>4459</v>
      </c>
      <c r="I29" t="n">
        <v>4249</v>
      </c>
      <c r="J29" t="n">
        <v>4221</v>
      </c>
      <c r="K29" t="n">
        <v>4400</v>
      </c>
      <c r="L29" t="n">
        <v>4465</v>
      </c>
      <c r="M29" t="inlineStr">
        <is>
          <t>-</t>
        </is>
      </c>
      <c r="N29" t="inlineStr">
        <is>
          <t>-</t>
        </is>
      </c>
    </row>
    <row r="30">
      <c r="A30" s="5" t="inlineStr">
        <is>
          <t>Summe Aktiva</t>
        </is>
      </c>
      <c r="B30" s="5" t="inlineStr">
        <is>
          <t>Total Assets</t>
        </is>
      </c>
      <c r="C30" t="n">
        <v>8957</v>
      </c>
      <c r="D30" t="n">
        <v>8324</v>
      </c>
      <c r="E30" t="n">
        <v>7894</v>
      </c>
      <c r="F30" t="n">
        <v>8300</v>
      </c>
      <c r="G30" t="n">
        <v>8197</v>
      </c>
      <c r="H30" t="n">
        <v>7738</v>
      </c>
      <c r="I30" t="n">
        <v>7567</v>
      </c>
      <c r="J30" t="n">
        <v>7898</v>
      </c>
      <c r="K30" t="n">
        <v>8187</v>
      </c>
      <c r="L30" t="n">
        <v>8824</v>
      </c>
      <c r="M30" t="inlineStr">
        <is>
          <t>-</t>
        </is>
      </c>
      <c r="N30" t="inlineStr">
        <is>
          <t>-</t>
        </is>
      </c>
    </row>
    <row r="31">
      <c r="A31" s="5" t="inlineStr">
        <is>
          <t>Summe kurzfristiges Fremdkapital</t>
        </is>
      </c>
      <c r="B31" s="5" t="inlineStr">
        <is>
          <t>Short-Term Debt</t>
        </is>
      </c>
      <c r="C31" t="n">
        <v>3414</v>
      </c>
      <c r="D31" t="n">
        <v>3420</v>
      </c>
      <c r="E31" t="n">
        <v>3160</v>
      </c>
      <c r="F31" t="n">
        <v>3532</v>
      </c>
      <c r="G31" t="n">
        <v>3524</v>
      </c>
      <c r="H31" t="n">
        <v>3244</v>
      </c>
      <c r="I31" t="n">
        <v>2862</v>
      </c>
      <c r="J31" t="n">
        <v>2472</v>
      </c>
      <c r="K31" t="n">
        <v>2536</v>
      </c>
      <c r="L31" t="n">
        <v>2663</v>
      </c>
      <c r="M31" t="inlineStr">
        <is>
          <t>-</t>
        </is>
      </c>
      <c r="N31" t="inlineStr">
        <is>
          <t>-</t>
        </is>
      </c>
    </row>
    <row r="32">
      <c r="A32" s="5" t="inlineStr">
        <is>
          <t>Summe langfristiges Fremdkapital</t>
        </is>
      </c>
      <c r="B32" s="5" t="inlineStr">
        <is>
          <t>Long-Term Debt</t>
        </is>
      </c>
      <c r="C32" t="n">
        <v>1675</v>
      </c>
      <c r="D32" t="n">
        <v>1288</v>
      </c>
      <c r="E32" t="n">
        <v>1310</v>
      </c>
      <c r="F32" t="n">
        <v>1216</v>
      </c>
      <c r="G32" t="n">
        <v>1264</v>
      </c>
      <c r="H32" t="n">
        <v>1218</v>
      </c>
      <c r="I32" t="n">
        <v>1088</v>
      </c>
      <c r="J32" t="n">
        <v>568</v>
      </c>
      <c r="K32" t="n">
        <v>501</v>
      </c>
      <c r="L32" t="n">
        <v>564</v>
      </c>
      <c r="M32" t="inlineStr">
        <is>
          <t>-</t>
        </is>
      </c>
      <c r="N32" t="inlineStr">
        <is>
          <t>-</t>
        </is>
      </c>
    </row>
    <row r="33">
      <c r="A33" s="5" t="inlineStr">
        <is>
          <t>Summe Fremdkapital</t>
        </is>
      </c>
      <c r="B33" s="5" t="inlineStr">
        <is>
          <t>Total Liabilities</t>
        </is>
      </c>
      <c r="C33" t="n">
        <v>5132</v>
      </c>
      <c r="D33" t="n">
        <v>4771</v>
      </c>
      <c r="E33" t="n">
        <v>4470</v>
      </c>
      <c r="F33" t="n">
        <v>4748</v>
      </c>
      <c r="G33" t="n">
        <v>4788</v>
      </c>
      <c r="H33" t="n">
        <v>4462</v>
      </c>
      <c r="I33" t="n">
        <v>3974</v>
      </c>
      <c r="J33" t="n">
        <v>3040</v>
      </c>
      <c r="K33" t="n">
        <v>3094</v>
      </c>
      <c r="L33" t="n">
        <v>3227</v>
      </c>
      <c r="M33" t="inlineStr">
        <is>
          <t>-</t>
        </is>
      </c>
      <c r="N33" t="inlineStr">
        <is>
          <t>-</t>
        </is>
      </c>
    </row>
    <row r="34">
      <c r="A34" s="5" t="inlineStr">
        <is>
          <t>Minderheitenanteil</t>
        </is>
      </c>
      <c r="B34" s="5" t="inlineStr">
        <is>
          <t>Minority Share</t>
        </is>
      </c>
      <c r="C34" t="n">
        <v>533</v>
      </c>
      <c r="D34" t="n">
        <v>506</v>
      </c>
      <c r="E34" t="n">
        <v>467</v>
      </c>
      <c r="F34" t="n">
        <v>475</v>
      </c>
      <c r="G34" t="n">
        <v>455</v>
      </c>
      <c r="H34" t="n">
        <v>447</v>
      </c>
      <c r="I34" t="n">
        <v>434</v>
      </c>
      <c r="J34" t="n">
        <v>492</v>
      </c>
      <c r="K34" t="n">
        <v>497</v>
      </c>
      <c r="L34" t="n">
        <v>584</v>
      </c>
      <c r="M34" t="inlineStr">
        <is>
          <t>-</t>
        </is>
      </c>
      <c r="N34" t="inlineStr">
        <is>
          <t>-</t>
        </is>
      </c>
    </row>
    <row r="35">
      <c r="A35" s="5" t="inlineStr">
        <is>
          <t>Summe Eigenkapital</t>
        </is>
      </c>
      <c r="B35" s="5" t="inlineStr">
        <is>
          <t>Equity</t>
        </is>
      </c>
      <c r="C35" t="n">
        <v>3292</v>
      </c>
      <c r="D35" t="n">
        <v>3047</v>
      </c>
      <c r="E35" t="n">
        <v>2957</v>
      </c>
      <c r="F35" t="n">
        <v>3077</v>
      </c>
      <c r="G35" t="n">
        <v>2954</v>
      </c>
      <c r="H35" t="n">
        <v>2829</v>
      </c>
      <c r="I35" t="n">
        <v>3159</v>
      </c>
      <c r="J35" t="n">
        <v>4366</v>
      </c>
      <c r="K35" t="n">
        <v>4596</v>
      </c>
      <c r="L35" t="n">
        <v>5013</v>
      </c>
      <c r="M35" t="inlineStr">
        <is>
          <t>-</t>
        </is>
      </c>
      <c r="N35" t="inlineStr">
        <is>
          <t>-</t>
        </is>
      </c>
    </row>
    <row r="36">
      <c r="A36" s="5" t="inlineStr">
        <is>
          <t>Summe Passiva</t>
        </is>
      </c>
      <c r="B36" s="5" t="inlineStr">
        <is>
          <t>Liabilities &amp; Shareholder Equity</t>
        </is>
      </c>
      <c r="C36" t="n">
        <v>8957</v>
      </c>
      <c r="D36" t="n">
        <v>8324</v>
      </c>
      <c r="E36" t="n">
        <v>7894</v>
      </c>
      <c r="F36" t="n">
        <v>8300</v>
      </c>
      <c r="G36" t="n">
        <v>8197</v>
      </c>
      <c r="H36" t="n">
        <v>7738</v>
      </c>
      <c r="I36" t="n">
        <v>7567</v>
      </c>
      <c r="J36" t="n">
        <v>7898</v>
      </c>
      <c r="K36" t="n">
        <v>8187</v>
      </c>
      <c r="L36" t="n">
        <v>8824</v>
      </c>
      <c r="M36" t="inlineStr">
        <is>
          <t>-</t>
        </is>
      </c>
      <c r="N36" t="inlineStr">
        <is>
          <t>-</t>
        </is>
      </c>
    </row>
    <row r="37">
      <c r="A37" s="5" t="inlineStr">
        <is>
          <t>Mio.Aktien im Umlauf</t>
        </is>
      </c>
      <c r="B37" s="5" t="inlineStr">
        <is>
          <t>Million shares outstanding</t>
        </is>
      </c>
      <c r="C37" t="n">
        <v>154.74</v>
      </c>
      <c r="D37" t="n">
        <v>154.74</v>
      </c>
      <c r="E37" t="n">
        <v>154.74</v>
      </c>
      <c r="F37" t="n">
        <v>154.74</v>
      </c>
      <c r="G37" t="n">
        <v>154.79</v>
      </c>
      <c r="H37" t="n">
        <v>154.79</v>
      </c>
      <c r="I37" t="n">
        <v>154.79</v>
      </c>
      <c r="J37" t="n">
        <v>154.79</v>
      </c>
      <c r="K37" t="n">
        <v>154.79</v>
      </c>
      <c r="L37" t="n">
        <v>154.79</v>
      </c>
      <c r="M37" t="inlineStr">
        <is>
          <t>-</t>
        </is>
      </c>
      <c r="N37" t="inlineStr">
        <is>
          <t>-</t>
        </is>
      </c>
    </row>
    <row r="38">
      <c r="A38" s="5" t="inlineStr">
        <is>
          <t>Gezeichnetes Kapital (in Mio.)</t>
        </is>
      </c>
      <c r="B38" s="5" t="inlineStr">
        <is>
          <t>Subscribed Capital in M</t>
        </is>
      </c>
      <c r="C38" t="n">
        <v>191.85</v>
      </c>
      <c r="D38" t="n">
        <v>191.85</v>
      </c>
      <c r="E38" t="n">
        <v>191.85</v>
      </c>
      <c r="F38" t="n">
        <v>191.85</v>
      </c>
      <c r="G38" t="n">
        <v>191.9</v>
      </c>
      <c r="H38" t="n">
        <v>191.9</v>
      </c>
      <c r="I38" t="n">
        <v>191.9</v>
      </c>
      <c r="J38" t="n">
        <v>191.9</v>
      </c>
      <c r="K38" t="n">
        <v>191.9</v>
      </c>
      <c r="L38" t="n">
        <v>191.9</v>
      </c>
      <c r="M38" t="inlineStr">
        <is>
          <t>-</t>
        </is>
      </c>
      <c r="N38" t="inlineStr">
        <is>
          <t>-</t>
        </is>
      </c>
    </row>
    <row r="39">
      <c r="A39" s="5" t="inlineStr">
        <is>
          <t>Ergebnis je Aktie (brutto)</t>
        </is>
      </c>
      <c r="B39" s="5" t="inlineStr">
        <is>
          <t>Earnings per share</t>
        </is>
      </c>
      <c r="C39" t="n">
        <v>7.47</v>
      </c>
      <c r="D39" t="n">
        <v>6.87</v>
      </c>
      <c r="E39" t="n">
        <v>7.9</v>
      </c>
      <c r="F39" t="n">
        <v>7.62</v>
      </c>
      <c r="G39" t="n">
        <v>7.51</v>
      </c>
      <c r="H39" t="n">
        <v>6.6</v>
      </c>
      <c r="I39" t="n">
        <v>8.09</v>
      </c>
      <c r="J39" t="n">
        <v>6.25</v>
      </c>
      <c r="K39" t="n">
        <v>7.71</v>
      </c>
      <c r="L39" t="n">
        <v>7.29</v>
      </c>
      <c r="M39" t="inlineStr">
        <is>
          <t>-</t>
        </is>
      </c>
      <c r="N39" t="inlineStr">
        <is>
          <t>-</t>
        </is>
      </c>
    </row>
    <row r="40">
      <c r="A40" s="5" t="inlineStr">
        <is>
          <t>Ergebnis je Aktie (unverwässert)</t>
        </is>
      </c>
      <c r="B40" s="5" t="inlineStr">
        <is>
          <t>Basic Earnings per share</t>
        </is>
      </c>
      <c r="C40" t="n">
        <v>4.91</v>
      </c>
      <c r="D40" t="n">
        <v>4.35</v>
      </c>
      <c r="E40" t="n">
        <v>4.81</v>
      </c>
      <c r="F40" t="n">
        <v>4.69</v>
      </c>
      <c r="G40" t="n">
        <v>5.14</v>
      </c>
      <c r="H40" t="n">
        <v>4.25</v>
      </c>
      <c r="I40" t="n">
        <v>5.67</v>
      </c>
      <c r="J40" t="n">
        <v>3.88</v>
      </c>
      <c r="K40" t="n">
        <v>4.53</v>
      </c>
      <c r="L40" t="n">
        <v>3.98</v>
      </c>
      <c r="M40" t="inlineStr">
        <is>
          <t>-</t>
        </is>
      </c>
      <c r="N40" t="inlineStr">
        <is>
          <t>-</t>
        </is>
      </c>
    </row>
    <row r="41">
      <c r="A41" s="5" t="inlineStr">
        <is>
          <t>Ergebnis je Aktie (verwässert)</t>
        </is>
      </c>
      <c r="B41" s="5" t="inlineStr">
        <is>
          <t>Diluted Earnings per share</t>
        </is>
      </c>
      <c r="C41" t="n">
        <v>4.91</v>
      </c>
      <c r="D41" t="n">
        <v>4.35</v>
      </c>
      <c r="E41" t="n">
        <v>4.81</v>
      </c>
      <c r="F41" t="n">
        <v>4.69</v>
      </c>
      <c r="G41" t="n">
        <v>5.14</v>
      </c>
      <c r="H41" t="n">
        <v>4.25</v>
      </c>
      <c r="I41" t="n">
        <v>5.67</v>
      </c>
      <c r="J41" t="n">
        <v>3.88</v>
      </c>
      <c r="K41" t="n">
        <v>4.53</v>
      </c>
      <c r="L41" t="n">
        <v>3.98</v>
      </c>
      <c r="M41" t="inlineStr">
        <is>
          <t>-</t>
        </is>
      </c>
      <c r="N41" t="inlineStr">
        <is>
          <t>-</t>
        </is>
      </c>
    </row>
    <row r="42">
      <c r="A42" s="5" t="inlineStr">
        <is>
          <t>Dividende je Aktie</t>
        </is>
      </c>
      <c r="B42" s="5" t="inlineStr">
        <is>
          <t>Dividend per share</t>
        </is>
      </c>
      <c r="C42" t="inlineStr">
        <is>
          <t>-</t>
        </is>
      </c>
      <c r="D42" t="n">
        <v>3</v>
      </c>
      <c r="E42" t="n">
        <v>3</v>
      </c>
      <c r="F42" t="n">
        <v>3</v>
      </c>
      <c r="G42" t="n">
        <v>3</v>
      </c>
      <c r="H42" t="n">
        <v>2.5</v>
      </c>
      <c r="I42" t="n">
        <v>2.5</v>
      </c>
      <c r="J42" t="n">
        <v>5.1</v>
      </c>
      <c r="K42" t="n">
        <v>5.1</v>
      </c>
      <c r="L42" t="n">
        <v>5</v>
      </c>
      <c r="M42" t="n">
        <v>3.5</v>
      </c>
      <c r="N42" t="n">
        <v>1.4</v>
      </c>
    </row>
    <row r="43">
      <c r="A43" s="5" t="inlineStr">
        <is>
          <t>Sonderdividende je Aktie</t>
        </is>
      </c>
      <c r="B43" s="5" t="inlineStr">
        <is>
          <t>Special Dividend per share</t>
        </is>
      </c>
      <c r="C43" t="inlineStr">
        <is>
          <t>-</t>
        </is>
      </c>
      <c r="D43" t="n">
        <v>1</v>
      </c>
      <c r="E43" t="n">
        <v>1</v>
      </c>
      <c r="F43" t="n">
        <v>1</v>
      </c>
      <c r="G43" t="n">
        <v>1</v>
      </c>
      <c r="H43" t="n">
        <v>3</v>
      </c>
      <c r="I43" t="n">
        <v>4.5</v>
      </c>
      <c r="J43" t="n">
        <v>5.4</v>
      </c>
      <c r="K43" t="inlineStr">
        <is>
          <t>-</t>
        </is>
      </c>
      <c r="L43" t="inlineStr">
        <is>
          <t>-</t>
        </is>
      </c>
      <c r="M43" t="inlineStr">
        <is>
          <t>-</t>
        </is>
      </c>
      <c r="N43" t="n">
        <v>2.1</v>
      </c>
    </row>
    <row r="44">
      <c r="A44" s="5" t="inlineStr">
        <is>
          <t>Dividendenausschüttung in Mio</t>
        </is>
      </c>
      <c r="B44" s="5" t="inlineStr">
        <is>
          <t>Dividend Payment in M</t>
        </is>
      </c>
      <c r="C44" t="n">
        <v>461</v>
      </c>
      <c r="D44" t="n">
        <v>614</v>
      </c>
      <c r="E44" t="n">
        <v>614</v>
      </c>
      <c r="F44" t="n">
        <v>614</v>
      </c>
      <c r="G44" t="n">
        <v>691</v>
      </c>
      <c r="H44" t="n">
        <v>851</v>
      </c>
      <c r="I44" t="n">
        <v>1084</v>
      </c>
      <c r="J44" t="n">
        <v>1623</v>
      </c>
      <c r="K44" t="n">
        <v>789</v>
      </c>
      <c r="L44" t="n">
        <v>773</v>
      </c>
      <c r="M44" t="n">
        <v>541</v>
      </c>
      <c r="N44" t="n">
        <v>541</v>
      </c>
    </row>
    <row r="45">
      <c r="A45" s="5" t="inlineStr">
        <is>
          <t>Umsatz</t>
        </is>
      </c>
      <c r="B45" s="5" t="inlineStr">
        <is>
          <t>Revenue</t>
        </is>
      </c>
      <c r="C45" t="n">
        <v>42.98</v>
      </c>
      <c r="D45" t="n">
        <v>42.04</v>
      </c>
      <c r="E45" t="n">
        <v>41.18</v>
      </c>
      <c r="F45" t="n">
        <v>40.31</v>
      </c>
      <c r="G45" t="n">
        <v>38.95</v>
      </c>
      <c r="H45" t="n">
        <v>37.52</v>
      </c>
      <c r="I45" t="n">
        <v>38.05</v>
      </c>
      <c r="J45" t="n">
        <v>38.75</v>
      </c>
      <c r="K45" t="n">
        <v>37.24</v>
      </c>
      <c r="L45" t="n">
        <v>35.74</v>
      </c>
      <c r="M45" t="inlineStr">
        <is>
          <t>-</t>
        </is>
      </c>
      <c r="N45" t="inlineStr">
        <is>
          <t>-</t>
        </is>
      </c>
    </row>
    <row r="46">
      <c r="A46" s="5" t="inlineStr">
        <is>
          <t>Buchwert je Aktie</t>
        </is>
      </c>
      <c r="B46" s="5" t="inlineStr">
        <is>
          <t>Book value per share</t>
        </is>
      </c>
      <c r="C46" t="n">
        <v>21.27</v>
      </c>
      <c r="D46" t="n">
        <v>19.69</v>
      </c>
      <c r="E46" t="n">
        <v>19.11</v>
      </c>
      <c r="F46" t="n">
        <v>19.88</v>
      </c>
      <c r="G46" t="n">
        <v>19.08</v>
      </c>
      <c r="H46" t="n">
        <v>18.28</v>
      </c>
      <c r="I46" t="n">
        <v>20.41</v>
      </c>
      <c r="J46" t="n">
        <v>28.21</v>
      </c>
      <c r="K46" t="n">
        <v>29.69</v>
      </c>
      <c r="L46" t="n">
        <v>32.39</v>
      </c>
      <c r="M46" t="inlineStr">
        <is>
          <t>-</t>
        </is>
      </c>
      <c r="N46" t="inlineStr">
        <is>
          <t>-</t>
        </is>
      </c>
    </row>
    <row r="47">
      <c r="A47" s="5" t="inlineStr">
        <is>
          <t>Cashflow je Aktie</t>
        </is>
      </c>
      <c r="B47" s="5" t="inlineStr">
        <is>
          <t>Cashflow per share</t>
        </is>
      </c>
      <c r="C47" t="inlineStr">
        <is>
          <t>-</t>
        </is>
      </c>
      <c r="D47" t="n">
        <v>5.64</v>
      </c>
      <c r="E47" t="n">
        <v>6.61</v>
      </c>
      <c r="F47" t="n">
        <v>7.5</v>
      </c>
      <c r="G47" t="n">
        <v>6.35</v>
      </c>
      <c r="H47" t="n">
        <v>6.03</v>
      </c>
      <c r="I47" t="n">
        <v>7.24</v>
      </c>
      <c r="J47" t="n">
        <v>5.98</v>
      </c>
      <c r="K47" t="n">
        <v>6.74</v>
      </c>
      <c r="L47" t="n">
        <v>7.3</v>
      </c>
      <c r="M47" t="inlineStr">
        <is>
          <t>-</t>
        </is>
      </c>
      <c r="N47" t="inlineStr">
        <is>
          <t>-</t>
        </is>
      </c>
    </row>
    <row r="48">
      <c r="A48" s="5" t="inlineStr">
        <is>
          <t>Bilanzsumme je Aktie</t>
        </is>
      </c>
      <c r="B48" s="5" t="inlineStr">
        <is>
          <t>Total assets per share</t>
        </is>
      </c>
      <c r="C48" t="n">
        <v>57.88</v>
      </c>
      <c r="D48" t="n">
        <v>53.79</v>
      </c>
      <c r="E48" t="n">
        <v>51.01</v>
      </c>
      <c r="F48" t="n">
        <v>53.64</v>
      </c>
      <c r="G48" t="n">
        <v>52.96</v>
      </c>
      <c r="H48" t="n">
        <v>49.99</v>
      </c>
      <c r="I48" t="n">
        <v>48.89</v>
      </c>
      <c r="J48" t="n">
        <v>51.02</v>
      </c>
      <c r="K48" t="n">
        <v>52.89</v>
      </c>
      <c r="L48" t="n">
        <v>57.01</v>
      </c>
      <c r="M48" t="inlineStr">
        <is>
          <t>-</t>
        </is>
      </c>
      <c r="N48" t="inlineStr">
        <is>
          <t>-</t>
        </is>
      </c>
    </row>
    <row r="49">
      <c r="A49" s="5" t="inlineStr">
        <is>
          <t>Personal am Ende des Jahres</t>
        </is>
      </c>
      <c r="B49" s="5" t="inlineStr">
        <is>
          <t>Staff at the end of year</t>
        </is>
      </c>
      <c r="C49" t="n">
        <v>10747</v>
      </c>
      <c r="D49" t="n">
        <v>10809</v>
      </c>
      <c r="E49" t="n">
        <v>11011</v>
      </c>
      <c r="F49" t="n">
        <v>10699</v>
      </c>
      <c r="G49" t="n">
        <v>10325</v>
      </c>
      <c r="H49" t="n">
        <v>9804</v>
      </c>
      <c r="I49" t="n">
        <v>9807</v>
      </c>
      <c r="J49" t="n">
        <v>9590</v>
      </c>
      <c r="K49" t="n">
        <v>9621</v>
      </c>
      <c r="L49" t="n">
        <v>9266</v>
      </c>
      <c r="M49" t="n">
        <v>9608</v>
      </c>
      <c r="N49" t="n">
        <v>9191</v>
      </c>
    </row>
    <row r="50">
      <c r="A50" s="5" t="inlineStr">
        <is>
          <t>Personalaufwand in Mio. EUR</t>
        </is>
      </c>
      <c r="B50" s="5" t="inlineStr">
        <is>
          <t>Personnel expenses in M</t>
        </is>
      </c>
      <c r="C50" t="n">
        <v>1128</v>
      </c>
      <c r="D50" t="n">
        <v>1135</v>
      </c>
      <c r="E50" t="n">
        <v>1137</v>
      </c>
      <c r="F50" t="n">
        <v>1087</v>
      </c>
      <c r="G50" t="n">
        <v>1055</v>
      </c>
      <c r="H50" t="n">
        <v>977</v>
      </c>
      <c r="I50" t="n">
        <v>960</v>
      </c>
      <c r="J50" t="n">
        <v>958</v>
      </c>
      <c r="K50" t="inlineStr">
        <is>
          <t>-</t>
        </is>
      </c>
      <c r="L50" t="inlineStr">
        <is>
          <t>-</t>
        </is>
      </c>
      <c r="M50" t="inlineStr">
        <is>
          <t>-</t>
        </is>
      </c>
      <c r="N50" t="inlineStr">
        <is>
          <t>-</t>
        </is>
      </c>
    </row>
    <row r="51">
      <c r="A51" s="5" t="inlineStr">
        <is>
          <t>Aufwand je Mitarbeiter in EUR</t>
        </is>
      </c>
      <c r="B51" s="5" t="inlineStr">
        <is>
          <t>Effort per employee</t>
        </is>
      </c>
      <c r="C51" t="n">
        <v>104960</v>
      </c>
      <c r="D51" t="n">
        <v>105005</v>
      </c>
      <c r="E51" t="n">
        <v>103260</v>
      </c>
      <c r="F51" t="n">
        <v>101598</v>
      </c>
      <c r="G51" t="n">
        <v>102179</v>
      </c>
      <c r="H51" t="n">
        <v>99653</v>
      </c>
      <c r="I51" t="n">
        <v>97889</v>
      </c>
      <c r="J51" t="n">
        <v>99896</v>
      </c>
      <c r="K51" t="inlineStr">
        <is>
          <t>-</t>
        </is>
      </c>
      <c r="L51" t="inlineStr">
        <is>
          <t>-</t>
        </is>
      </c>
      <c r="M51" t="inlineStr">
        <is>
          <t>-</t>
        </is>
      </c>
      <c r="N51" t="inlineStr">
        <is>
          <t>-</t>
        </is>
      </c>
    </row>
    <row r="52">
      <c r="A52" s="5" t="inlineStr">
        <is>
          <t>Umsatz je Aktie</t>
        </is>
      </c>
      <c r="B52" s="5" t="inlineStr">
        <is>
          <t>Revenue per share</t>
        </is>
      </c>
      <c r="C52" t="n">
        <v>618870</v>
      </c>
      <c r="D52" t="n">
        <v>601813</v>
      </c>
      <c r="E52" t="n">
        <v>578785</v>
      </c>
      <c r="F52" t="n">
        <v>582952</v>
      </c>
      <c r="G52" t="n">
        <v>583922</v>
      </c>
      <c r="H52" t="n">
        <v>592411</v>
      </c>
      <c r="I52" t="n">
        <v>600489</v>
      </c>
      <c r="J52" t="n">
        <v>625443</v>
      </c>
      <c r="K52" t="n">
        <v>599210</v>
      </c>
      <c r="L52" t="n">
        <v>597021</v>
      </c>
      <c r="M52" t="n">
        <v>536636</v>
      </c>
      <c r="N52" t="n">
        <v>628223</v>
      </c>
    </row>
    <row r="53">
      <c r="A53" s="5" t="inlineStr">
        <is>
          <t>Bruttoergebnis je Mitarbeiter in EUR</t>
        </is>
      </c>
      <c r="B53" s="5" t="inlineStr">
        <is>
          <t>Gross Profit per employee</t>
        </is>
      </c>
      <c r="C53" t="inlineStr">
        <is>
          <t>-</t>
        </is>
      </c>
      <c r="D53" t="inlineStr">
        <is>
          <t>-</t>
        </is>
      </c>
      <c r="E53" t="inlineStr">
        <is>
          <t>-</t>
        </is>
      </c>
      <c r="F53" t="inlineStr">
        <is>
          <t>-</t>
        </is>
      </c>
      <c r="G53" t="inlineStr">
        <is>
          <t>-</t>
        </is>
      </c>
      <c r="H53" t="inlineStr">
        <is>
          <t>-</t>
        </is>
      </c>
      <c r="I53" t="inlineStr">
        <is>
          <t>-</t>
        </is>
      </c>
      <c r="J53" t="inlineStr">
        <is>
          <t>-</t>
        </is>
      </c>
      <c r="K53" t="inlineStr">
        <is>
          <t>-</t>
        </is>
      </c>
      <c r="L53" t="inlineStr">
        <is>
          <t>-</t>
        </is>
      </c>
      <c r="M53" t="inlineStr">
        <is>
          <t>-</t>
        </is>
      </c>
      <c r="N53" t="inlineStr">
        <is>
          <t>-</t>
        </is>
      </c>
    </row>
    <row r="54">
      <c r="A54" s="5" t="inlineStr">
        <is>
          <t>Gewinn je Mitarbeiter in EUR</t>
        </is>
      </c>
      <c r="B54" s="5" t="inlineStr">
        <is>
          <t>Earnings per employee</t>
        </is>
      </c>
      <c r="C54" t="n">
        <v>70159</v>
      </c>
      <c r="D54" t="n">
        <v>61800</v>
      </c>
      <c r="E54" t="n">
        <v>67115</v>
      </c>
      <c r="F54" t="n">
        <v>67296</v>
      </c>
      <c r="G54" t="n">
        <v>76416</v>
      </c>
      <c r="H54" t="n">
        <v>66605</v>
      </c>
      <c r="I54" t="n">
        <v>88712</v>
      </c>
      <c r="J54" t="n">
        <v>62252</v>
      </c>
      <c r="K54" t="n">
        <v>72342</v>
      </c>
      <c r="L54" t="n">
        <v>65940</v>
      </c>
      <c r="M54" t="inlineStr">
        <is>
          <t>-</t>
        </is>
      </c>
      <c r="N54" t="inlineStr">
        <is>
          <t>-</t>
        </is>
      </c>
    </row>
    <row r="55">
      <c r="A55" s="5" t="inlineStr">
        <is>
          <t>KGV (Kurs/Gewinn)</t>
        </is>
      </c>
      <c r="B55" s="5" t="inlineStr">
        <is>
          <t>PE (price/earnings)</t>
        </is>
      </c>
      <c r="C55" t="n">
        <v>9</v>
      </c>
      <c r="D55" t="n">
        <v>10.7</v>
      </c>
      <c r="E55" t="n">
        <v>13.9</v>
      </c>
      <c r="F55" t="n">
        <v>14.8</v>
      </c>
      <c r="G55" t="n">
        <v>15</v>
      </c>
      <c r="H55" t="n">
        <v>18.3</v>
      </c>
      <c r="I55" t="n">
        <v>16.4</v>
      </c>
      <c r="J55" t="n">
        <v>19.5</v>
      </c>
      <c r="K55" t="n">
        <v>17</v>
      </c>
      <c r="L55" t="n">
        <v>19.3</v>
      </c>
      <c r="M55" t="inlineStr">
        <is>
          <t>-</t>
        </is>
      </c>
      <c r="N55" t="inlineStr">
        <is>
          <t>-</t>
        </is>
      </c>
    </row>
    <row r="56">
      <c r="A56" s="5" t="inlineStr">
        <is>
          <t>KUV (Kurs/Umsatz)</t>
        </is>
      </c>
      <c r="B56" s="5" t="inlineStr">
        <is>
          <t>PS (price/sales)</t>
        </is>
      </c>
      <c r="C56" t="n">
        <v>1.02</v>
      </c>
      <c r="D56" t="n">
        <v>1.11</v>
      </c>
      <c r="E56" t="n">
        <v>1.62</v>
      </c>
      <c r="F56" t="n">
        <v>1.72</v>
      </c>
      <c r="G56" t="n">
        <v>1.98</v>
      </c>
      <c r="H56" t="n">
        <v>2.07</v>
      </c>
      <c r="I56" t="n">
        <v>2.44</v>
      </c>
      <c r="J56" t="n">
        <v>1.95</v>
      </c>
      <c r="K56" t="n">
        <v>2.07</v>
      </c>
      <c r="L56" t="n">
        <v>2.15</v>
      </c>
      <c r="M56" t="inlineStr">
        <is>
          <t>-</t>
        </is>
      </c>
      <c r="N56" t="inlineStr">
        <is>
          <t>-</t>
        </is>
      </c>
    </row>
    <row r="57">
      <c r="A57" s="5" t="inlineStr">
        <is>
          <t>KBV (Kurs/Buchwert)</t>
        </is>
      </c>
      <c r="B57" s="5" t="inlineStr">
        <is>
          <t>PB (price/book value)</t>
        </is>
      </c>
      <c r="C57" t="n">
        <v>2.07</v>
      </c>
      <c r="D57" t="n">
        <v>2.36</v>
      </c>
      <c r="E57" t="n">
        <v>3.49</v>
      </c>
      <c r="F57" t="n">
        <v>3.48</v>
      </c>
      <c r="G57" t="n">
        <v>4.03</v>
      </c>
      <c r="H57" t="n">
        <v>4.26</v>
      </c>
      <c r="I57" t="n">
        <v>4.55</v>
      </c>
      <c r="J57" t="n">
        <v>2.68</v>
      </c>
      <c r="K57" t="n">
        <v>2.59</v>
      </c>
      <c r="L57" t="n">
        <v>2.37</v>
      </c>
      <c r="M57" t="inlineStr">
        <is>
          <t>-</t>
        </is>
      </c>
      <c r="N57" t="inlineStr">
        <is>
          <t>-</t>
        </is>
      </c>
    </row>
    <row r="58">
      <c r="A58" s="5" t="inlineStr">
        <is>
          <t>KCV (Kurs/Cashflow)</t>
        </is>
      </c>
      <c r="B58" s="5" t="inlineStr">
        <is>
          <t>PC (price/cashflow)</t>
        </is>
      </c>
      <c r="C58" t="inlineStr">
        <is>
          <t>-</t>
        </is>
      </c>
      <c r="D58" t="n">
        <v>8.24</v>
      </c>
      <c r="E58" t="n">
        <v>10.08</v>
      </c>
      <c r="F58" t="n">
        <v>9.23</v>
      </c>
      <c r="G58" t="n">
        <v>12.12</v>
      </c>
      <c r="H58" t="n">
        <v>12.89</v>
      </c>
      <c r="I58" t="n">
        <v>12.83</v>
      </c>
      <c r="J58" t="n">
        <v>12.63</v>
      </c>
      <c r="K58" t="n">
        <v>11.41</v>
      </c>
      <c r="L58" t="n">
        <v>10.51</v>
      </c>
      <c r="M58" t="inlineStr">
        <is>
          <t>-</t>
        </is>
      </c>
      <c r="N58" t="inlineStr">
        <is>
          <t>-</t>
        </is>
      </c>
    </row>
    <row r="59">
      <c r="A59" s="5" t="inlineStr">
        <is>
          <t>Dividendenrendite in %</t>
        </is>
      </c>
      <c r="B59" s="5" t="inlineStr">
        <is>
          <t>Dividend Yield in %</t>
        </is>
      </c>
      <c r="C59" t="inlineStr">
        <is>
          <t>-</t>
        </is>
      </c>
      <c r="D59" t="n">
        <v>6.45</v>
      </c>
      <c r="E59" t="n">
        <v>4.5</v>
      </c>
      <c r="F59" t="n">
        <v>4.34</v>
      </c>
      <c r="G59" t="n">
        <v>3.9</v>
      </c>
      <c r="H59" t="n">
        <v>3.21</v>
      </c>
      <c r="I59" t="n">
        <v>2.69</v>
      </c>
      <c r="J59" t="n">
        <v>6.75</v>
      </c>
      <c r="K59" t="n">
        <v>6.62</v>
      </c>
      <c r="L59" t="n">
        <v>6.52</v>
      </c>
      <c r="M59" t="n">
        <v>8.33</v>
      </c>
      <c r="N59" t="n">
        <v>3.33</v>
      </c>
    </row>
    <row r="60">
      <c r="A60" s="5" t="inlineStr">
        <is>
          <t>Gewinnrendite in %</t>
        </is>
      </c>
      <c r="B60" s="5" t="inlineStr">
        <is>
          <t>Return on profit in %</t>
        </is>
      </c>
      <c r="C60" t="n">
        <v>11.2</v>
      </c>
      <c r="D60" t="n">
        <v>9.4</v>
      </c>
      <c r="E60" t="n">
        <v>7.2</v>
      </c>
      <c r="F60" t="n">
        <v>6.8</v>
      </c>
      <c r="G60" t="n">
        <v>6.7</v>
      </c>
      <c r="H60" t="n">
        <v>5.5</v>
      </c>
      <c r="I60" t="n">
        <v>6.1</v>
      </c>
      <c r="J60" t="n">
        <v>5.1</v>
      </c>
      <c r="K60" t="n">
        <v>5.9</v>
      </c>
      <c r="L60" t="n">
        <v>5.2</v>
      </c>
      <c r="M60" t="inlineStr">
        <is>
          <t>-</t>
        </is>
      </c>
      <c r="N60" t="inlineStr">
        <is>
          <t>-</t>
        </is>
      </c>
    </row>
    <row r="61">
      <c r="A61" s="5" t="inlineStr">
        <is>
          <t>Eigenkapitalrendite in %</t>
        </is>
      </c>
      <c r="B61" s="5" t="inlineStr">
        <is>
          <t>Return on Equity in %</t>
        </is>
      </c>
      <c r="C61" t="n">
        <v>22.9</v>
      </c>
      <c r="D61" t="n">
        <v>21.92</v>
      </c>
      <c r="E61" t="n">
        <v>24.99</v>
      </c>
      <c r="F61" t="n">
        <v>23.4</v>
      </c>
      <c r="G61" t="n">
        <v>26.71</v>
      </c>
      <c r="H61" t="n">
        <v>23.08</v>
      </c>
      <c r="I61" t="n">
        <v>27.54</v>
      </c>
      <c r="J61" t="n">
        <v>13.67</v>
      </c>
      <c r="K61" t="n">
        <v>15.14</v>
      </c>
      <c r="L61" t="n">
        <v>12.19</v>
      </c>
      <c r="M61" t="inlineStr">
        <is>
          <t>-</t>
        </is>
      </c>
      <c r="N61" t="inlineStr">
        <is>
          <t>-</t>
        </is>
      </c>
    </row>
    <row r="62">
      <c r="A62" s="5" t="inlineStr">
        <is>
          <t>Umsatzrendite in %</t>
        </is>
      </c>
      <c r="B62" s="5" t="inlineStr">
        <is>
          <t>Return on sales in %</t>
        </is>
      </c>
      <c r="C62" t="n">
        <v>11.34</v>
      </c>
      <c r="D62" t="n">
        <v>10.27</v>
      </c>
      <c r="E62" t="n">
        <v>11.6</v>
      </c>
      <c r="F62" t="n">
        <v>11.54</v>
      </c>
      <c r="G62" t="n">
        <v>13.09</v>
      </c>
      <c r="H62" t="n">
        <v>11.24</v>
      </c>
      <c r="I62" t="n">
        <v>14.77</v>
      </c>
      <c r="J62" t="n">
        <v>9.949999999999999</v>
      </c>
      <c r="K62" t="n">
        <v>12.07</v>
      </c>
      <c r="L62" t="n">
        <v>11.04</v>
      </c>
      <c r="M62" t="inlineStr">
        <is>
          <t>-</t>
        </is>
      </c>
      <c r="N62" t="inlineStr">
        <is>
          <t>-</t>
        </is>
      </c>
    </row>
    <row r="63">
      <c r="A63" s="5" t="inlineStr">
        <is>
          <t>Gesamtkapitalrendite in %</t>
        </is>
      </c>
      <c r="B63" s="5" t="inlineStr">
        <is>
          <t>Total Return on Investment in %</t>
        </is>
      </c>
      <c r="C63" t="n">
        <v>8.83</v>
      </c>
      <c r="D63" t="n">
        <v>8.369999999999999</v>
      </c>
      <c r="E63" t="n">
        <v>9.69</v>
      </c>
      <c r="F63" t="n">
        <v>9</v>
      </c>
      <c r="G63" t="n">
        <v>10</v>
      </c>
      <c r="H63" t="n">
        <v>8.869999999999999</v>
      </c>
      <c r="I63" t="n">
        <v>11.89</v>
      </c>
      <c r="J63" t="n">
        <v>7.82</v>
      </c>
      <c r="K63" t="n">
        <v>8.81</v>
      </c>
      <c r="L63" t="n">
        <v>7.18</v>
      </c>
      <c r="M63" t="inlineStr">
        <is>
          <t>-</t>
        </is>
      </c>
      <c r="N63" t="inlineStr">
        <is>
          <t>-</t>
        </is>
      </c>
    </row>
    <row r="64">
      <c r="A64" s="5" t="inlineStr">
        <is>
          <t>Return on Investment in %</t>
        </is>
      </c>
      <c r="B64" s="5" t="inlineStr">
        <is>
          <t>Return on Investment in %</t>
        </is>
      </c>
      <c r="C64" t="n">
        <v>8.42</v>
      </c>
      <c r="D64" t="n">
        <v>8.02</v>
      </c>
      <c r="E64" t="n">
        <v>9.359999999999999</v>
      </c>
      <c r="F64" t="n">
        <v>8.67</v>
      </c>
      <c r="G64" t="n">
        <v>9.630000000000001</v>
      </c>
      <c r="H64" t="n">
        <v>8.44</v>
      </c>
      <c r="I64" t="n">
        <v>11.5</v>
      </c>
      <c r="J64" t="n">
        <v>7.56</v>
      </c>
      <c r="K64" t="n">
        <v>8.5</v>
      </c>
      <c r="L64" t="n">
        <v>6.92</v>
      </c>
      <c r="M64" t="inlineStr">
        <is>
          <t>-</t>
        </is>
      </c>
      <c r="N64" t="inlineStr">
        <is>
          <t>-</t>
        </is>
      </c>
    </row>
    <row r="65">
      <c r="A65" s="5" t="inlineStr">
        <is>
          <t>Arbeitsintensität in %</t>
        </is>
      </c>
      <c r="B65" s="5" t="inlineStr">
        <is>
          <t>Work Intensity in %</t>
        </is>
      </c>
      <c r="C65" t="n">
        <v>43.81</v>
      </c>
      <c r="D65" t="n">
        <v>45.96</v>
      </c>
      <c r="E65" t="n">
        <v>42.17</v>
      </c>
      <c r="F65" t="n">
        <v>44</v>
      </c>
      <c r="G65" t="n">
        <v>44.03</v>
      </c>
      <c r="H65" t="n">
        <v>42.38</v>
      </c>
      <c r="I65" t="n">
        <v>43.85</v>
      </c>
      <c r="J65" t="n">
        <v>46.56</v>
      </c>
      <c r="K65" t="n">
        <v>46.26</v>
      </c>
      <c r="L65" t="n">
        <v>49.4</v>
      </c>
      <c r="M65" t="inlineStr">
        <is>
          <t>-</t>
        </is>
      </c>
      <c r="N65" t="inlineStr">
        <is>
          <t>-</t>
        </is>
      </c>
    </row>
    <row r="66">
      <c r="A66" s="5" t="inlineStr">
        <is>
          <t>Eigenkapitalquote in %</t>
        </is>
      </c>
      <c r="B66" s="5" t="inlineStr">
        <is>
          <t>Equity Ratio in %</t>
        </is>
      </c>
      <c r="C66" t="n">
        <v>36.75</v>
      </c>
      <c r="D66" t="n">
        <v>36.6</v>
      </c>
      <c r="E66" t="n">
        <v>37.46</v>
      </c>
      <c r="F66" t="n">
        <v>37.07</v>
      </c>
      <c r="G66" t="n">
        <v>36.04</v>
      </c>
      <c r="H66" t="n">
        <v>36.56</v>
      </c>
      <c r="I66" t="n">
        <v>41.75</v>
      </c>
      <c r="J66" t="n">
        <v>55.28</v>
      </c>
      <c r="K66" t="n">
        <v>56.14</v>
      </c>
      <c r="L66" t="n">
        <v>56.81</v>
      </c>
      <c r="M66" t="inlineStr">
        <is>
          <t>-</t>
        </is>
      </c>
      <c r="N66" t="inlineStr">
        <is>
          <t>-</t>
        </is>
      </c>
    </row>
    <row r="67">
      <c r="A67" s="5" t="inlineStr">
        <is>
          <t>Fremdkapitalquote in %</t>
        </is>
      </c>
      <c r="B67" s="5" t="inlineStr">
        <is>
          <t>Debt Ratio in %</t>
        </is>
      </c>
      <c r="C67" t="n">
        <v>63.25</v>
      </c>
      <c r="D67" t="n">
        <v>63.4</v>
      </c>
      <c r="E67" t="n">
        <v>62.54</v>
      </c>
      <c r="F67" t="n">
        <v>62.93</v>
      </c>
      <c r="G67" t="n">
        <v>63.96</v>
      </c>
      <c r="H67" t="n">
        <v>63.44</v>
      </c>
      <c r="I67" t="n">
        <v>58.25</v>
      </c>
      <c r="J67" t="n">
        <v>44.72</v>
      </c>
      <c r="K67" t="n">
        <v>43.86</v>
      </c>
      <c r="L67" t="n">
        <v>43.19</v>
      </c>
      <c r="M67" t="inlineStr">
        <is>
          <t>-</t>
        </is>
      </c>
      <c r="N67" t="inlineStr">
        <is>
          <t>-</t>
        </is>
      </c>
    </row>
    <row r="68">
      <c r="A68" s="5" t="inlineStr">
        <is>
          <t>Verschuldungsgrad in %</t>
        </is>
      </c>
      <c r="B68" s="5" t="inlineStr">
        <is>
          <t>Finance Gearing in %</t>
        </is>
      </c>
      <c r="C68" t="n">
        <v>172.08</v>
      </c>
      <c r="D68" t="n">
        <v>173.19</v>
      </c>
      <c r="E68" t="n">
        <v>166.96</v>
      </c>
      <c r="F68" t="n">
        <v>169.74</v>
      </c>
      <c r="G68" t="n">
        <v>177.49</v>
      </c>
      <c r="H68" t="n">
        <v>173.52</v>
      </c>
      <c r="I68" t="n">
        <v>139.54</v>
      </c>
      <c r="J68" t="n">
        <v>80.90000000000001</v>
      </c>
      <c r="K68" t="n">
        <v>78.13</v>
      </c>
      <c r="L68" t="n">
        <v>76.02</v>
      </c>
      <c r="M68" t="inlineStr">
        <is>
          <t>-</t>
        </is>
      </c>
      <c r="N68" t="inlineStr">
        <is>
          <t>-</t>
        </is>
      </c>
    </row>
    <row r="69">
      <c r="A69" s="5" t="inlineStr"/>
      <c r="B69" s="5" t="inlineStr"/>
    </row>
    <row r="70">
      <c r="A70" s="5" t="inlineStr">
        <is>
          <t>Kurzfristige Vermögensquote in %</t>
        </is>
      </c>
      <c r="B70" s="5" t="inlineStr">
        <is>
          <t>Current Assets Ratio in %</t>
        </is>
      </c>
      <c r="C70" t="n">
        <v>43.81</v>
      </c>
      <c r="D70" t="n">
        <v>45.96</v>
      </c>
      <c r="E70" t="n">
        <v>42.17</v>
      </c>
      <c r="F70" t="n">
        <v>44</v>
      </c>
      <c r="G70" t="n">
        <v>44.03</v>
      </c>
      <c r="H70" t="n">
        <v>42.38</v>
      </c>
      <c r="I70" t="n">
        <v>43.85</v>
      </c>
      <c r="J70" t="n">
        <v>46.56</v>
      </c>
      <c r="K70" t="n">
        <v>46.26</v>
      </c>
      <c r="L70" t="n">
        <v>49.4</v>
      </c>
      <c r="M70" t="inlineStr">
        <is>
          <t>-</t>
        </is>
      </c>
    </row>
    <row r="71">
      <c r="A71" s="5" t="inlineStr">
        <is>
          <t>Nettogewinn Marge in %</t>
        </is>
      </c>
      <c r="B71" s="5" t="inlineStr">
        <is>
          <t>Net Profit Marge in %</t>
        </is>
      </c>
      <c r="C71" t="n">
        <v>1754.3</v>
      </c>
      <c r="D71" t="n">
        <v>1588.96</v>
      </c>
      <c r="E71" t="n">
        <v>1794.56</v>
      </c>
      <c r="F71" t="n">
        <v>1786.16</v>
      </c>
      <c r="G71" t="n">
        <v>2025.67</v>
      </c>
      <c r="H71" t="n">
        <v>1740.41</v>
      </c>
      <c r="I71" t="n">
        <v>2286.47</v>
      </c>
      <c r="J71" t="n">
        <v>1540.65</v>
      </c>
      <c r="K71" t="n">
        <v>1868.96</v>
      </c>
      <c r="L71" t="n">
        <v>1709.57</v>
      </c>
      <c r="M71" t="inlineStr">
        <is>
          <t>-</t>
        </is>
      </c>
    </row>
    <row r="72">
      <c r="A72" s="5" t="inlineStr">
        <is>
          <t>Operative Ergebnis Marge in %</t>
        </is>
      </c>
      <c r="B72" s="5" t="inlineStr">
        <is>
          <t>EBIT Marge in %</t>
        </is>
      </c>
      <c r="C72" t="n">
        <v>2701.26</v>
      </c>
      <c r="D72" t="n">
        <v>2559.47</v>
      </c>
      <c r="E72" t="n">
        <v>3025.74</v>
      </c>
      <c r="F72" t="n">
        <v>2969.49</v>
      </c>
      <c r="G72" t="n">
        <v>3016.69</v>
      </c>
      <c r="H72" t="n">
        <v>2795.84</v>
      </c>
      <c r="I72" t="n">
        <v>3169.51</v>
      </c>
      <c r="J72" t="n">
        <v>2526.45</v>
      </c>
      <c r="K72" t="n">
        <v>3281.42</v>
      </c>
      <c r="L72" t="n">
        <v>3111.36</v>
      </c>
      <c r="M72" t="inlineStr">
        <is>
          <t>-</t>
        </is>
      </c>
    </row>
    <row r="73">
      <c r="A73" s="5" t="inlineStr">
        <is>
          <t>Vermögensumsschlag in %</t>
        </is>
      </c>
      <c r="B73" s="5" t="inlineStr">
        <is>
          <t>Asset Turnover in %</t>
        </is>
      </c>
      <c r="C73" t="n">
        <v>0.48</v>
      </c>
      <c r="D73" t="n">
        <v>0.51</v>
      </c>
      <c r="E73" t="n">
        <v>0.52</v>
      </c>
      <c r="F73" t="n">
        <v>0.49</v>
      </c>
      <c r="G73" t="n">
        <v>0.48</v>
      </c>
      <c r="H73" t="n">
        <v>0.48</v>
      </c>
      <c r="I73" t="n">
        <v>0.5</v>
      </c>
      <c r="J73" t="n">
        <v>0.49</v>
      </c>
      <c r="K73" t="n">
        <v>0.45</v>
      </c>
      <c r="L73" t="n">
        <v>0.41</v>
      </c>
      <c r="M73" t="inlineStr">
        <is>
          <t>-</t>
        </is>
      </c>
    </row>
    <row r="74">
      <c r="A74" s="5" t="inlineStr">
        <is>
          <t>Langfristige Vermögensquote in %</t>
        </is>
      </c>
      <c r="B74" s="5" t="inlineStr">
        <is>
          <t>Non-Current Assets Ratio in %</t>
        </is>
      </c>
      <c r="C74" t="n">
        <v>56.19</v>
      </c>
      <c r="D74" t="n">
        <v>54.04</v>
      </c>
      <c r="E74" t="n">
        <v>57.83</v>
      </c>
      <c r="F74" t="n">
        <v>56</v>
      </c>
      <c r="G74" t="n">
        <v>55.97</v>
      </c>
      <c r="H74" t="n">
        <v>57.62</v>
      </c>
      <c r="I74" t="n">
        <v>56.15</v>
      </c>
      <c r="J74" t="n">
        <v>53.44</v>
      </c>
      <c r="K74" t="n">
        <v>53.74</v>
      </c>
      <c r="L74" t="n">
        <v>50.6</v>
      </c>
      <c r="M74" t="inlineStr">
        <is>
          <t>-</t>
        </is>
      </c>
    </row>
    <row r="75">
      <c r="A75" s="5" t="inlineStr">
        <is>
          <t>Gesamtkapitalrentabilität</t>
        </is>
      </c>
      <c r="B75" s="5" t="inlineStr">
        <is>
          <t>ROA Return on Assets in %</t>
        </is>
      </c>
      <c r="C75" t="n">
        <v>8.42</v>
      </c>
      <c r="D75" t="n">
        <v>8.02</v>
      </c>
      <c r="E75" t="n">
        <v>9.359999999999999</v>
      </c>
      <c r="F75" t="n">
        <v>8.67</v>
      </c>
      <c r="G75" t="n">
        <v>9.630000000000001</v>
      </c>
      <c r="H75" t="n">
        <v>8.44</v>
      </c>
      <c r="I75" t="n">
        <v>11.5</v>
      </c>
      <c r="J75" t="n">
        <v>7.56</v>
      </c>
      <c r="K75" t="n">
        <v>8.5</v>
      </c>
      <c r="L75" t="n">
        <v>6.92</v>
      </c>
      <c r="M75" t="inlineStr">
        <is>
          <t>-</t>
        </is>
      </c>
    </row>
    <row r="76">
      <c r="A76" s="5" t="inlineStr">
        <is>
          <t>Ertrag des eingesetzten Kapitals</t>
        </is>
      </c>
      <c r="B76" s="5" t="inlineStr">
        <is>
          <t>ROCE Return on Cap. Empl. in %</t>
        </is>
      </c>
      <c r="C76" t="n">
        <v>20.95</v>
      </c>
      <c r="D76" t="n">
        <v>21.94</v>
      </c>
      <c r="E76" t="n">
        <v>26.32</v>
      </c>
      <c r="F76" t="n">
        <v>25.1</v>
      </c>
      <c r="G76" t="n">
        <v>25.14</v>
      </c>
      <c r="H76" t="n">
        <v>23.34</v>
      </c>
      <c r="I76" t="n">
        <v>25.63</v>
      </c>
      <c r="J76" t="n">
        <v>18.04</v>
      </c>
      <c r="K76" t="n">
        <v>21.62</v>
      </c>
      <c r="L76" t="n">
        <v>18.05</v>
      </c>
      <c r="M76" t="inlineStr">
        <is>
          <t>-</t>
        </is>
      </c>
    </row>
    <row r="77">
      <c r="A77" s="5" t="inlineStr">
        <is>
          <t>Eigenkapital zu Anlagevermögen</t>
        </is>
      </c>
      <c r="B77" s="5" t="inlineStr">
        <is>
          <t>Equity to Fixed Assets in %</t>
        </is>
      </c>
      <c r="C77" t="n">
        <v>65.41</v>
      </c>
      <c r="D77" t="n">
        <v>67.73999999999999</v>
      </c>
      <c r="E77" t="n">
        <v>64.78</v>
      </c>
      <c r="F77" t="n">
        <v>66.2</v>
      </c>
      <c r="G77" t="n">
        <v>64.39</v>
      </c>
      <c r="H77" t="n">
        <v>63.44</v>
      </c>
      <c r="I77" t="n">
        <v>74.34999999999999</v>
      </c>
      <c r="J77" t="n">
        <v>103.44</v>
      </c>
      <c r="K77" t="n">
        <v>104.45</v>
      </c>
      <c r="L77" t="n">
        <v>112.27</v>
      </c>
      <c r="M77" t="inlineStr">
        <is>
          <t>-</t>
        </is>
      </c>
    </row>
    <row r="78">
      <c r="A78" s="5" t="inlineStr">
        <is>
          <t>Liquidität Dritten Grades</t>
        </is>
      </c>
      <c r="B78" s="5" t="inlineStr">
        <is>
          <t>Current Ratio in %</t>
        </is>
      </c>
      <c r="C78" t="n">
        <v>114.94</v>
      </c>
      <c r="D78" t="n">
        <v>111.87</v>
      </c>
      <c r="E78" t="n">
        <v>105.35</v>
      </c>
      <c r="F78" t="n">
        <v>103.4</v>
      </c>
      <c r="G78" t="n">
        <v>102.41</v>
      </c>
      <c r="H78" t="n">
        <v>101.08</v>
      </c>
      <c r="I78" t="n">
        <v>115.93</v>
      </c>
      <c r="J78" t="n">
        <v>148.75</v>
      </c>
      <c r="K78" t="n">
        <v>149.33</v>
      </c>
      <c r="L78" t="n">
        <v>163.69</v>
      </c>
      <c r="M78" t="inlineStr">
        <is>
          <t>-</t>
        </is>
      </c>
    </row>
    <row r="79">
      <c r="A79" s="5" t="inlineStr">
        <is>
          <t>Operativer Cashflow</t>
        </is>
      </c>
      <c r="B79" s="5" t="inlineStr">
        <is>
          <t>Operating Cashflow in M</t>
        </is>
      </c>
      <c r="C79" t="inlineStr">
        <is>
          <t>-</t>
        </is>
      </c>
      <c r="D79" t="n">
        <v>1275.0576</v>
      </c>
      <c r="E79" t="n">
        <v>1559.7792</v>
      </c>
      <c r="F79" t="n">
        <v>1428.2502</v>
      </c>
      <c r="G79" t="n">
        <v>1876.0548</v>
      </c>
      <c r="H79" t="n">
        <v>1995.2431</v>
      </c>
      <c r="I79" t="n">
        <v>1985.9557</v>
      </c>
      <c r="J79" t="n">
        <v>1954.9977</v>
      </c>
      <c r="K79" t="n">
        <v>1766.1539</v>
      </c>
      <c r="L79" t="n">
        <v>1626.8429</v>
      </c>
      <c r="M79" t="inlineStr">
        <is>
          <t>-</t>
        </is>
      </c>
    </row>
    <row r="80">
      <c r="A80" s="5" t="inlineStr">
        <is>
          <t>Aktienrückkauf</t>
        </is>
      </c>
      <c r="B80" s="5" t="inlineStr">
        <is>
          <t>Share Buyback in M</t>
        </is>
      </c>
      <c r="C80" t="n">
        <v>0</v>
      </c>
      <c r="D80" t="n">
        <v>0</v>
      </c>
      <c r="E80" t="n">
        <v>0</v>
      </c>
      <c r="F80" t="n">
        <v>0.04999999999998295</v>
      </c>
      <c r="G80" t="n">
        <v>0</v>
      </c>
      <c r="H80" t="n">
        <v>0</v>
      </c>
      <c r="I80" t="n">
        <v>0</v>
      </c>
      <c r="J80" t="n">
        <v>0</v>
      </c>
      <c r="K80" t="n">
        <v>0</v>
      </c>
      <c r="L80" t="inlineStr">
        <is>
          <t>-</t>
        </is>
      </c>
      <c r="M80" t="inlineStr">
        <is>
          <t>-</t>
        </is>
      </c>
    </row>
    <row r="81">
      <c r="A81" s="5" t="inlineStr">
        <is>
          <t>Umsatzwachstum 1J in %</t>
        </is>
      </c>
      <c r="B81" s="5" t="inlineStr">
        <is>
          <t>Revenue Growth 1Y in %</t>
        </is>
      </c>
      <c r="C81" t="n">
        <v>2.24</v>
      </c>
      <c r="D81" t="n">
        <v>2.09</v>
      </c>
      <c r="E81" t="n">
        <v>2.16</v>
      </c>
      <c r="F81" t="n">
        <v>3.49</v>
      </c>
      <c r="G81" t="n">
        <v>3.81</v>
      </c>
      <c r="H81" t="n">
        <v>-1.39</v>
      </c>
      <c r="I81" t="n">
        <v>-1.81</v>
      </c>
      <c r="J81" t="n">
        <v>4.05</v>
      </c>
      <c r="K81" t="n">
        <v>4.2</v>
      </c>
      <c r="L81" t="inlineStr">
        <is>
          <t>-</t>
        </is>
      </c>
      <c r="M81" t="inlineStr">
        <is>
          <t>-</t>
        </is>
      </c>
    </row>
    <row r="82">
      <c r="A82" s="5" t="inlineStr">
        <is>
          <t>Umsatzwachstum 3J in %</t>
        </is>
      </c>
      <c r="B82" s="5" t="inlineStr">
        <is>
          <t>Revenue Growth 3Y in %</t>
        </is>
      </c>
      <c r="C82" t="n">
        <v>2.16</v>
      </c>
      <c r="D82" t="n">
        <v>2.58</v>
      </c>
      <c r="E82" t="n">
        <v>3.15</v>
      </c>
      <c r="F82" t="n">
        <v>1.97</v>
      </c>
      <c r="G82" t="n">
        <v>0.2</v>
      </c>
      <c r="H82" t="n">
        <v>0.28</v>
      </c>
      <c r="I82" t="n">
        <v>2.15</v>
      </c>
      <c r="J82" t="inlineStr">
        <is>
          <t>-</t>
        </is>
      </c>
      <c r="K82" t="inlineStr">
        <is>
          <t>-</t>
        </is>
      </c>
      <c r="L82" t="inlineStr">
        <is>
          <t>-</t>
        </is>
      </c>
      <c r="M82" t="inlineStr">
        <is>
          <t>-</t>
        </is>
      </c>
    </row>
    <row r="83">
      <c r="A83" s="5" t="inlineStr">
        <is>
          <t>Umsatzwachstum 5J in %</t>
        </is>
      </c>
      <c r="B83" s="5" t="inlineStr">
        <is>
          <t>Revenue Growth 5Y in %</t>
        </is>
      </c>
      <c r="C83" t="n">
        <v>2.76</v>
      </c>
      <c r="D83" t="n">
        <v>2.03</v>
      </c>
      <c r="E83" t="n">
        <v>1.25</v>
      </c>
      <c r="F83" t="n">
        <v>1.63</v>
      </c>
      <c r="G83" t="n">
        <v>1.77</v>
      </c>
      <c r="H83" t="inlineStr">
        <is>
          <t>-</t>
        </is>
      </c>
      <c r="I83" t="inlineStr">
        <is>
          <t>-</t>
        </is>
      </c>
      <c r="J83" t="inlineStr">
        <is>
          <t>-</t>
        </is>
      </c>
      <c r="K83" t="inlineStr">
        <is>
          <t>-</t>
        </is>
      </c>
      <c r="L83" t="inlineStr">
        <is>
          <t>-</t>
        </is>
      </c>
      <c r="M83" t="inlineStr">
        <is>
          <t>-</t>
        </is>
      </c>
    </row>
    <row r="84">
      <c r="A84" s="5" t="inlineStr">
        <is>
          <t>Umsatzwachstum 10J in %</t>
        </is>
      </c>
      <c r="B84" s="5" t="inlineStr">
        <is>
          <t>Revenue Growth 10Y in %</t>
        </is>
      </c>
      <c r="C84" t="inlineStr">
        <is>
          <t>-</t>
        </is>
      </c>
      <c r="D84" t="inlineStr">
        <is>
          <t>-</t>
        </is>
      </c>
      <c r="E84" t="inlineStr">
        <is>
          <t>-</t>
        </is>
      </c>
      <c r="F84" t="inlineStr">
        <is>
          <t>-</t>
        </is>
      </c>
      <c r="G84" t="inlineStr">
        <is>
          <t>-</t>
        </is>
      </c>
      <c r="H84" t="inlineStr">
        <is>
          <t>-</t>
        </is>
      </c>
      <c r="I84" t="inlineStr">
        <is>
          <t>-</t>
        </is>
      </c>
      <c r="J84" t="inlineStr">
        <is>
          <t>-</t>
        </is>
      </c>
      <c r="K84" t="inlineStr">
        <is>
          <t>-</t>
        </is>
      </c>
      <c r="L84" t="inlineStr">
        <is>
          <t>-</t>
        </is>
      </c>
      <c r="M84" t="inlineStr">
        <is>
          <t>-</t>
        </is>
      </c>
    </row>
    <row r="85">
      <c r="A85" s="5" t="inlineStr">
        <is>
          <t>Gewinnwachstum 1J in %</t>
        </is>
      </c>
      <c r="B85" s="5" t="inlineStr">
        <is>
          <t>Earnings Growth 1Y in %</t>
        </is>
      </c>
      <c r="C85" t="n">
        <v>12.87</v>
      </c>
      <c r="D85" t="n">
        <v>-9.609999999999999</v>
      </c>
      <c r="E85" t="n">
        <v>2.64</v>
      </c>
      <c r="F85" t="n">
        <v>-8.75</v>
      </c>
      <c r="G85" t="n">
        <v>20.83</v>
      </c>
      <c r="H85" t="n">
        <v>-24.94</v>
      </c>
      <c r="I85" t="n">
        <v>45.73</v>
      </c>
      <c r="J85" t="n">
        <v>-14.22</v>
      </c>
      <c r="K85" t="n">
        <v>13.91</v>
      </c>
      <c r="L85" t="inlineStr">
        <is>
          <t>-</t>
        </is>
      </c>
      <c r="M85" t="inlineStr">
        <is>
          <t>-</t>
        </is>
      </c>
    </row>
    <row r="86">
      <c r="A86" s="5" t="inlineStr">
        <is>
          <t>Gewinnwachstum 3J in %</t>
        </is>
      </c>
      <c r="B86" s="5" t="inlineStr">
        <is>
          <t>Earnings Growth 3Y in %</t>
        </is>
      </c>
      <c r="C86" t="n">
        <v>1.97</v>
      </c>
      <c r="D86" t="n">
        <v>-5.24</v>
      </c>
      <c r="E86" t="n">
        <v>4.91</v>
      </c>
      <c r="F86" t="n">
        <v>-4.29</v>
      </c>
      <c r="G86" t="n">
        <v>13.87</v>
      </c>
      <c r="H86" t="n">
        <v>2.19</v>
      </c>
      <c r="I86" t="n">
        <v>15.14</v>
      </c>
      <c r="J86" t="inlineStr">
        <is>
          <t>-</t>
        </is>
      </c>
      <c r="K86" t="inlineStr">
        <is>
          <t>-</t>
        </is>
      </c>
      <c r="L86" t="inlineStr">
        <is>
          <t>-</t>
        </is>
      </c>
      <c r="M86" t="inlineStr">
        <is>
          <t>-</t>
        </is>
      </c>
    </row>
    <row r="87">
      <c r="A87" s="5" t="inlineStr">
        <is>
          <t>Gewinnwachstum 5J in %</t>
        </is>
      </c>
      <c r="B87" s="5" t="inlineStr">
        <is>
          <t>Earnings Growth 5Y in %</t>
        </is>
      </c>
      <c r="C87" t="n">
        <v>3.6</v>
      </c>
      <c r="D87" t="n">
        <v>-3.97</v>
      </c>
      <c r="E87" t="n">
        <v>7.1</v>
      </c>
      <c r="F87" t="n">
        <v>3.73</v>
      </c>
      <c r="G87" t="n">
        <v>8.26</v>
      </c>
      <c r="H87" t="inlineStr">
        <is>
          <t>-</t>
        </is>
      </c>
      <c r="I87" t="inlineStr">
        <is>
          <t>-</t>
        </is>
      </c>
      <c r="J87" t="inlineStr">
        <is>
          <t>-</t>
        </is>
      </c>
      <c r="K87" t="inlineStr">
        <is>
          <t>-</t>
        </is>
      </c>
      <c r="L87" t="inlineStr">
        <is>
          <t>-</t>
        </is>
      </c>
      <c r="M87" t="inlineStr">
        <is>
          <t>-</t>
        </is>
      </c>
    </row>
    <row r="88">
      <c r="A88" s="5" t="inlineStr">
        <is>
          <t>Gewinnwachstum 10J in %</t>
        </is>
      </c>
      <c r="B88" s="5" t="inlineStr">
        <is>
          <t>Earnings Growth 10Y in %</t>
        </is>
      </c>
      <c r="C88" t="inlineStr">
        <is>
          <t>-</t>
        </is>
      </c>
      <c r="D88" t="inlineStr">
        <is>
          <t>-</t>
        </is>
      </c>
      <c r="E88" t="inlineStr">
        <is>
          <t>-</t>
        </is>
      </c>
      <c r="F88" t="inlineStr">
        <is>
          <t>-</t>
        </is>
      </c>
      <c r="G88" t="inlineStr">
        <is>
          <t>-</t>
        </is>
      </c>
      <c r="H88" t="inlineStr">
        <is>
          <t>-</t>
        </is>
      </c>
      <c r="I88" t="inlineStr">
        <is>
          <t>-</t>
        </is>
      </c>
      <c r="J88" t="inlineStr">
        <is>
          <t>-</t>
        </is>
      </c>
      <c r="K88" t="inlineStr">
        <is>
          <t>-</t>
        </is>
      </c>
      <c r="L88" t="inlineStr">
        <is>
          <t>-</t>
        </is>
      </c>
      <c r="M88" t="inlineStr">
        <is>
          <t>-</t>
        </is>
      </c>
    </row>
    <row r="89">
      <c r="A89" s="5" t="inlineStr">
        <is>
          <t>PEG Ratio</t>
        </is>
      </c>
      <c r="B89" s="5" t="inlineStr">
        <is>
          <t>KGW Kurs/Gewinn/Wachstum</t>
        </is>
      </c>
      <c r="C89" t="n">
        <v>2.5</v>
      </c>
      <c r="D89" t="n">
        <v>-2.7</v>
      </c>
      <c r="E89" t="n">
        <v>1.96</v>
      </c>
      <c r="F89" t="n">
        <v>3.97</v>
      </c>
      <c r="G89" t="n">
        <v>1.82</v>
      </c>
      <c r="H89" t="inlineStr">
        <is>
          <t>-</t>
        </is>
      </c>
      <c r="I89" t="inlineStr">
        <is>
          <t>-</t>
        </is>
      </c>
      <c r="J89" t="inlineStr">
        <is>
          <t>-</t>
        </is>
      </c>
      <c r="K89" t="inlineStr">
        <is>
          <t>-</t>
        </is>
      </c>
      <c r="L89" t="inlineStr">
        <is>
          <t>-</t>
        </is>
      </c>
      <c r="M89" t="inlineStr">
        <is>
          <t>-</t>
        </is>
      </c>
    </row>
    <row r="90">
      <c r="A90" s="5" t="inlineStr">
        <is>
          <t>EBIT-Wachstum 1J in %</t>
        </is>
      </c>
      <c r="B90" s="5" t="inlineStr">
        <is>
          <t>EBIT Growth 1Y in %</t>
        </is>
      </c>
      <c r="C90" t="n">
        <v>7.9</v>
      </c>
      <c r="D90" t="n">
        <v>-13.64</v>
      </c>
      <c r="E90" t="n">
        <v>4.09</v>
      </c>
      <c r="F90" t="n">
        <v>1.87</v>
      </c>
      <c r="G90" t="n">
        <v>12.01</v>
      </c>
      <c r="H90" t="n">
        <v>-13.02</v>
      </c>
      <c r="I90" t="n">
        <v>23.19</v>
      </c>
      <c r="J90" t="n">
        <v>-19.89</v>
      </c>
      <c r="K90" t="n">
        <v>9.890000000000001</v>
      </c>
      <c r="L90" t="inlineStr">
        <is>
          <t>-</t>
        </is>
      </c>
      <c r="M90" t="inlineStr">
        <is>
          <t>-</t>
        </is>
      </c>
    </row>
    <row r="91">
      <c r="A91" s="5" t="inlineStr">
        <is>
          <t>EBIT-Wachstum 3J in %</t>
        </is>
      </c>
      <c r="B91" s="5" t="inlineStr">
        <is>
          <t>EBIT Growth 3Y in %</t>
        </is>
      </c>
      <c r="C91" t="n">
        <v>-0.55</v>
      </c>
      <c r="D91" t="n">
        <v>-2.56</v>
      </c>
      <c r="E91" t="n">
        <v>5.99</v>
      </c>
      <c r="F91" t="n">
        <v>0.29</v>
      </c>
      <c r="G91" t="n">
        <v>7.39</v>
      </c>
      <c r="H91" t="n">
        <v>-3.24</v>
      </c>
      <c r="I91" t="n">
        <v>4.4</v>
      </c>
      <c r="J91" t="inlineStr">
        <is>
          <t>-</t>
        </is>
      </c>
      <c r="K91" t="inlineStr">
        <is>
          <t>-</t>
        </is>
      </c>
      <c r="L91" t="inlineStr">
        <is>
          <t>-</t>
        </is>
      </c>
      <c r="M91" t="inlineStr">
        <is>
          <t>-</t>
        </is>
      </c>
    </row>
    <row r="92">
      <c r="A92" s="5" t="inlineStr">
        <is>
          <t>EBIT-Wachstum 5J in %</t>
        </is>
      </c>
      <c r="B92" s="5" t="inlineStr">
        <is>
          <t>EBIT Growth 5Y in %</t>
        </is>
      </c>
      <c r="C92" t="n">
        <v>2.45</v>
      </c>
      <c r="D92" t="n">
        <v>-1.74</v>
      </c>
      <c r="E92" t="n">
        <v>5.63</v>
      </c>
      <c r="F92" t="n">
        <v>0.83</v>
      </c>
      <c r="G92" t="n">
        <v>2.44</v>
      </c>
      <c r="H92" t="inlineStr">
        <is>
          <t>-</t>
        </is>
      </c>
      <c r="I92" t="inlineStr">
        <is>
          <t>-</t>
        </is>
      </c>
      <c r="J92" t="inlineStr">
        <is>
          <t>-</t>
        </is>
      </c>
      <c r="K92" t="inlineStr">
        <is>
          <t>-</t>
        </is>
      </c>
      <c r="L92" t="inlineStr">
        <is>
          <t>-</t>
        </is>
      </c>
      <c r="M92" t="inlineStr">
        <is>
          <t>-</t>
        </is>
      </c>
    </row>
    <row r="93">
      <c r="A93" s="5" t="inlineStr">
        <is>
          <t>EBIT-Wachstum 10J in %</t>
        </is>
      </c>
      <c r="B93" s="5" t="inlineStr">
        <is>
          <t>EBIT Growth 10Y in %</t>
        </is>
      </c>
      <c r="C93" t="inlineStr">
        <is>
          <t>-</t>
        </is>
      </c>
      <c r="D93" t="inlineStr">
        <is>
          <t>-</t>
        </is>
      </c>
      <c r="E93" t="inlineStr">
        <is>
          <t>-</t>
        </is>
      </c>
      <c r="F93" t="inlineStr">
        <is>
          <t>-</t>
        </is>
      </c>
      <c r="G93" t="inlineStr">
        <is>
          <t>-</t>
        </is>
      </c>
      <c r="H93" t="inlineStr">
        <is>
          <t>-</t>
        </is>
      </c>
      <c r="I93" t="inlineStr">
        <is>
          <t>-</t>
        </is>
      </c>
      <c r="J93" t="inlineStr">
        <is>
          <t>-</t>
        </is>
      </c>
      <c r="K93" t="inlineStr">
        <is>
          <t>-</t>
        </is>
      </c>
      <c r="L93" t="inlineStr">
        <is>
          <t>-</t>
        </is>
      </c>
      <c r="M93" t="inlineStr">
        <is>
          <t>-</t>
        </is>
      </c>
    </row>
    <row r="94">
      <c r="A94" s="5" t="inlineStr">
        <is>
          <t>Op.Cashflow Wachstum 1J in %</t>
        </is>
      </c>
      <c r="B94" s="5" t="inlineStr">
        <is>
          <t>Op.Cashflow Wachstum 1Y in %</t>
        </is>
      </c>
      <c r="C94" t="inlineStr">
        <is>
          <t>-</t>
        </is>
      </c>
      <c r="D94" t="n">
        <v>-18.25</v>
      </c>
      <c r="E94" t="n">
        <v>9.210000000000001</v>
      </c>
      <c r="F94" t="n">
        <v>-23.84</v>
      </c>
      <c r="G94" t="n">
        <v>-5.97</v>
      </c>
      <c r="H94" t="n">
        <v>0.47</v>
      </c>
      <c r="I94" t="n">
        <v>1.58</v>
      </c>
      <c r="J94" t="n">
        <v>10.69</v>
      </c>
      <c r="K94" t="n">
        <v>8.56</v>
      </c>
      <c r="L94" t="inlineStr">
        <is>
          <t>-</t>
        </is>
      </c>
      <c r="M94" t="inlineStr">
        <is>
          <t>-</t>
        </is>
      </c>
    </row>
    <row r="95">
      <c r="A95" s="5" t="inlineStr">
        <is>
          <t>Op.Cashflow Wachstum 3J in %</t>
        </is>
      </c>
      <c r="B95" s="5" t="inlineStr">
        <is>
          <t>Op.Cashflow Wachstum 3Y in %</t>
        </is>
      </c>
      <c r="C95" t="inlineStr">
        <is>
          <t>-</t>
        </is>
      </c>
      <c r="D95" t="n">
        <v>-10.96</v>
      </c>
      <c r="E95" t="n">
        <v>-6.87</v>
      </c>
      <c r="F95" t="n">
        <v>-9.779999999999999</v>
      </c>
      <c r="G95" t="n">
        <v>-1.31</v>
      </c>
      <c r="H95" t="n">
        <v>4.25</v>
      </c>
      <c r="I95" t="n">
        <v>6.94</v>
      </c>
      <c r="J95" t="inlineStr">
        <is>
          <t>-</t>
        </is>
      </c>
      <c r="K95" t="inlineStr">
        <is>
          <t>-</t>
        </is>
      </c>
      <c r="L95" t="inlineStr">
        <is>
          <t>-</t>
        </is>
      </c>
      <c r="M95" t="inlineStr">
        <is>
          <t>-</t>
        </is>
      </c>
    </row>
    <row r="96">
      <c r="A96" s="5" t="inlineStr">
        <is>
          <t>Op.Cashflow Wachstum 5J in %</t>
        </is>
      </c>
      <c r="B96" s="5" t="inlineStr">
        <is>
          <t>Op.Cashflow Wachstum 5Y in %</t>
        </is>
      </c>
      <c r="C96" t="inlineStr">
        <is>
          <t>-</t>
        </is>
      </c>
      <c r="D96" t="n">
        <v>-7.68</v>
      </c>
      <c r="E96" t="n">
        <v>-3.71</v>
      </c>
      <c r="F96" t="n">
        <v>-3.41</v>
      </c>
      <c r="G96" t="n">
        <v>3.07</v>
      </c>
      <c r="H96" t="inlineStr">
        <is>
          <t>-</t>
        </is>
      </c>
      <c r="I96" t="inlineStr">
        <is>
          <t>-</t>
        </is>
      </c>
      <c r="J96" t="inlineStr">
        <is>
          <t>-</t>
        </is>
      </c>
      <c r="K96" t="inlineStr">
        <is>
          <t>-</t>
        </is>
      </c>
      <c r="L96" t="inlineStr">
        <is>
          <t>-</t>
        </is>
      </c>
      <c r="M96" t="inlineStr">
        <is>
          <t>-</t>
        </is>
      </c>
    </row>
    <row r="97">
      <c r="A97" s="5" t="inlineStr">
        <is>
          <t>Op.Cashflow Wachstum 10J in %</t>
        </is>
      </c>
      <c r="B97" s="5" t="inlineStr">
        <is>
          <t>Op.Cashflow Wachstum 10Y in %</t>
        </is>
      </c>
      <c r="C97" t="inlineStr">
        <is>
          <t>-</t>
        </is>
      </c>
      <c r="D97" t="inlineStr">
        <is>
          <t>-</t>
        </is>
      </c>
      <c r="E97" t="inlineStr">
        <is>
          <t>-</t>
        </is>
      </c>
      <c r="F97" t="inlineStr">
        <is>
          <t>-</t>
        </is>
      </c>
      <c r="G97" t="inlineStr">
        <is>
          <t>-</t>
        </is>
      </c>
      <c r="H97" t="inlineStr">
        <is>
          <t>-</t>
        </is>
      </c>
      <c r="I97" t="inlineStr">
        <is>
          <t>-</t>
        </is>
      </c>
      <c r="J97" t="inlineStr">
        <is>
          <t>-</t>
        </is>
      </c>
      <c r="K97" t="inlineStr">
        <is>
          <t>-</t>
        </is>
      </c>
      <c r="L97" t="inlineStr">
        <is>
          <t>-</t>
        </is>
      </c>
      <c r="M97" t="inlineStr">
        <is>
          <t>-</t>
        </is>
      </c>
    </row>
    <row r="98">
      <c r="A98" s="5" t="inlineStr">
        <is>
          <t>Working Capital in Mio</t>
        </is>
      </c>
      <c r="B98" s="5" t="inlineStr">
        <is>
          <t>Working Capital in M</t>
        </is>
      </c>
      <c r="C98" t="n">
        <v>510</v>
      </c>
      <c r="D98" t="n">
        <v>406</v>
      </c>
      <c r="E98" t="n">
        <v>169</v>
      </c>
      <c r="F98" t="n">
        <v>120</v>
      </c>
      <c r="G98" t="n">
        <v>85</v>
      </c>
      <c r="H98" t="n">
        <v>35</v>
      </c>
      <c r="I98" t="n">
        <v>456</v>
      </c>
      <c r="J98" t="n">
        <v>1205</v>
      </c>
      <c r="K98" t="n">
        <v>1251</v>
      </c>
      <c r="L98" t="n">
        <v>1696</v>
      </c>
      <c r="M98" t="inlineStr">
        <is>
          <t>-</t>
        </is>
      </c>
      <c r="N98" t="inlineStr">
        <is>
          <t>-</t>
        </is>
      </c>
    </row>
  </sheetData>
  <pageMargins bottom="1" footer="0.5" header="0.5" left="0.75" right="0.75" top="1"/>
</worksheet>
</file>

<file path=xl/worksheets/sheet48.xml><?xml version="1.0" encoding="utf-8"?>
<worksheet xmlns="http://schemas.openxmlformats.org/spreadsheetml/2006/main">
  <sheetPr>
    <outlinePr summaryBelow="1" summaryRight="1"/>
    <pageSetUpPr/>
  </sheetPr>
  <dimension ref="A1:V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 customWidth="1" max="17" min="17" width="20"/>
    <col customWidth="1" max="18" min="18" width="10"/>
    <col customWidth="1" max="19" min="19" width="10"/>
    <col customWidth="1" max="20" min="20" width="10"/>
    <col customWidth="1" max="21" min="21" width="20"/>
    <col customWidth="1" max="22" min="22" width="10"/>
  </cols>
  <sheetData>
    <row r="1">
      <c r="A1" s="1" t="inlineStr">
        <is>
          <t xml:space="preserve">SARTORIUS VZ </t>
        </is>
      </c>
      <c r="B1" s="2" t="inlineStr">
        <is>
          <t>WKN: 716563  ISIN: DE0007165631  Symbol:SRT3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1870</t>
        </is>
      </c>
      <c r="C4" s="5" t="inlineStr">
        <is>
          <t>Telefon / Phone</t>
        </is>
      </c>
      <c r="D4" s="5" t="inlineStr"/>
      <c r="E4" t="inlineStr">
        <is>
          <t>+49-551-308-0</t>
        </is>
      </c>
      <c r="G4" t="inlineStr">
        <is>
          <t>28.01.2020</t>
        </is>
      </c>
      <c r="H4" t="inlineStr">
        <is>
          <t>Preliminary Results</t>
        </is>
      </c>
      <c r="J4" t="inlineStr">
        <is>
          <t>eigene Anteile</t>
        </is>
      </c>
      <c r="L4" t="inlineStr">
        <is>
          <t>9,00%</t>
        </is>
      </c>
    </row>
    <row r="5">
      <c r="A5" s="5" t="inlineStr">
        <is>
          <t>Ticker</t>
        </is>
      </c>
      <c r="B5" t="inlineStr">
        <is>
          <t>SRT3</t>
        </is>
      </c>
      <c r="C5" s="5" t="inlineStr">
        <is>
          <t>Fax</t>
        </is>
      </c>
      <c r="D5" s="5" t="inlineStr"/>
      <c r="E5" t="inlineStr">
        <is>
          <t>+49-551-308-3289</t>
        </is>
      </c>
      <c r="G5" t="inlineStr">
        <is>
          <t>18.02.2020</t>
        </is>
      </c>
      <c r="H5" t="inlineStr">
        <is>
          <t>Publication Of Annual Report</t>
        </is>
      </c>
      <c r="J5" t="inlineStr">
        <is>
          <t>Freefloat</t>
        </is>
      </c>
      <c r="L5" t="inlineStr">
        <is>
          <t>91,00%</t>
        </is>
      </c>
    </row>
    <row r="6">
      <c r="A6" s="5" t="inlineStr">
        <is>
          <t>Gelistet Seit / Listed Since</t>
        </is>
      </c>
      <c r="B6" t="inlineStr">
        <is>
          <t>10.07.1990</t>
        </is>
      </c>
      <c r="C6" s="5" t="inlineStr">
        <is>
          <t>Internet</t>
        </is>
      </c>
      <c r="D6" s="5" t="inlineStr"/>
      <c r="E6" t="inlineStr">
        <is>
          <t>http://www.sartorius.de</t>
        </is>
      </c>
      <c r="G6" t="inlineStr">
        <is>
          <t>21.04.2020</t>
        </is>
      </c>
      <c r="H6" t="inlineStr">
        <is>
          <t>Result Q1</t>
        </is>
      </c>
    </row>
    <row r="7">
      <c r="A7" s="5" t="inlineStr">
        <is>
          <t>Nominalwert / Nominal Value</t>
        </is>
      </c>
      <c r="B7" t="inlineStr">
        <is>
          <t>1,00</t>
        </is>
      </c>
      <c r="C7" s="5" t="inlineStr">
        <is>
          <t>E-Mail</t>
        </is>
      </c>
      <c r="D7" s="5" t="inlineStr"/>
      <c r="E7" t="inlineStr">
        <is>
          <t>info@sartorius.com</t>
        </is>
      </c>
      <c r="G7" t="inlineStr">
        <is>
          <t>26.06.2020</t>
        </is>
      </c>
      <c r="H7" t="inlineStr">
        <is>
          <t>Annual General Meeting</t>
        </is>
      </c>
    </row>
    <row r="8">
      <c r="A8" s="5" t="inlineStr">
        <is>
          <t>Land / Country</t>
        </is>
      </c>
      <c r="B8" t="inlineStr">
        <is>
          <t>Deutschland</t>
        </is>
      </c>
      <c r="C8" s="5" t="inlineStr">
        <is>
          <t>Inv. Relations Telefon / Phone</t>
        </is>
      </c>
      <c r="D8" s="5" t="inlineStr"/>
      <c r="E8" t="inlineStr">
        <is>
          <t>+49-551-308-1686</t>
        </is>
      </c>
      <c r="G8" t="inlineStr">
        <is>
          <t>21.07.2020</t>
        </is>
      </c>
      <c r="H8" t="inlineStr">
        <is>
          <t>Score Half Year</t>
        </is>
      </c>
    </row>
    <row r="9">
      <c r="A9" s="5" t="inlineStr">
        <is>
          <t>Währung / Currency</t>
        </is>
      </c>
      <c r="B9" t="inlineStr">
        <is>
          <t>EUR</t>
        </is>
      </c>
      <c r="C9" s="5" t="inlineStr">
        <is>
          <t>Inv. Relations E-Mail</t>
        </is>
      </c>
      <c r="D9" s="5" t="inlineStr"/>
      <c r="E9" t="inlineStr">
        <is>
          <t>petra.kirchhoff@sartorius.com</t>
        </is>
      </c>
      <c r="G9" t="inlineStr">
        <is>
          <t>20.10.2020</t>
        </is>
      </c>
      <c r="H9" t="inlineStr">
        <is>
          <t>Q3 Earnings</t>
        </is>
      </c>
    </row>
    <row r="10">
      <c r="A10" s="5" t="inlineStr">
        <is>
          <t>Branche / Industry</t>
        </is>
      </c>
      <c r="B10" t="inlineStr">
        <is>
          <t>Other Technology</t>
        </is>
      </c>
      <c r="C10" s="5" t="inlineStr">
        <is>
          <t>Kontaktperson / Contact Person</t>
        </is>
      </c>
      <c r="D10" s="5" t="inlineStr"/>
      <c r="E10" t="inlineStr">
        <is>
          <t>Petra Kirchhoff</t>
        </is>
      </c>
    </row>
    <row r="11">
      <c r="A11" s="5" t="inlineStr">
        <is>
          <t>Sektor / Sector</t>
        </is>
      </c>
      <c r="B11" t="inlineStr">
        <is>
          <t>Technology</t>
        </is>
      </c>
    </row>
    <row r="12">
      <c r="A12" s="5" t="inlineStr">
        <is>
          <t>Typ / Genre</t>
        </is>
      </c>
      <c r="B12" t="inlineStr">
        <is>
          <t>Vorzugsaktie</t>
        </is>
      </c>
    </row>
    <row r="13">
      <c r="A13" s="5" t="inlineStr">
        <is>
          <t>Adresse / Address</t>
        </is>
      </c>
      <c r="B13" t="inlineStr">
        <is>
          <t>Sartorius AGOtto-Brenner-Str. 20  D-37079 Goettingen</t>
        </is>
      </c>
    </row>
    <row r="14">
      <c r="A14" s="5" t="inlineStr">
        <is>
          <t>Management</t>
        </is>
      </c>
      <c r="B14" t="inlineStr">
        <is>
          <t>Joachim Kreuzburg, Dr. René Fáber, Rainer Lehmann, Gerry MacKay</t>
        </is>
      </c>
    </row>
    <row r="15">
      <c r="A15" s="5" t="inlineStr">
        <is>
          <t>Aufsichtsrat / Board</t>
        </is>
      </c>
      <c r="B15" t="inlineStr">
        <is>
          <t>Dr. Lothar Kappich, Manfred Zaffke, Annette Becker, Uwe Bretthauer, Michael Dohrmann, Prof. David Raymond Ebsworth, Dr. Daniela Favoccia, Petra Kirchhoff, Karoline Kleinschmidt, Ilke Hildegard Panzer, Prof. Dr. Thomas Scheper, Prof. Dr. Klaus Rüdiger Trützschler</t>
        </is>
      </c>
    </row>
    <row r="16">
      <c r="A16" s="5" t="inlineStr">
        <is>
          <t>Beschreibung</t>
        </is>
      </c>
      <c r="B16" t="inlineStr">
        <is>
          <t>Die Sartorius AG ist ein international führender Labor- und Prozesstechnologie-Anbieter, der sich auf die Bereiche Biotech-, Pharma- und Nahrungsmittel-Industrie konzentriert. Die Lösungen tragen dazu bei, dass komplexe und qualitätskritische Prozesse in der Produktion wie im Labor effizient realisiert werden können. Zum Portfolio gehören Produkte in den Bereichen Zellkulturmedien, Fermentation, Zellernte, Pufferlösungen sowie Laborinstrumente wie Pipetten und Verbrauchsmaterialien. Darüber hinaus stellt Sartorius Industriewaagen für verschiedene Anwendungen in der Chemie-, Pharma- und Nahrungsmittelindustrie her. Die Sartorius AG ist das Mutterunternehmen des Konzerns und steuert als Holding die von ihr direkt und indirekt gehaltenen Beteiligungen. In Europa, Asien und Amerika ist der Konzern über eigene Produktionsstätten sowie über Vertriebsniederlassungen und örtliche Handelsvertretungen in mehr als 110 Ländern präsent. Copyright 2014 FINANCE BASE AG</t>
        </is>
      </c>
    </row>
    <row r="17">
      <c r="A17" s="5" t="inlineStr">
        <is>
          <t>Profile</t>
        </is>
      </c>
      <c r="B17" t="inlineStr">
        <is>
          <t>Sartorius AG is an internationally leading laboratory and process technology provider that focuses on the areas of biotech, pharmaceutical and food industries. The solutions help that complex and quality-critical processes in production and in the laboratory can be implemented efficiently. The portfolio includes products in the areas of cell culture media, fermentation, cell harvest, buffer solutions, as well as laboratory instruments such as pipettes and consumables. In addition, Sartorius industrial scales for various applications in the chemical, pharmaceutical and food industries. Sartorius AG is the parent company of the Group and is the holding holdings of their direct and indirect. In Europe, Asia and America, the Group has its own production as well as sales subsidiaries and local commercial agencies in more than 110 countries is present.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row>
    <row r="20">
      <c r="A20" s="5" t="inlineStr">
        <is>
          <t>Umsatz</t>
        </is>
      </c>
      <c r="B20" s="5" t="inlineStr">
        <is>
          <t>Revenue</t>
        </is>
      </c>
      <c r="C20" t="n">
        <v>1827</v>
      </c>
      <c r="D20" t="n">
        <v>1566</v>
      </c>
      <c r="E20" t="n">
        <v>1405</v>
      </c>
      <c r="F20" t="n">
        <v>1300</v>
      </c>
      <c r="G20" t="n">
        <v>1115</v>
      </c>
      <c r="H20" t="n">
        <v>891.2</v>
      </c>
      <c r="I20" t="n">
        <v>887.3</v>
      </c>
      <c r="J20" t="n">
        <v>845.7</v>
      </c>
      <c r="K20" t="n">
        <v>733.1</v>
      </c>
      <c r="L20" t="n">
        <v>659.3</v>
      </c>
      <c r="M20" t="n">
        <v>602.1</v>
      </c>
      <c r="N20" t="n">
        <v>611.6</v>
      </c>
      <c r="O20" t="n">
        <v>589</v>
      </c>
      <c r="P20" t="n">
        <v>521.1</v>
      </c>
      <c r="Q20" t="n">
        <v>484.3</v>
      </c>
      <c r="R20" t="n">
        <v>467.6</v>
      </c>
      <c r="S20" t="n">
        <v>442.3</v>
      </c>
      <c r="T20" t="n">
        <v>476.5</v>
      </c>
      <c r="U20" t="n">
        <v>449.3</v>
      </c>
      <c r="V20" t="n">
        <v>414.1</v>
      </c>
    </row>
    <row r="21">
      <c r="A21" s="5" t="inlineStr">
        <is>
          <t>Bruttoergebnis vom Umsatz</t>
        </is>
      </c>
      <c r="B21" s="5" t="inlineStr">
        <is>
          <t>Gross Profit</t>
        </is>
      </c>
      <c r="C21" t="n">
        <v>941.2</v>
      </c>
      <c r="D21" t="n">
        <v>803.6</v>
      </c>
      <c r="E21" t="n">
        <v>706.8</v>
      </c>
      <c r="F21" t="n">
        <v>631.8</v>
      </c>
      <c r="G21" t="n">
        <v>551.7</v>
      </c>
      <c r="H21" t="n">
        <v>429.6</v>
      </c>
      <c r="I21" t="n">
        <v>429.6</v>
      </c>
      <c r="J21" t="n">
        <v>420</v>
      </c>
      <c r="K21" t="n">
        <v>357.4</v>
      </c>
      <c r="L21" t="n">
        <v>316.2</v>
      </c>
      <c r="M21" t="n">
        <v>272.3</v>
      </c>
      <c r="N21" t="n">
        <v>286.4</v>
      </c>
      <c r="O21" t="n">
        <v>272.7</v>
      </c>
      <c r="P21" t="n">
        <v>245.7</v>
      </c>
      <c r="Q21" t="n">
        <v>226.1</v>
      </c>
      <c r="R21" t="n">
        <v>215.8</v>
      </c>
      <c r="S21" t="n">
        <v>204</v>
      </c>
      <c r="T21" t="n">
        <v>208.3</v>
      </c>
      <c r="U21" t="n">
        <v>212.9</v>
      </c>
      <c r="V21" t="n">
        <v>282.6</v>
      </c>
    </row>
    <row r="22">
      <c r="A22" s="5" t="inlineStr">
        <is>
          <t>Operatives Ergebnis (EBIT)</t>
        </is>
      </c>
      <c r="B22" s="5" t="inlineStr">
        <is>
          <t>EBIT Earning Before Interest &amp; Tax</t>
        </is>
      </c>
      <c r="C22" t="n">
        <v>335.7</v>
      </c>
      <c r="D22" t="n">
        <v>298.6</v>
      </c>
      <c r="E22" t="n">
        <v>219.4</v>
      </c>
      <c r="F22" t="n">
        <v>220.5</v>
      </c>
      <c r="G22" t="n">
        <v>192.3</v>
      </c>
      <c r="H22" t="n">
        <v>126.2</v>
      </c>
      <c r="I22" t="n">
        <v>116.3</v>
      </c>
      <c r="J22" t="n">
        <v>109.4</v>
      </c>
      <c r="K22" t="n">
        <v>93.09999999999999</v>
      </c>
      <c r="L22" t="n">
        <v>72.09999999999999</v>
      </c>
      <c r="M22" t="n">
        <v>23.9</v>
      </c>
      <c r="N22" t="n">
        <v>50.5</v>
      </c>
      <c r="O22" t="n">
        <v>54.9</v>
      </c>
      <c r="P22" t="n">
        <v>52.1</v>
      </c>
      <c r="Q22" t="n">
        <v>43.7</v>
      </c>
      <c r="R22" t="n">
        <v>32.5</v>
      </c>
      <c r="S22" t="n">
        <v>14.7</v>
      </c>
      <c r="T22" t="n">
        <v>13.5</v>
      </c>
      <c r="U22" t="n">
        <v>13.8</v>
      </c>
      <c r="V22" t="n">
        <v>7.5</v>
      </c>
    </row>
    <row r="23">
      <c r="A23" s="5" t="inlineStr">
        <is>
          <t>Finanzergebnis</t>
        </is>
      </c>
      <c r="B23" s="5" t="inlineStr">
        <is>
          <t>Financial Result</t>
        </is>
      </c>
      <c r="C23" t="n">
        <v>-32.5</v>
      </c>
      <c r="D23" t="n">
        <v>-27.9</v>
      </c>
      <c r="E23" t="n">
        <v>-20.8</v>
      </c>
      <c r="F23" t="n">
        <v>-16.4</v>
      </c>
      <c r="G23" t="n">
        <v>-19.9</v>
      </c>
      <c r="H23" t="n">
        <v>-29.9</v>
      </c>
      <c r="I23" t="n">
        <v>-14.8</v>
      </c>
      <c r="J23" t="n">
        <v>-12.9</v>
      </c>
      <c r="K23" t="n">
        <v>-14.1</v>
      </c>
      <c r="L23" t="n">
        <v>-9.4</v>
      </c>
      <c r="M23" t="n">
        <v>-13.6</v>
      </c>
      <c r="N23" t="n">
        <v>-23.7</v>
      </c>
      <c r="O23" t="n">
        <v>-13.7</v>
      </c>
      <c r="P23" t="n">
        <v>-6.2</v>
      </c>
      <c r="Q23" t="n">
        <v>-8.5</v>
      </c>
      <c r="R23" t="n">
        <v>-4.6</v>
      </c>
      <c r="S23" t="n">
        <v>-5.2</v>
      </c>
      <c r="T23" t="n">
        <v>-6</v>
      </c>
      <c r="U23" t="n">
        <v>-5.3</v>
      </c>
      <c r="V23" t="n">
        <v>-2.6</v>
      </c>
    </row>
    <row r="24">
      <c r="A24" s="5" t="inlineStr">
        <is>
          <t>Ergebnis vor Steuer (EBT)</t>
        </is>
      </c>
      <c r="B24" s="5" t="inlineStr">
        <is>
          <t>EBT Earning Before Tax</t>
        </is>
      </c>
      <c r="C24" t="n">
        <v>303.2</v>
      </c>
      <c r="D24" t="n">
        <v>270.7</v>
      </c>
      <c r="E24" t="n">
        <v>198.6</v>
      </c>
      <c r="F24" t="n">
        <v>204.1</v>
      </c>
      <c r="G24" t="n">
        <v>172.4</v>
      </c>
      <c r="H24" t="n">
        <v>96.3</v>
      </c>
      <c r="I24" t="n">
        <v>101.5</v>
      </c>
      <c r="J24" t="n">
        <v>96.5</v>
      </c>
      <c r="K24" t="n">
        <v>79</v>
      </c>
      <c r="L24" t="n">
        <v>62.7</v>
      </c>
      <c r="M24" t="n">
        <v>10.3</v>
      </c>
      <c r="N24" t="n">
        <v>26.8</v>
      </c>
      <c r="O24" t="n">
        <v>41.2</v>
      </c>
      <c r="P24" t="n">
        <v>45.9</v>
      </c>
      <c r="Q24" t="n">
        <v>35.2</v>
      </c>
      <c r="R24" t="n">
        <v>27.9</v>
      </c>
      <c r="S24" t="n">
        <v>9.5</v>
      </c>
      <c r="T24" t="n">
        <v>7.5</v>
      </c>
      <c r="U24" t="n">
        <v>8.5</v>
      </c>
      <c r="V24" t="n">
        <v>4.9</v>
      </c>
    </row>
    <row r="25">
      <c r="A25" s="5" t="inlineStr">
        <is>
          <t>Steuern auf Einkommen und Ertrag</t>
        </is>
      </c>
      <c r="B25" s="5" t="inlineStr">
        <is>
          <t>Taxes on income and earnings</t>
        </is>
      </c>
      <c r="C25" t="n">
        <v>84.40000000000001</v>
      </c>
      <c r="D25" t="n">
        <v>73.2</v>
      </c>
      <c r="E25" t="n">
        <v>39.3</v>
      </c>
      <c r="F25" t="n">
        <v>59.1</v>
      </c>
      <c r="G25" t="n">
        <v>55</v>
      </c>
      <c r="H25" t="n">
        <v>32.4</v>
      </c>
      <c r="I25" t="n">
        <v>30.9</v>
      </c>
      <c r="J25" t="n">
        <v>26</v>
      </c>
      <c r="K25" t="n">
        <v>33.6</v>
      </c>
      <c r="L25" t="n">
        <v>21.4</v>
      </c>
      <c r="M25" t="n">
        <v>15.5</v>
      </c>
      <c r="N25" t="n">
        <v>11.7</v>
      </c>
      <c r="O25" t="n">
        <v>9</v>
      </c>
      <c r="P25" t="n">
        <v>15.6</v>
      </c>
      <c r="Q25" t="n">
        <v>12.1</v>
      </c>
      <c r="R25" t="n">
        <v>11.6</v>
      </c>
      <c r="S25" t="n">
        <v>4.1</v>
      </c>
      <c r="T25" t="n">
        <v>2.4</v>
      </c>
      <c r="U25" t="n">
        <v>3.6</v>
      </c>
      <c r="V25" t="n">
        <v>2.3</v>
      </c>
    </row>
    <row r="26">
      <c r="A26" s="5" t="inlineStr">
        <is>
          <t>Ergebnis nach Steuer</t>
        </is>
      </c>
      <c r="B26" s="5" t="inlineStr">
        <is>
          <t>Earnings after tax</t>
        </is>
      </c>
      <c r="C26" t="n">
        <v>218.7</v>
      </c>
      <c r="D26" t="n">
        <v>197.5</v>
      </c>
      <c r="E26" t="n">
        <v>159.3</v>
      </c>
      <c r="F26" t="n">
        <v>145</v>
      </c>
      <c r="G26" t="n">
        <v>117.4</v>
      </c>
      <c r="H26" t="n">
        <v>63.9</v>
      </c>
      <c r="I26" t="n">
        <v>70.59999999999999</v>
      </c>
      <c r="J26" t="n">
        <v>64.3</v>
      </c>
      <c r="K26" t="n">
        <v>52.8</v>
      </c>
      <c r="L26" t="n">
        <v>40.7</v>
      </c>
      <c r="M26" t="n">
        <v>1</v>
      </c>
      <c r="N26" t="n">
        <v>16.3</v>
      </c>
      <c r="O26" t="n">
        <v>30.3</v>
      </c>
      <c r="P26" t="n">
        <v>29</v>
      </c>
      <c r="Q26" t="n">
        <v>22</v>
      </c>
      <c r="R26" t="n">
        <v>15.2</v>
      </c>
      <c r="S26" t="n">
        <v>4.5</v>
      </c>
      <c r="T26" t="n">
        <v>4.4</v>
      </c>
      <c r="U26" t="n">
        <v>3.6</v>
      </c>
      <c r="V26" t="n">
        <v>1.4</v>
      </c>
    </row>
    <row r="27">
      <c r="A27" s="5" t="inlineStr">
        <is>
          <t>Minderheitenanteil</t>
        </is>
      </c>
      <c r="B27" s="5" t="inlineStr">
        <is>
          <t>Minority Share</t>
        </is>
      </c>
      <c r="C27" t="n">
        <v>-62</v>
      </c>
      <c r="D27" t="n">
        <v>-56.1</v>
      </c>
      <c r="E27" t="n">
        <v>-44.6</v>
      </c>
      <c r="F27" t="n">
        <v>-42.1</v>
      </c>
      <c r="G27" t="n">
        <v>-31.9</v>
      </c>
      <c r="H27" t="n">
        <v>-19.9</v>
      </c>
      <c r="I27" t="n">
        <v>-18.2</v>
      </c>
      <c r="J27" t="n">
        <v>-15.7</v>
      </c>
      <c r="K27" t="n">
        <v>-11.2</v>
      </c>
      <c r="L27" t="n">
        <v>-9.699999999999999</v>
      </c>
      <c r="M27" t="n">
        <v>-8.300000000000001</v>
      </c>
      <c r="N27" t="n">
        <v>-3.9</v>
      </c>
      <c r="O27" t="n">
        <v>-0.2</v>
      </c>
      <c r="P27" t="inlineStr">
        <is>
          <t>-</t>
        </is>
      </c>
      <c r="Q27" t="n">
        <v>-0.1</v>
      </c>
      <c r="R27" t="inlineStr">
        <is>
          <t>-</t>
        </is>
      </c>
      <c r="S27" t="n">
        <v>-0.1</v>
      </c>
      <c r="T27" t="n">
        <v>-0.5</v>
      </c>
      <c r="U27" t="n">
        <v>-0.6</v>
      </c>
      <c r="V27" t="n">
        <v>-0.4</v>
      </c>
    </row>
    <row r="28">
      <c r="A28" s="5" t="inlineStr">
        <is>
          <t>Jahresüberschuss/-fehlbetrag</t>
        </is>
      </c>
      <c r="B28" s="5" t="inlineStr">
        <is>
          <t>Net Profit</t>
        </is>
      </c>
      <c r="C28" t="n">
        <v>156.7</v>
      </c>
      <c r="D28" t="n">
        <v>141.3</v>
      </c>
      <c r="E28" t="n">
        <v>114.7</v>
      </c>
      <c r="F28" t="n">
        <v>102.9</v>
      </c>
      <c r="G28" t="n">
        <v>126.3</v>
      </c>
      <c r="H28" t="n">
        <v>48.5</v>
      </c>
      <c r="I28" t="n">
        <v>52.4</v>
      </c>
      <c r="J28" t="n">
        <v>48.5</v>
      </c>
      <c r="K28" t="n">
        <v>41.6</v>
      </c>
      <c r="L28" t="n">
        <v>31</v>
      </c>
      <c r="M28" t="n">
        <v>-7.3</v>
      </c>
      <c r="N28" t="n">
        <v>12.4</v>
      </c>
      <c r="O28" t="n">
        <v>30.1</v>
      </c>
      <c r="P28" t="n">
        <v>29</v>
      </c>
      <c r="Q28" t="n">
        <v>22.1</v>
      </c>
      <c r="R28" t="n">
        <v>15.2</v>
      </c>
      <c r="S28" t="n">
        <v>4.4</v>
      </c>
      <c r="T28" t="n">
        <v>4</v>
      </c>
      <c r="U28" t="n">
        <v>3</v>
      </c>
      <c r="V28" t="n">
        <v>0.9</v>
      </c>
    </row>
    <row r="29">
      <c r="A29" s="5" t="inlineStr">
        <is>
          <t>Summe Umlaufvermögen</t>
        </is>
      </c>
      <c r="B29" s="5" t="inlineStr">
        <is>
          <t>Current Assets</t>
        </is>
      </c>
      <c r="C29" t="n">
        <v>848.6</v>
      </c>
      <c r="D29" t="n">
        <v>753.9</v>
      </c>
      <c r="E29" t="n">
        <v>672</v>
      </c>
      <c r="F29" t="n">
        <v>587.6</v>
      </c>
      <c r="G29" t="n">
        <v>477.4</v>
      </c>
      <c r="H29" t="n">
        <v>436.1</v>
      </c>
      <c r="I29" t="n">
        <v>361.1</v>
      </c>
      <c r="J29" t="n">
        <v>315.1</v>
      </c>
      <c r="K29" t="n">
        <v>278.5</v>
      </c>
      <c r="L29" t="n">
        <v>222.1</v>
      </c>
      <c r="M29" t="n">
        <v>234</v>
      </c>
      <c r="N29" t="n">
        <v>271.7</v>
      </c>
      <c r="O29" t="n">
        <v>261.7</v>
      </c>
      <c r="P29" t="n">
        <v>202.1</v>
      </c>
      <c r="Q29" t="n">
        <v>192.9</v>
      </c>
      <c r="R29" t="n">
        <v>179.7</v>
      </c>
      <c r="S29" t="n">
        <v>176.1</v>
      </c>
      <c r="T29" t="n">
        <v>197.9</v>
      </c>
      <c r="U29" t="n">
        <v>217.2</v>
      </c>
      <c r="V29" t="n">
        <v>205.5</v>
      </c>
    </row>
    <row r="30">
      <c r="A30" s="5" t="inlineStr">
        <is>
          <t>Summe Anlagevermögen</t>
        </is>
      </c>
      <c r="B30" s="5" t="inlineStr">
        <is>
          <t>Fixed Assets</t>
        </is>
      </c>
      <c r="C30" t="n">
        <v>1970</v>
      </c>
      <c r="D30" t="n">
        <v>1752</v>
      </c>
      <c r="E30" t="n">
        <v>1610</v>
      </c>
      <c r="F30" t="n">
        <v>1138</v>
      </c>
      <c r="G30" t="n">
        <v>940.9</v>
      </c>
      <c r="H30" t="n">
        <v>814.4</v>
      </c>
      <c r="I30" t="n">
        <v>786.9</v>
      </c>
      <c r="J30" t="n">
        <v>729.8</v>
      </c>
      <c r="K30" t="n">
        <v>655.2</v>
      </c>
      <c r="L30" t="n">
        <v>561.3</v>
      </c>
      <c r="M30" t="n">
        <v>564.9</v>
      </c>
      <c r="N30" t="n">
        <v>579.2</v>
      </c>
      <c r="O30" t="n">
        <v>509.8</v>
      </c>
      <c r="P30" t="n">
        <v>175.2</v>
      </c>
      <c r="Q30" t="n">
        <v>173.5</v>
      </c>
      <c r="R30" t="n">
        <v>175.2</v>
      </c>
      <c r="S30" t="n">
        <v>188.1</v>
      </c>
      <c r="T30" t="n">
        <v>198.3</v>
      </c>
      <c r="U30" t="n">
        <v>187.5</v>
      </c>
      <c r="V30" t="n">
        <v>129.6</v>
      </c>
    </row>
    <row r="31">
      <c r="A31" s="5" t="inlineStr">
        <is>
          <t>Summe Aktiva</t>
        </is>
      </c>
      <c r="B31" s="5" t="inlineStr">
        <is>
          <t>Total Assets</t>
        </is>
      </c>
      <c r="C31" t="n">
        <v>2844</v>
      </c>
      <c r="D31" t="n">
        <v>2527</v>
      </c>
      <c r="E31" t="n">
        <v>2298</v>
      </c>
      <c r="F31" t="n">
        <v>1753</v>
      </c>
      <c r="G31" t="n">
        <v>1437</v>
      </c>
      <c r="H31" t="n">
        <v>1272</v>
      </c>
      <c r="I31" t="n">
        <v>1174</v>
      </c>
      <c r="J31" t="n">
        <v>1071</v>
      </c>
      <c r="K31" t="n">
        <v>963.8</v>
      </c>
      <c r="L31" t="n">
        <v>807.7</v>
      </c>
      <c r="M31" t="n">
        <v>820.4</v>
      </c>
      <c r="N31" t="n">
        <v>865</v>
      </c>
      <c r="O31" t="n">
        <v>783.9</v>
      </c>
      <c r="P31" t="n">
        <v>377.3</v>
      </c>
      <c r="Q31" t="n">
        <v>366.4</v>
      </c>
      <c r="R31" t="n">
        <v>357</v>
      </c>
      <c r="S31" t="n">
        <v>366.2</v>
      </c>
      <c r="T31" t="n">
        <v>398.1</v>
      </c>
      <c r="U31" t="n">
        <v>408.6</v>
      </c>
      <c r="V31" t="n">
        <v>338.4</v>
      </c>
    </row>
    <row r="32">
      <c r="A32" s="5" t="inlineStr">
        <is>
          <t>Summe kurzfristiges Fremdkapital</t>
        </is>
      </c>
      <c r="B32" s="5" t="inlineStr">
        <is>
          <t>Short-Term Debt</t>
        </is>
      </c>
      <c r="C32" t="n">
        <v>661.6</v>
      </c>
      <c r="D32" t="n">
        <v>480.7</v>
      </c>
      <c r="E32" t="n">
        <v>393.7</v>
      </c>
      <c r="F32" t="n">
        <v>364.4</v>
      </c>
      <c r="G32" t="n">
        <v>271</v>
      </c>
      <c r="H32" t="n">
        <v>248.9</v>
      </c>
      <c r="I32" t="n">
        <v>213.7</v>
      </c>
      <c r="J32" t="n">
        <v>280.8</v>
      </c>
      <c r="K32" t="n">
        <v>230.1</v>
      </c>
      <c r="L32" t="n">
        <v>182.5</v>
      </c>
      <c r="M32" t="n">
        <v>156.9</v>
      </c>
      <c r="N32" t="n">
        <v>255</v>
      </c>
      <c r="O32" t="n">
        <v>301.3</v>
      </c>
      <c r="P32" t="n">
        <v>120.4</v>
      </c>
      <c r="Q32" t="n">
        <v>111.8</v>
      </c>
      <c r="R32" t="inlineStr">
        <is>
          <t>-</t>
        </is>
      </c>
      <c r="S32" t="inlineStr">
        <is>
          <t>-</t>
        </is>
      </c>
      <c r="T32" t="inlineStr">
        <is>
          <t>-</t>
        </is>
      </c>
      <c r="U32" t="inlineStr">
        <is>
          <t>-</t>
        </is>
      </c>
      <c r="V32" t="inlineStr">
        <is>
          <t>-</t>
        </is>
      </c>
    </row>
    <row r="33">
      <c r="A33" s="5" t="inlineStr">
        <is>
          <t>Summe langfristiges Fremdkapital</t>
        </is>
      </c>
      <c r="B33" s="5" t="inlineStr">
        <is>
          <t>Long-Term Debt</t>
        </is>
      </c>
      <c r="C33" t="n">
        <v>1102</v>
      </c>
      <c r="D33" t="n">
        <v>1073</v>
      </c>
      <c r="E33" t="n">
        <v>1098</v>
      </c>
      <c r="F33" t="n">
        <v>651.8</v>
      </c>
      <c r="G33" t="n">
        <v>521.5</v>
      </c>
      <c r="H33" t="n">
        <v>526.5</v>
      </c>
      <c r="I33" t="n">
        <v>510.5</v>
      </c>
      <c r="J33" t="n">
        <v>386.4</v>
      </c>
      <c r="K33" t="n">
        <v>367.7</v>
      </c>
      <c r="L33" t="n">
        <v>298.1</v>
      </c>
      <c r="M33" t="n">
        <v>344.3</v>
      </c>
      <c r="N33" t="n">
        <v>276.6</v>
      </c>
      <c r="O33" t="n">
        <v>148.5</v>
      </c>
      <c r="P33" t="n">
        <v>88</v>
      </c>
      <c r="Q33" t="n">
        <v>102.4</v>
      </c>
      <c r="R33" t="inlineStr">
        <is>
          <t>-</t>
        </is>
      </c>
      <c r="S33" t="inlineStr">
        <is>
          <t>-</t>
        </is>
      </c>
      <c r="T33" t="inlineStr">
        <is>
          <t>-</t>
        </is>
      </c>
      <c r="U33" t="inlineStr">
        <is>
          <t>-</t>
        </is>
      </c>
      <c r="V33" t="inlineStr">
        <is>
          <t>-</t>
        </is>
      </c>
    </row>
    <row r="34">
      <c r="A34" s="5" t="inlineStr">
        <is>
          <t>Summe Fremdkapital</t>
        </is>
      </c>
      <c r="B34" s="5" t="inlineStr">
        <is>
          <t>Total Liabilities</t>
        </is>
      </c>
      <c r="C34" t="n">
        <v>1763</v>
      </c>
      <c r="D34" t="n">
        <v>1554</v>
      </c>
      <c r="E34" t="n">
        <v>1491</v>
      </c>
      <c r="F34" t="n">
        <v>1016</v>
      </c>
      <c r="G34" t="n">
        <v>792.5</v>
      </c>
      <c r="H34" t="n">
        <v>775.4</v>
      </c>
      <c r="I34" t="n">
        <v>724.2</v>
      </c>
      <c r="J34" t="n">
        <v>667.2</v>
      </c>
      <c r="K34" t="n">
        <v>597.8</v>
      </c>
      <c r="L34" t="n">
        <v>480.6</v>
      </c>
      <c r="M34" t="n">
        <v>501.2</v>
      </c>
      <c r="N34" t="n">
        <v>531.6</v>
      </c>
      <c r="O34" t="n">
        <v>449.8</v>
      </c>
      <c r="P34" t="n">
        <v>208.4</v>
      </c>
      <c r="Q34" t="n">
        <v>218</v>
      </c>
      <c r="R34" t="n">
        <v>220.5</v>
      </c>
      <c r="S34" t="n">
        <v>237.2</v>
      </c>
      <c r="T34" t="n">
        <v>264.3</v>
      </c>
      <c r="U34" t="n">
        <v>269.1</v>
      </c>
      <c r="V34" t="n">
        <v>191.8</v>
      </c>
    </row>
    <row r="35">
      <c r="A35" s="5" t="inlineStr">
        <is>
          <t>Minderheitenanteil</t>
        </is>
      </c>
      <c r="B35" s="5" t="inlineStr">
        <is>
          <t>Minority Share</t>
        </is>
      </c>
      <c r="C35" t="n">
        <v>270.8</v>
      </c>
      <c r="D35" t="n">
        <v>232.8</v>
      </c>
      <c r="E35" t="n">
        <v>188.8</v>
      </c>
      <c r="F35" t="n">
        <v>157.1</v>
      </c>
      <c r="G35" t="n">
        <v>127</v>
      </c>
      <c r="H35" t="n">
        <v>99.09999999999999</v>
      </c>
      <c r="I35" t="n">
        <v>82.59999999999999</v>
      </c>
      <c r="J35" t="n">
        <v>70</v>
      </c>
      <c r="K35" t="n">
        <v>59.1</v>
      </c>
      <c r="L35" t="n">
        <v>50</v>
      </c>
      <c r="M35" t="n">
        <v>46.7</v>
      </c>
      <c r="N35" t="n">
        <v>43.7</v>
      </c>
      <c r="O35" t="n">
        <v>42.8</v>
      </c>
      <c r="P35" t="inlineStr">
        <is>
          <t>-</t>
        </is>
      </c>
      <c r="Q35" t="inlineStr">
        <is>
          <t>-</t>
        </is>
      </c>
      <c r="R35" t="inlineStr">
        <is>
          <t>-</t>
        </is>
      </c>
      <c r="S35" t="n">
        <v>0.2</v>
      </c>
      <c r="T35" t="n">
        <v>1.2</v>
      </c>
      <c r="U35" t="n">
        <v>1.4</v>
      </c>
      <c r="V35" t="n">
        <v>1</v>
      </c>
    </row>
    <row r="36">
      <c r="A36" s="5" t="inlineStr">
        <is>
          <t>Summe Eigenkapital</t>
        </is>
      </c>
      <c r="B36" s="5" t="inlineStr">
        <is>
          <t>Equity</t>
        </is>
      </c>
      <c r="C36" t="n">
        <v>810.4</v>
      </c>
      <c r="D36" t="n">
        <v>740.6</v>
      </c>
      <c r="E36" t="n">
        <v>617.8</v>
      </c>
      <c r="F36" t="n">
        <v>579.7</v>
      </c>
      <c r="G36" t="n">
        <v>517.8</v>
      </c>
      <c r="H36" t="n">
        <v>398</v>
      </c>
      <c r="I36" t="n">
        <v>367.7</v>
      </c>
      <c r="J36" t="n">
        <v>333.8</v>
      </c>
      <c r="K36" t="n">
        <v>306.9</v>
      </c>
      <c r="L36" t="n">
        <v>277.2</v>
      </c>
      <c r="M36" t="n">
        <v>272.5</v>
      </c>
      <c r="N36" t="n">
        <v>289.7</v>
      </c>
      <c r="O36" t="n">
        <v>291.3</v>
      </c>
      <c r="P36" t="n">
        <v>168.9</v>
      </c>
      <c r="Q36" t="n">
        <v>148.4</v>
      </c>
      <c r="R36" t="n">
        <v>136.5</v>
      </c>
      <c r="S36" t="n">
        <v>128.7</v>
      </c>
      <c r="T36" t="n">
        <v>132.6</v>
      </c>
      <c r="U36" t="n">
        <v>138</v>
      </c>
      <c r="V36" t="n">
        <v>145.6</v>
      </c>
    </row>
    <row r="37">
      <c r="A37" s="5" t="inlineStr">
        <is>
          <t>Summe Passiva</t>
        </is>
      </c>
      <c r="B37" s="5" t="inlineStr">
        <is>
          <t>Liabilities &amp; Shareholder Equity</t>
        </is>
      </c>
      <c r="C37" t="n">
        <v>2844</v>
      </c>
      <c r="D37" t="n">
        <v>2527</v>
      </c>
      <c r="E37" t="n">
        <v>2298</v>
      </c>
      <c r="F37" t="n">
        <v>1753</v>
      </c>
      <c r="G37" t="n">
        <v>1437</v>
      </c>
      <c r="H37" t="n">
        <v>1272</v>
      </c>
      <c r="I37" t="n">
        <v>1174</v>
      </c>
      <c r="J37" t="n">
        <v>1071</v>
      </c>
      <c r="K37" t="n">
        <v>963.8</v>
      </c>
      <c r="L37" t="n">
        <v>807.7</v>
      </c>
      <c r="M37" t="n">
        <v>820.4</v>
      </c>
      <c r="N37" t="n">
        <v>865</v>
      </c>
      <c r="O37" t="n">
        <v>783.9</v>
      </c>
      <c r="P37" t="n">
        <v>377.3</v>
      </c>
      <c r="Q37" t="n">
        <v>366.4</v>
      </c>
      <c r="R37" t="n">
        <v>357</v>
      </c>
      <c r="S37" t="n">
        <v>366.2</v>
      </c>
      <c r="T37" t="n">
        <v>398.1</v>
      </c>
      <c r="U37" t="n">
        <v>408.6</v>
      </c>
      <c r="V37" t="n">
        <v>338.4</v>
      </c>
    </row>
    <row r="38">
      <c r="A38" s="5" t="inlineStr">
        <is>
          <t>Mio.Aktien im Umlauf</t>
        </is>
      </c>
      <c r="B38" s="5" t="inlineStr">
        <is>
          <t>Million shares outstanding</t>
        </is>
      </c>
      <c r="C38" t="n">
        <v>74.88</v>
      </c>
      <c r="D38" t="n">
        <v>74.88</v>
      </c>
      <c r="E38" t="n">
        <v>74.88</v>
      </c>
      <c r="F38" t="n">
        <v>74.88</v>
      </c>
      <c r="G38" t="n">
        <v>74.88</v>
      </c>
      <c r="H38" t="n">
        <v>74.88</v>
      </c>
      <c r="I38" t="n">
        <v>74.88</v>
      </c>
      <c r="J38" t="n">
        <v>74.88</v>
      </c>
      <c r="K38" t="n">
        <v>74.8</v>
      </c>
      <c r="L38" t="n">
        <v>74.8</v>
      </c>
      <c r="M38" t="n">
        <v>74.8</v>
      </c>
      <c r="N38" t="n">
        <v>74.8</v>
      </c>
      <c r="O38" t="n">
        <v>74.8</v>
      </c>
      <c r="P38" t="n">
        <v>74.8</v>
      </c>
      <c r="Q38" t="n">
        <v>74.8</v>
      </c>
      <c r="R38" t="n">
        <v>74.8</v>
      </c>
      <c r="S38" t="n">
        <v>74.8</v>
      </c>
      <c r="T38" t="n">
        <v>74.8</v>
      </c>
      <c r="U38" t="n">
        <v>74.8</v>
      </c>
      <c r="V38" t="n">
        <v>74.8</v>
      </c>
    </row>
    <row r="39">
      <c r="A39" s="5" t="inlineStr">
        <is>
          <t>Mio.Aktien im Umlauf</t>
        </is>
      </c>
      <c r="B39" s="5" t="inlineStr">
        <is>
          <t>Million shares outstanding</t>
        </is>
      </c>
      <c r="C39" t="n">
        <v>37.44</v>
      </c>
      <c r="D39" t="n">
        <v>37.44</v>
      </c>
      <c r="E39" t="n">
        <v>37.44</v>
      </c>
      <c r="F39" t="n">
        <v>37.44</v>
      </c>
      <c r="G39" t="n">
        <v>37.44</v>
      </c>
      <c r="H39" t="n">
        <v>37.44</v>
      </c>
      <c r="I39" t="n">
        <v>37.44</v>
      </c>
      <c r="J39" t="n">
        <v>37.44</v>
      </c>
      <c r="K39" t="n">
        <v>37.6</v>
      </c>
      <c r="L39" t="n">
        <v>37.6</v>
      </c>
      <c r="M39" t="n">
        <v>37.6</v>
      </c>
      <c r="N39" t="n">
        <v>37.6</v>
      </c>
      <c r="O39" t="n">
        <v>37.6</v>
      </c>
      <c r="P39" t="n">
        <v>37.6</v>
      </c>
      <c r="Q39" t="n">
        <v>37.6</v>
      </c>
      <c r="R39" t="n">
        <v>37.6</v>
      </c>
      <c r="S39" t="n">
        <v>37.6</v>
      </c>
      <c r="T39" t="n">
        <v>37.6</v>
      </c>
      <c r="U39" t="n">
        <v>37.6</v>
      </c>
      <c r="V39" t="n">
        <v>37.6</v>
      </c>
    </row>
    <row r="40">
      <c r="A40" s="5" t="inlineStr">
        <is>
          <t>Ergebnis je Aktie (brutto)</t>
        </is>
      </c>
      <c r="B40" s="5" t="inlineStr">
        <is>
          <t>Earnings per share</t>
        </is>
      </c>
      <c r="C40" t="n">
        <v>4.05</v>
      </c>
      <c r="D40" t="n">
        <v>3.62</v>
      </c>
      <c r="E40" t="n">
        <v>2.65</v>
      </c>
      <c r="F40" t="n">
        <v>2.73</v>
      </c>
      <c r="G40" t="n">
        <v>2.3</v>
      </c>
      <c r="H40" t="n">
        <v>1.29</v>
      </c>
      <c r="I40" t="n">
        <v>1.36</v>
      </c>
      <c r="J40" t="n">
        <v>1.29</v>
      </c>
      <c r="K40" t="n">
        <v>1.06</v>
      </c>
      <c r="L40" t="n">
        <v>0.84</v>
      </c>
      <c r="M40" t="n">
        <v>0.14</v>
      </c>
      <c r="N40" t="n">
        <v>0.36</v>
      </c>
      <c r="O40" t="n">
        <v>0.55</v>
      </c>
      <c r="P40" t="n">
        <v>0.61</v>
      </c>
      <c r="Q40" t="n">
        <v>0.47</v>
      </c>
      <c r="R40" t="n">
        <v>0.37</v>
      </c>
      <c r="S40" t="n">
        <v>0.13</v>
      </c>
      <c r="T40" t="n">
        <v>0.1</v>
      </c>
      <c r="U40" t="n">
        <v>0.11</v>
      </c>
      <c r="V40" t="n">
        <v>0.07000000000000001</v>
      </c>
    </row>
    <row r="41">
      <c r="A41" s="5" t="inlineStr">
        <is>
          <t>Ergebnis je Aktie (unverwässert)</t>
        </is>
      </c>
      <c r="B41" s="5" t="inlineStr">
        <is>
          <t>Basic Earnings per share</t>
        </is>
      </c>
      <c r="C41" t="n">
        <v>2.3</v>
      </c>
      <c r="D41" t="n">
        <v>2.57</v>
      </c>
      <c r="E41" t="n">
        <v>2.11</v>
      </c>
      <c r="F41" t="n">
        <v>1.94</v>
      </c>
      <c r="G41" t="n">
        <v>1.86</v>
      </c>
      <c r="H41" t="n">
        <v>0.71</v>
      </c>
      <c r="I41" t="n">
        <v>0.77</v>
      </c>
      <c r="J41" t="n">
        <v>0.72</v>
      </c>
      <c r="K41" t="n">
        <v>0.61</v>
      </c>
      <c r="L41" t="n">
        <v>0.46</v>
      </c>
      <c r="M41" t="n">
        <v>-0.11</v>
      </c>
      <c r="N41" t="n">
        <v>0.18</v>
      </c>
      <c r="O41" t="n">
        <v>0.44</v>
      </c>
      <c r="P41" t="n">
        <v>0.43</v>
      </c>
      <c r="Q41" t="n">
        <v>0.33</v>
      </c>
      <c r="R41" t="n">
        <v>0.22</v>
      </c>
      <c r="S41" t="n">
        <v>0.065</v>
      </c>
      <c r="T41" t="n">
        <v>0.058</v>
      </c>
      <c r="U41" t="n">
        <v>0.048</v>
      </c>
      <c r="V41" t="n">
        <v>0.018</v>
      </c>
    </row>
    <row r="42">
      <c r="A42" s="5" t="inlineStr">
        <is>
          <t>Ergebnis je Aktie (verwässert)</t>
        </is>
      </c>
      <c r="B42" s="5" t="inlineStr">
        <is>
          <t>Diluted Earnings per share</t>
        </is>
      </c>
      <c r="C42" t="n">
        <v>2.3</v>
      </c>
      <c r="D42" t="n">
        <v>2.57</v>
      </c>
      <c r="E42" t="n">
        <v>2.11</v>
      </c>
      <c r="F42" t="n">
        <v>1.94</v>
      </c>
      <c r="G42" t="n">
        <v>1.85</v>
      </c>
      <c r="H42" t="n">
        <v>0.71</v>
      </c>
      <c r="I42" t="n">
        <v>0.77</v>
      </c>
      <c r="J42" t="n">
        <v>0.72</v>
      </c>
      <c r="K42" t="n">
        <v>0.61</v>
      </c>
      <c r="L42" t="n">
        <v>0.46</v>
      </c>
      <c r="M42" t="n">
        <v>-0.11</v>
      </c>
      <c r="N42" t="n">
        <v>0.18</v>
      </c>
      <c r="O42" t="n">
        <v>0.44</v>
      </c>
      <c r="P42" t="n">
        <v>0.43</v>
      </c>
      <c r="Q42" t="n">
        <v>0.33</v>
      </c>
      <c r="R42" t="n">
        <v>0.22</v>
      </c>
      <c r="S42" t="n">
        <v>0.065</v>
      </c>
      <c r="T42" t="n">
        <v>0.058</v>
      </c>
      <c r="U42" t="n">
        <v>0.048</v>
      </c>
      <c r="V42" t="n">
        <v>0.018</v>
      </c>
    </row>
    <row r="43">
      <c r="A43" s="5" t="inlineStr">
        <is>
          <t>Dividende je Aktie</t>
        </is>
      </c>
      <c r="B43" s="5" t="inlineStr">
        <is>
          <t>Dividend per share</t>
        </is>
      </c>
      <c r="C43" t="n">
        <v>0.36</v>
      </c>
      <c r="D43" t="n">
        <v>0.62</v>
      </c>
      <c r="E43" t="n">
        <v>0.51</v>
      </c>
      <c r="F43" t="n">
        <v>0.46</v>
      </c>
      <c r="G43" t="n">
        <v>0.38</v>
      </c>
      <c r="H43" t="n">
        <v>0.27</v>
      </c>
      <c r="I43" t="n">
        <v>0.26</v>
      </c>
      <c r="J43" t="n">
        <v>0.24</v>
      </c>
      <c r="K43" t="n">
        <v>0.21</v>
      </c>
      <c r="L43" t="n">
        <v>0.16</v>
      </c>
      <c r="M43" t="n">
        <v>0.11</v>
      </c>
      <c r="N43" t="n">
        <v>0.11</v>
      </c>
      <c r="O43" t="n">
        <v>0.17</v>
      </c>
      <c r="P43" t="n">
        <v>0.16</v>
      </c>
      <c r="Q43" t="n">
        <v>0.13</v>
      </c>
      <c r="R43" t="n">
        <v>0.11</v>
      </c>
      <c r="S43" t="n">
        <v>0.065</v>
      </c>
      <c r="T43" t="n">
        <v>0.065</v>
      </c>
      <c r="U43" t="n">
        <v>0.065</v>
      </c>
      <c r="V43" t="n">
        <v>0.065</v>
      </c>
    </row>
    <row r="44">
      <c r="A44" s="5" t="inlineStr">
        <is>
          <t>Dividendenausschüttung in Mio</t>
        </is>
      </c>
      <c r="B44" s="5" t="inlineStr">
        <is>
          <t>Dividend Payment in M</t>
        </is>
      </c>
      <c r="C44" t="n">
        <v>48.21</v>
      </c>
      <c r="D44" t="n">
        <v>42.06</v>
      </c>
      <c r="E44" t="n">
        <v>34.54</v>
      </c>
      <c r="F44" t="n">
        <v>31.12</v>
      </c>
      <c r="G44" t="n">
        <v>25.8</v>
      </c>
      <c r="H44" t="n">
        <v>18.2</v>
      </c>
      <c r="I44" t="n">
        <v>17.2</v>
      </c>
      <c r="J44" t="n">
        <v>16.2</v>
      </c>
      <c r="K44" t="n">
        <v>13.8</v>
      </c>
      <c r="L44" t="n">
        <v>10.4</v>
      </c>
      <c r="M44" t="n">
        <v>7</v>
      </c>
      <c r="N44" t="n">
        <v>7</v>
      </c>
      <c r="O44" t="n">
        <v>11.4</v>
      </c>
      <c r="P44" t="n">
        <v>10.7</v>
      </c>
      <c r="Q44" t="n">
        <v>8.699999999999999</v>
      </c>
      <c r="R44" t="n">
        <v>7</v>
      </c>
      <c r="S44" t="n">
        <v>4.3</v>
      </c>
      <c r="T44" t="n">
        <v>4.3</v>
      </c>
      <c r="U44" t="n">
        <v>4.3</v>
      </c>
      <c r="V44" t="n">
        <v>4.3</v>
      </c>
    </row>
    <row r="45">
      <c r="A45" s="5" t="inlineStr">
        <is>
          <t>Umsatz je Aktie</t>
        </is>
      </c>
      <c r="B45" s="5" t="inlineStr">
        <is>
          <t>Revenue per share</t>
        </is>
      </c>
      <c r="C45" t="n">
        <v>24.4</v>
      </c>
      <c r="D45" t="n">
        <v>20.91</v>
      </c>
      <c r="E45" t="n">
        <v>18.76</v>
      </c>
      <c r="F45" t="n">
        <v>17.37</v>
      </c>
      <c r="G45" t="n">
        <v>14.89</v>
      </c>
      <c r="H45" t="n">
        <v>11.9</v>
      </c>
      <c r="I45" t="n">
        <v>11.85</v>
      </c>
      <c r="J45" t="n">
        <v>11.29</v>
      </c>
      <c r="K45" t="n">
        <v>9.800000000000001</v>
      </c>
      <c r="L45" t="n">
        <v>8.81</v>
      </c>
      <c r="M45" t="n">
        <v>8.050000000000001</v>
      </c>
      <c r="N45" t="n">
        <v>8.18</v>
      </c>
      <c r="O45" t="n">
        <v>7.87</v>
      </c>
      <c r="P45" t="n">
        <v>6.97</v>
      </c>
      <c r="Q45" t="n">
        <v>6.47</v>
      </c>
      <c r="R45" t="n">
        <v>6.25</v>
      </c>
      <c r="S45" t="n">
        <v>5.91</v>
      </c>
      <c r="T45" t="n">
        <v>6.37</v>
      </c>
      <c r="U45" t="n">
        <v>6.01</v>
      </c>
      <c r="V45" t="n">
        <v>5.54</v>
      </c>
    </row>
    <row r="46">
      <c r="A46" s="5" t="inlineStr">
        <is>
          <t>Buchwert je Aktie</t>
        </is>
      </c>
      <c r="B46" s="5" t="inlineStr">
        <is>
          <t>Book value per share</t>
        </is>
      </c>
      <c r="C46" t="n">
        <v>14.44</v>
      </c>
      <c r="D46" t="n">
        <v>13</v>
      </c>
      <c r="E46" t="n">
        <v>10.77</v>
      </c>
      <c r="F46" t="n">
        <v>9.84</v>
      </c>
      <c r="G46" t="n">
        <v>8.609999999999999</v>
      </c>
      <c r="H46" t="n">
        <v>6.64</v>
      </c>
      <c r="I46" t="n">
        <v>6.01</v>
      </c>
      <c r="J46" t="n">
        <v>5.39</v>
      </c>
      <c r="K46" t="n">
        <v>4.89</v>
      </c>
      <c r="L46" t="n">
        <v>4.37</v>
      </c>
      <c r="M46" t="n">
        <v>4.27</v>
      </c>
      <c r="N46" t="n">
        <v>4.46</v>
      </c>
      <c r="O46" t="n">
        <v>4.47</v>
      </c>
      <c r="P46" t="n">
        <v>2.26</v>
      </c>
      <c r="Q46" t="n">
        <v>1.98</v>
      </c>
      <c r="R46" t="n">
        <v>1.82</v>
      </c>
      <c r="S46" t="n">
        <v>1.72</v>
      </c>
      <c r="T46" t="n">
        <v>1.77</v>
      </c>
      <c r="U46" t="n">
        <v>1.84</v>
      </c>
      <c r="V46" t="n">
        <v>1.95</v>
      </c>
    </row>
    <row r="47">
      <c r="A47" s="5" t="inlineStr">
        <is>
          <t>Cashflow je Aktie</t>
        </is>
      </c>
      <c r="B47" s="5" t="inlineStr">
        <is>
          <t>Cashflow per share</t>
        </is>
      </c>
      <c r="C47" t="n">
        <v>5.04</v>
      </c>
      <c r="D47" t="n">
        <v>3.27</v>
      </c>
      <c r="E47" t="n">
        <v>2.76</v>
      </c>
      <c r="F47" t="n">
        <v>2.28</v>
      </c>
      <c r="G47" t="n">
        <v>1.67</v>
      </c>
      <c r="H47" t="n">
        <v>1.73</v>
      </c>
      <c r="I47" t="n">
        <v>1.38</v>
      </c>
      <c r="J47" t="n">
        <v>0.71</v>
      </c>
      <c r="K47" t="n">
        <v>1.06</v>
      </c>
      <c r="L47" t="n">
        <v>1.28</v>
      </c>
      <c r="M47" t="n">
        <v>1.92</v>
      </c>
      <c r="N47" t="n">
        <v>0.71</v>
      </c>
      <c r="O47" t="n">
        <v>0.44</v>
      </c>
      <c r="P47" t="n">
        <v>0.6899999999999999</v>
      </c>
      <c r="Q47" t="n">
        <v>0.59</v>
      </c>
      <c r="R47" t="n">
        <v>0.68</v>
      </c>
      <c r="S47" t="n">
        <v>0.65</v>
      </c>
      <c r="T47" t="n">
        <v>0.45</v>
      </c>
      <c r="U47" t="n">
        <v>0.34</v>
      </c>
      <c r="V47" t="n">
        <v>-0.18</v>
      </c>
    </row>
    <row r="48">
      <c r="A48" s="5" t="inlineStr">
        <is>
          <t>Bilanzsumme je Aktie</t>
        </is>
      </c>
      <c r="B48" s="5" t="inlineStr">
        <is>
          <t>Total assets per share</t>
        </is>
      </c>
      <c r="C48" t="n">
        <v>37.98</v>
      </c>
      <c r="D48" t="n">
        <v>33.75</v>
      </c>
      <c r="E48" t="n">
        <v>30.69</v>
      </c>
      <c r="F48" t="n">
        <v>23.41</v>
      </c>
      <c r="G48" t="n">
        <v>19.19</v>
      </c>
      <c r="H48" t="n">
        <v>16.99</v>
      </c>
      <c r="I48" t="n">
        <v>15.68</v>
      </c>
      <c r="J48" t="n">
        <v>14.3</v>
      </c>
      <c r="K48" t="n">
        <v>12.89</v>
      </c>
      <c r="L48" t="n">
        <v>10.8</v>
      </c>
      <c r="M48" t="n">
        <v>10.97</v>
      </c>
      <c r="N48" t="n">
        <v>11.56</v>
      </c>
      <c r="O48" t="n">
        <v>10.48</v>
      </c>
      <c r="P48" t="n">
        <v>5.04</v>
      </c>
      <c r="Q48" t="n">
        <v>4.9</v>
      </c>
      <c r="R48" t="n">
        <v>4.77</v>
      </c>
      <c r="S48" t="n">
        <v>4.9</v>
      </c>
      <c r="T48" t="n">
        <v>5.32</v>
      </c>
      <c r="U48" t="n">
        <v>5.46</v>
      </c>
      <c r="V48" t="n">
        <v>4.52</v>
      </c>
    </row>
    <row r="49">
      <c r="A49" s="5" t="inlineStr">
        <is>
          <t>Personal am Ende des Jahres</t>
        </is>
      </c>
      <c r="B49" s="5" t="inlineStr">
        <is>
          <t>Staff at the end of year</t>
        </is>
      </c>
      <c r="C49" t="n">
        <v>9016</v>
      </c>
      <c r="D49" t="n">
        <v>8125</v>
      </c>
      <c r="E49" t="n">
        <v>7501</v>
      </c>
      <c r="F49" t="n">
        <v>6911</v>
      </c>
      <c r="G49" t="n">
        <v>6185</v>
      </c>
      <c r="H49" t="n">
        <v>5611</v>
      </c>
      <c r="I49" t="n">
        <v>5863</v>
      </c>
      <c r="J49" t="n">
        <v>5491</v>
      </c>
      <c r="K49" t="n">
        <v>4887</v>
      </c>
      <c r="L49" t="n">
        <v>4515</v>
      </c>
      <c r="M49" t="n">
        <v>4323</v>
      </c>
      <c r="N49" t="n">
        <v>4623</v>
      </c>
      <c r="O49" t="n">
        <v>4376</v>
      </c>
      <c r="P49" t="n">
        <v>3696</v>
      </c>
      <c r="Q49" t="n">
        <v>3606</v>
      </c>
      <c r="R49" t="n">
        <v>3711</v>
      </c>
      <c r="S49" t="n">
        <v>3714</v>
      </c>
      <c r="T49" t="n">
        <v>3778</v>
      </c>
      <c r="U49" t="n">
        <v>3719</v>
      </c>
      <c r="V49" t="n">
        <v>3560</v>
      </c>
    </row>
    <row r="50">
      <c r="A50" s="5" t="inlineStr">
        <is>
          <t>Personalaufwand in Mio. EUR</t>
        </is>
      </c>
      <c r="B50" s="5" t="inlineStr">
        <is>
          <t>Personnel expenses in M</t>
        </is>
      </c>
      <c r="C50" t="n">
        <v>609</v>
      </c>
      <c r="D50" t="n">
        <v>527.3</v>
      </c>
      <c r="E50" t="n">
        <v>480.1</v>
      </c>
      <c r="F50" t="n">
        <v>426.5</v>
      </c>
      <c r="G50" t="n">
        <v>375.5</v>
      </c>
      <c r="H50" t="n">
        <v>323.6</v>
      </c>
      <c r="I50" t="n">
        <v>320.5</v>
      </c>
      <c r="J50" t="n">
        <v>310.5</v>
      </c>
      <c r="K50" t="n">
        <v>263.9</v>
      </c>
      <c r="L50" t="n">
        <v>238.7</v>
      </c>
      <c r="M50" t="n">
        <v>227.5</v>
      </c>
      <c r="N50" t="n">
        <v>231.7</v>
      </c>
      <c r="O50" t="n">
        <v>220.4</v>
      </c>
      <c r="P50" t="n">
        <v>191.2</v>
      </c>
      <c r="Q50" t="n">
        <v>187.3</v>
      </c>
      <c r="R50" t="n">
        <v>182</v>
      </c>
      <c r="S50" t="n">
        <v>178.4</v>
      </c>
      <c r="T50" t="n">
        <v>179.3</v>
      </c>
      <c r="U50" t="n">
        <v>173.5</v>
      </c>
      <c r="V50" t="n">
        <v>164.2</v>
      </c>
    </row>
    <row r="51">
      <c r="A51" s="5" t="inlineStr">
        <is>
          <t>Aufwand je Mitarbeiter in EUR</t>
        </is>
      </c>
      <c r="B51" s="5" t="inlineStr">
        <is>
          <t>Effort per employee</t>
        </is>
      </c>
      <c r="C51" t="n">
        <v>67547</v>
      </c>
      <c r="D51" t="n">
        <v>64898</v>
      </c>
      <c r="E51" t="n">
        <v>64005</v>
      </c>
      <c r="F51" t="n">
        <v>61713</v>
      </c>
      <c r="G51" t="n">
        <v>60711</v>
      </c>
      <c r="H51" t="n">
        <v>57672</v>
      </c>
      <c r="I51" t="n">
        <v>54665</v>
      </c>
      <c r="J51" t="n">
        <v>56547</v>
      </c>
      <c r="K51" t="n">
        <v>54000</v>
      </c>
      <c r="L51" t="n">
        <v>52868</v>
      </c>
      <c r="M51" t="n">
        <v>52625</v>
      </c>
      <c r="N51" t="n">
        <v>50119</v>
      </c>
      <c r="O51" t="n">
        <v>50366</v>
      </c>
      <c r="P51" t="n">
        <v>51732</v>
      </c>
      <c r="Q51" t="n">
        <v>51941</v>
      </c>
      <c r="R51" t="n">
        <v>49043</v>
      </c>
      <c r="S51" t="n">
        <v>48034</v>
      </c>
      <c r="T51" t="n">
        <v>47459</v>
      </c>
      <c r="U51" t="n">
        <v>46652</v>
      </c>
      <c r="V51" t="n">
        <v>46124</v>
      </c>
    </row>
    <row r="52">
      <c r="A52" s="5" t="inlineStr">
        <is>
          <t>Umsatz je Mitarbeiter in EUR</t>
        </is>
      </c>
      <c r="B52" s="5" t="inlineStr">
        <is>
          <t>Turnover per employee</t>
        </is>
      </c>
      <c r="C52" t="n">
        <v>202640</v>
      </c>
      <c r="D52" t="n">
        <v>192743</v>
      </c>
      <c r="E52" t="n">
        <v>187251</v>
      </c>
      <c r="F52" t="n">
        <v>188149</v>
      </c>
      <c r="G52" t="n">
        <v>180235</v>
      </c>
      <c r="H52" t="n">
        <v>158825</v>
      </c>
      <c r="I52" t="n">
        <v>151334</v>
      </c>
      <c r="J52" t="n">
        <v>154017</v>
      </c>
      <c r="K52" t="n">
        <v>150010</v>
      </c>
      <c r="L52" t="n">
        <v>146028</v>
      </c>
      <c r="M52" t="n">
        <v>139278</v>
      </c>
      <c r="N52" t="n">
        <v>132295</v>
      </c>
      <c r="O52" t="n">
        <v>134597</v>
      </c>
      <c r="P52" t="n">
        <v>140990</v>
      </c>
      <c r="Q52" t="n">
        <v>134303</v>
      </c>
      <c r="R52" t="n">
        <v>126000</v>
      </c>
      <c r="S52" t="n">
        <v>119000</v>
      </c>
      <c r="T52" t="n">
        <v>126000</v>
      </c>
      <c r="U52" t="n">
        <v>121000</v>
      </c>
      <c r="V52" t="n">
        <v>116000</v>
      </c>
    </row>
    <row r="53">
      <c r="A53" s="5" t="inlineStr">
        <is>
          <t>Bruttoergebnis je Mitarbeiter in EUR</t>
        </is>
      </c>
      <c r="B53" s="5" t="inlineStr">
        <is>
          <t>Gross Profit per employee</t>
        </is>
      </c>
      <c r="C53" t="n">
        <v>104392</v>
      </c>
      <c r="D53" t="n">
        <v>98905</v>
      </c>
      <c r="E53" t="n">
        <v>94227</v>
      </c>
      <c r="F53" t="n">
        <v>91419</v>
      </c>
      <c r="G53" t="n">
        <v>89200</v>
      </c>
      <c r="H53" t="n">
        <v>76564</v>
      </c>
      <c r="I53" t="n">
        <v>73273</v>
      </c>
      <c r="J53" t="n">
        <v>76489</v>
      </c>
      <c r="K53" t="n">
        <v>73133</v>
      </c>
      <c r="L53" t="n">
        <v>70033</v>
      </c>
      <c r="M53" t="n">
        <v>62989</v>
      </c>
      <c r="N53" t="n">
        <v>61951</v>
      </c>
      <c r="O53" t="n">
        <v>62317</v>
      </c>
      <c r="P53" t="n">
        <v>66477</v>
      </c>
      <c r="Q53" t="n">
        <v>62701</v>
      </c>
      <c r="R53" t="n">
        <v>58151</v>
      </c>
      <c r="S53" t="n">
        <v>54927</v>
      </c>
      <c r="T53" t="n">
        <v>55135</v>
      </c>
      <c r="U53" t="n">
        <v>57247</v>
      </c>
      <c r="V53" t="n">
        <v>79382</v>
      </c>
    </row>
    <row r="54">
      <c r="A54" s="5" t="inlineStr">
        <is>
          <t>Gewinn je Mitarbeiter in EUR</t>
        </is>
      </c>
      <c r="B54" s="5" t="inlineStr">
        <is>
          <t>Earnings per employee</t>
        </is>
      </c>
      <c r="C54" t="n">
        <v>17380</v>
      </c>
      <c r="D54" t="n">
        <v>17391</v>
      </c>
      <c r="E54" t="n">
        <v>15291</v>
      </c>
      <c r="F54" t="n">
        <v>14889</v>
      </c>
      <c r="G54" t="n">
        <v>20420</v>
      </c>
      <c r="H54" t="n">
        <v>8644</v>
      </c>
      <c r="I54" t="n">
        <v>8937</v>
      </c>
      <c r="J54" t="n">
        <v>8833</v>
      </c>
      <c r="K54" t="n">
        <v>8512</v>
      </c>
      <c r="L54" t="n">
        <v>6866</v>
      </c>
      <c r="M54" t="n">
        <v>-1689</v>
      </c>
      <c r="N54" t="n">
        <v>2682</v>
      </c>
      <c r="O54" t="n">
        <v>6878</v>
      </c>
      <c r="P54" t="n">
        <v>7846</v>
      </c>
      <c r="Q54" t="n">
        <v>6129</v>
      </c>
      <c r="R54" t="n">
        <v>4096</v>
      </c>
      <c r="S54" t="n">
        <v>1185</v>
      </c>
      <c r="T54" t="n">
        <v>1059</v>
      </c>
      <c r="U54" t="n">
        <v>806.67</v>
      </c>
      <c r="V54" t="n">
        <v>252.81</v>
      </c>
    </row>
    <row r="55">
      <c r="A55" s="5" t="inlineStr">
        <is>
          <t>KGV (Kurs/Gewinn)</t>
        </is>
      </c>
      <c r="B55" s="5" t="inlineStr">
        <is>
          <t>PE (price/earnings)</t>
        </is>
      </c>
      <c r="C55" t="n">
        <v>83</v>
      </c>
      <c r="D55" t="n">
        <v>42.4</v>
      </c>
      <c r="E55" t="n">
        <v>37.7</v>
      </c>
      <c r="F55" t="n">
        <v>36.3</v>
      </c>
      <c r="G55" t="n">
        <v>32.4</v>
      </c>
      <c r="H55" t="n">
        <v>35.5</v>
      </c>
      <c r="I55" t="n">
        <v>28</v>
      </c>
      <c r="J55" t="n">
        <v>23.5</v>
      </c>
      <c r="K55" t="n">
        <v>14.5</v>
      </c>
      <c r="L55" t="n">
        <v>15.1</v>
      </c>
      <c r="M55" t="inlineStr">
        <is>
          <t>-</t>
        </is>
      </c>
      <c r="N55" t="n">
        <v>11.1</v>
      </c>
      <c r="O55" t="n">
        <v>15.2</v>
      </c>
      <c r="P55" t="n">
        <v>19.4</v>
      </c>
      <c r="Q55" t="n">
        <v>15.7</v>
      </c>
      <c r="R55" t="n">
        <v>17.1</v>
      </c>
      <c r="S55" t="n">
        <v>25.4</v>
      </c>
      <c r="T55" t="n">
        <v>15.9</v>
      </c>
      <c r="U55" t="n">
        <v>36.5</v>
      </c>
      <c r="V55" t="n">
        <v>119.4</v>
      </c>
    </row>
    <row r="56">
      <c r="A56" s="5" t="inlineStr">
        <is>
          <t>KUV (Kurs/Umsatz)</t>
        </is>
      </c>
      <c r="B56" s="5" t="inlineStr">
        <is>
          <t>PS (price/sales)</t>
        </is>
      </c>
      <c r="C56" t="n">
        <v>7.82</v>
      </c>
      <c r="D56" t="n">
        <v>5.21</v>
      </c>
      <c r="E56" t="n">
        <v>4.24</v>
      </c>
      <c r="F56" t="n">
        <v>4.06</v>
      </c>
      <c r="G56" t="n">
        <v>4.04</v>
      </c>
      <c r="H56" t="n">
        <v>2.13</v>
      </c>
      <c r="I56" t="n">
        <v>1.83</v>
      </c>
      <c r="J56" t="n">
        <v>1.49</v>
      </c>
      <c r="K56" t="n">
        <v>0.91</v>
      </c>
      <c r="L56" t="n">
        <v>0.78</v>
      </c>
      <c r="M56" t="n">
        <v>0.48</v>
      </c>
      <c r="N56" t="n">
        <v>0.25</v>
      </c>
      <c r="O56" t="n">
        <v>0.86</v>
      </c>
      <c r="P56" t="n">
        <v>1.18</v>
      </c>
      <c r="Q56" t="n">
        <v>0.79</v>
      </c>
      <c r="R56" t="n">
        <v>0.61</v>
      </c>
      <c r="S56" t="n">
        <v>0.28</v>
      </c>
      <c r="T56" t="n">
        <v>0.15</v>
      </c>
      <c r="U56" t="n">
        <v>0.29</v>
      </c>
      <c r="V56" t="n">
        <v>0.39</v>
      </c>
    </row>
    <row r="57">
      <c r="A57" s="5" t="inlineStr">
        <is>
          <t>KBV (Kurs/Buchwert)</t>
        </is>
      </c>
      <c r="B57" s="5" t="inlineStr">
        <is>
          <t>PB (price/book value)</t>
        </is>
      </c>
      <c r="C57" t="n">
        <v>17.63</v>
      </c>
      <c r="D57" t="n">
        <v>11.01</v>
      </c>
      <c r="E57" t="n">
        <v>9.640000000000001</v>
      </c>
      <c r="F57" t="n">
        <v>9.109999999999999</v>
      </c>
      <c r="G57" t="n">
        <v>8.69</v>
      </c>
      <c r="H57" t="n">
        <v>4.76</v>
      </c>
      <c r="I57" t="n">
        <v>4.4</v>
      </c>
      <c r="J57" t="n">
        <v>3.77</v>
      </c>
      <c r="K57" t="n">
        <v>2.16</v>
      </c>
      <c r="L57" t="n">
        <v>1.85</v>
      </c>
      <c r="M57" t="n">
        <v>1.06</v>
      </c>
      <c r="N57" t="n">
        <v>0.53</v>
      </c>
      <c r="O57" t="n">
        <v>1.73</v>
      </c>
      <c r="P57" t="n">
        <v>3.65</v>
      </c>
      <c r="Q57" t="n">
        <v>2.58</v>
      </c>
      <c r="R57" t="n">
        <v>2.09</v>
      </c>
      <c r="S57" t="n">
        <v>0.96</v>
      </c>
      <c r="T57" t="n">
        <v>0.52</v>
      </c>
      <c r="U57" t="n">
        <v>0.95</v>
      </c>
      <c r="V57" t="n">
        <v>1.1</v>
      </c>
    </row>
    <row r="58">
      <c r="A58" s="5" t="inlineStr">
        <is>
          <t>KCV (Kurs/Cashflow)</t>
        </is>
      </c>
      <c r="B58" s="5" t="inlineStr">
        <is>
          <t>PC (price/cashflow)</t>
        </is>
      </c>
      <c r="C58" t="n">
        <v>37.88</v>
      </c>
      <c r="D58" t="n">
        <v>33.35</v>
      </c>
      <c r="E58" t="n">
        <v>28.84</v>
      </c>
      <c r="F58" t="n">
        <v>30.98</v>
      </c>
      <c r="G58" t="n">
        <v>35.9</v>
      </c>
      <c r="H58" t="n">
        <v>14.61</v>
      </c>
      <c r="I58" t="n">
        <v>15.68</v>
      </c>
      <c r="J58" t="n">
        <v>23.66</v>
      </c>
      <c r="K58" t="n">
        <v>8.4</v>
      </c>
      <c r="L58" t="n">
        <v>5.35</v>
      </c>
      <c r="M58" t="n">
        <v>2.02</v>
      </c>
      <c r="N58" t="n">
        <v>2.88</v>
      </c>
      <c r="O58" t="n">
        <v>15.25</v>
      </c>
      <c r="P58" t="n">
        <v>11.94</v>
      </c>
      <c r="Q58" t="n">
        <v>8.710000000000001</v>
      </c>
      <c r="R58" t="n">
        <v>5.59</v>
      </c>
      <c r="S58" t="n">
        <v>2.53</v>
      </c>
      <c r="T58" t="n">
        <v>2.05</v>
      </c>
      <c r="U58" t="n">
        <v>5.11</v>
      </c>
      <c r="V58" t="n">
        <v>-11.65</v>
      </c>
    </row>
    <row r="59">
      <c r="A59" s="5" t="inlineStr">
        <is>
          <t>Dividendenrendite in %</t>
        </is>
      </c>
      <c r="B59" s="5" t="inlineStr">
        <is>
          <t>Dividend Yield in %</t>
        </is>
      </c>
      <c r="C59" t="n">
        <v>0.19</v>
      </c>
      <c r="D59" t="n">
        <v>0.57</v>
      </c>
      <c r="E59" t="n">
        <v>0.64</v>
      </c>
      <c r="F59" t="n">
        <v>0.65</v>
      </c>
      <c r="G59" t="n">
        <v>0.63</v>
      </c>
      <c r="H59" t="n">
        <v>1.07</v>
      </c>
      <c r="I59" t="n">
        <v>1.18</v>
      </c>
      <c r="J59" t="n">
        <v>1.43</v>
      </c>
      <c r="K59" t="n">
        <v>2.31</v>
      </c>
      <c r="L59" t="n">
        <v>2.26</v>
      </c>
      <c r="M59" t="n">
        <v>2.72</v>
      </c>
      <c r="N59" t="n">
        <v>5.15</v>
      </c>
      <c r="O59" t="n">
        <v>2.52</v>
      </c>
      <c r="P59" t="n">
        <v>1.94</v>
      </c>
      <c r="Q59" t="n">
        <v>2.54</v>
      </c>
      <c r="R59" t="n">
        <v>2.76</v>
      </c>
      <c r="S59" t="n">
        <v>3.94</v>
      </c>
      <c r="T59" t="n">
        <v>7.03</v>
      </c>
      <c r="U59" t="n">
        <v>3.71</v>
      </c>
      <c r="V59" t="n">
        <v>3.02</v>
      </c>
    </row>
    <row r="60">
      <c r="A60" s="5" t="inlineStr">
        <is>
          <t>Gewinnrendite in %</t>
        </is>
      </c>
      <c r="B60" s="5" t="inlineStr">
        <is>
          <t>Return on profit in %</t>
        </is>
      </c>
      <c r="C60" t="n">
        <v>1.2</v>
      </c>
      <c r="D60" t="n">
        <v>2.4</v>
      </c>
      <c r="E60" t="n">
        <v>2.7</v>
      </c>
      <c r="F60" t="n">
        <v>2.8</v>
      </c>
      <c r="G60" t="n">
        <v>3.1</v>
      </c>
      <c r="H60" t="n">
        <v>2.8</v>
      </c>
      <c r="I60" t="n">
        <v>3.6</v>
      </c>
      <c r="J60" t="n">
        <v>4.3</v>
      </c>
      <c r="K60" t="n">
        <v>6.9</v>
      </c>
      <c r="L60" t="n">
        <v>6.6</v>
      </c>
      <c r="M60" t="n">
        <v>-2.8</v>
      </c>
      <c r="N60" t="n">
        <v>9</v>
      </c>
      <c r="O60" t="n">
        <v>6.6</v>
      </c>
      <c r="P60" t="n">
        <v>5.2</v>
      </c>
      <c r="Q60" t="n">
        <v>6.4</v>
      </c>
      <c r="R60" t="n">
        <v>5.9</v>
      </c>
      <c r="S60" t="n">
        <v>3.9</v>
      </c>
      <c r="T60" t="n">
        <v>6.3</v>
      </c>
      <c r="U60" t="n">
        <v>2.7</v>
      </c>
      <c r="V60" t="n">
        <v>0.8</v>
      </c>
    </row>
    <row r="61">
      <c r="A61" s="5" t="inlineStr">
        <is>
          <t>Eigenkapitalrendite in %</t>
        </is>
      </c>
      <c r="B61" s="5" t="inlineStr">
        <is>
          <t>Return on Equity in %</t>
        </is>
      </c>
      <c r="C61" t="n">
        <v>14.49</v>
      </c>
      <c r="D61" t="n">
        <v>14.52</v>
      </c>
      <c r="E61" t="n">
        <v>14.22</v>
      </c>
      <c r="F61" t="n">
        <v>13.97</v>
      </c>
      <c r="G61" t="n">
        <v>19.59</v>
      </c>
      <c r="H61" t="n">
        <v>9.76</v>
      </c>
      <c r="I61" t="n">
        <v>11.64</v>
      </c>
      <c r="J61" t="n">
        <v>12.01</v>
      </c>
      <c r="K61" t="n">
        <v>11.37</v>
      </c>
      <c r="L61" t="n">
        <v>9.470000000000001</v>
      </c>
      <c r="M61" t="n">
        <v>-2.29</v>
      </c>
      <c r="N61" t="n">
        <v>3.72</v>
      </c>
      <c r="O61" t="n">
        <v>9.01</v>
      </c>
      <c r="P61" t="n">
        <v>17.17</v>
      </c>
      <c r="Q61" t="n">
        <v>14.89</v>
      </c>
      <c r="R61" t="n">
        <v>11.14</v>
      </c>
      <c r="S61" t="n">
        <v>3.42</v>
      </c>
      <c r="T61" t="n">
        <v>3.02</v>
      </c>
      <c r="U61" t="n">
        <v>2.17</v>
      </c>
      <c r="V61" t="n">
        <v>0.62</v>
      </c>
    </row>
    <row r="62">
      <c r="A62" s="5" t="inlineStr">
        <is>
          <t>Umsatzrendite in %</t>
        </is>
      </c>
      <c r="B62" s="5" t="inlineStr">
        <is>
          <t>Return on sales in %</t>
        </is>
      </c>
      <c r="C62" t="n">
        <v>8.58</v>
      </c>
      <c r="D62" t="n">
        <v>9.02</v>
      </c>
      <c r="E62" t="n">
        <v>8.17</v>
      </c>
      <c r="F62" t="n">
        <v>7.91</v>
      </c>
      <c r="G62" t="n">
        <v>11.33</v>
      </c>
      <c r="H62" t="n">
        <v>5.44</v>
      </c>
      <c r="I62" t="n">
        <v>5.91</v>
      </c>
      <c r="J62" t="n">
        <v>5.73</v>
      </c>
      <c r="K62" t="n">
        <v>5.67</v>
      </c>
      <c r="L62" t="n">
        <v>4.7</v>
      </c>
      <c r="M62" t="n">
        <v>-1.21</v>
      </c>
      <c r="N62" t="n">
        <v>2.03</v>
      </c>
      <c r="O62" t="n">
        <v>5.11</v>
      </c>
      <c r="P62" t="n">
        <v>5.57</v>
      </c>
      <c r="Q62" t="n">
        <v>4.56</v>
      </c>
      <c r="R62" t="n">
        <v>3.25</v>
      </c>
      <c r="S62" t="n">
        <v>0.99</v>
      </c>
      <c r="T62" t="n">
        <v>0.84</v>
      </c>
      <c r="U62" t="n">
        <v>0.67</v>
      </c>
      <c r="V62" t="n">
        <v>0.22</v>
      </c>
    </row>
    <row r="63">
      <c r="A63" s="5" t="inlineStr">
        <is>
          <t>Gesamtkapitalrendite in %</t>
        </is>
      </c>
      <c r="B63" s="5" t="inlineStr">
        <is>
          <t>Total Return on Investment in %</t>
        </is>
      </c>
      <c r="C63" t="n">
        <v>6.98</v>
      </c>
      <c r="D63" t="n">
        <v>7</v>
      </c>
      <c r="E63" t="n">
        <v>6.37</v>
      </c>
      <c r="F63" t="n">
        <v>7.12</v>
      </c>
      <c r="G63" t="n">
        <v>10.64</v>
      </c>
      <c r="H63" t="n">
        <v>6.43</v>
      </c>
      <c r="I63" t="n">
        <v>5.89</v>
      </c>
      <c r="J63" t="n">
        <v>6.03</v>
      </c>
      <c r="K63" t="n">
        <v>5.86</v>
      </c>
      <c r="L63" t="n">
        <v>5.04</v>
      </c>
      <c r="M63" t="n">
        <v>0.83</v>
      </c>
      <c r="N63" t="n">
        <v>4.28</v>
      </c>
      <c r="O63" t="n">
        <v>5.72</v>
      </c>
      <c r="P63" t="n">
        <v>9.380000000000001</v>
      </c>
      <c r="Q63" t="n">
        <v>8.380000000000001</v>
      </c>
      <c r="R63" t="n">
        <v>5.6</v>
      </c>
      <c r="S63" t="n">
        <v>2.68</v>
      </c>
      <c r="T63" t="n">
        <v>2.61</v>
      </c>
      <c r="U63" t="n">
        <v>2.18</v>
      </c>
      <c r="V63" t="n">
        <v>1.36</v>
      </c>
    </row>
    <row r="64">
      <c r="A64" s="5" t="inlineStr">
        <is>
          <t>Return on Investment in %</t>
        </is>
      </c>
      <c r="B64" s="5" t="inlineStr">
        <is>
          <t>Return on Investment in %</t>
        </is>
      </c>
      <c r="C64" t="n">
        <v>5.51</v>
      </c>
      <c r="D64" t="n">
        <v>5.59</v>
      </c>
      <c r="E64" t="n">
        <v>4.99</v>
      </c>
      <c r="F64" t="n">
        <v>5.87</v>
      </c>
      <c r="G64" t="n">
        <v>8.789999999999999</v>
      </c>
      <c r="H64" t="n">
        <v>3.81</v>
      </c>
      <c r="I64" t="n">
        <v>4.46</v>
      </c>
      <c r="J64" t="n">
        <v>4.53</v>
      </c>
      <c r="K64" t="n">
        <v>4.32</v>
      </c>
      <c r="L64" t="n">
        <v>3.84</v>
      </c>
      <c r="M64" t="n">
        <v>-0.89</v>
      </c>
      <c r="N64" t="n">
        <v>1.43</v>
      </c>
      <c r="O64" t="n">
        <v>3.84</v>
      </c>
      <c r="P64" t="n">
        <v>7.69</v>
      </c>
      <c r="Q64" t="n">
        <v>6.03</v>
      </c>
      <c r="R64" t="n">
        <v>4.26</v>
      </c>
      <c r="S64" t="n">
        <v>1.2</v>
      </c>
      <c r="T64" t="n">
        <v>1</v>
      </c>
      <c r="U64" t="n">
        <v>0.73</v>
      </c>
      <c r="V64" t="n">
        <v>0.27</v>
      </c>
    </row>
    <row r="65">
      <c r="A65" s="5" t="inlineStr">
        <is>
          <t>Arbeitsintensität in %</t>
        </is>
      </c>
      <c r="B65" s="5" t="inlineStr">
        <is>
          <t>Work Intensity in %</t>
        </is>
      </c>
      <c r="C65" t="n">
        <v>29.84</v>
      </c>
      <c r="D65" t="n">
        <v>29.83</v>
      </c>
      <c r="E65" t="n">
        <v>29.25</v>
      </c>
      <c r="F65" t="n">
        <v>33.52</v>
      </c>
      <c r="G65" t="n">
        <v>33.22</v>
      </c>
      <c r="H65" t="n">
        <v>34.27</v>
      </c>
      <c r="I65" t="n">
        <v>30.75</v>
      </c>
      <c r="J65" t="n">
        <v>29.42</v>
      </c>
      <c r="K65" t="n">
        <v>28.9</v>
      </c>
      <c r="L65" t="n">
        <v>27.5</v>
      </c>
      <c r="M65" t="n">
        <v>28.52</v>
      </c>
      <c r="N65" t="n">
        <v>31.41</v>
      </c>
      <c r="O65" t="n">
        <v>33.38</v>
      </c>
      <c r="P65" t="n">
        <v>53.56</v>
      </c>
      <c r="Q65" t="n">
        <v>52.65</v>
      </c>
      <c r="R65" t="n">
        <v>50.34</v>
      </c>
      <c r="S65" t="n">
        <v>48.09</v>
      </c>
      <c r="T65" t="n">
        <v>49.71</v>
      </c>
      <c r="U65" t="n">
        <v>53.16</v>
      </c>
      <c r="V65" t="n">
        <v>60.73</v>
      </c>
    </row>
    <row r="66">
      <c r="A66" s="5" t="inlineStr">
        <is>
          <t>Eigenkapitalquote in %</t>
        </is>
      </c>
      <c r="B66" s="5" t="inlineStr">
        <is>
          <t>Equity Ratio in %</t>
        </is>
      </c>
      <c r="C66" t="n">
        <v>38.01</v>
      </c>
      <c r="D66" t="n">
        <v>38.52</v>
      </c>
      <c r="E66" t="n">
        <v>35.1</v>
      </c>
      <c r="F66" t="n">
        <v>42.03</v>
      </c>
      <c r="G66" t="n">
        <v>44.87</v>
      </c>
      <c r="H66" t="n">
        <v>39.07</v>
      </c>
      <c r="I66" t="n">
        <v>38.34</v>
      </c>
      <c r="J66" t="n">
        <v>37.7</v>
      </c>
      <c r="K66" t="n">
        <v>37.97</v>
      </c>
      <c r="L66" t="n">
        <v>40.51</v>
      </c>
      <c r="M66" t="n">
        <v>38.91</v>
      </c>
      <c r="N66" t="n">
        <v>38.54</v>
      </c>
      <c r="O66" t="n">
        <v>42.62</v>
      </c>
      <c r="P66" t="n">
        <v>44.77</v>
      </c>
      <c r="Q66" t="n">
        <v>40.5</v>
      </c>
      <c r="R66" t="n">
        <v>38.24</v>
      </c>
      <c r="S66" t="n">
        <v>35.14</v>
      </c>
      <c r="T66" t="n">
        <v>33.31</v>
      </c>
      <c r="U66" t="n">
        <v>33.77</v>
      </c>
      <c r="V66" t="n">
        <v>43.03</v>
      </c>
    </row>
    <row r="67">
      <c r="A67" s="5" t="inlineStr">
        <is>
          <t>Fremdkapitalquote in %</t>
        </is>
      </c>
      <c r="B67" s="5" t="inlineStr">
        <is>
          <t>Debt Ratio in %</t>
        </is>
      </c>
      <c r="C67" t="n">
        <v>61.99</v>
      </c>
      <c r="D67" t="n">
        <v>61.48</v>
      </c>
      <c r="E67" t="n">
        <v>64.90000000000001</v>
      </c>
      <c r="F67" t="n">
        <v>57.97</v>
      </c>
      <c r="G67" t="n">
        <v>55.13</v>
      </c>
      <c r="H67" t="n">
        <v>60.93</v>
      </c>
      <c r="I67" t="n">
        <v>61.66</v>
      </c>
      <c r="J67" t="n">
        <v>62.3</v>
      </c>
      <c r="K67" t="n">
        <v>62.03</v>
      </c>
      <c r="L67" t="n">
        <v>59.49</v>
      </c>
      <c r="M67" t="n">
        <v>61.09</v>
      </c>
      <c r="N67" t="n">
        <v>61.46</v>
      </c>
      <c r="O67" t="n">
        <v>57.38</v>
      </c>
      <c r="P67" t="n">
        <v>55.23</v>
      </c>
      <c r="Q67" t="n">
        <v>59.5</v>
      </c>
      <c r="R67" t="n">
        <v>61.76</v>
      </c>
      <c r="S67" t="n">
        <v>64.86</v>
      </c>
      <c r="T67" t="n">
        <v>66.69</v>
      </c>
      <c r="U67" t="n">
        <v>66.23</v>
      </c>
      <c r="V67" t="n">
        <v>56.97</v>
      </c>
    </row>
    <row r="68">
      <c r="A68" s="5" t="inlineStr">
        <is>
          <t>Verschuldungsgrad in %</t>
        </is>
      </c>
      <c r="B68" s="5" t="inlineStr">
        <is>
          <t>Finance Gearing in %</t>
        </is>
      </c>
      <c r="C68" t="n">
        <v>163.07</v>
      </c>
      <c r="D68" t="n">
        <v>159.6</v>
      </c>
      <c r="E68" t="n">
        <v>184.86</v>
      </c>
      <c r="F68" t="n">
        <v>137.92</v>
      </c>
      <c r="G68" t="n">
        <v>122.89</v>
      </c>
      <c r="H68" t="n">
        <v>155.96</v>
      </c>
      <c r="I68" t="n">
        <v>160.8</v>
      </c>
      <c r="J68" t="n">
        <v>165.23</v>
      </c>
      <c r="K68" t="n">
        <v>163.33</v>
      </c>
      <c r="L68" t="n">
        <v>146.85</v>
      </c>
      <c r="M68" t="n">
        <v>157.02</v>
      </c>
      <c r="N68" t="n">
        <v>159.45</v>
      </c>
      <c r="O68" t="n">
        <v>134.63</v>
      </c>
      <c r="P68" t="n">
        <v>123.39</v>
      </c>
      <c r="Q68" t="n">
        <v>146.9</v>
      </c>
      <c r="R68" t="n">
        <v>161.54</v>
      </c>
      <c r="S68" t="n">
        <v>184.54</v>
      </c>
      <c r="T68" t="n">
        <v>200.23</v>
      </c>
      <c r="U68" t="n">
        <v>196.09</v>
      </c>
      <c r="V68" t="n">
        <v>132.42</v>
      </c>
    </row>
    <row r="69">
      <c r="A69" s="5" t="inlineStr">
        <is>
          <t>Bruttoergebnis Marge in %</t>
        </is>
      </c>
      <c r="B69" s="5" t="inlineStr">
        <is>
          <t>Gross Profit Marge in %</t>
        </is>
      </c>
      <c r="C69" t="n">
        <v>51.52</v>
      </c>
      <c r="D69" t="n">
        <v>51.32</v>
      </c>
      <c r="E69" t="n">
        <v>50.31</v>
      </c>
      <c r="F69" t="n">
        <v>48.6</v>
      </c>
      <c r="G69" t="n">
        <v>49.48</v>
      </c>
      <c r="H69" t="n">
        <v>48.2</v>
      </c>
      <c r="I69" t="n">
        <v>48.42</v>
      </c>
      <c r="J69" t="n">
        <v>49.66</v>
      </c>
      <c r="K69" t="n">
        <v>48.75</v>
      </c>
      <c r="L69" t="n">
        <v>47.96</v>
      </c>
      <c r="M69" t="n">
        <v>45.23</v>
      </c>
      <c r="N69" t="n">
        <v>46.83</v>
      </c>
      <c r="O69" t="n">
        <v>46.3</v>
      </c>
      <c r="P69" t="n">
        <v>47.15</v>
      </c>
      <c r="Q69" t="n">
        <v>46.69</v>
      </c>
      <c r="R69" t="n">
        <v>46.15</v>
      </c>
      <c r="S69" t="n">
        <v>46.12</v>
      </c>
      <c r="T69" t="n">
        <v>43.71</v>
      </c>
      <c r="U69" t="n">
        <v>47.38</v>
      </c>
    </row>
    <row r="70">
      <c r="A70" s="5" t="inlineStr">
        <is>
          <t>Kurzfristige Vermögensquote in %</t>
        </is>
      </c>
      <c r="B70" s="5" t="inlineStr">
        <is>
          <t>Current Assets Ratio in %</t>
        </is>
      </c>
      <c r="C70" t="n">
        <v>29.84</v>
      </c>
      <c r="D70" t="n">
        <v>29.83</v>
      </c>
      <c r="E70" t="n">
        <v>29.24</v>
      </c>
      <c r="F70" t="n">
        <v>33.52</v>
      </c>
      <c r="G70" t="n">
        <v>33.22</v>
      </c>
      <c r="H70" t="n">
        <v>34.28</v>
      </c>
      <c r="I70" t="n">
        <v>30.76</v>
      </c>
      <c r="J70" t="n">
        <v>29.42</v>
      </c>
      <c r="K70" t="n">
        <v>28.9</v>
      </c>
      <c r="L70" t="n">
        <v>27.5</v>
      </c>
      <c r="M70" t="n">
        <v>28.52</v>
      </c>
      <c r="N70" t="n">
        <v>31.41</v>
      </c>
      <c r="O70" t="n">
        <v>33.38</v>
      </c>
      <c r="P70" t="n">
        <v>53.56</v>
      </c>
      <c r="Q70" t="n">
        <v>52.65</v>
      </c>
      <c r="R70" t="n">
        <v>50.34</v>
      </c>
      <c r="S70" t="n">
        <v>48.09</v>
      </c>
      <c r="T70" t="n">
        <v>49.71</v>
      </c>
      <c r="U70" t="n">
        <v>53.16</v>
      </c>
    </row>
    <row r="71">
      <c r="A71" s="5" t="inlineStr">
        <is>
          <t>Nettogewinn Marge in %</t>
        </is>
      </c>
      <c r="B71" s="5" t="inlineStr">
        <is>
          <t>Net Profit Marge in %</t>
        </is>
      </c>
      <c r="C71" t="n">
        <v>8.58</v>
      </c>
      <c r="D71" t="n">
        <v>9.02</v>
      </c>
      <c r="E71" t="n">
        <v>8.16</v>
      </c>
      <c r="F71" t="n">
        <v>7.92</v>
      </c>
      <c r="G71" t="n">
        <v>11.33</v>
      </c>
      <c r="H71" t="n">
        <v>5.44</v>
      </c>
      <c r="I71" t="n">
        <v>5.91</v>
      </c>
      <c r="J71" t="n">
        <v>5.73</v>
      </c>
      <c r="K71" t="n">
        <v>5.67</v>
      </c>
      <c r="L71" t="n">
        <v>4.7</v>
      </c>
      <c r="M71" t="n">
        <v>-1.21</v>
      </c>
      <c r="N71" t="n">
        <v>2.03</v>
      </c>
      <c r="O71" t="n">
        <v>5.11</v>
      </c>
      <c r="P71" t="n">
        <v>5.57</v>
      </c>
      <c r="Q71" t="n">
        <v>4.56</v>
      </c>
      <c r="R71" t="n">
        <v>3.25</v>
      </c>
      <c r="S71" t="n">
        <v>0.99</v>
      </c>
      <c r="T71" t="n">
        <v>0.84</v>
      </c>
      <c r="U71" t="n">
        <v>0.67</v>
      </c>
    </row>
    <row r="72">
      <c r="A72" s="5" t="inlineStr">
        <is>
          <t>Operative Ergebnis Marge in %</t>
        </is>
      </c>
      <c r="B72" s="5" t="inlineStr">
        <is>
          <t>EBIT Marge in %</t>
        </is>
      </c>
      <c r="C72" t="n">
        <v>18.37</v>
      </c>
      <c r="D72" t="n">
        <v>19.07</v>
      </c>
      <c r="E72" t="n">
        <v>15.62</v>
      </c>
      <c r="F72" t="n">
        <v>16.96</v>
      </c>
      <c r="G72" t="n">
        <v>17.25</v>
      </c>
      <c r="H72" t="n">
        <v>14.16</v>
      </c>
      <c r="I72" t="n">
        <v>13.11</v>
      </c>
      <c r="J72" t="n">
        <v>12.94</v>
      </c>
      <c r="K72" t="n">
        <v>12.7</v>
      </c>
      <c r="L72" t="n">
        <v>10.94</v>
      </c>
      <c r="M72" t="n">
        <v>3.97</v>
      </c>
      <c r="N72" t="n">
        <v>8.26</v>
      </c>
      <c r="O72" t="n">
        <v>9.32</v>
      </c>
      <c r="P72" t="n">
        <v>10</v>
      </c>
      <c r="Q72" t="n">
        <v>9.02</v>
      </c>
      <c r="R72" t="n">
        <v>6.95</v>
      </c>
      <c r="S72" t="n">
        <v>3.32</v>
      </c>
      <c r="T72" t="n">
        <v>2.83</v>
      </c>
      <c r="U72" t="n">
        <v>3.07</v>
      </c>
    </row>
    <row r="73">
      <c r="A73" s="5" t="inlineStr">
        <is>
          <t>Vermögensumsschlag in %</t>
        </is>
      </c>
      <c r="B73" s="5" t="inlineStr">
        <is>
          <t>Asset Turnover in %</t>
        </is>
      </c>
      <c r="C73" t="n">
        <v>64.23999999999999</v>
      </c>
      <c r="D73" t="n">
        <v>61.97</v>
      </c>
      <c r="E73" t="n">
        <v>61.14</v>
      </c>
      <c r="F73" t="n">
        <v>74.16</v>
      </c>
      <c r="G73" t="n">
        <v>77.59</v>
      </c>
      <c r="H73" t="n">
        <v>70.06</v>
      </c>
      <c r="I73" t="n">
        <v>75.58</v>
      </c>
      <c r="J73" t="n">
        <v>78.95999999999999</v>
      </c>
      <c r="K73" t="n">
        <v>76.06</v>
      </c>
      <c r="L73" t="n">
        <v>81.63</v>
      </c>
      <c r="M73" t="n">
        <v>73.39</v>
      </c>
      <c r="N73" t="n">
        <v>70.70999999999999</v>
      </c>
      <c r="O73" t="n">
        <v>75.14</v>
      </c>
      <c r="P73" t="n">
        <v>138.11</v>
      </c>
      <c r="Q73" t="n">
        <v>132.18</v>
      </c>
      <c r="R73" t="n">
        <v>130.98</v>
      </c>
      <c r="S73" t="n">
        <v>120.78</v>
      </c>
      <c r="T73" t="n">
        <v>119.69</v>
      </c>
      <c r="U73" t="n">
        <v>109.96</v>
      </c>
    </row>
    <row r="74">
      <c r="A74" s="5" t="inlineStr">
        <is>
          <t>Langfristige Vermögensquote in %</t>
        </is>
      </c>
      <c r="B74" s="5" t="inlineStr">
        <is>
          <t>Non-Current Assets Ratio in %</t>
        </is>
      </c>
      <c r="C74" t="n">
        <v>69.27</v>
      </c>
      <c r="D74" t="n">
        <v>69.33</v>
      </c>
      <c r="E74" t="n">
        <v>70.06</v>
      </c>
      <c r="F74" t="n">
        <v>64.92</v>
      </c>
      <c r="G74" t="n">
        <v>65.48</v>
      </c>
      <c r="H74" t="n">
        <v>64.03</v>
      </c>
      <c r="I74" t="n">
        <v>67.03</v>
      </c>
      <c r="J74" t="n">
        <v>68.14</v>
      </c>
      <c r="K74" t="n">
        <v>67.98</v>
      </c>
      <c r="L74" t="n">
        <v>69.48999999999999</v>
      </c>
      <c r="M74" t="n">
        <v>68.86</v>
      </c>
      <c r="N74" t="n">
        <v>66.95999999999999</v>
      </c>
      <c r="O74" t="n">
        <v>65.03</v>
      </c>
      <c r="P74" t="n">
        <v>46.44</v>
      </c>
      <c r="Q74" t="n">
        <v>47.35</v>
      </c>
      <c r="R74" t="n">
        <v>49.08</v>
      </c>
      <c r="S74" t="n">
        <v>51.37</v>
      </c>
      <c r="T74" t="n">
        <v>49.81</v>
      </c>
      <c r="U74" t="n">
        <v>45.89</v>
      </c>
    </row>
    <row r="75">
      <c r="A75" s="5" t="inlineStr">
        <is>
          <t>Gesamtkapitalrentabilität</t>
        </is>
      </c>
      <c r="B75" s="5" t="inlineStr">
        <is>
          <t>ROA Return on Assets in %</t>
        </is>
      </c>
      <c r="C75" t="n">
        <v>5.51</v>
      </c>
      <c r="D75" t="n">
        <v>5.59</v>
      </c>
      <c r="E75" t="n">
        <v>4.99</v>
      </c>
      <c r="F75" t="n">
        <v>5.87</v>
      </c>
      <c r="G75" t="n">
        <v>8.789999999999999</v>
      </c>
      <c r="H75" t="n">
        <v>3.81</v>
      </c>
      <c r="I75" t="n">
        <v>4.46</v>
      </c>
      <c r="J75" t="n">
        <v>4.53</v>
      </c>
      <c r="K75" t="n">
        <v>4.32</v>
      </c>
      <c r="L75" t="n">
        <v>3.84</v>
      </c>
      <c r="M75" t="n">
        <v>-0.89</v>
      </c>
      <c r="N75" t="n">
        <v>1.43</v>
      </c>
      <c r="O75" t="n">
        <v>3.84</v>
      </c>
      <c r="P75" t="n">
        <v>7.69</v>
      </c>
      <c r="Q75" t="n">
        <v>6.03</v>
      </c>
      <c r="R75" t="n">
        <v>4.26</v>
      </c>
      <c r="S75" t="n">
        <v>1.2</v>
      </c>
      <c r="T75" t="n">
        <v>1</v>
      </c>
      <c r="U75" t="n">
        <v>0.73</v>
      </c>
    </row>
    <row r="76">
      <c r="A76" s="5" t="inlineStr">
        <is>
          <t>Ertrag des eingesetzten Kapitals</t>
        </is>
      </c>
      <c r="B76" s="5" t="inlineStr">
        <is>
          <t>ROCE Return on Cap. Empl. in %</t>
        </is>
      </c>
      <c r="C76" t="n">
        <v>15.38</v>
      </c>
      <c r="D76" t="n">
        <v>14.59</v>
      </c>
      <c r="E76" t="n">
        <v>11.52</v>
      </c>
      <c r="F76" t="n">
        <v>15.88</v>
      </c>
      <c r="G76" t="n">
        <v>16.49</v>
      </c>
      <c r="H76" t="n">
        <v>12.34</v>
      </c>
      <c r="I76" t="n">
        <v>12.11</v>
      </c>
      <c r="J76" t="n">
        <v>13.84</v>
      </c>
      <c r="K76" t="n">
        <v>12.69</v>
      </c>
      <c r="L76" t="n">
        <v>11.53</v>
      </c>
      <c r="M76" t="n">
        <v>3.6</v>
      </c>
      <c r="N76" t="n">
        <v>8.279999999999999</v>
      </c>
      <c r="O76" t="n">
        <v>11.38</v>
      </c>
      <c r="P76" t="n">
        <v>20.28</v>
      </c>
      <c r="Q76" t="n">
        <v>17.16</v>
      </c>
      <c r="R76" t="inlineStr">
        <is>
          <t>-</t>
        </is>
      </c>
      <c r="S76" t="inlineStr">
        <is>
          <t>-</t>
        </is>
      </c>
      <c r="T76" t="inlineStr">
        <is>
          <t>-</t>
        </is>
      </c>
      <c r="U76" t="inlineStr">
        <is>
          <t>-</t>
        </is>
      </c>
    </row>
    <row r="77">
      <c r="A77" s="5" t="inlineStr">
        <is>
          <t>Eigenkapital zu Anlagevermögen</t>
        </is>
      </c>
      <c r="B77" s="5" t="inlineStr">
        <is>
          <t>Equity to Fixed Assets in %</t>
        </is>
      </c>
      <c r="C77" t="n">
        <v>41.14</v>
      </c>
      <c r="D77" t="n">
        <v>42.27</v>
      </c>
      <c r="E77" t="n">
        <v>38.37</v>
      </c>
      <c r="F77" t="n">
        <v>50.94</v>
      </c>
      <c r="G77" t="n">
        <v>55.03</v>
      </c>
      <c r="H77" t="n">
        <v>48.87</v>
      </c>
      <c r="I77" t="n">
        <v>46.73</v>
      </c>
      <c r="J77" t="n">
        <v>45.74</v>
      </c>
      <c r="K77" t="n">
        <v>46.84</v>
      </c>
      <c r="L77" t="n">
        <v>49.39</v>
      </c>
      <c r="M77" t="n">
        <v>48.24</v>
      </c>
      <c r="N77" t="n">
        <v>50.02</v>
      </c>
      <c r="O77" t="n">
        <v>57.14</v>
      </c>
      <c r="P77" t="n">
        <v>96.40000000000001</v>
      </c>
      <c r="Q77" t="n">
        <v>85.53</v>
      </c>
      <c r="R77" t="n">
        <v>77.91</v>
      </c>
      <c r="S77" t="n">
        <v>68.42</v>
      </c>
      <c r="T77" t="n">
        <v>66.87</v>
      </c>
      <c r="U77" t="n">
        <v>73.59999999999999</v>
      </c>
    </row>
    <row r="78">
      <c r="A78" s="5" t="inlineStr">
        <is>
          <t>Liquidität Dritten Grades</t>
        </is>
      </c>
      <c r="B78" s="5" t="inlineStr">
        <is>
          <t>Current Ratio in %</t>
        </is>
      </c>
      <c r="C78" t="n">
        <v>128.26</v>
      </c>
      <c r="D78" t="n">
        <v>156.83</v>
      </c>
      <c r="E78" t="n">
        <v>170.69</v>
      </c>
      <c r="F78" t="n">
        <v>161.25</v>
      </c>
      <c r="G78" t="n">
        <v>176.16</v>
      </c>
      <c r="H78" t="n">
        <v>175.21</v>
      </c>
      <c r="I78" t="n">
        <v>168.98</v>
      </c>
      <c r="J78" t="n">
        <v>112.22</v>
      </c>
      <c r="K78" t="n">
        <v>121.03</v>
      </c>
      <c r="L78" t="n">
        <v>121.7</v>
      </c>
      <c r="M78" t="n">
        <v>149.14</v>
      </c>
      <c r="N78" t="n">
        <v>106.55</v>
      </c>
      <c r="O78" t="n">
        <v>86.86</v>
      </c>
      <c r="P78" t="n">
        <v>167.86</v>
      </c>
      <c r="Q78" t="n">
        <v>172.54</v>
      </c>
      <c r="R78" t="inlineStr">
        <is>
          <t>-</t>
        </is>
      </c>
      <c r="S78" t="inlineStr">
        <is>
          <t>-</t>
        </is>
      </c>
      <c r="T78" t="inlineStr">
        <is>
          <t>-</t>
        </is>
      </c>
      <c r="U78" t="inlineStr">
        <is>
          <t>-</t>
        </is>
      </c>
    </row>
    <row r="79">
      <c r="A79" s="5" t="inlineStr">
        <is>
          <t>Operativer Cashflow</t>
        </is>
      </c>
      <c r="B79" s="5" t="inlineStr">
        <is>
          <t>Operating Cashflow in M</t>
        </is>
      </c>
      <c r="C79" t="n">
        <v>1418.2272</v>
      </c>
      <c r="D79" t="n">
        <v>1248.624</v>
      </c>
      <c r="E79" t="n">
        <v>1079.7696</v>
      </c>
      <c r="F79" t="n">
        <v>1159.8912</v>
      </c>
      <c r="G79" t="n">
        <v>1344.096</v>
      </c>
      <c r="H79" t="n">
        <v>546.9983999999999</v>
      </c>
      <c r="I79" t="n">
        <v>587.0591999999999</v>
      </c>
      <c r="J79" t="n">
        <v>885.8303999999999</v>
      </c>
      <c r="K79" t="n">
        <v>315.84</v>
      </c>
      <c r="L79" t="n">
        <v>201.16</v>
      </c>
      <c r="M79" t="n">
        <v>75.952</v>
      </c>
      <c r="N79" t="n">
        <v>108.288</v>
      </c>
      <c r="O79" t="n">
        <v>573.4</v>
      </c>
      <c r="P79" t="n">
        <v>448.944</v>
      </c>
      <c r="Q79" t="n">
        <v>327.496</v>
      </c>
      <c r="R79" t="n">
        <v>210.184</v>
      </c>
      <c r="S79" t="n">
        <v>95.128</v>
      </c>
      <c r="T79" t="n">
        <v>77.08</v>
      </c>
      <c r="U79" t="n">
        <v>192.136</v>
      </c>
    </row>
    <row r="80">
      <c r="A80" s="5" t="inlineStr">
        <is>
          <t>Aktienrückkauf</t>
        </is>
      </c>
      <c r="B80" s="5" t="inlineStr">
        <is>
          <t>Share Buyback in M</t>
        </is>
      </c>
      <c r="C80" t="n">
        <v>0</v>
      </c>
      <c r="D80" t="n">
        <v>0</v>
      </c>
      <c r="E80" t="n">
        <v>0</v>
      </c>
      <c r="F80" t="n">
        <v>0</v>
      </c>
      <c r="G80" t="n">
        <v>0</v>
      </c>
      <c r="H80" t="n">
        <v>0</v>
      </c>
      <c r="I80" t="n">
        <v>0</v>
      </c>
      <c r="J80" t="n">
        <v>0.1600000000000037</v>
      </c>
      <c r="K80" t="n">
        <v>0</v>
      </c>
      <c r="L80" t="n">
        <v>0</v>
      </c>
      <c r="M80" t="n">
        <v>0</v>
      </c>
      <c r="N80" t="n">
        <v>0</v>
      </c>
      <c r="O80" t="n">
        <v>0</v>
      </c>
      <c r="P80" t="n">
        <v>0</v>
      </c>
      <c r="Q80" t="n">
        <v>0</v>
      </c>
      <c r="R80" t="n">
        <v>0</v>
      </c>
      <c r="S80" t="n">
        <v>0</v>
      </c>
      <c r="T80" t="n">
        <v>0</v>
      </c>
      <c r="U80" t="n">
        <v>0</v>
      </c>
    </row>
    <row r="81">
      <c r="A81" s="5" t="inlineStr">
        <is>
          <t>Umsatzwachstum 1J in %</t>
        </is>
      </c>
      <c r="B81" s="5" t="inlineStr">
        <is>
          <t>Revenue Growth 1Y in %</t>
        </is>
      </c>
      <c r="C81" t="n">
        <v>16.67</v>
      </c>
      <c r="D81" t="n">
        <v>11.46</v>
      </c>
      <c r="E81" t="n">
        <v>8.08</v>
      </c>
      <c r="F81" t="n">
        <v>16.59</v>
      </c>
      <c r="G81" t="n">
        <v>25.11</v>
      </c>
      <c r="H81" t="n">
        <v>0.44</v>
      </c>
      <c r="I81" t="n">
        <v>4.92</v>
      </c>
      <c r="J81" t="n">
        <v>15.36</v>
      </c>
      <c r="K81" t="n">
        <v>11.19</v>
      </c>
      <c r="L81" t="n">
        <v>9.5</v>
      </c>
      <c r="M81" t="n">
        <v>-1.55</v>
      </c>
      <c r="N81" t="n">
        <v>3.84</v>
      </c>
      <c r="O81" t="n">
        <v>13.03</v>
      </c>
      <c r="P81" t="n">
        <v>7.6</v>
      </c>
      <c r="Q81" t="n">
        <v>3.57</v>
      </c>
      <c r="R81" t="n">
        <v>5.72</v>
      </c>
      <c r="S81" t="n">
        <v>-7.18</v>
      </c>
      <c r="T81" t="n">
        <v>6.05</v>
      </c>
      <c r="U81" t="n">
        <v>8.5</v>
      </c>
    </row>
    <row r="82">
      <c r="A82" s="5" t="inlineStr">
        <is>
          <t>Umsatzwachstum 3J in %</t>
        </is>
      </c>
      <c r="B82" s="5" t="inlineStr">
        <is>
          <t>Revenue Growth 3Y in %</t>
        </is>
      </c>
      <c r="C82" t="n">
        <v>12.07</v>
      </c>
      <c r="D82" t="n">
        <v>12.04</v>
      </c>
      <c r="E82" t="n">
        <v>16.59</v>
      </c>
      <c r="F82" t="n">
        <v>14.05</v>
      </c>
      <c r="G82" t="n">
        <v>10.16</v>
      </c>
      <c r="H82" t="n">
        <v>6.91</v>
      </c>
      <c r="I82" t="n">
        <v>10.49</v>
      </c>
      <c r="J82" t="n">
        <v>12.02</v>
      </c>
      <c r="K82" t="n">
        <v>6.38</v>
      </c>
      <c r="L82" t="n">
        <v>3.93</v>
      </c>
      <c r="M82" t="n">
        <v>5.11</v>
      </c>
      <c r="N82" t="n">
        <v>8.16</v>
      </c>
      <c r="O82" t="n">
        <v>8.07</v>
      </c>
      <c r="P82" t="n">
        <v>5.63</v>
      </c>
      <c r="Q82" t="n">
        <v>0.7</v>
      </c>
      <c r="R82" t="n">
        <v>1.53</v>
      </c>
      <c r="S82" t="n">
        <v>2.46</v>
      </c>
      <c r="T82" t="inlineStr">
        <is>
          <t>-</t>
        </is>
      </c>
      <c r="U82" t="inlineStr">
        <is>
          <t>-</t>
        </is>
      </c>
    </row>
    <row r="83">
      <c r="A83" s="5" t="inlineStr">
        <is>
          <t>Umsatzwachstum 5J in %</t>
        </is>
      </c>
      <c r="B83" s="5" t="inlineStr">
        <is>
          <t>Revenue Growth 5Y in %</t>
        </is>
      </c>
      <c r="C83" t="n">
        <v>15.58</v>
      </c>
      <c r="D83" t="n">
        <v>12.34</v>
      </c>
      <c r="E83" t="n">
        <v>11.03</v>
      </c>
      <c r="F83" t="n">
        <v>12.48</v>
      </c>
      <c r="G83" t="n">
        <v>11.4</v>
      </c>
      <c r="H83" t="n">
        <v>8.279999999999999</v>
      </c>
      <c r="I83" t="n">
        <v>7.88</v>
      </c>
      <c r="J83" t="n">
        <v>7.67</v>
      </c>
      <c r="K83" t="n">
        <v>7.2</v>
      </c>
      <c r="L83" t="n">
        <v>6.48</v>
      </c>
      <c r="M83" t="n">
        <v>5.3</v>
      </c>
      <c r="N83" t="n">
        <v>6.75</v>
      </c>
      <c r="O83" t="n">
        <v>4.55</v>
      </c>
      <c r="P83" t="n">
        <v>3.15</v>
      </c>
      <c r="Q83" t="n">
        <v>3.33</v>
      </c>
      <c r="R83" t="inlineStr">
        <is>
          <t>-</t>
        </is>
      </c>
      <c r="S83" t="inlineStr">
        <is>
          <t>-</t>
        </is>
      </c>
      <c r="T83" t="inlineStr">
        <is>
          <t>-</t>
        </is>
      </c>
      <c r="U83" t="inlineStr">
        <is>
          <t>-</t>
        </is>
      </c>
    </row>
    <row r="84">
      <c r="A84" s="5" t="inlineStr">
        <is>
          <t>Umsatzwachstum 10J in %</t>
        </is>
      </c>
      <c r="B84" s="5" t="inlineStr">
        <is>
          <t>Revenue Growth 10Y in %</t>
        </is>
      </c>
      <c r="C84" t="n">
        <v>11.93</v>
      </c>
      <c r="D84" t="n">
        <v>10.11</v>
      </c>
      <c r="E84" t="n">
        <v>9.35</v>
      </c>
      <c r="F84" t="n">
        <v>9.84</v>
      </c>
      <c r="G84" t="n">
        <v>8.94</v>
      </c>
      <c r="H84" t="n">
        <v>6.79</v>
      </c>
      <c r="I84" t="n">
        <v>7.32</v>
      </c>
      <c r="J84" t="n">
        <v>6.11</v>
      </c>
      <c r="K84" t="n">
        <v>5.18</v>
      </c>
      <c r="L84" t="n">
        <v>4.91</v>
      </c>
      <c r="M84" t="inlineStr">
        <is>
          <t>-</t>
        </is>
      </c>
      <c r="N84" t="inlineStr">
        <is>
          <t>-</t>
        </is>
      </c>
      <c r="O84" t="inlineStr">
        <is>
          <t>-</t>
        </is>
      </c>
      <c r="P84" t="inlineStr">
        <is>
          <t>-</t>
        </is>
      </c>
      <c r="Q84" t="inlineStr">
        <is>
          <t>-</t>
        </is>
      </c>
      <c r="R84" t="inlineStr">
        <is>
          <t>-</t>
        </is>
      </c>
      <c r="S84" t="inlineStr">
        <is>
          <t>-</t>
        </is>
      </c>
      <c r="T84" t="inlineStr">
        <is>
          <t>-</t>
        </is>
      </c>
      <c r="U84" t="inlineStr">
        <is>
          <t>-</t>
        </is>
      </c>
    </row>
    <row r="85">
      <c r="A85" s="5" t="inlineStr">
        <is>
          <t>Gewinnwachstum 1J in %</t>
        </is>
      </c>
      <c r="B85" s="5" t="inlineStr">
        <is>
          <t>Earnings Growth 1Y in %</t>
        </is>
      </c>
      <c r="C85" t="n">
        <v>10.9</v>
      </c>
      <c r="D85" t="n">
        <v>23.19</v>
      </c>
      <c r="E85" t="n">
        <v>11.47</v>
      </c>
      <c r="F85" t="n">
        <v>-18.53</v>
      </c>
      <c r="G85" t="n">
        <v>160.41</v>
      </c>
      <c r="H85" t="n">
        <v>-7.44</v>
      </c>
      <c r="I85" t="n">
        <v>8.039999999999999</v>
      </c>
      <c r="J85" t="n">
        <v>16.59</v>
      </c>
      <c r="K85" t="n">
        <v>34.19</v>
      </c>
      <c r="L85" t="n">
        <v>-524.66</v>
      </c>
      <c r="M85" t="n">
        <v>-158.87</v>
      </c>
      <c r="N85" t="n">
        <v>-58.8</v>
      </c>
      <c r="O85" t="n">
        <v>3.79</v>
      </c>
      <c r="P85" t="n">
        <v>31.22</v>
      </c>
      <c r="Q85" t="n">
        <v>45.39</v>
      </c>
      <c r="R85" t="n">
        <v>245.45</v>
      </c>
      <c r="S85" t="n">
        <v>10</v>
      </c>
      <c r="T85" t="n">
        <v>33.33</v>
      </c>
      <c r="U85" t="n">
        <v>233.33</v>
      </c>
    </row>
    <row r="86">
      <c r="A86" s="5" t="inlineStr">
        <is>
          <t>Gewinnwachstum 3J in %</t>
        </is>
      </c>
      <c r="B86" s="5" t="inlineStr">
        <is>
          <t>Earnings Growth 3Y in %</t>
        </is>
      </c>
      <c r="C86" t="n">
        <v>15.19</v>
      </c>
      <c r="D86" t="n">
        <v>5.38</v>
      </c>
      <c r="E86" t="n">
        <v>51.12</v>
      </c>
      <c r="F86" t="n">
        <v>44.81</v>
      </c>
      <c r="G86" t="n">
        <v>53.67</v>
      </c>
      <c r="H86" t="n">
        <v>5.73</v>
      </c>
      <c r="I86" t="n">
        <v>19.61</v>
      </c>
      <c r="J86" t="n">
        <v>-157.96</v>
      </c>
      <c r="K86" t="n">
        <v>-216.45</v>
      </c>
      <c r="L86" t="n">
        <v>-247.44</v>
      </c>
      <c r="M86" t="n">
        <v>-71.29000000000001</v>
      </c>
      <c r="N86" t="n">
        <v>-7.93</v>
      </c>
      <c r="O86" t="n">
        <v>26.8</v>
      </c>
      <c r="P86" t="n">
        <v>107.35</v>
      </c>
      <c r="Q86" t="n">
        <v>100.28</v>
      </c>
      <c r="R86" t="n">
        <v>96.26000000000001</v>
      </c>
      <c r="S86" t="n">
        <v>92.22</v>
      </c>
      <c r="T86" t="inlineStr">
        <is>
          <t>-</t>
        </is>
      </c>
      <c r="U86" t="inlineStr">
        <is>
          <t>-</t>
        </is>
      </c>
    </row>
    <row r="87">
      <c r="A87" s="5" t="inlineStr">
        <is>
          <t>Gewinnwachstum 5J in %</t>
        </is>
      </c>
      <c r="B87" s="5" t="inlineStr">
        <is>
          <t>Earnings Growth 5Y in %</t>
        </is>
      </c>
      <c r="C87" t="n">
        <v>37.49</v>
      </c>
      <c r="D87" t="n">
        <v>33.82</v>
      </c>
      <c r="E87" t="n">
        <v>30.79</v>
      </c>
      <c r="F87" t="n">
        <v>31.81</v>
      </c>
      <c r="G87" t="n">
        <v>42.36</v>
      </c>
      <c r="H87" t="n">
        <v>-94.66</v>
      </c>
      <c r="I87" t="n">
        <v>-124.94</v>
      </c>
      <c r="J87" t="n">
        <v>-138.31</v>
      </c>
      <c r="K87" t="n">
        <v>-140.87</v>
      </c>
      <c r="L87" t="n">
        <v>-141.46</v>
      </c>
      <c r="M87" t="n">
        <v>-27.45</v>
      </c>
      <c r="N87" t="n">
        <v>53.41</v>
      </c>
      <c r="O87" t="n">
        <v>67.17</v>
      </c>
      <c r="P87" t="n">
        <v>73.08</v>
      </c>
      <c r="Q87" t="n">
        <v>113.5</v>
      </c>
      <c r="R87" t="inlineStr">
        <is>
          <t>-</t>
        </is>
      </c>
      <c r="S87" t="inlineStr">
        <is>
          <t>-</t>
        </is>
      </c>
      <c r="T87" t="inlineStr">
        <is>
          <t>-</t>
        </is>
      </c>
      <c r="U87" t="inlineStr">
        <is>
          <t>-</t>
        </is>
      </c>
    </row>
    <row r="88">
      <c r="A88" s="5" t="inlineStr">
        <is>
          <t>Gewinnwachstum 10J in %</t>
        </is>
      </c>
      <c r="B88" s="5" t="inlineStr">
        <is>
          <t>Earnings Growth 10Y in %</t>
        </is>
      </c>
      <c r="C88" t="n">
        <v>-28.58</v>
      </c>
      <c r="D88" t="n">
        <v>-45.56</v>
      </c>
      <c r="E88" t="n">
        <v>-53.76</v>
      </c>
      <c r="F88" t="n">
        <v>-54.53</v>
      </c>
      <c r="G88" t="n">
        <v>-49.55</v>
      </c>
      <c r="H88" t="n">
        <v>-61.05</v>
      </c>
      <c r="I88" t="n">
        <v>-35.77</v>
      </c>
      <c r="J88" t="n">
        <v>-35.57</v>
      </c>
      <c r="K88" t="n">
        <v>-33.9</v>
      </c>
      <c r="L88" t="n">
        <v>-13.98</v>
      </c>
      <c r="M88" t="inlineStr">
        <is>
          <t>-</t>
        </is>
      </c>
      <c r="N88" t="inlineStr">
        <is>
          <t>-</t>
        </is>
      </c>
      <c r="O88" t="inlineStr">
        <is>
          <t>-</t>
        </is>
      </c>
      <c r="P88" t="inlineStr">
        <is>
          <t>-</t>
        </is>
      </c>
      <c r="Q88" t="inlineStr">
        <is>
          <t>-</t>
        </is>
      </c>
      <c r="R88" t="inlineStr">
        <is>
          <t>-</t>
        </is>
      </c>
      <c r="S88" t="inlineStr">
        <is>
          <t>-</t>
        </is>
      </c>
      <c r="T88" t="inlineStr">
        <is>
          <t>-</t>
        </is>
      </c>
      <c r="U88" t="inlineStr">
        <is>
          <t>-</t>
        </is>
      </c>
    </row>
    <row r="89">
      <c r="A89" s="5" t="inlineStr">
        <is>
          <t>PEG Ratio</t>
        </is>
      </c>
      <c r="B89" s="5" t="inlineStr">
        <is>
          <t>KGW Kurs/Gewinn/Wachstum</t>
        </is>
      </c>
      <c r="C89" t="n">
        <v>2.21</v>
      </c>
      <c r="D89" t="n">
        <v>1.25</v>
      </c>
      <c r="E89" t="n">
        <v>1.22</v>
      </c>
      <c r="F89" t="n">
        <v>1.14</v>
      </c>
      <c r="G89" t="n">
        <v>0.76</v>
      </c>
      <c r="H89" t="n">
        <v>-0.38</v>
      </c>
      <c r="I89" t="n">
        <v>-0.22</v>
      </c>
      <c r="J89" t="n">
        <v>-0.17</v>
      </c>
      <c r="K89" t="n">
        <v>-0.1</v>
      </c>
      <c r="L89" t="n">
        <v>-0.11</v>
      </c>
      <c r="M89" t="inlineStr">
        <is>
          <t>-</t>
        </is>
      </c>
      <c r="N89" t="n">
        <v>0.21</v>
      </c>
      <c r="O89" t="n">
        <v>0.23</v>
      </c>
      <c r="P89" t="n">
        <v>0.27</v>
      </c>
      <c r="Q89" t="n">
        <v>0.14</v>
      </c>
      <c r="R89" t="inlineStr">
        <is>
          <t>-</t>
        </is>
      </c>
      <c r="S89" t="inlineStr">
        <is>
          <t>-</t>
        </is>
      </c>
      <c r="T89" t="inlineStr">
        <is>
          <t>-</t>
        </is>
      </c>
      <c r="U89" t="inlineStr">
        <is>
          <t>-</t>
        </is>
      </c>
    </row>
    <row r="90">
      <c r="A90" s="5" t="inlineStr">
        <is>
          <t>EBIT-Wachstum 1J in %</t>
        </is>
      </c>
      <c r="B90" s="5" t="inlineStr">
        <is>
          <t>EBIT Growth 1Y in %</t>
        </is>
      </c>
      <c r="C90" t="n">
        <v>12.42</v>
      </c>
      <c r="D90" t="n">
        <v>36.1</v>
      </c>
      <c r="E90" t="n">
        <v>-0.5</v>
      </c>
      <c r="F90" t="n">
        <v>14.66</v>
      </c>
      <c r="G90" t="n">
        <v>52.38</v>
      </c>
      <c r="H90" t="n">
        <v>8.51</v>
      </c>
      <c r="I90" t="n">
        <v>6.31</v>
      </c>
      <c r="J90" t="n">
        <v>17.51</v>
      </c>
      <c r="K90" t="n">
        <v>29.13</v>
      </c>
      <c r="L90" t="n">
        <v>201.67</v>
      </c>
      <c r="M90" t="n">
        <v>-52.67</v>
      </c>
      <c r="N90" t="n">
        <v>-8.01</v>
      </c>
      <c r="O90" t="n">
        <v>5.37</v>
      </c>
      <c r="P90" t="n">
        <v>19.22</v>
      </c>
      <c r="Q90" t="n">
        <v>34.46</v>
      </c>
      <c r="R90" t="n">
        <v>121.09</v>
      </c>
      <c r="S90" t="n">
        <v>8.890000000000001</v>
      </c>
      <c r="T90" t="n">
        <v>-2.17</v>
      </c>
      <c r="U90" t="n">
        <v>84</v>
      </c>
    </row>
    <row r="91">
      <c r="A91" s="5" t="inlineStr">
        <is>
          <t>EBIT-Wachstum 3J in %</t>
        </is>
      </c>
      <c r="B91" s="5" t="inlineStr">
        <is>
          <t>EBIT Growth 3Y in %</t>
        </is>
      </c>
      <c r="C91" t="n">
        <v>16.01</v>
      </c>
      <c r="D91" t="n">
        <v>16.75</v>
      </c>
      <c r="E91" t="n">
        <v>22.18</v>
      </c>
      <c r="F91" t="n">
        <v>25.18</v>
      </c>
      <c r="G91" t="n">
        <v>22.4</v>
      </c>
      <c r="H91" t="n">
        <v>10.78</v>
      </c>
      <c r="I91" t="n">
        <v>17.65</v>
      </c>
      <c r="J91" t="n">
        <v>82.77</v>
      </c>
      <c r="K91" t="n">
        <v>59.38</v>
      </c>
      <c r="L91" t="n">
        <v>47</v>
      </c>
      <c r="M91" t="n">
        <v>-18.44</v>
      </c>
      <c r="N91" t="n">
        <v>5.53</v>
      </c>
      <c r="O91" t="n">
        <v>19.68</v>
      </c>
      <c r="P91" t="n">
        <v>58.26</v>
      </c>
      <c r="Q91" t="n">
        <v>54.81</v>
      </c>
      <c r="R91" t="n">
        <v>42.6</v>
      </c>
      <c r="S91" t="n">
        <v>30.24</v>
      </c>
      <c r="T91" t="inlineStr">
        <is>
          <t>-</t>
        </is>
      </c>
      <c r="U91" t="inlineStr">
        <is>
          <t>-</t>
        </is>
      </c>
    </row>
    <row r="92">
      <c r="A92" s="5" t="inlineStr">
        <is>
          <t>EBIT-Wachstum 5J in %</t>
        </is>
      </c>
      <c r="B92" s="5" t="inlineStr">
        <is>
          <t>EBIT Growth 5Y in %</t>
        </is>
      </c>
      <c r="C92" t="n">
        <v>23.01</v>
      </c>
      <c r="D92" t="n">
        <v>22.23</v>
      </c>
      <c r="E92" t="n">
        <v>16.27</v>
      </c>
      <c r="F92" t="n">
        <v>19.87</v>
      </c>
      <c r="G92" t="n">
        <v>22.77</v>
      </c>
      <c r="H92" t="n">
        <v>52.63</v>
      </c>
      <c r="I92" t="n">
        <v>40.39</v>
      </c>
      <c r="J92" t="n">
        <v>37.53</v>
      </c>
      <c r="K92" t="n">
        <v>35.1</v>
      </c>
      <c r="L92" t="n">
        <v>33.12</v>
      </c>
      <c r="M92" t="n">
        <v>-0.33</v>
      </c>
      <c r="N92" t="n">
        <v>34.43</v>
      </c>
      <c r="O92" t="n">
        <v>37.81</v>
      </c>
      <c r="P92" t="n">
        <v>36.3</v>
      </c>
      <c r="Q92" t="n">
        <v>49.25</v>
      </c>
      <c r="R92" t="inlineStr">
        <is>
          <t>-</t>
        </is>
      </c>
      <c r="S92" t="inlineStr">
        <is>
          <t>-</t>
        </is>
      </c>
      <c r="T92" t="inlineStr">
        <is>
          <t>-</t>
        </is>
      </c>
      <c r="U92" t="inlineStr">
        <is>
          <t>-</t>
        </is>
      </c>
    </row>
    <row r="93">
      <c r="A93" s="5" t="inlineStr">
        <is>
          <t>EBIT-Wachstum 10J in %</t>
        </is>
      </c>
      <c r="B93" s="5" t="inlineStr">
        <is>
          <t>EBIT Growth 10Y in %</t>
        </is>
      </c>
      <c r="C93" t="n">
        <v>37.82</v>
      </c>
      <c r="D93" t="n">
        <v>31.31</v>
      </c>
      <c r="E93" t="n">
        <v>26.9</v>
      </c>
      <c r="F93" t="n">
        <v>27.49</v>
      </c>
      <c r="G93" t="n">
        <v>27.94</v>
      </c>
      <c r="H93" t="n">
        <v>26.15</v>
      </c>
      <c r="I93" t="n">
        <v>37.41</v>
      </c>
      <c r="J93" t="n">
        <v>37.67</v>
      </c>
      <c r="K93" t="n">
        <v>35.7</v>
      </c>
      <c r="L93" t="n">
        <v>41.18</v>
      </c>
      <c r="M93" t="inlineStr">
        <is>
          <t>-</t>
        </is>
      </c>
      <c r="N93" t="inlineStr">
        <is>
          <t>-</t>
        </is>
      </c>
      <c r="O93" t="inlineStr">
        <is>
          <t>-</t>
        </is>
      </c>
      <c r="P93" t="inlineStr">
        <is>
          <t>-</t>
        </is>
      </c>
      <c r="Q93" t="inlineStr">
        <is>
          <t>-</t>
        </is>
      </c>
      <c r="R93" t="inlineStr">
        <is>
          <t>-</t>
        </is>
      </c>
      <c r="S93" t="inlineStr">
        <is>
          <t>-</t>
        </is>
      </c>
      <c r="T93" t="inlineStr">
        <is>
          <t>-</t>
        </is>
      </c>
      <c r="U93" t="inlineStr">
        <is>
          <t>-</t>
        </is>
      </c>
    </row>
    <row r="94">
      <c r="A94" s="5" t="inlineStr">
        <is>
          <t>Op.Cashflow Wachstum 1J in %</t>
        </is>
      </c>
      <c r="B94" s="5" t="inlineStr">
        <is>
          <t>Op.Cashflow Wachstum 1Y in %</t>
        </is>
      </c>
      <c r="C94" t="n">
        <v>13.58</v>
      </c>
      <c r="D94" t="n">
        <v>15.64</v>
      </c>
      <c r="E94" t="n">
        <v>-6.91</v>
      </c>
      <c r="F94" t="n">
        <v>-13.7</v>
      </c>
      <c r="G94" t="n">
        <v>145.72</v>
      </c>
      <c r="H94" t="n">
        <v>-6.82</v>
      </c>
      <c r="I94" t="n">
        <v>-33.73</v>
      </c>
      <c r="J94" t="n">
        <v>181.67</v>
      </c>
      <c r="K94" t="n">
        <v>57.01</v>
      </c>
      <c r="L94" t="n">
        <v>164.85</v>
      </c>
      <c r="M94" t="n">
        <v>-29.86</v>
      </c>
      <c r="N94" t="n">
        <v>-81.11</v>
      </c>
      <c r="O94" t="n">
        <v>27.72</v>
      </c>
      <c r="P94" t="n">
        <v>37.08</v>
      </c>
      <c r="Q94" t="n">
        <v>55.81</v>
      </c>
      <c r="R94" t="n">
        <v>120.95</v>
      </c>
      <c r="S94" t="n">
        <v>23.41</v>
      </c>
      <c r="T94" t="n">
        <v>-59.88</v>
      </c>
      <c r="U94" t="n">
        <v>-143.86</v>
      </c>
    </row>
    <row r="95">
      <c r="A95" s="5" t="inlineStr">
        <is>
          <t>Op.Cashflow Wachstum 3J in %</t>
        </is>
      </c>
      <c r="B95" s="5" t="inlineStr">
        <is>
          <t>Op.Cashflow Wachstum 3Y in %</t>
        </is>
      </c>
      <c r="C95" t="n">
        <v>7.44</v>
      </c>
      <c r="D95" t="n">
        <v>-1.66</v>
      </c>
      <c r="E95" t="n">
        <v>41.7</v>
      </c>
      <c r="F95" t="n">
        <v>41.73</v>
      </c>
      <c r="G95" t="n">
        <v>35.06</v>
      </c>
      <c r="H95" t="n">
        <v>47.04</v>
      </c>
      <c r="I95" t="n">
        <v>68.31999999999999</v>
      </c>
      <c r="J95" t="n">
        <v>134.51</v>
      </c>
      <c r="K95" t="n">
        <v>64</v>
      </c>
      <c r="L95" t="n">
        <v>17.96</v>
      </c>
      <c r="M95" t="n">
        <v>-27.75</v>
      </c>
      <c r="N95" t="n">
        <v>-5.44</v>
      </c>
      <c r="O95" t="n">
        <v>40.2</v>
      </c>
      <c r="P95" t="n">
        <v>71.28</v>
      </c>
      <c r="Q95" t="n">
        <v>66.72</v>
      </c>
      <c r="R95" t="n">
        <v>28.16</v>
      </c>
      <c r="S95" t="n">
        <v>-60.11</v>
      </c>
      <c r="T95" t="inlineStr">
        <is>
          <t>-</t>
        </is>
      </c>
      <c r="U95" t="inlineStr">
        <is>
          <t>-</t>
        </is>
      </c>
    </row>
    <row r="96">
      <c r="A96" s="5" t="inlineStr">
        <is>
          <t>Op.Cashflow Wachstum 5J in %</t>
        </is>
      </c>
      <c r="B96" s="5" t="inlineStr">
        <is>
          <t>Op.Cashflow Wachstum 5Y in %</t>
        </is>
      </c>
      <c r="C96" t="n">
        <v>30.87</v>
      </c>
      <c r="D96" t="n">
        <v>26.79</v>
      </c>
      <c r="E96" t="n">
        <v>16.91</v>
      </c>
      <c r="F96" t="n">
        <v>54.63</v>
      </c>
      <c r="G96" t="n">
        <v>68.77</v>
      </c>
      <c r="H96" t="n">
        <v>72.59999999999999</v>
      </c>
      <c r="I96" t="n">
        <v>67.98999999999999</v>
      </c>
      <c r="J96" t="n">
        <v>58.51</v>
      </c>
      <c r="K96" t="n">
        <v>27.72</v>
      </c>
      <c r="L96" t="n">
        <v>23.74</v>
      </c>
      <c r="M96" t="n">
        <v>1.93</v>
      </c>
      <c r="N96" t="n">
        <v>32.09</v>
      </c>
      <c r="O96" t="n">
        <v>52.99</v>
      </c>
      <c r="P96" t="n">
        <v>35.47</v>
      </c>
      <c r="Q96" t="n">
        <v>-0.71</v>
      </c>
      <c r="R96" t="inlineStr">
        <is>
          <t>-</t>
        </is>
      </c>
      <c r="S96" t="inlineStr">
        <is>
          <t>-</t>
        </is>
      </c>
      <c r="T96" t="inlineStr">
        <is>
          <t>-</t>
        </is>
      </c>
      <c r="U96" t="inlineStr">
        <is>
          <t>-</t>
        </is>
      </c>
    </row>
    <row r="97">
      <c r="A97" s="5" t="inlineStr">
        <is>
          <t>Op.Cashflow Wachstum 10J in %</t>
        </is>
      </c>
      <c r="B97" s="5" t="inlineStr">
        <is>
          <t>Op.Cashflow Wachstum 10Y in %</t>
        </is>
      </c>
      <c r="C97" t="n">
        <v>51.73</v>
      </c>
      <c r="D97" t="n">
        <v>47.39</v>
      </c>
      <c r="E97" t="n">
        <v>37.71</v>
      </c>
      <c r="F97" t="n">
        <v>41.17</v>
      </c>
      <c r="G97" t="n">
        <v>46.25</v>
      </c>
      <c r="H97" t="n">
        <v>37.26</v>
      </c>
      <c r="I97" t="n">
        <v>50.04</v>
      </c>
      <c r="J97" t="n">
        <v>55.75</v>
      </c>
      <c r="K97" t="n">
        <v>31.6</v>
      </c>
      <c r="L97" t="n">
        <v>11.51</v>
      </c>
      <c r="M97" t="inlineStr">
        <is>
          <t>-</t>
        </is>
      </c>
      <c r="N97" t="inlineStr">
        <is>
          <t>-</t>
        </is>
      </c>
      <c r="O97" t="inlineStr">
        <is>
          <t>-</t>
        </is>
      </c>
      <c r="P97" t="inlineStr">
        <is>
          <t>-</t>
        </is>
      </c>
      <c r="Q97" t="inlineStr">
        <is>
          <t>-</t>
        </is>
      </c>
      <c r="R97" t="inlineStr">
        <is>
          <t>-</t>
        </is>
      </c>
      <c r="S97" t="inlineStr">
        <is>
          <t>-</t>
        </is>
      </c>
      <c r="T97" t="inlineStr">
        <is>
          <t>-</t>
        </is>
      </c>
      <c r="U97" t="inlineStr">
        <is>
          <t>-</t>
        </is>
      </c>
    </row>
    <row r="98">
      <c r="A98" s="5" t="inlineStr">
        <is>
          <t>Working Capital in Mio</t>
        </is>
      </c>
      <c r="B98" s="5" t="inlineStr">
        <is>
          <t>Working Capital in M</t>
        </is>
      </c>
      <c r="C98" t="n">
        <v>187</v>
      </c>
      <c r="D98" t="n">
        <v>273.2</v>
      </c>
      <c r="E98" t="n">
        <v>278.3</v>
      </c>
      <c r="F98" t="n">
        <v>223.2</v>
      </c>
      <c r="G98" t="n">
        <v>206.4</v>
      </c>
      <c r="H98" t="n">
        <v>187.2</v>
      </c>
      <c r="I98" t="n">
        <v>147.4</v>
      </c>
      <c r="J98" t="n">
        <v>34.3</v>
      </c>
      <c r="K98" t="n">
        <v>48.4</v>
      </c>
      <c r="L98" t="n">
        <v>39.6</v>
      </c>
      <c r="M98" t="n">
        <v>77.09999999999999</v>
      </c>
      <c r="N98" t="n">
        <v>16.7</v>
      </c>
      <c r="O98" t="n">
        <v>-39.6</v>
      </c>
      <c r="P98" t="n">
        <v>81.7</v>
      </c>
      <c r="Q98" t="n">
        <v>81.09999999999999</v>
      </c>
      <c r="R98" t="n">
        <v>179.7</v>
      </c>
      <c r="S98" t="n">
        <v>176.1</v>
      </c>
      <c r="T98" t="n">
        <v>197.9</v>
      </c>
      <c r="U98" t="n">
        <v>217.2</v>
      </c>
      <c r="V98" t="n">
        <v>205.5</v>
      </c>
    </row>
  </sheetData>
  <pageMargins bottom="1" footer="0.5" header="0.5" left="0.75" right="0.75" top="1"/>
</worksheet>
</file>

<file path=xl/worksheets/sheet49.xml><?xml version="1.0" encoding="utf-8"?>
<worksheet xmlns="http://schemas.openxmlformats.org/spreadsheetml/2006/main">
  <sheetPr>
    <outlinePr summaryBelow="1" summaryRight="1"/>
    <pageSetUpPr/>
  </sheetPr>
  <dimension ref="A1:L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7"/>
  </cols>
  <sheetData>
    <row r="1">
      <c r="A1" s="1" t="inlineStr">
        <is>
          <t xml:space="preserve">SCOUT24 </t>
        </is>
      </c>
      <c r="B1" s="2" t="inlineStr">
        <is>
          <t>WKN: A12DM8  ISIN: DE000A12DM80  Symbol:G24  Typ: Aktie</t>
        </is>
      </c>
      <c r="C1" s="2" t="inlineStr"/>
      <c r="D1" s="2" t="inlineStr"/>
      <c r="E1" s="2" t="inlineStr"/>
      <c r="F1" s="2">
        <f>HYPERLINK("mdax_Stock_Data_EUR.xlsx#INDEX!A1",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+49-89-44456-0</t>
        </is>
      </c>
      <c r="G4" t="inlineStr">
        <is>
          <t>19.02.2020</t>
        </is>
      </c>
      <c r="H4" t="inlineStr">
        <is>
          <t>Preliminary Results</t>
        </is>
      </c>
      <c r="J4" t="inlineStr">
        <is>
          <t>BlackRock, Inc.</t>
        </is>
      </c>
      <c r="L4" t="inlineStr">
        <is>
          <t>3,08%</t>
        </is>
      </c>
    </row>
    <row r="5">
      <c r="A5" s="5" t="inlineStr">
        <is>
          <t>Ticker</t>
        </is>
      </c>
      <c r="B5" t="inlineStr">
        <is>
          <t>G24</t>
        </is>
      </c>
      <c r="C5" s="5" t="inlineStr">
        <is>
          <t>Fax</t>
        </is>
      </c>
      <c r="D5" s="5" t="inlineStr"/>
      <c r="E5" t="inlineStr">
        <is>
          <t>-</t>
        </is>
      </c>
      <c r="G5" t="inlineStr">
        <is>
          <t>26.03.2020</t>
        </is>
      </c>
      <c r="H5" t="inlineStr">
        <is>
          <t>Publication Of Annual Report</t>
        </is>
      </c>
      <c r="J5" t="inlineStr">
        <is>
          <t>FIL Limited</t>
        </is>
      </c>
      <c r="L5" t="inlineStr">
        <is>
          <t>3,10%</t>
        </is>
      </c>
    </row>
    <row r="6">
      <c r="A6" s="5" t="inlineStr">
        <is>
          <t>Gelistet Seit / Listed Since</t>
        </is>
      </c>
      <c r="B6" t="inlineStr">
        <is>
          <t>01.10.2015</t>
        </is>
      </c>
      <c r="C6" s="5" t="inlineStr">
        <is>
          <t>Internet</t>
        </is>
      </c>
      <c r="D6" s="5" t="inlineStr"/>
      <c r="E6" t="inlineStr">
        <is>
          <t>http://www.scout24.com</t>
        </is>
      </c>
      <c r="G6" t="inlineStr">
        <is>
          <t>14.05.2020</t>
        </is>
      </c>
      <c r="H6" t="inlineStr">
        <is>
          <t>Result Q1</t>
        </is>
      </c>
      <c r="J6" t="inlineStr">
        <is>
          <t>Baillie Gifford &amp; Co</t>
        </is>
      </c>
      <c r="L6" t="inlineStr">
        <is>
          <t>4,98%</t>
        </is>
      </c>
    </row>
    <row r="7">
      <c r="A7" s="5" t="inlineStr">
        <is>
          <t>Nominalwert / Nominal Value</t>
        </is>
      </c>
      <c r="B7" t="inlineStr">
        <is>
          <t>1,00</t>
        </is>
      </c>
      <c r="C7" s="5" t="inlineStr">
        <is>
          <t>E-Mail</t>
        </is>
      </c>
      <c r="D7" s="5" t="inlineStr"/>
      <c r="E7" t="inlineStr">
        <is>
          <t>info@scout24.com</t>
        </is>
      </c>
      <c r="G7" t="inlineStr">
        <is>
          <t>18.06.2020</t>
        </is>
      </c>
      <c r="H7" t="inlineStr">
        <is>
          <t>Annual General Meeting</t>
        </is>
      </c>
      <c r="J7" t="inlineStr">
        <is>
          <t>Select Equity Group L.P.</t>
        </is>
      </c>
      <c r="L7" t="inlineStr">
        <is>
          <t>5,11%</t>
        </is>
      </c>
    </row>
    <row r="8">
      <c r="A8" s="5" t="inlineStr">
        <is>
          <t>Land / Country</t>
        </is>
      </c>
      <c r="B8" t="inlineStr">
        <is>
          <t>Deutschland</t>
        </is>
      </c>
      <c r="C8" s="5" t="inlineStr">
        <is>
          <t>Inv. Relations Telefon / Phone</t>
        </is>
      </c>
      <c r="D8" s="5" t="inlineStr"/>
      <c r="E8" t="inlineStr">
        <is>
          <t>+49-89-44456-3278</t>
        </is>
      </c>
      <c r="G8" t="inlineStr">
        <is>
          <t>23.06.2020</t>
        </is>
      </c>
      <c r="H8" t="inlineStr">
        <is>
          <t>Dividend Payout</t>
        </is>
      </c>
      <c r="J8" t="inlineStr">
        <is>
          <t>OppenheimerFunds, Inc.</t>
        </is>
      </c>
      <c r="L8" t="inlineStr">
        <is>
          <t>4,99%</t>
        </is>
      </c>
    </row>
    <row r="9">
      <c r="A9" s="5" t="inlineStr">
        <is>
          <t>Währung / Currency</t>
        </is>
      </c>
      <c r="B9" t="inlineStr">
        <is>
          <t>EUR</t>
        </is>
      </c>
      <c r="C9" s="5" t="inlineStr">
        <is>
          <t>Inv. Relations E-Mail</t>
        </is>
      </c>
      <c r="D9" s="5" t="inlineStr"/>
      <c r="E9" t="inlineStr">
        <is>
          <t>ir@scout24.com</t>
        </is>
      </c>
      <c r="G9" t="inlineStr">
        <is>
          <t>13.08.2020</t>
        </is>
      </c>
      <c r="H9" t="inlineStr">
        <is>
          <t>Score Half Year</t>
        </is>
      </c>
      <c r="J9" t="inlineStr">
        <is>
          <t>Pelham Capital Ltd</t>
        </is>
      </c>
      <c r="L9" t="inlineStr">
        <is>
          <t>7,76%</t>
        </is>
      </c>
    </row>
    <row r="10">
      <c r="A10" s="5" t="inlineStr">
        <is>
          <t>Branche / Industry</t>
        </is>
      </c>
      <c r="B10" t="inlineStr">
        <is>
          <t>Internet Service</t>
        </is>
      </c>
      <c r="C10" s="5" t="inlineStr">
        <is>
          <t>Kontaktperson / Contact Person</t>
        </is>
      </c>
      <c r="D10" s="5" t="inlineStr"/>
      <c r="E10" t="inlineStr">
        <is>
          <t>Ursula Querette</t>
        </is>
      </c>
      <c r="G10" t="inlineStr">
        <is>
          <t>11.11.2020</t>
        </is>
      </c>
      <c r="H10" t="inlineStr">
        <is>
          <t>Q3 Earnings</t>
        </is>
      </c>
      <c r="J10" t="inlineStr">
        <is>
          <t>Bank of America Corporation</t>
        </is>
      </c>
      <c r="L10" t="inlineStr">
        <is>
          <t>3,21%</t>
        </is>
      </c>
    </row>
    <row r="11">
      <c r="A11" s="5" t="inlineStr">
        <is>
          <t>Sektor / Sector</t>
        </is>
      </c>
      <c r="B11" t="inlineStr">
        <is>
          <t>Information Technology</t>
        </is>
      </c>
      <c r="J11" t="inlineStr">
        <is>
          <t>Allianz Global Investors GmbH</t>
        </is>
      </c>
      <c r="L11" t="inlineStr">
        <is>
          <t>4,97%</t>
        </is>
      </c>
    </row>
    <row r="12">
      <c r="A12" s="5" t="inlineStr">
        <is>
          <t>Typ / Genre</t>
        </is>
      </c>
      <c r="B12" t="inlineStr">
        <is>
          <t>Namens-Stammaktie</t>
        </is>
      </c>
      <c r="J12" t="inlineStr">
        <is>
          <t>FMR LLC</t>
        </is>
      </c>
      <c r="L12" t="inlineStr">
        <is>
          <t>3,39%</t>
        </is>
      </c>
    </row>
    <row r="13">
      <c r="A13" s="5" t="inlineStr">
        <is>
          <t>Adresse / Address</t>
        </is>
      </c>
      <c r="B13" t="inlineStr">
        <is>
          <t>Scout24 AGBothestraße 11-15  D-81675 München</t>
        </is>
      </c>
    </row>
    <row r="14">
      <c r="A14" s="5" t="inlineStr">
        <is>
          <t>Management</t>
        </is>
      </c>
      <c r="B14" t="inlineStr">
        <is>
          <t>Tobias Hartmann, Dr. Dirk Schmelzer, Dr. Thomas Schroeter, Ralf Weitz</t>
        </is>
      </c>
    </row>
    <row r="15">
      <c r="A15" s="5" t="inlineStr">
        <is>
          <t>Aufsichtsrat / Board</t>
        </is>
      </c>
      <c r="B15" t="inlineStr">
        <is>
          <t>Dr. Hans-Holger Albrecht, Christoph Brand, Frank H. Lutz, Peter Schwarzenbauer, André Schwämmlein, Ciara Smyth</t>
        </is>
      </c>
    </row>
    <row r="16">
      <c r="A16" s="5" t="inlineStr">
        <is>
          <t>Beschreibung</t>
        </is>
      </c>
      <c r="B16" t="inlineStr">
        <is>
          <t>Scout24 betreibt digitale Anzeigenplattformen für den Immobilien- und Automobilmarkt. Dabei tritt das Unternehmen unter den Marken ImmobilienScout24, AutoScout24 sowie FinanceScout24 auf und agiert dabei vorwiegend in Deutschland, aber auch in weiteren europäischen Ländern. Laut eigenen Angaben ist ImmobilienScout24 die führende Plattform für digitale Immobilienanzeigen. Neben Gesuchen und Angeboten bietet sie auch Ratgeber, Tipps oder Analyse-Tools für (Ver-)Mieter. Weitere Marken der Scout24 Holding sind das Partnerportal Friends Scout 24,die Online-Börse Job Scout24 oder Travel Scout 24, das Onlinereisebüro für unterwegs und daheim. Im Frühjahr 2020 wurde der Verkauf von AutoScout24 und FinanceScout24 und Finanzcheck an Hellman &amp; Friedman bekannt vollzogen. Copyright 2014 FINANCE BASE AG</t>
        </is>
      </c>
    </row>
    <row r="17">
      <c r="A17" s="5" t="inlineStr">
        <is>
          <t>Profile</t>
        </is>
      </c>
      <c r="B17" t="inlineStr">
        <is>
          <t>Scout24 operates digital ad platforms for the real estate and automotive market. The company occurs under the brands ImmobilienScout24, AutoScout24 and FinanceScout24 and thereby acts mainly in Germany but also in other European countries. According to information is ImmobilienScout24, the leading platform for digital real estate ads. Besides requests and offers it also offers counselors, tips or analysis tools for (supply) tenants. More Brands of Scout24 Holding are the partner portal Friends Scout 24, the online job market Scout24 or Travelscout 24, the online travel agency on the go and at home. In spring 2020, the sale of AutoScout24 and FinanceScout24 and financial check on Hellman &amp; Friedman was consummated known.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inlineStr"/>
      <c r="J19" s="5" t="inlineStr"/>
      <c r="K19" s="5" t="inlineStr"/>
      <c r="L19" s="5" t="inlineStr"/>
    </row>
    <row r="20">
      <c r="A20" s="5" t="inlineStr">
        <is>
          <t>Umsatz</t>
        </is>
      </c>
      <c r="B20" s="5" t="inlineStr">
        <is>
          <t>Revenue</t>
        </is>
      </c>
      <c r="C20" t="n">
        <v>349.7</v>
      </c>
      <c r="D20" t="n">
        <v>531.7</v>
      </c>
      <c r="E20" t="n">
        <v>479.8</v>
      </c>
      <c r="F20" t="n">
        <v>456.4</v>
      </c>
      <c r="G20" t="n">
        <v>393.6</v>
      </c>
      <c r="H20" t="inlineStr">
        <is>
          <t>-</t>
        </is>
      </c>
    </row>
    <row r="21">
      <c r="A21" s="5" t="inlineStr">
        <is>
          <t>Bruttoergebnis vom Umsatz</t>
        </is>
      </c>
      <c r="B21" s="5" t="inlineStr">
        <is>
          <t>Gross Profit</t>
        </is>
      </c>
      <c r="C21" t="n">
        <v>366.8</v>
      </c>
      <c r="D21" t="n">
        <v>553.2</v>
      </c>
      <c r="E21" t="n">
        <v>495.9</v>
      </c>
      <c r="F21" t="n">
        <v>456.4</v>
      </c>
      <c r="G21" t="n">
        <v>350.2</v>
      </c>
      <c r="H21" t="inlineStr">
        <is>
          <t>-</t>
        </is>
      </c>
    </row>
    <row r="22">
      <c r="A22" s="5" t="inlineStr">
        <is>
          <t>Operatives Ergebnis (EBIT)</t>
        </is>
      </c>
      <c r="B22" s="5" t="inlineStr">
        <is>
          <t>EBIT Earning Before Interest &amp; Tax</t>
        </is>
      </c>
      <c r="C22" t="n">
        <v>109.4</v>
      </c>
      <c r="D22" t="n">
        <v>191.2</v>
      </c>
      <c r="E22" t="n">
        <v>175.9</v>
      </c>
      <c r="F22" t="n">
        <v>141.3</v>
      </c>
      <c r="G22" t="n">
        <v>101.3</v>
      </c>
      <c r="H22" t="inlineStr">
        <is>
          <t>-</t>
        </is>
      </c>
    </row>
    <row r="23">
      <c r="A23" s="5" t="inlineStr">
        <is>
          <t>Finanzergebnis</t>
        </is>
      </c>
      <c r="B23" s="5" t="inlineStr">
        <is>
          <t>Financial Result</t>
        </is>
      </c>
      <c r="C23" t="n">
        <v>-15.2</v>
      </c>
      <c r="D23" t="n">
        <v>27.3</v>
      </c>
      <c r="E23" t="n">
        <v>-10.4</v>
      </c>
      <c r="F23" t="n">
        <v>-42.8</v>
      </c>
      <c r="G23" t="n">
        <v>-43.7</v>
      </c>
      <c r="H23" t="inlineStr">
        <is>
          <t>-</t>
        </is>
      </c>
    </row>
    <row r="24">
      <c r="A24" s="5" t="inlineStr">
        <is>
          <t>Ergebnis vor Steuer (EBT)</t>
        </is>
      </c>
      <c r="B24" s="5" t="inlineStr">
        <is>
          <t>EBT Earning Before Tax</t>
        </is>
      </c>
      <c r="C24" t="n">
        <v>94.2</v>
      </c>
      <c r="D24" t="n">
        <v>218.5</v>
      </c>
      <c r="E24" t="n">
        <v>165.5</v>
      </c>
      <c r="F24" t="n">
        <v>98.5</v>
      </c>
      <c r="G24" t="n">
        <v>57.6</v>
      </c>
      <c r="H24" t="inlineStr">
        <is>
          <t>-</t>
        </is>
      </c>
    </row>
    <row r="25">
      <c r="A25" s="5" t="inlineStr">
        <is>
          <t>Steuern auf Einkommen und Ertrag</t>
        </is>
      </c>
      <c r="B25" s="5" t="inlineStr">
        <is>
          <t>Taxes on income and earnings</t>
        </is>
      </c>
      <c r="C25" t="n">
        <v>30.7</v>
      </c>
      <c r="D25" t="n">
        <v>54</v>
      </c>
      <c r="E25" t="n">
        <v>54.6</v>
      </c>
      <c r="F25" t="n">
        <v>31.6</v>
      </c>
      <c r="G25" t="n">
        <v>22</v>
      </c>
      <c r="H25" t="inlineStr">
        <is>
          <t>-</t>
        </is>
      </c>
    </row>
    <row r="26">
      <c r="A26" s="5" t="inlineStr">
        <is>
          <t>Ergebnis nach Steuer</t>
        </is>
      </c>
      <c r="B26" s="5" t="inlineStr">
        <is>
          <t>Earnings after tax</t>
        </is>
      </c>
      <c r="C26" t="n">
        <v>63.5</v>
      </c>
      <c r="D26" t="n">
        <v>164.4</v>
      </c>
      <c r="E26" t="n">
        <v>110.9</v>
      </c>
      <c r="F26" t="n">
        <v>66.90000000000001</v>
      </c>
      <c r="G26" t="n">
        <v>35.6</v>
      </c>
      <c r="H26" t="inlineStr">
        <is>
          <t>-</t>
        </is>
      </c>
    </row>
    <row r="27">
      <c r="A27" s="5" t="inlineStr">
        <is>
          <t>Minderheitenanteil</t>
        </is>
      </c>
      <c r="B27" s="5" t="inlineStr">
        <is>
          <t>Minority Share</t>
        </is>
      </c>
      <c r="C27" t="inlineStr">
        <is>
          <t>-</t>
        </is>
      </c>
      <c r="D27" t="inlineStr">
        <is>
          <t>-</t>
        </is>
      </c>
      <c r="E27" t="inlineStr">
        <is>
          <t>-</t>
        </is>
      </c>
      <c r="F27" t="n">
        <v>0.3</v>
      </c>
      <c r="G27" t="n">
        <v>0.6</v>
      </c>
      <c r="H27" t="inlineStr">
        <is>
          <t>-</t>
        </is>
      </c>
    </row>
    <row r="28">
      <c r="A28" s="5" t="inlineStr">
        <is>
          <t>Jahresüberschuss/-fehlbetrag</t>
        </is>
      </c>
      <c r="B28" s="5" t="inlineStr">
        <is>
          <t>Net Profit</t>
        </is>
      </c>
      <c r="C28" t="n">
        <v>80</v>
      </c>
      <c r="D28" t="n">
        <v>164.4</v>
      </c>
      <c r="E28" t="n">
        <v>110.9</v>
      </c>
      <c r="F28" t="n">
        <v>67.2</v>
      </c>
      <c r="G28" t="n">
        <v>57.4</v>
      </c>
      <c r="H28" t="inlineStr">
        <is>
          <t>-</t>
        </is>
      </c>
    </row>
    <row r="29">
      <c r="A29" s="5" t="inlineStr">
        <is>
          <t>Summe Umlaufvermögen</t>
        </is>
      </c>
      <c r="B29" s="5" t="inlineStr">
        <is>
          <t>Current Assets</t>
        </is>
      </c>
      <c r="C29" t="n">
        <v>740.4</v>
      </c>
      <c r="D29" t="n">
        <v>168.9</v>
      </c>
      <c r="E29" t="n">
        <v>115.3</v>
      </c>
      <c r="F29" t="n">
        <v>96.2</v>
      </c>
      <c r="G29" t="n">
        <v>117.7</v>
      </c>
      <c r="H29" t="inlineStr">
        <is>
          <t>-</t>
        </is>
      </c>
    </row>
    <row r="30">
      <c r="A30" s="5" t="inlineStr">
        <is>
          <t>Summe Anlagevermögen</t>
        </is>
      </c>
      <c r="B30" s="5" t="inlineStr">
        <is>
          <t>Fixed Assets</t>
        </is>
      </c>
      <c r="C30" t="n">
        <v>1691</v>
      </c>
      <c r="D30" t="n">
        <v>2296</v>
      </c>
      <c r="E30" t="n">
        <v>2025</v>
      </c>
      <c r="F30" t="n">
        <v>2035</v>
      </c>
      <c r="G30" t="n">
        <v>2056</v>
      </c>
      <c r="H30" t="inlineStr">
        <is>
          <t>-</t>
        </is>
      </c>
    </row>
    <row r="31">
      <c r="A31" s="5" t="inlineStr">
        <is>
          <t>Summe Aktiva</t>
        </is>
      </c>
      <c r="B31" s="5" t="inlineStr">
        <is>
          <t>Total Assets</t>
        </is>
      </c>
      <c r="C31" t="n">
        <v>2431</v>
      </c>
      <c r="D31" t="n">
        <v>2465</v>
      </c>
      <c r="E31" t="n">
        <v>2141</v>
      </c>
      <c r="F31" t="n">
        <v>2131</v>
      </c>
      <c r="G31" t="n">
        <v>2173</v>
      </c>
      <c r="H31" t="inlineStr">
        <is>
          <t>-</t>
        </is>
      </c>
    </row>
    <row r="32">
      <c r="A32" s="5" t="inlineStr">
        <is>
          <t>Summe kurzfristiges Fremdkapital</t>
        </is>
      </c>
      <c r="B32" s="5" t="inlineStr">
        <is>
          <t>Short-Term Debt</t>
        </is>
      </c>
      <c r="C32" t="n">
        <v>210.8</v>
      </c>
      <c r="D32" t="n">
        <v>148</v>
      </c>
      <c r="E32" t="n">
        <v>159.2</v>
      </c>
      <c r="F32" t="n">
        <v>112.3</v>
      </c>
      <c r="G32" t="n">
        <v>86.90000000000001</v>
      </c>
      <c r="H32" t="inlineStr">
        <is>
          <t>-</t>
        </is>
      </c>
    </row>
    <row r="33">
      <c r="A33" s="5" t="inlineStr">
        <is>
          <t>Summe langfristiges Fremdkapital</t>
        </is>
      </c>
      <c r="B33" s="5" t="inlineStr">
        <is>
          <t>Long-Term Debt</t>
        </is>
      </c>
      <c r="C33" t="n">
        <v>1167</v>
      </c>
      <c r="D33" t="n">
        <v>1144</v>
      </c>
      <c r="E33" t="n">
        <v>915.8</v>
      </c>
      <c r="F33" t="n">
        <v>1028</v>
      </c>
      <c r="G33" t="n">
        <v>1165</v>
      </c>
      <c r="H33" t="inlineStr">
        <is>
          <t>-</t>
        </is>
      </c>
    </row>
    <row r="34">
      <c r="A34" s="5" t="inlineStr">
        <is>
          <t>Summe Fremdkapital</t>
        </is>
      </c>
      <c r="B34" s="5" t="inlineStr">
        <is>
          <t>Total Liabilities</t>
        </is>
      </c>
      <c r="C34" t="n">
        <v>1377</v>
      </c>
      <c r="D34" t="n">
        <v>1292</v>
      </c>
      <c r="E34" t="n">
        <v>1075</v>
      </c>
      <c r="F34" t="n">
        <v>1140</v>
      </c>
      <c r="G34" t="n">
        <v>1252</v>
      </c>
      <c r="H34" t="inlineStr">
        <is>
          <t>-</t>
        </is>
      </c>
    </row>
    <row r="35">
      <c r="A35" s="5" t="inlineStr">
        <is>
          <t>Minderheitenanteil</t>
        </is>
      </c>
      <c r="B35" s="5" t="inlineStr">
        <is>
          <t>Minority Share</t>
        </is>
      </c>
      <c r="C35" t="inlineStr">
        <is>
          <t>-</t>
        </is>
      </c>
      <c r="D35" t="inlineStr">
        <is>
          <t>-</t>
        </is>
      </c>
      <c r="E35" t="inlineStr">
        <is>
          <t>-</t>
        </is>
      </c>
      <c r="F35" t="inlineStr">
        <is>
          <t>-</t>
        </is>
      </c>
      <c r="G35" t="n">
        <v>0.7</v>
      </c>
      <c r="H35" t="inlineStr">
        <is>
          <t>-</t>
        </is>
      </c>
    </row>
    <row r="36">
      <c r="A36" s="5" t="inlineStr">
        <is>
          <t>Summe Eigenkapital</t>
        </is>
      </c>
      <c r="B36" s="5" t="inlineStr">
        <is>
          <t>Equity</t>
        </is>
      </c>
      <c r="C36" t="n">
        <v>1054</v>
      </c>
      <c r="D36" t="n">
        <v>1173</v>
      </c>
      <c r="E36" t="n">
        <v>1066</v>
      </c>
      <c r="F36" t="n">
        <v>990.8</v>
      </c>
      <c r="G36" t="n">
        <v>920.6</v>
      </c>
      <c r="H36" t="inlineStr">
        <is>
          <t>-</t>
        </is>
      </c>
    </row>
    <row r="37">
      <c r="A37" s="5" t="inlineStr">
        <is>
          <t>Summe Passiva</t>
        </is>
      </c>
      <c r="B37" s="5" t="inlineStr">
        <is>
          <t>Liabilities &amp; Shareholder Equity</t>
        </is>
      </c>
      <c r="C37" t="n">
        <v>2431</v>
      </c>
      <c r="D37" t="n">
        <v>2465</v>
      </c>
      <c r="E37" t="n">
        <v>2141</v>
      </c>
      <c r="F37" t="n">
        <v>2131</v>
      </c>
      <c r="G37" t="n">
        <v>2173</v>
      </c>
      <c r="H37" t="inlineStr">
        <is>
          <t>-</t>
        </is>
      </c>
    </row>
    <row r="38">
      <c r="A38" s="5" t="inlineStr">
        <is>
          <t>Mio.Aktien im Umlauf</t>
        </is>
      </c>
      <c r="B38" s="5" t="inlineStr">
        <is>
          <t>Million shares outstanding</t>
        </is>
      </c>
      <c r="C38" t="n">
        <v>107.6</v>
      </c>
      <c r="D38" t="n">
        <v>107.6</v>
      </c>
      <c r="E38" t="n">
        <v>107.6</v>
      </c>
      <c r="F38" t="n">
        <v>107.6</v>
      </c>
      <c r="G38" t="n">
        <v>107.6</v>
      </c>
      <c r="H38" t="inlineStr">
        <is>
          <t>-</t>
        </is>
      </c>
    </row>
    <row r="39">
      <c r="A39" s="5" t="inlineStr">
        <is>
          <t>Gezeichnetes Kapital (in Mio.)</t>
        </is>
      </c>
      <c r="B39" s="5" t="inlineStr">
        <is>
          <t>Subscribed Capital in M</t>
        </is>
      </c>
      <c r="C39" t="n">
        <v>107.6</v>
      </c>
      <c r="D39" t="n">
        <v>107.6</v>
      </c>
      <c r="E39" t="n">
        <v>107.6</v>
      </c>
      <c r="F39" t="n">
        <v>107.6</v>
      </c>
      <c r="G39" t="n">
        <v>107.6</v>
      </c>
      <c r="H39" t="inlineStr">
        <is>
          <t>-</t>
        </is>
      </c>
    </row>
    <row r="40">
      <c r="A40" s="5" t="inlineStr">
        <is>
          <t>Ergebnis je Aktie (brutto)</t>
        </is>
      </c>
      <c r="B40" s="5" t="inlineStr">
        <is>
          <t>Earnings per share</t>
        </is>
      </c>
      <c r="C40" t="n">
        <v>0.88</v>
      </c>
      <c r="D40" t="n">
        <v>2.03</v>
      </c>
      <c r="E40" t="n">
        <v>1.54</v>
      </c>
      <c r="F40" t="n">
        <v>0.92</v>
      </c>
      <c r="G40" t="n">
        <v>0.54</v>
      </c>
      <c r="H40" t="inlineStr">
        <is>
          <t>-</t>
        </is>
      </c>
    </row>
    <row r="41">
      <c r="A41" s="5" t="inlineStr">
        <is>
          <t>Ergebnis je Aktie (unverwässert)</t>
        </is>
      </c>
      <c r="B41" s="5" t="inlineStr">
        <is>
          <t>Basic Earnings per share</t>
        </is>
      </c>
      <c r="C41" t="n">
        <v>0.75</v>
      </c>
      <c r="D41" t="n">
        <v>1.53</v>
      </c>
      <c r="E41" t="n">
        <v>1.03</v>
      </c>
      <c r="F41" t="n">
        <v>0.62</v>
      </c>
      <c r="G41" t="n">
        <v>0.5600000000000001</v>
      </c>
      <c r="H41" t="inlineStr">
        <is>
          <t>-</t>
        </is>
      </c>
    </row>
    <row r="42">
      <c r="A42" s="5" t="inlineStr">
        <is>
          <t>Ergebnis je Aktie (verwässert)</t>
        </is>
      </c>
      <c r="B42" s="5" t="inlineStr">
        <is>
          <t>Diluted Earnings per share</t>
        </is>
      </c>
      <c r="C42" t="n">
        <v>0.75</v>
      </c>
      <c r="D42" t="n">
        <v>1.53</v>
      </c>
      <c r="E42" t="n">
        <v>1.03</v>
      </c>
      <c r="F42" t="n">
        <v>0.62</v>
      </c>
      <c r="G42" t="n">
        <v>0.5600000000000001</v>
      </c>
      <c r="H42" t="inlineStr">
        <is>
          <t>-</t>
        </is>
      </c>
    </row>
    <row r="43">
      <c r="A43" s="5" t="inlineStr">
        <is>
          <t>Dividende je Aktie</t>
        </is>
      </c>
      <c r="B43" s="5" t="inlineStr">
        <is>
          <t>Dividend per share</t>
        </is>
      </c>
      <c r="C43" t="n">
        <v>0.9</v>
      </c>
      <c r="D43" t="n">
        <v>0.64</v>
      </c>
      <c r="E43" t="n">
        <v>0.5600000000000001</v>
      </c>
      <c r="F43" t="n">
        <v>0.3</v>
      </c>
      <c r="G43" t="inlineStr">
        <is>
          <t>-</t>
        </is>
      </c>
      <c r="H43" t="inlineStr">
        <is>
          <t>-</t>
        </is>
      </c>
    </row>
    <row r="44">
      <c r="A44" s="5" t="inlineStr">
        <is>
          <t>Dividendenausschüttung in Mio</t>
        </is>
      </c>
      <c r="B44" s="5" t="inlineStr">
        <is>
          <t>Dividend Payment in M</t>
        </is>
      </c>
      <c r="C44" t="n">
        <v>94.3</v>
      </c>
      <c r="D44" t="n">
        <v>68.90000000000001</v>
      </c>
      <c r="E44" t="n">
        <v>60.3</v>
      </c>
      <c r="F44" t="n">
        <v>32.3</v>
      </c>
      <c r="G44" t="inlineStr">
        <is>
          <t>-</t>
        </is>
      </c>
      <c r="H44" t="inlineStr">
        <is>
          <t>-</t>
        </is>
      </c>
    </row>
    <row r="45">
      <c r="A45" s="5" t="inlineStr">
        <is>
          <t>Umsatz je Aktie</t>
        </is>
      </c>
      <c r="B45" s="5" t="inlineStr">
        <is>
          <t>Revenue per share</t>
        </is>
      </c>
      <c r="C45" t="n">
        <v>3.25</v>
      </c>
      <c r="D45" t="n">
        <v>4.94</v>
      </c>
      <c r="E45" t="n">
        <v>4.46</v>
      </c>
      <c r="F45" t="n">
        <v>4.24</v>
      </c>
      <c r="G45" t="n">
        <v>3.66</v>
      </c>
      <c r="H45" t="inlineStr">
        <is>
          <t>-</t>
        </is>
      </c>
    </row>
    <row r="46">
      <c r="A46" s="5" t="inlineStr">
        <is>
          <t>Buchwert je Aktie</t>
        </is>
      </c>
      <c r="B46" s="5" t="inlineStr">
        <is>
          <t>Book value per share</t>
        </is>
      </c>
      <c r="C46" t="n">
        <v>9.789999999999999</v>
      </c>
      <c r="D46" t="n">
        <v>10.9</v>
      </c>
      <c r="E46" t="n">
        <v>9.9</v>
      </c>
      <c r="F46" t="n">
        <v>9.210000000000001</v>
      </c>
      <c r="G46" t="n">
        <v>8.56</v>
      </c>
      <c r="H46" t="inlineStr">
        <is>
          <t>-</t>
        </is>
      </c>
    </row>
    <row r="47">
      <c r="A47" s="5" t="inlineStr">
        <is>
          <t>Cashflow je Aktie</t>
        </is>
      </c>
      <c r="B47" s="5" t="inlineStr">
        <is>
          <t>Cashflow per share</t>
        </is>
      </c>
      <c r="C47" t="n">
        <v>1.84</v>
      </c>
      <c r="D47" t="n">
        <v>1.93</v>
      </c>
      <c r="E47" t="n">
        <v>1.53</v>
      </c>
      <c r="F47" t="n">
        <v>1.44</v>
      </c>
      <c r="G47" t="n">
        <v>1.16</v>
      </c>
      <c r="H47" t="inlineStr">
        <is>
          <t>-</t>
        </is>
      </c>
    </row>
    <row r="48">
      <c r="A48" s="5" t="inlineStr">
        <is>
          <t>Bilanzsumme je Aktie</t>
        </is>
      </c>
      <c r="B48" s="5" t="inlineStr">
        <is>
          <t>Total assets per share</t>
        </is>
      </c>
      <c r="C48" t="n">
        <v>22.59</v>
      </c>
      <c r="D48" t="n">
        <v>22.91</v>
      </c>
      <c r="E48" t="n">
        <v>19.89</v>
      </c>
      <c r="F48" t="n">
        <v>19.8</v>
      </c>
      <c r="G48" t="n">
        <v>20.2</v>
      </c>
      <c r="H48" t="inlineStr">
        <is>
          <t>-</t>
        </is>
      </c>
    </row>
    <row r="49">
      <c r="A49" s="5" t="inlineStr">
        <is>
          <t>Personal am Ende des Jahres</t>
        </is>
      </c>
      <c r="B49" s="5" t="inlineStr">
        <is>
          <t>Staff at the end of year</t>
        </is>
      </c>
      <c r="C49" t="n">
        <v>1681</v>
      </c>
      <c r="D49" t="n">
        <v>1519</v>
      </c>
      <c r="E49" t="n">
        <v>1244</v>
      </c>
      <c r="F49" t="n">
        <v>1191</v>
      </c>
      <c r="G49" t="n">
        <v>1117</v>
      </c>
      <c r="H49" t="n">
        <v>1088</v>
      </c>
    </row>
    <row r="50">
      <c r="A50" s="5" t="inlineStr">
        <is>
          <t>Personalaufwand in Mio. EUR</t>
        </is>
      </c>
      <c r="B50" s="5" t="inlineStr">
        <is>
          <t>Personnel expenses in M</t>
        </is>
      </c>
      <c r="C50" t="n">
        <v>107.6</v>
      </c>
      <c r="D50" t="n">
        <v>133.6</v>
      </c>
      <c r="E50" t="n">
        <v>116.9</v>
      </c>
      <c r="F50" t="n">
        <v>112</v>
      </c>
      <c r="G50" t="n">
        <v>96</v>
      </c>
      <c r="H50" t="n">
        <v>63.5</v>
      </c>
    </row>
    <row r="51">
      <c r="A51" s="5" t="inlineStr">
        <is>
          <t>Aufwand je Mitarbeiter in EUR</t>
        </is>
      </c>
      <c r="B51" s="5" t="inlineStr">
        <is>
          <t>Effort per employee</t>
        </is>
      </c>
      <c r="C51" t="n">
        <v>64010</v>
      </c>
      <c r="D51" t="n">
        <v>87953</v>
      </c>
      <c r="E51" t="n">
        <v>93971</v>
      </c>
      <c r="F51" t="n">
        <v>94039</v>
      </c>
      <c r="G51" t="n">
        <v>85944</v>
      </c>
      <c r="H51" t="n">
        <v>58364</v>
      </c>
    </row>
    <row r="52">
      <c r="A52" s="5" t="inlineStr">
        <is>
          <t>Umsatz je Mitarbeiter in EUR</t>
        </is>
      </c>
      <c r="B52" s="5" t="inlineStr">
        <is>
          <t>Turnover per employee</t>
        </is>
      </c>
      <c r="C52" t="n">
        <v>208031</v>
      </c>
      <c r="D52" t="n">
        <v>350065</v>
      </c>
      <c r="E52" t="n">
        <v>385655</v>
      </c>
      <c r="F52" t="n">
        <v>371209</v>
      </c>
      <c r="G52" t="n">
        <v>352354</v>
      </c>
      <c r="H52" t="n">
        <v>241600</v>
      </c>
    </row>
    <row r="53">
      <c r="A53" s="5" t="inlineStr">
        <is>
          <t>Bruttoergebnis je Mitarbeiter in EUR</t>
        </is>
      </c>
      <c r="B53" s="5" t="inlineStr">
        <is>
          <t>Gross Profit per employee</t>
        </is>
      </c>
      <c r="C53" t="n">
        <v>218203</v>
      </c>
      <c r="D53" t="n">
        <v>364187</v>
      </c>
      <c r="E53" t="n">
        <v>398633</v>
      </c>
      <c r="F53" t="n">
        <v>383207</v>
      </c>
      <c r="G53" t="n">
        <v>313518</v>
      </c>
      <c r="H53" t="inlineStr">
        <is>
          <t>-</t>
        </is>
      </c>
    </row>
    <row r="54">
      <c r="A54" s="5" t="inlineStr">
        <is>
          <t>Gewinn je Mitarbeiter in EUR</t>
        </is>
      </c>
      <c r="B54" s="5" t="inlineStr">
        <is>
          <t>Earnings per employee</t>
        </is>
      </c>
      <c r="C54" t="n">
        <v>47591</v>
      </c>
      <c r="D54" t="n">
        <v>108229</v>
      </c>
      <c r="E54" t="n">
        <v>89148</v>
      </c>
      <c r="F54" t="n">
        <v>56423</v>
      </c>
      <c r="G54" t="n">
        <v>51388</v>
      </c>
      <c r="H54" t="inlineStr">
        <is>
          <t>-</t>
        </is>
      </c>
    </row>
    <row r="55">
      <c r="A55" s="5" t="inlineStr">
        <is>
          <t>KGV (Kurs/Gewinn)</t>
        </is>
      </c>
      <c r="B55" s="5" t="inlineStr">
        <is>
          <t>PE (price/earnings)</t>
        </is>
      </c>
      <c r="C55" t="n">
        <v>78.59999999999999</v>
      </c>
      <c r="D55" t="n">
        <v>26.2</v>
      </c>
      <c r="E55" t="n">
        <v>33.1</v>
      </c>
      <c r="F55" t="n">
        <v>54.6</v>
      </c>
      <c r="G55" t="n">
        <v>58.8</v>
      </c>
      <c r="H55" t="inlineStr">
        <is>
          <t>-</t>
        </is>
      </c>
    </row>
    <row r="56">
      <c r="A56" s="5" t="inlineStr">
        <is>
          <t>KUV (Kurs/Umsatz)</t>
        </is>
      </c>
      <c r="B56" s="5" t="inlineStr">
        <is>
          <t>PS (price/sales)</t>
        </is>
      </c>
      <c r="C56" t="n">
        <v>18.14</v>
      </c>
      <c r="D56" t="n">
        <v>8.130000000000001</v>
      </c>
      <c r="E56" t="n">
        <v>7.64</v>
      </c>
      <c r="F56" t="n">
        <v>7.98</v>
      </c>
      <c r="G56" t="n">
        <v>9</v>
      </c>
      <c r="H56" t="inlineStr">
        <is>
          <t>-</t>
        </is>
      </c>
    </row>
    <row r="57">
      <c r="A57" s="5" t="inlineStr">
        <is>
          <t>KBV (Kurs/Buchwert)</t>
        </is>
      </c>
      <c r="B57" s="5" t="inlineStr">
        <is>
          <t>PB (price/book value)</t>
        </is>
      </c>
      <c r="C57" t="n">
        <v>6.02</v>
      </c>
      <c r="D57" t="n">
        <v>3.68</v>
      </c>
      <c r="E57" t="n">
        <v>3.44</v>
      </c>
      <c r="F57" t="n">
        <v>3.67</v>
      </c>
      <c r="G57" t="n">
        <v>3.85</v>
      </c>
      <c r="H57" t="inlineStr">
        <is>
          <t>-</t>
        </is>
      </c>
    </row>
    <row r="58">
      <c r="A58" s="5" t="inlineStr">
        <is>
          <t>KCV (Kurs/Cashflow)</t>
        </is>
      </c>
      <c r="B58" s="5" t="inlineStr">
        <is>
          <t>PC (price/cashflow)</t>
        </is>
      </c>
      <c r="C58" t="n">
        <v>31.95</v>
      </c>
      <c r="D58" t="n">
        <v>20.83</v>
      </c>
      <c r="E58" t="n">
        <v>22.31</v>
      </c>
      <c r="F58" t="n">
        <v>23.5</v>
      </c>
      <c r="G58" t="n">
        <v>28.46</v>
      </c>
      <c r="H58" t="inlineStr">
        <is>
          <t>-</t>
        </is>
      </c>
    </row>
    <row r="59">
      <c r="A59" s="5" t="inlineStr">
        <is>
          <t>Dividendenrendite in %</t>
        </is>
      </c>
      <c r="B59" s="5" t="inlineStr">
        <is>
          <t>Dividend Yield in %</t>
        </is>
      </c>
      <c r="C59" t="n">
        <v>1.53</v>
      </c>
      <c r="D59" t="n">
        <v>1.59</v>
      </c>
      <c r="E59" t="n">
        <v>1.64</v>
      </c>
      <c r="F59" t="n">
        <v>0.89</v>
      </c>
      <c r="G59" t="inlineStr">
        <is>
          <t>-</t>
        </is>
      </c>
      <c r="H59" t="inlineStr">
        <is>
          <t>-</t>
        </is>
      </c>
    </row>
    <row r="60">
      <c r="A60" s="5" t="inlineStr">
        <is>
          <t>Gewinnrendite in %</t>
        </is>
      </c>
      <c r="B60" s="5" t="inlineStr">
        <is>
          <t>Return on profit in %</t>
        </is>
      </c>
      <c r="C60" t="n">
        <v>1.3</v>
      </c>
      <c r="D60" t="n">
        <v>3.8</v>
      </c>
      <c r="E60" t="n">
        <v>3</v>
      </c>
      <c r="F60" t="n">
        <v>1.8</v>
      </c>
      <c r="G60" t="n">
        <v>1.7</v>
      </c>
      <c r="H60" t="inlineStr">
        <is>
          <t>-</t>
        </is>
      </c>
    </row>
    <row r="61">
      <c r="A61" s="5" t="inlineStr">
        <is>
          <t>Eigenkapitalrendite in %</t>
        </is>
      </c>
      <c r="B61" s="5" t="inlineStr">
        <is>
          <t>Return on Equity in %</t>
        </is>
      </c>
      <c r="C61" t="n">
        <v>7.59</v>
      </c>
      <c r="D61" t="n">
        <v>14.02</v>
      </c>
      <c r="E61" t="n">
        <v>10.41</v>
      </c>
      <c r="F61" t="n">
        <v>6.78</v>
      </c>
      <c r="G61" t="n">
        <v>6.23</v>
      </c>
      <c r="H61" t="inlineStr">
        <is>
          <t>-</t>
        </is>
      </c>
    </row>
    <row r="62">
      <c r="A62" s="5" t="inlineStr">
        <is>
          <t>Umsatzrendite in %</t>
        </is>
      </c>
      <c r="B62" s="5" t="inlineStr">
        <is>
          <t>Return on sales in %</t>
        </is>
      </c>
      <c r="C62" t="n">
        <v>22.88</v>
      </c>
      <c r="D62" t="n">
        <v>30.92</v>
      </c>
      <c r="E62" t="n">
        <v>23.11</v>
      </c>
      <c r="F62" t="n">
        <v>14.72</v>
      </c>
      <c r="G62" t="n">
        <v>14.58</v>
      </c>
      <c r="H62" t="inlineStr">
        <is>
          <t>-</t>
        </is>
      </c>
    </row>
    <row r="63">
      <c r="A63" s="5" t="inlineStr">
        <is>
          <t>Gesamtkapitalrendite in %</t>
        </is>
      </c>
      <c r="B63" s="5" t="inlineStr">
        <is>
          <t>Total Return on Investment in %</t>
        </is>
      </c>
      <c r="C63" t="n">
        <v>3.91</v>
      </c>
      <c r="D63" t="n">
        <v>7.3</v>
      </c>
      <c r="E63" t="n">
        <v>5.84</v>
      </c>
      <c r="F63" t="n">
        <v>5.31</v>
      </c>
      <c r="G63" t="n">
        <v>4.87</v>
      </c>
      <c r="H63" t="inlineStr">
        <is>
          <t>-</t>
        </is>
      </c>
    </row>
    <row r="64">
      <c r="A64" s="5" t="inlineStr">
        <is>
          <t>Return on Investment in %</t>
        </is>
      </c>
      <c r="B64" s="5" t="inlineStr">
        <is>
          <t>Return on Investment in %</t>
        </is>
      </c>
      <c r="C64" t="n">
        <v>3.29</v>
      </c>
      <c r="D64" t="n">
        <v>6.67</v>
      </c>
      <c r="E64" t="n">
        <v>5.18</v>
      </c>
      <c r="F64" t="n">
        <v>3.15</v>
      </c>
      <c r="G64" t="n">
        <v>2.64</v>
      </c>
      <c r="H64" t="inlineStr">
        <is>
          <t>-</t>
        </is>
      </c>
    </row>
    <row r="65">
      <c r="A65" s="5" t="inlineStr">
        <is>
          <t>Arbeitsintensität in %</t>
        </is>
      </c>
      <c r="B65" s="5" t="inlineStr">
        <is>
          <t>Work Intensity in %</t>
        </is>
      </c>
      <c r="C65" t="n">
        <v>30.45</v>
      </c>
      <c r="D65" t="n">
        <v>6.85</v>
      </c>
      <c r="E65" t="n">
        <v>5.39</v>
      </c>
      <c r="F65" t="n">
        <v>4.51</v>
      </c>
      <c r="G65" t="n">
        <v>5.42</v>
      </c>
      <c r="H65" t="inlineStr">
        <is>
          <t>-</t>
        </is>
      </c>
    </row>
    <row r="66">
      <c r="A66" s="5" t="inlineStr">
        <is>
          <t>Eigenkapitalquote in %</t>
        </is>
      </c>
      <c r="B66" s="5" t="inlineStr">
        <is>
          <t>Equity Ratio in %</t>
        </is>
      </c>
      <c r="C66" t="n">
        <v>43.35</v>
      </c>
      <c r="D66" t="n">
        <v>47.58</v>
      </c>
      <c r="E66" t="n">
        <v>49.78</v>
      </c>
      <c r="F66" t="n">
        <v>46.5</v>
      </c>
      <c r="G66" t="n">
        <v>42.39</v>
      </c>
      <c r="H66" t="inlineStr">
        <is>
          <t>-</t>
        </is>
      </c>
    </row>
    <row r="67">
      <c r="A67" s="5" t="inlineStr">
        <is>
          <t>Fremdkapitalquote in %</t>
        </is>
      </c>
      <c r="B67" s="5" t="inlineStr">
        <is>
          <t>Debt Ratio in %</t>
        </is>
      </c>
      <c r="C67" t="n">
        <v>56.65</v>
      </c>
      <c r="D67" t="n">
        <v>52.42</v>
      </c>
      <c r="E67" t="n">
        <v>50.22</v>
      </c>
      <c r="F67" t="n">
        <v>53.5</v>
      </c>
      <c r="G67" t="n">
        <v>57.61</v>
      </c>
      <c r="H67" t="inlineStr">
        <is>
          <t>-</t>
        </is>
      </c>
    </row>
    <row r="68">
      <c r="A68" s="5" t="inlineStr">
        <is>
          <t>Verschuldungsgrad in %</t>
        </is>
      </c>
      <c r="B68" s="5" t="inlineStr">
        <is>
          <t>Finance Gearing in %</t>
        </is>
      </c>
      <c r="C68" t="n">
        <v>130.69</v>
      </c>
      <c r="D68" t="n">
        <v>110.16</v>
      </c>
      <c r="E68" t="n">
        <v>100.89</v>
      </c>
      <c r="F68" t="n">
        <v>115.07</v>
      </c>
      <c r="G68" t="n">
        <v>135.88</v>
      </c>
      <c r="H68" t="inlineStr">
        <is>
          <t>-</t>
        </is>
      </c>
    </row>
    <row r="69">
      <c r="A69" s="5" t="inlineStr">
        <is>
          <t>Bruttoergebnis Marge in %</t>
        </is>
      </c>
      <c r="B69" s="5" t="inlineStr">
        <is>
          <t>Gross Profit Marge in %</t>
        </is>
      </c>
      <c r="C69" t="n">
        <v>104.89</v>
      </c>
      <c r="D69" t="n">
        <v>104.04</v>
      </c>
      <c r="E69" t="n">
        <v>103.36</v>
      </c>
      <c r="F69" t="n">
        <v>100</v>
      </c>
      <c r="G69" t="n">
        <v>88.97</v>
      </c>
    </row>
    <row r="70">
      <c r="A70" s="5" t="inlineStr">
        <is>
          <t>Kurzfristige Vermögensquote in %</t>
        </is>
      </c>
      <c r="B70" s="5" t="inlineStr">
        <is>
          <t>Current Assets Ratio in %</t>
        </is>
      </c>
      <c r="C70" t="n">
        <v>30.46</v>
      </c>
      <c r="D70" t="n">
        <v>6.85</v>
      </c>
      <c r="E70" t="n">
        <v>5.39</v>
      </c>
      <c r="F70" t="n">
        <v>4.51</v>
      </c>
      <c r="G70" t="n">
        <v>5.42</v>
      </c>
    </row>
    <row r="71">
      <c r="A71" s="5" t="inlineStr">
        <is>
          <t>Nettogewinn Marge in %</t>
        </is>
      </c>
      <c r="B71" s="5" t="inlineStr">
        <is>
          <t>Net Profit Marge in %</t>
        </is>
      </c>
      <c r="C71" t="n">
        <v>22.88</v>
      </c>
      <c r="D71" t="n">
        <v>30.92</v>
      </c>
      <c r="E71" t="n">
        <v>23.11</v>
      </c>
      <c r="F71" t="n">
        <v>14.72</v>
      </c>
      <c r="G71" t="n">
        <v>14.58</v>
      </c>
    </row>
    <row r="72">
      <c r="A72" s="5" t="inlineStr">
        <is>
          <t>Operative Ergebnis Marge in %</t>
        </is>
      </c>
      <c r="B72" s="5" t="inlineStr">
        <is>
          <t>EBIT Marge in %</t>
        </is>
      </c>
      <c r="C72" t="n">
        <v>31.28</v>
      </c>
      <c r="D72" t="n">
        <v>35.96</v>
      </c>
      <c r="E72" t="n">
        <v>36.66</v>
      </c>
      <c r="F72" t="n">
        <v>30.96</v>
      </c>
      <c r="G72" t="n">
        <v>25.74</v>
      </c>
    </row>
    <row r="73">
      <c r="A73" s="5" t="inlineStr">
        <is>
          <t>Vermögensumsschlag in %</t>
        </is>
      </c>
      <c r="B73" s="5" t="inlineStr">
        <is>
          <t>Asset Turnover in %</t>
        </is>
      </c>
      <c r="C73" t="n">
        <v>14.39</v>
      </c>
      <c r="D73" t="n">
        <v>21.57</v>
      </c>
      <c r="E73" t="n">
        <v>22.41</v>
      </c>
      <c r="F73" t="n">
        <v>21.42</v>
      </c>
      <c r="G73" t="n">
        <v>18.11</v>
      </c>
    </row>
    <row r="74">
      <c r="A74" s="5" t="inlineStr">
        <is>
          <t>Langfristige Vermögensquote in %</t>
        </is>
      </c>
      <c r="B74" s="5" t="inlineStr">
        <is>
          <t>Non-Current Assets Ratio in %</t>
        </is>
      </c>
      <c r="C74" t="n">
        <v>69.56</v>
      </c>
      <c r="D74" t="n">
        <v>93.14</v>
      </c>
      <c r="E74" t="n">
        <v>94.58</v>
      </c>
      <c r="F74" t="n">
        <v>95.5</v>
      </c>
      <c r="G74" t="n">
        <v>94.62</v>
      </c>
    </row>
    <row r="75">
      <c r="A75" s="5" t="inlineStr">
        <is>
          <t>Gesamtkapitalrentabilität</t>
        </is>
      </c>
      <c r="B75" s="5" t="inlineStr">
        <is>
          <t>ROA Return on Assets in %</t>
        </is>
      </c>
      <c r="C75" t="n">
        <v>3.29</v>
      </c>
      <c r="D75" t="n">
        <v>6.67</v>
      </c>
      <c r="E75" t="n">
        <v>5.18</v>
      </c>
      <c r="F75" t="n">
        <v>3.15</v>
      </c>
      <c r="G75" t="n">
        <v>2.64</v>
      </c>
    </row>
    <row r="76">
      <c r="A76" s="5" t="inlineStr">
        <is>
          <t>Ertrag des eingesetzten Kapitals</t>
        </is>
      </c>
      <c r="B76" s="5" t="inlineStr">
        <is>
          <t>ROCE Return on Cap. Empl. in %</t>
        </is>
      </c>
      <c r="C76" t="n">
        <v>4.93</v>
      </c>
      <c r="D76" t="n">
        <v>8.25</v>
      </c>
      <c r="E76" t="n">
        <v>8.880000000000001</v>
      </c>
      <c r="F76" t="n">
        <v>7</v>
      </c>
      <c r="G76" t="n">
        <v>4.86</v>
      </c>
    </row>
    <row r="77">
      <c r="A77" s="5" t="inlineStr">
        <is>
          <t>Eigenkapital zu Anlagevermögen</t>
        </is>
      </c>
      <c r="B77" s="5" t="inlineStr">
        <is>
          <t>Equity to Fixed Assets in %</t>
        </is>
      </c>
      <c r="C77" t="n">
        <v>62.33</v>
      </c>
      <c r="D77" t="n">
        <v>51.09</v>
      </c>
      <c r="E77" t="n">
        <v>52.64</v>
      </c>
      <c r="F77" t="n">
        <v>48.69</v>
      </c>
      <c r="G77" t="n">
        <v>44.78</v>
      </c>
    </row>
    <row r="78">
      <c r="A78" s="5" t="inlineStr">
        <is>
          <t>Liquidität Dritten Grades</t>
        </is>
      </c>
      <c r="B78" s="5" t="inlineStr">
        <is>
          <t>Current Ratio in %</t>
        </is>
      </c>
      <c r="C78" t="n">
        <v>351.23</v>
      </c>
      <c r="D78" t="n">
        <v>114.12</v>
      </c>
      <c r="E78" t="n">
        <v>72.42</v>
      </c>
      <c r="F78" t="n">
        <v>85.66</v>
      </c>
      <c r="G78" t="n">
        <v>135.44</v>
      </c>
    </row>
    <row r="79">
      <c r="A79" s="5" t="inlineStr">
        <is>
          <t>Operativer Cashflow</t>
        </is>
      </c>
      <c r="B79" s="5" t="inlineStr">
        <is>
          <t>Operating Cashflow in M</t>
        </is>
      </c>
      <c r="C79" t="n">
        <v>3437.82</v>
      </c>
      <c r="D79" t="n">
        <v>2241.308</v>
      </c>
      <c r="E79" t="n">
        <v>2400.556</v>
      </c>
      <c r="F79" t="n">
        <v>2528.6</v>
      </c>
      <c r="G79" t="n">
        <v>3062.296</v>
      </c>
    </row>
    <row r="80">
      <c r="A80" s="5" t="inlineStr">
        <is>
          <t>Aktienrückkauf</t>
        </is>
      </c>
      <c r="B80" s="5" t="inlineStr">
        <is>
          <t>Share Buyback in M</t>
        </is>
      </c>
      <c r="C80" t="n">
        <v>0</v>
      </c>
      <c r="D80" t="n">
        <v>0</v>
      </c>
      <c r="E80" t="n">
        <v>0</v>
      </c>
      <c r="F80" t="n">
        <v>0</v>
      </c>
      <c r="G80" t="inlineStr">
        <is>
          <t>-</t>
        </is>
      </c>
    </row>
    <row r="81">
      <c r="A81" s="5" t="inlineStr">
        <is>
          <t>Umsatzwachstum 1J in %</t>
        </is>
      </c>
      <c r="B81" s="5" t="inlineStr">
        <is>
          <t>Revenue Growth 1Y in %</t>
        </is>
      </c>
      <c r="C81" t="n">
        <v>-34.23</v>
      </c>
      <c r="D81" t="n">
        <v>10.82</v>
      </c>
      <c r="E81" t="n">
        <v>5.13</v>
      </c>
      <c r="F81" t="n">
        <v>15.96</v>
      </c>
      <c r="G81" t="inlineStr">
        <is>
          <t>-</t>
        </is>
      </c>
    </row>
    <row r="82">
      <c r="A82" s="5" t="inlineStr">
        <is>
          <t>Umsatzwachstum 3J in %</t>
        </is>
      </c>
      <c r="B82" s="5" t="inlineStr">
        <is>
          <t>Revenue Growth 3Y in %</t>
        </is>
      </c>
      <c r="C82" t="n">
        <v>-6.09</v>
      </c>
      <c r="D82" t="n">
        <v>10.64</v>
      </c>
      <c r="E82" t="inlineStr">
        <is>
          <t>-</t>
        </is>
      </c>
      <c r="F82" t="inlineStr">
        <is>
          <t>-</t>
        </is>
      </c>
      <c r="G82" t="inlineStr">
        <is>
          <t>-</t>
        </is>
      </c>
    </row>
    <row r="83">
      <c r="A83" s="5" t="inlineStr">
        <is>
          <t>Umsatzwachstum 5J in %</t>
        </is>
      </c>
      <c r="B83" s="5" t="inlineStr">
        <is>
          <t>Revenue Growth 5Y in %</t>
        </is>
      </c>
      <c r="C83" t="inlineStr">
        <is>
          <t>-</t>
        </is>
      </c>
      <c r="D83" t="inlineStr">
        <is>
          <t>-</t>
        </is>
      </c>
      <c r="E83" t="inlineStr">
        <is>
          <t>-</t>
        </is>
      </c>
      <c r="F83" t="inlineStr">
        <is>
          <t>-</t>
        </is>
      </c>
      <c r="G83" t="inlineStr">
        <is>
          <t>-</t>
        </is>
      </c>
    </row>
    <row r="84">
      <c r="A84" s="5" t="inlineStr">
        <is>
          <t>Umsatzwachstum 10J in %</t>
        </is>
      </c>
      <c r="B84" s="5" t="inlineStr">
        <is>
          <t>Revenue Growth 10Y in %</t>
        </is>
      </c>
      <c r="C84" t="inlineStr">
        <is>
          <t>-</t>
        </is>
      </c>
      <c r="D84" t="inlineStr">
        <is>
          <t>-</t>
        </is>
      </c>
      <c r="E84" t="inlineStr">
        <is>
          <t>-</t>
        </is>
      </c>
      <c r="F84" t="inlineStr">
        <is>
          <t>-</t>
        </is>
      </c>
      <c r="G84" t="inlineStr">
        <is>
          <t>-</t>
        </is>
      </c>
    </row>
    <row r="85">
      <c r="A85" s="5" t="inlineStr">
        <is>
          <t>Gewinnwachstum 1J in %</t>
        </is>
      </c>
      <c r="B85" s="5" t="inlineStr">
        <is>
          <t>Earnings Growth 1Y in %</t>
        </is>
      </c>
      <c r="C85" t="n">
        <v>-51.34</v>
      </c>
      <c r="D85" t="n">
        <v>48.24</v>
      </c>
      <c r="E85" t="n">
        <v>65.03</v>
      </c>
      <c r="F85" t="n">
        <v>17.07</v>
      </c>
      <c r="G85" t="inlineStr">
        <is>
          <t>-</t>
        </is>
      </c>
    </row>
    <row r="86">
      <c r="A86" s="5" t="inlineStr">
        <is>
          <t>Gewinnwachstum 3J in %</t>
        </is>
      </c>
      <c r="B86" s="5" t="inlineStr">
        <is>
          <t>Earnings Growth 3Y in %</t>
        </is>
      </c>
      <c r="C86" t="n">
        <v>20.64</v>
      </c>
      <c r="D86" t="n">
        <v>43.45</v>
      </c>
      <c r="E86" t="inlineStr">
        <is>
          <t>-</t>
        </is>
      </c>
      <c r="F86" t="inlineStr">
        <is>
          <t>-</t>
        </is>
      </c>
      <c r="G86" t="inlineStr">
        <is>
          <t>-</t>
        </is>
      </c>
    </row>
    <row r="87">
      <c r="A87" s="5" t="inlineStr">
        <is>
          <t>Gewinnwachstum 5J in %</t>
        </is>
      </c>
      <c r="B87" s="5" t="inlineStr">
        <is>
          <t>Earnings Growth 5Y in %</t>
        </is>
      </c>
      <c r="C87" t="inlineStr">
        <is>
          <t>-</t>
        </is>
      </c>
      <c r="D87" t="inlineStr">
        <is>
          <t>-</t>
        </is>
      </c>
      <c r="E87" t="inlineStr">
        <is>
          <t>-</t>
        </is>
      </c>
      <c r="F87" t="inlineStr">
        <is>
          <t>-</t>
        </is>
      </c>
      <c r="G87" t="inlineStr">
        <is>
          <t>-</t>
        </is>
      </c>
    </row>
    <row r="88">
      <c r="A88" s="5" t="inlineStr">
        <is>
          <t>Gewinnwachstum 10J in %</t>
        </is>
      </c>
      <c r="B88" s="5" t="inlineStr">
        <is>
          <t>Earnings Growth 10Y in %</t>
        </is>
      </c>
      <c r="C88" t="inlineStr">
        <is>
          <t>-</t>
        </is>
      </c>
      <c r="D88" t="inlineStr">
        <is>
          <t>-</t>
        </is>
      </c>
      <c r="E88" t="inlineStr">
        <is>
          <t>-</t>
        </is>
      </c>
      <c r="F88" t="inlineStr">
        <is>
          <t>-</t>
        </is>
      </c>
      <c r="G88" t="inlineStr">
        <is>
          <t>-</t>
        </is>
      </c>
    </row>
    <row r="89">
      <c r="A89" s="5" t="inlineStr">
        <is>
          <t>PEG Ratio</t>
        </is>
      </c>
      <c r="B89" s="5" t="inlineStr">
        <is>
          <t>KGW Kurs/Gewinn/Wachstum</t>
        </is>
      </c>
      <c r="C89" t="inlineStr">
        <is>
          <t>-</t>
        </is>
      </c>
      <c r="D89" t="inlineStr">
        <is>
          <t>-</t>
        </is>
      </c>
      <c r="E89" t="inlineStr">
        <is>
          <t>-</t>
        </is>
      </c>
      <c r="F89" t="inlineStr">
        <is>
          <t>-</t>
        </is>
      </c>
      <c r="G89" t="inlineStr">
        <is>
          <t>-</t>
        </is>
      </c>
    </row>
    <row r="90">
      <c r="A90" s="5" t="inlineStr">
        <is>
          <t>EBIT-Wachstum 1J in %</t>
        </is>
      </c>
      <c r="B90" s="5" t="inlineStr">
        <is>
          <t>EBIT Growth 1Y in %</t>
        </is>
      </c>
      <c r="C90" t="n">
        <v>-42.78</v>
      </c>
      <c r="D90" t="n">
        <v>8.699999999999999</v>
      </c>
      <c r="E90" t="n">
        <v>24.49</v>
      </c>
      <c r="F90" t="n">
        <v>39.49</v>
      </c>
      <c r="G90" t="inlineStr">
        <is>
          <t>-</t>
        </is>
      </c>
    </row>
    <row r="91">
      <c r="A91" s="5" t="inlineStr">
        <is>
          <t>EBIT-Wachstum 3J in %</t>
        </is>
      </c>
      <c r="B91" s="5" t="inlineStr">
        <is>
          <t>EBIT Growth 3Y in %</t>
        </is>
      </c>
      <c r="C91" t="n">
        <v>-3.2</v>
      </c>
      <c r="D91" t="n">
        <v>24.23</v>
      </c>
      <c r="E91" t="inlineStr">
        <is>
          <t>-</t>
        </is>
      </c>
      <c r="F91" t="inlineStr">
        <is>
          <t>-</t>
        </is>
      </c>
      <c r="G91" t="inlineStr">
        <is>
          <t>-</t>
        </is>
      </c>
    </row>
    <row r="92">
      <c r="A92" s="5" t="inlineStr">
        <is>
          <t>EBIT-Wachstum 5J in %</t>
        </is>
      </c>
      <c r="B92" s="5" t="inlineStr">
        <is>
          <t>EBIT Growth 5Y in %</t>
        </is>
      </c>
      <c r="C92" t="inlineStr">
        <is>
          <t>-</t>
        </is>
      </c>
      <c r="D92" t="inlineStr">
        <is>
          <t>-</t>
        </is>
      </c>
      <c r="E92" t="inlineStr">
        <is>
          <t>-</t>
        </is>
      </c>
      <c r="F92" t="inlineStr">
        <is>
          <t>-</t>
        </is>
      </c>
      <c r="G92" t="inlineStr">
        <is>
          <t>-</t>
        </is>
      </c>
    </row>
    <row r="93">
      <c r="A93" s="5" t="inlineStr">
        <is>
          <t>EBIT-Wachstum 10J in %</t>
        </is>
      </c>
      <c r="B93" s="5" t="inlineStr">
        <is>
          <t>EBIT Growth 10Y in %</t>
        </is>
      </c>
      <c r="C93" t="inlineStr">
        <is>
          <t>-</t>
        </is>
      </c>
      <c r="D93" t="inlineStr">
        <is>
          <t>-</t>
        </is>
      </c>
      <c r="E93" t="inlineStr">
        <is>
          <t>-</t>
        </is>
      </c>
      <c r="F93" t="inlineStr">
        <is>
          <t>-</t>
        </is>
      </c>
      <c r="G93" t="inlineStr">
        <is>
          <t>-</t>
        </is>
      </c>
    </row>
    <row r="94">
      <c r="A94" s="5" t="inlineStr">
        <is>
          <t>Op.Cashflow Wachstum 1J in %</t>
        </is>
      </c>
      <c r="B94" s="5" t="inlineStr">
        <is>
          <t>Op.Cashflow Wachstum 1Y in %</t>
        </is>
      </c>
      <c r="C94" t="n">
        <v>53.38</v>
      </c>
      <c r="D94" t="n">
        <v>-6.63</v>
      </c>
      <c r="E94" t="n">
        <v>-5.06</v>
      </c>
      <c r="F94" t="n">
        <v>-17.43</v>
      </c>
      <c r="G94" t="inlineStr">
        <is>
          <t>-</t>
        </is>
      </c>
    </row>
    <row r="95">
      <c r="A95" s="5" t="inlineStr">
        <is>
          <t>Op.Cashflow Wachstum 3J in %</t>
        </is>
      </c>
      <c r="B95" s="5" t="inlineStr">
        <is>
          <t>Op.Cashflow Wachstum 3Y in %</t>
        </is>
      </c>
      <c r="C95" t="n">
        <v>13.9</v>
      </c>
      <c r="D95" t="n">
        <v>-9.710000000000001</v>
      </c>
      <c r="E95" t="inlineStr">
        <is>
          <t>-</t>
        </is>
      </c>
      <c r="F95" t="inlineStr">
        <is>
          <t>-</t>
        </is>
      </c>
      <c r="G95" t="inlineStr">
        <is>
          <t>-</t>
        </is>
      </c>
    </row>
    <row r="96">
      <c r="A96" s="5" t="inlineStr">
        <is>
          <t>Op.Cashflow Wachstum 5J in %</t>
        </is>
      </c>
      <c r="B96" s="5" t="inlineStr">
        <is>
          <t>Op.Cashflow Wachstum 5Y in %</t>
        </is>
      </c>
      <c r="C96" t="inlineStr">
        <is>
          <t>-</t>
        </is>
      </c>
      <c r="D96" t="inlineStr">
        <is>
          <t>-</t>
        </is>
      </c>
      <c r="E96" t="inlineStr">
        <is>
          <t>-</t>
        </is>
      </c>
      <c r="F96" t="inlineStr">
        <is>
          <t>-</t>
        </is>
      </c>
      <c r="G96" t="inlineStr">
        <is>
          <t>-</t>
        </is>
      </c>
    </row>
    <row r="97">
      <c r="A97" s="5" t="inlineStr">
        <is>
          <t>Op.Cashflow Wachstum 10J in %</t>
        </is>
      </c>
      <c r="B97" s="5" t="inlineStr">
        <is>
          <t>Op.Cashflow Wachstum 10Y in %</t>
        </is>
      </c>
      <c r="C97" t="inlineStr">
        <is>
          <t>-</t>
        </is>
      </c>
      <c r="D97" t="inlineStr">
        <is>
          <t>-</t>
        </is>
      </c>
      <c r="E97" t="inlineStr">
        <is>
          <t>-</t>
        </is>
      </c>
      <c r="F97" t="inlineStr">
        <is>
          <t>-</t>
        </is>
      </c>
      <c r="G97" t="inlineStr">
        <is>
          <t>-</t>
        </is>
      </c>
    </row>
    <row r="98">
      <c r="A98" s="5" t="inlineStr">
        <is>
          <t>Working Capital in Mio</t>
        </is>
      </c>
      <c r="B98" s="5" t="inlineStr">
        <is>
          <t>Working Capital in M</t>
        </is>
      </c>
      <c r="C98" t="n">
        <v>529.6</v>
      </c>
      <c r="D98" t="n">
        <v>20.9</v>
      </c>
      <c r="E98" t="n">
        <v>-43.9</v>
      </c>
      <c r="F98" t="n">
        <v>-16.1</v>
      </c>
      <c r="G98" t="n">
        <v>30.8</v>
      </c>
      <c r="H98" t="inlineStr">
        <is>
          <t>-</t>
        </is>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AROUNDTOWN SA </t>
        </is>
      </c>
      <c r="B1" s="2" t="inlineStr">
        <is>
          <t>WKN: A2DW8Z  ISIN: LU1673108939  Typ: Aktie</t>
        </is>
      </c>
      <c r="C1" s="2" t="inlineStr"/>
      <c r="D1" s="2" t="inlineStr"/>
      <c r="E1" s="2" t="inlineStr"/>
      <c r="F1" s="2">
        <f>HYPERLINK("mdax_Stock_Data_EUR.xlsx#INDEX!A1",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+352-285-7741</t>
        </is>
      </c>
      <c r="G4" t="inlineStr">
        <is>
          <t>26.03.2020</t>
        </is>
      </c>
      <c r="H4" t="inlineStr">
        <is>
          <t>Publication Of Annual Report</t>
        </is>
      </c>
      <c r="J4" t="inlineStr">
        <is>
          <t>eigene Anteile</t>
        </is>
      </c>
      <c r="L4" t="inlineStr">
        <is>
          <t>12,00%</t>
        </is>
      </c>
    </row>
    <row r="5">
      <c r="A5" s="5" t="inlineStr">
        <is>
          <t>Ticker</t>
        </is>
      </c>
      <c r="B5" t="inlineStr">
        <is>
          <t>AT1</t>
        </is>
      </c>
      <c r="C5" s="5" t="inlineStr">
        <is>
          <t>Fax</t>
        </is>
      </c>
      <c r="D5" s="5" t="inlineStr"/>
      <c r="E5" t="inlineStr">
        <is>
          <t>-</t>
        </is>
      </c>
      <c r="G5" t="inlineStr">
        <is>
          <t>06.05.2020</t>
        </is>
      </c>
      <c r="H5" t="inlineStr">
        <is>
          <t>Annual General Meeting</t>
        </is>
      </c>
      <c r="J5" t="inlineStr">
        <is>
          <t>Avisco Group Plc</t>
        </is>
      </c>
      <c r="L5" t="inlineStr">
        <is>
          <t>9,60%</t>
        </is>
      </c>
    </row>
    <row r="6">
      <c r="A6" s="5" t="inlineStr">
        <is>
          <t>Gelistet Seit / Listed Since</t>
        </is>
      </c>
      <c r="B6" t="inlineStr">
        <is>
          <t>-</t>
        </is>
      </c>
      <c r="C6" s="5" t="inlineStr">
        <is>
          <t>Internet</t>
        </is>
      </c>
      <c r="D6" s="5" t="inlineStr"/>
      <c r="E6" t="inlineStr">
        <is>
          <t>https://www.aroundtownholdings.com/</t>
        </is>
      </c>
      <c r="G6" t="inlineStr">
        <is>
          <t>27.05.2020</t>
        </is>
      </c>
      <c r="H6" t="inlineStr">
        <is>
          <t>Result Q1</t>
        </is>
      </c>
      <c r="J6" t="inlineStr">
        <is>
          <t>BlackRock, Inc.</t>
        </is>
      </c>
      <c r="L6" t="inlineStr">
        <is>
          <t>5,06%</t>
        </is>
      </c>
    </row>
    <row r="7">
      <c r="A7" s="5" t="inlineStr">
        <is>
          <t>Nominalwert / Nominal Value</t>
        </is>
      </c>
      <c r="B7" t="inlineStr">
        <is>
          <t>0,01</t>
        </is>
      </c>
      <c r="C7" s="5" t="inlineStr">
        <is>
          <t>E-Mail</t>
        </is>
      </c>
      <c r="D7" s="5" t="inlineStr"/>
      <c r="E7" t="inlineStr">
        <is>
          <t>info@aroundtownholdings.com</t>
        </is>
      </c>
      <c r="G7" t="inlineStr">
        <is>
          <t>26.08.2020</t>
        </is>
      </c>
      <c r="H7" t="inlineStr">
        <is>
          <t>Score Half Year</t>
        </is>
      </c>
      <c r="J7" t="inlineStr">
        <is>
          <t>Freefloat</t>
        </is>
      </c>
      <c r="L7" t="inlineStr">
        <is>
          <t>73,34%</t>
        </is>
      </c>
    </row>
    <row r="8">
      <c r="A8" s="5" t="inlineStr">
        <is>
          <t>Land / Country</t>
        </is>
      </c>
      <c r="B8" t="inlineStr">
        <is>
          <t>Luxemburg</t>
        </is>
      </c>
      <c r="C8" s="5" t="inlineStr">
        <is>
          <t>Inv. Relations Telefon / Phone</t>
        </is>
      </c>
      <c r="D8" s="5" t="inlineStr"/>
      <c r="E8" t="inlineStr">
        <is>
          <t>+49-30-374-381-2109</t>
        </is>
      </c>
      <c r="G8" t="inlineStr">
        <is>
          <t>25.11.2020</t>
        </is>
      </c>
      <c r="H8" t="inlineStr">
        <is>
          <t>Q3 Earnings</t>
        </is>
      </c>
    </row>
    <row r="9">
      <c r="A9" s="5" t="inlineStr">
        <is>
          <t>Währung / Currency</t>
        </is>
      </c>
      <c r="B9" t="inlineStr">
        <is>
          <t>EUR</t>
        </is>
      </c>
      <c r="C9" s="5" t="inlineStr">
        <is>
          <t>Inv. Relations E-Mail</t>
        </is>
      </c>
      <c r="D9" s="5" t="inlineStr"/>
      <c r="E9" t="inlineStr">
        <is>
          <t>timothy@aroundtownholdings.com</t>
        </is>
      </c>
    </row>
    <row r="10">
      <c r="A10" s="5" t="inlineStr">
        <is>
          <t>Branche / Industry</t>
        </is>
      </c>
      <c r="B10" t="inlineStr">
        <is>
          <t>Real Estate</t>
        </is>
      </c>
      <c r="C10" s="5" t="inlineStr">
        <is>
          <t>Kontaktperson / Contact Person</t>
        </is>
      </c>
      <c r="D10" s="5" t="inlineStr"/>
      <c r="E10" t="inlineStr">
        <is>
          <t>Timothy Wright</t>
        </is>
      </c>
    </row>
    <row r="11">
      <c r="A11" s="5" t="inlineStr">
        <is>
          <t>Sektor / Sector</t>
        </is>
      </c>
      <c r="B11" t="inlineStr">
        <is>
          <t>Various</t>
        </is>
      </c>
    </row>
    <row r="12">
      <c r="A12" s="5" t="inlineStr">
        <is>
          <t>Typ / Genre</t>
        </is>
      </c>
      <c r="B12" t="inlineStr">
        <is>
          <t>Namensaktie</t>
        </is>
      </c>
    </row>
    <row r="13">
      <c r="A13" s="5" t="inlineStr">
        <is>
          <t>Adresse / Address</t>
        </is>
      </c>
      <c r="B13" t="inlineStr">
        <is>
          <t>Aroundtown SA40, Rue du Curé  L-1368 Luxembourg</t>
        </is>
      </c>
    </row>
    <row r="14">
      <c r="A14" s="5" t="inlineStr">
        <is>
          <t>Management</t>
        </is>
      </c>
      <c r="B14" t="inlineStr">
        <is>
          <t>Shmuel Mayo, Andrew Wallis, Eyal Ben David</t>
        </is>
      </c>
    </row>
    <row r="15">
      <c r="A15" s="5" t="inlineStr">
        <is>
          <t>Aufsichtsrat / Board</t>
        </is>
      </c>
      <c r="B15" t="inlineStr">
        <is>
          <t>Frank Roseen, Oschrie Massatschi, Jelena Afxentiou, Ran Laufer, Markus Leininger, Simone Runge-Brandner, Markus Kreuter</t>
        </is>
      </c>
    </row>
    <row r="16">
      <c r="A16" s="5" t="inlineStr">
        <is>
          <t>Beschreibung</t>
        </is>
      </c>
      <c r="B16" t="inlineStr">
        <is>
          <t>Aroundtown SA ist ein Immobilienunternehmen, das sich auf Objekte in Deutschland und den Niederlanden spezialisiert hat. Aroundtown investiert in Gewerbe- und Wohnimmobilien mit guter Wertentwicklung. Ein Großteil der Immobilien befindet sich in Berlin, NRW, Frankfurt und München, sowie in anderen Großstädten in Deutschland und den Niederlanden. Die Gewerbeimmobilien werden von AT gehalten, darüber hinaus hält das Unternehmen bedeutende Anteile an Grand City Properties S.A., welches sich hauptsächlich auf den deutschen Wohnimmobilienmarkt konzentriert. Copyright 2014 FINANCE BASE AG</t>
        </is>
      </c>
    </row>
    <row r="17">
      <c r="A17" s="5" t="inlineStr">
        <is>
          <t>Profile</t>
        </is>
      </c>
      <c r="B17" t="inlineStr">
        <is>
          <t>Around Town SA is a real estate company that specializes in properties in Germany and the Netherlands. Around Town invests in commercial and residential properties with good performance. Much of the property is located in Berlin, NRW, Frankfurt and Munich, as well as in other major cities in Germany and the Netherlands. The commercial properties are held by AT, in addition, the company holds significant shares in Grand City Properties S.A., which focuses mainly on the German residential real estate market.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2020</v>
      </c>
      <c r="D19" s="5" t="n">
        <v>2019</v>
      </c>
      <c r="E19" s="5" t="n">
        <v>2018</v>
      </c>
      <c r="F19" s="5" t="n">
        <v>2017</v>
      </c>
      <c r="G19" s="5" t="n">
        <v>2016</v>
      </c>
      <c r="H19" s="5" t="n">
        <v>2015</v>
      </c>
      <c r="I19" s="5" t="inlineStr"/>
      <c r="J19" s="5" t="inlineStr"/>
      <c r="K19" s="5" t="inlineStr"/>
      <c r="L19" s="5" t="inlineStr"/>
    </row>
    <row r="20">
      <c r="A20" s="5" t="inlineStr">
        <is>
          <t>Umsatz</t>
        </is>
      </c>
      <c r="B20" s="5" t="inlineStr">
        <is>
          <t>Revenue</t>
        </is>
      </c>
      <c r="C20" t="inlineStr">
        <is>
          <t>-</t>
        </is>
      </c>
      <c r="D20" t="n">
        <v>894.8</v>
      </c>
      <c r="E20" t="n">
        <v>747.1</v>
      </c>
      <c r="F20" t="n">
        <v>527.1</v>
      </c>
      <c r="G20" t="n">
        <v>273.7</v>
      </c>
      <c r="H20" t="n">
        <v>125.2</v>
      </c>
    </row>
    <row r="21">
      <c r="A21" s="5" t="inlineStr">
        <is>
          <t>Operatives Ergebnis (EBIT)</t>
        </is>
      </c>
      <c r="B21" s="5" t="inlineStr">
        <is>
          <t>EBIT Earning Before Interest &amp; Tax</t>
        </is>
      </c>
      <c r="C21" t="inlineStr">
        <is>
          <t>-</t>
        </is>
      </c>
      <c r="D21" t="n">
        <v>2156</v>
      </c>
      <c r="E21" t="n">
        <v>2294</v>
      </c>
      <c r="F21" t="n">
        <v>1920</v>
      </c>
      <c r="G21" t="n">
        <v>1107</v>
      </c>
      <c r="H21" t="n">
        <v>1041</v>
      </c>
    </row>
    <row r="22">
      <c r="A22" s="5" t="inlineStr">
        <is>
          <t>Finanzergebnis</t>
        </is>
      </c>
      <c r="B22" s="5" t="inlineStr">
        <is>
          <t>Financial Result</t>
        </is>
      </c>
      <c r="C22" t="inlineStr">
        <is>
          <t>-</t>
        </is>
      </c>
      <c r="D22" t="n">
        <v>-96</v>
      </c>
      <c r="E22" t="n">
        <v>-208.4</v>
      </c>
      <c r="F22" t="n">
        <v>-84.7</v>
      </c>
      <c r="G22" t="n">
        <v>-83.3</v>
      </c>
      <c r="H22" t="n">
        <v>-12.6</v>
      </c>
    </row>
    <row r="23">
      <c r="A23" s="5" t="inlineStr">
        <is>
          <t>Ergebnis vor Steuer (EBT)</t>
        </is>
      </c>
      <c r="B23" s="5" t="inlineStr">
        <is>
          <t>EBT Earning Before Tax</t>
        </is>
      </c>
      <c r="C23" t="inlineStr">
        <is>
          <t>-</t>
        </is>
      </c>
      <c r="D23" t="n">
        <v>2060</v>
      </c>
      <c r="E23" t="n">
        <v>2085</v>
      </c>
      <c r="F23" t="n">
        <v>1836</v>
      </c>
      <c r="G23" t="n">
        <v>1024</v>
      </c>
      <c r="H23" t="n">
        <v>1028</v>
      </c>
    </row>
    <row r="24">
      <c r="A24" s="5" t="inlineStr">
        <is>
          <t>Steuern auf Einkommen und Ertrag</t>
        </is>
      </c>
      <c r="B24" s="5" t="inlineStr">
        <is>
          <t>Taxes on income and earnings</t>
        </is>
      </c>
      <c r="C24" t="inlineStr">
        <is>
          <t>-</t>
        </is>
      </c>
      <c r="D24" t="n">
        <v>70.59999999999999</v>
      </c>
      <c r="E24" t="n">
        <v>44.4</v>
      </c>
      <c r="F24" t="n">
        <v>33.5</v>
      </c>
      <c r="G24" t="n">
        <v>19.9</v>
      </c>
      <c r="H24" t="n">
        <v>9.300000000000001</v>
      </c>
    </row>
    <row r="25">
      <c r="A25" s="5" t="inlineStr">
        <is>
          <t>Ergebnis nach Steuer</t>
        </is>
      </c>
      <c r="B25" s="5" t="inlineStr">
        <is>
          <t>Earnings after tax</t>
        </is>
      </c>
      <c r="C25" t="inlineStr">
        <is>
          <t>-</t>
        </is>
      </c>
      <c r="D25" t="n">
        <v>1709</v>
      </c>
      <c r="E25" t="n">
        <v>1828</v>
      </c>
      <c r="F25" t="n">
        <v>1539</v>
      </c>
      <c r="G25" t="n">
        <v>901.1</v>
      </c>
      <c r="H25" t="n">
        <v>920.8</v>
      </c>
    </row>
    <row r="26">
      <c r="A26" s="5" t="inlineStr">
        <is>
          <t>Minderheitenanteil</t>
        </is>
      </c>
      <c r="B26" s="5" t="inlineStr">
        <is>
          <t>Minority Share</t>
        </is>
      </c>
      <c r="C26" t="inlineStr">
        <is>
          <t>-</t>
        </is>
      </c>
      <c r="D26" t="n">
        <v>-401</v>
      </c>
      <c r="E26" t="n">
        <v>-207.4</v>
      </c>
      <c r="F26" t="n">
        <v>-256.4</v>
      </c>
      <c r="G26" t="n">
        <v>-172.9</v>
      </c>
      <c r="H26" t="n">
        <v>-233.9</v>
      </c>
    </row>
    <row r="27">
      <c r="A27" s="5" t="inlineStr">
        <is>
          <t>Jahresüberschuss/-fehlbetrag</t>
        </is>
      </c>
      <c r="B27" s="5" t="inlineStr">
        <is>
          <t>Net Profit</t>
        </is>
      </c>
      <c r="C27" t="inlineStr">
        <is>
          <t>-</t>
        </is>
      </c>
      <c r="D27" t="n">
        <v>1308</v>
      </c>
      <c r="E27" t="n">
        <v>1620</v>
      </c>
      <c r="F27" t="n">
        <v>1283</v>
      </c>
      <c r="G27" t="n">
        <v>728.2</v>
      </c>
      <c r="H27" t="n">
        <v>686.9</v>
      </c>
    </row>
    <row r="28">
      <c r="A28" s="5" t="inlineStr">
        <is>
          <t>Summe Umlaufvermögen</t>
        </is>
      </c>
      <c r="B28" s="5" t="inlineStr">
        <is>
          <t>Current Assets</t>
        </is>
      </c>
      <c r="C28" t="inlineStr">
        <is>
          <t>-</t>
        </is>
      </c>
      <c r="D28" t="n">
        <v>3743</v>
      </c>
      <c r="E28" t="n">
        <v>2102</v>
      </c>
      <c r="F28" t="n">
        <v>1523</v>
      </c>
      <c r="G28" t="n">
        <v>1100</v>
      </c>
      <c r="H28" t="n">
        <v>432.5</v>
      </c>
    </row>
    <row r="29">
      <c r="A29" s="5" t="inlineStr">
        <is>
          <t>Summe Anlagevermögen</t>
        </is>
      </c>
      <c r="B29" s="5" t="inlineStr">
        <is>
          <t>Fixed Assets</t>
        </is>
      </c>
      <c r="C29" t="inlineStr">
        <is>
          <t>-</t>
        </is>
      </c>
      <c r="D29" t="n">
        <v>21702</v>
      </c>
      <c r="E29" t="n">
        <v>16939</v>
      </c>
      <c r="F29" t="n">
        <v>12247</v>
      </c>
      <c r="G29" t="n">
        <v>6989</v>
      </c>
      <c r="H29" t="n">
        <v>4008</v>
      </c>
    </row>
    <row r="30">
      <c r="A30" s="5" t="inlineStr">
        <is>
          <t>Summe Aktiva</t>
        </is>
      </c>
      <c r="B30" s="5" t="inlineStr">
        <is>
          <t>Total Assets</t>
        </is>
      </c>
      <c r="C30" t="inlineStr">
        <is>
          <t>-</t>
        </is>
      </c>
      <c r="D30" t="n">
        <v>25445</v>
      </c>
      <c r="E30" t="n">
        <v>19041</v>
      </c>
      <c r="F30" t="n">
        <v>13770</v>
      </c>
      <c r="G30" t="n">
        <v>8089</v>
      </c>
      <c r="H30" t="n">
        <v>4440</v>
      </c>
    </row>
    <row r="31">
      <c r="A31" s="5" t="inlineStr">
        <is>
          <t>Summe kurzfristiges Fremdkapital</t>
        </is>
      </c>
      <c r="B31" s="5" t="inlineStr">
        <is>
          <t>Short-Term Debt</t>
        </is>
      </c>
      <c r="C31" t="inlineStr">
        <is>
          <t>-</t>
        </is>
      </c>
      <c r="D31" t="n">
        <v>856.6</v>
      </c>
      <c r="E31" t="n">
        <v>605.6</v>
      </c>
      <c r="F31" t="n">
        <v>565.6</v>
      </c>
      <c r="G31" t="n">
        <v>348.8</v>
      </c>
      <c r="H31" t="n">
        <v>241.3</v>
      </c>
    </row>
    <row r="32">
      <c r="A32" s="5" t="inlineStr">
        <is>
          <t>Summe langfristiges Fremdkapital</t>
        </is>
      </c>
      <c r="B32" s="5" t="inlineStr">
        <is>
          <t>Long-Term Debt</t>
        </is>
      </c>
      <c r="C32" t="inlineStr">
        <is>
          <t>-</t>
        </is>
      </c>
      <c r="D32" t="n">
        <v>11209</v>
      </c>
      <c r="E32" t="n">
        <v>8491</v>
      </c>
      <c r="F32" t="n">
        <v>5955</v>
      </c>
      <c r="G32" t="n">
        <v>3799</v>
      </c>
      <c r="H32" t="n">
        <v>1773</v>
      </c>
    </row>
    <row r="33">
      <c r="A33" s="5" t="inlineStr">
        <is>
          <t>Summe Fremdkapital</t>
        </is>
      </c>
      <c r="B33" s="5" t="inlineStr">
        <is>
          <t>Total Liabilities</t>
        </is>
      </c>
      <c r="C33" t="inlineStr">
        <is>
          <t>-</t>
        </is>
      </c>
      <c r="D33" t="n">
        <v>12066</v>
      </c>
      <c r="E33" t="n">
        <v>9097</v>
      </c>
      <c r="F33" t="n">
        <v>6521</v>
      </c>
      <c r="G33" t="n">
        <v>4148</v>
      </c>
      <c r="H33" t="n">
        <v>2015</v>
      </c>
    </row>
    <row r="34">
      <c r="A34" s="5" t="inlineStr">
        <is>
          <t>Minderheitenanteil</t>
        </is>
      </c>
      <c r="B34" s="5" t="inlineStr">
        <is>
          <t>Minority Share</t>
        </is>
      </c>
      <c r="C34" t="inlineStr">
        <is>
          <t>-</t>
        </is>
      </c>
      <c r="D34" t="n">
        <v>1309</v>
      </c>
      <c r="E34" t="n">
        <v>567.1</v>
      </c>
      <c r="F34" t="n">
        <v>674.3</v>
      </c>
      <c r="G34" t="n">
        <v>372.6</v>
      </c>
      <c r="H34" t="n">
        <v>320.1</v>
      </c>
    </row>
    <row r="35">
      <c r="A35" s="5" t="inlineStr">
        <is>
          <t>Summe Eigenkapital</t>
        </is>
      </c>
      <c r="B35" s="5" t="inlineStr">
        <is>
          <t>Equity</t>
        </is>
      </c>
      <c r="C35" t="inlineStr">
        <is>
          <t>-</t>
        </is>
      </c>
      <c r="D35" t="n">
        <v>12070</v>
      </c>
      <c r="E35" t="n">
        <v>9377</v>
      </c>
      <c r="F35" t="n">
        <v>6576</v>
      </c>
      <c r="G35" t="n">
        <v>3569</v>
      </c>
      <c r="H35" t="n">
        <v>2105</v>
      </c>
    </row>
    <row r="36">
      <c r="A36" s="5" t="inlineStr">
        <is>
          <t>Summe Passiva</t>
        </is>
      </c>
      <c r="B36" s="5" t="inlineStr">
        <is>
          <t>Liabilities &amp; Shareholder Equity</t>
        </is>
      </c>
      <c r="C36" t="inlineStr">
        <is>
          <t>-</t>
        </is>
      </c>
      <c r="D36" t="n">
        <v>25445</v>
      </c>
      <c r="E36" t="n">
        <v>19041</v>
      </c>
      <c r="F36" t="n">
        <v>13770</v>
      </c>
      <c r="G36" t="n">
        <v>8089</v>
      </c>
      <c r="H36" t="n">
        <v>4440</v>
      </c>
    </row>
    <row r="37">
      <c r="A37" s="5" t="inlineStr">
        <is>
          <t>Mio.Aktien im Umlauf</t>
        </is>
      </c>
      <c r="B37" s="5" t="inlineStr">
        <is>
          <t>Million shares outstanding</t>
        </is>
      </c>
      <c r="C37" t="n">
        <v>1536</v>
      </c>
      <c r="D37" t="n">
        <v>1224</v>
      </c>
      <c r="E37" t="n">
        <v>1129</v>
      </c>
      <c r="F37" t="n">
        <v>947.8099999999999</v>
      </c>
      <c r="G37" t="n">
        <v>676.27</v>
      </c>
      <c r="H37" t="n">
        <v>600.14</v>
      </c>
    </row>
    <row r="38">
      <c r="A38" s="5" t="inlineStr">
        <is>
          <t>Gezeichnetes Kapital (in Mio.)</t>
        </is>
      </c>
      <c r="B38" s="5" t="inlineStr">
        <is>
          <t>Subscribed Capital in M</t>
        </is>
      </c>
      <c r="C38" t="n">
        <v>15.36</v>
      </c>
      <c r="D38" t="n">
        <v>12.2</v>
      </c>
      <c r="E38" t="n">
        <v>11.3</v>
      </c>
      <c r="F38" t="n">
        <v>9.5</v>
      </c>
      <c r="G38" t="n">
        <v>6.76</v>
      </c>
      <c r="H38" t="n">
        <v>6</v>
      </c>
    </row>
    <row r="39">
      <c r="A39" s="5" t="inlineStr">
        <is>
          <t>Ergebnis je Aktie (brutto)</t>
        </is>
      </c>
      <c r="B39" s="5" t="inlineStr">
        <is>
          <t>Earnings per share</t>
        </is>
      </c>
      <c r="C39" t="inlineStr">
        <is>
          <t>-</t>
        </is>
      </c>
      <c r="D39" t="n">
        <v>1.68</v>
      </c>
      <c r="E39" t="n">
        <v>1.85</v>
      </c>
      <c r="F39" t="n">
        <v>1.94</v>
      </c>
      <c r="G39" t="n">
        <v>1.51</v>
      </c>
      <c r="H39" t="n">
        <v>1.71</v>
      </c>
    </row>
    <row r="40">
      <c r="A40" s="5" t="inlineStr">
        <is>
          <t>Ergebnis je Aktie (unverwässert)</t>
        </is>
      </c>
      <c r="B40" s="5" t="inlineStr">
        <is>
          <t>Basic Earnings per share</t>
        </is>
      </c>
      <c r="C40" t="inlineStr">
        <is>
          <t>-</t>
        </is>
      </c>
      <c r="D40" t="n">
        <v>1.12</v>
      </c>
      <c r="E40" t="n">
        <v>1.54</v>
      </c>
      <c r="F40" t="n">
        <v>1.56</v>
      </c>
      <c r="G40" t="n">
        <v>1.11</v>
      </c>
      <c r="H40" t="n">
        <v>1.26</v>
      </c>
    </row>
    <row r="41">
      <c r="A41" s="5" t="inlineStr">
        <is>
          <t>Ergebnis je Aktie (verwässert)</t>
        </is>
      </c>
      <c r="B41" s="5" t="inlineStr">
        <is>
          <t>Diluted Earnings per share</t>
        </is>
      </c>
      <c r="C41" t="inlineStr">
        <is>
          <t>-</t>
        </is>
      </c>
      <c r="D41" t="n">
        <v>1.11</v>
      </c>
      <c r="E41" t="n">
        <v>1.49</v>
      </c>
      <c r="F41" t="n">
        <v>1.35</v>
      </c>
      <c r="G41" t="n">
        <v>0.87</v>
      </c>
      <c r="H41" t="n">
        <v>1.01</v>
      </c>
    </row>
    <row r="42">
      <c r="A42" s="5" t="inlineStr">
        <is>
          <t>Dividende je Aktie</t>
        </is>
      </c>
      <c r="B42" s="5" t="inlineStr">
        <is>
          <t>Dividend per share</t>
        </is>
      </c>
      <c r="C42" t="inlineStr">
        <is>
          <t>-</t>
        </is>
      </c>
      <c r="D42" t="n">
        <v>0.28</v>
      </c>
      <c r="E42" t="n">
        <v>0.25</v>
      </c>
      <c r="F42" t="n">
        <v>0.23</v>
      </c>
      <c r="G42" t="n">
        <v>0.16</v>
      </c>
      <c r="H42" t="n">
        <v>0.051</v>
      </c>
    </row>
    <row r="43">
      <c r="A43" s="5" t="inlineStr">
        <is>
          <t>Dividendenausschüttung in Mio</t>
        </is>
      </c>
      <c r="B43" s="5" t="inlineStr">
        <is>
          <t>Dividend Payment in M</t>
        </is>
      </c>
      <c r="C43" t="inlineStr">
        <is>
          <t>-</t>
        </is>
      </c>
      <c r="D43" t="inlineStr">
        <is>
          <t>-</t>
        </is>
      </c>
      <c r="E43" t="n">
        <v>209.4</v>
      </c>
      <c r="F43" t="n">
        <v>225.7</v>
      </c>
      <c r="G43" t="n">
        <v>154.5</v>
      </c>
      <c r="H43" t="n">
        <v>34.5</v>
      </c>
    </row>
    <row r="44">
      <c r="A44" s="5" t="inlineStr">
        <is>
          <t>Umsatz</t>
        </is>
      </c>
      <c r="B44" s="5" t="inlineStr">
        <is>
          <t>Revenue</t>
        </is>
      </c>
      <c r="C44" t="inlineStr">
        <is>
          <t>-</t>
        </is>
      </c>
      <c r="D44" t="n">
        <v>0.73</v>
      </c>
      <c r="E44" t="n">
        <v>0.66</v>
      </c>
      <c r="F44" t="n">
        <v>0.5600000000000001</v>
      </c>
      <c r="G44" t="n">
        <v>0.4</v>
      </c>
      <c r="H44" t="n">
        <v>0.21</v>
      </c>
    </row>
    <row r="45">
      <c r="A45" s="5" t="inlineStr">
        <is>
          <t>Buchwert je Aktie</t>
        </is>
      </c>
      <c r="B45" s="5" t="inlineStr">
        <is>
          <t>Book value per share</t>
        </is>
      </c>
      <c r="C45" t="inlineStr">
        <is>
          <t>-</t>
        </is>
      </c>
      <c r="D45" t="n">
        <v>10.93</v>
      </c>
      <c r="E45" t="n">
        <v>8.81</v>
      </c>
      <c r="F45" t="n">
        <v>7.65</v>
      </c>
      <c r="G45" t="n">
        <v>5.83</v>
      </c>
      <c r="H45" t="n">
        <v>4.04</v>
      </c>
    </row>
    <row r="46">
      <c r="A46" s="5" t="inlineStr">
        <is>
          <t>Cashflow je Aktie</t>
        </is>
      </c>
      <c r="B46" s="5" t="inlineStr">
        <is>
          <t>Cashflow per share</t>
        </is>
      </c>
      <c r="C46" t="inlineStr">
        <is>
          <t>-</t>
        </is>
      </c>
      <c r="D46" t="n">
        <v>0.5</v>
      </c>
      <c r="E46" t="n">
        <v>0.42</v>
      </c>
      <c r="F46" t="n">
        <v>0.38</v>
      </c>
      <c r="G46" t="n">
        <v>0.26</v>
      </c>
      <c r="H46" t="n">
        <v>0.16</v>
      </c>
    </row>
    <row r="47">
      <c r="A47" s="5" t="inlineStr">
        <is>
          <t>Bilanzsumme je Aktie</t>
        </is>
      </c>
      <c r="B47" s="5" t="inlineStr">
        <is>
          <t>Total assets per share</t>
        </is>
      </c>
      <c r="C47" t="inlineStr">
        <is>
          <t>-</t>
        </is>
      </c>
      <c r="D47" t="n">
        <v>20.8</v>
      </c>
      <c r="E47" t="n">
        <v>16.87</v>
      </c>
      <c r="F47" t="n">
        <v>14.53</v>
      </c>
      <c r="G47" t="n">
        <v>11.96</v>
      </c>
      <c r="H47" t="n">
        <v>7.4</v>
      </c>
    </row>
    <row r="48">
      <c r="A48" s="5" t="inlineStr">
        <is>
          <t>Personal am Ende des Jahres</t>
        </is>
      </c>
      <c r="B48" s="5" t="inlineStr">
        <is>
          <t>Staff at the end of year</t>
        </is>
      </c>
      <c r="C48" t="inlineStr">
        <is>
          <t>-</t>
        </is>
      </c>
      <c r="D48" t="n">
        <v>492</v>
      </c>
      <c r="E48" t="n">
        <v>374</v>
      </c>
      <c r="F48" t="n">
        <v>270</v>
      </c>
      <c r="G48" t="n">
        <v>150</v>
      </c>
      <c r="H48" t="inlineStr">
        <is>
          <t>-</t>
        </is>
      </c>
    </row>
    <row r="49">
      <c r="A49" s="5" t="inlineStr">
        <is>
          <t>Personalaufwand in Mio. EUR</t>
        </is>
      </c>
      <c r="B49" s="5" t="inlineStr">
        <is>
          <t>Personnel expenses in M</t>
        </is>
      </c>
      <c r="C49" t="inlineStr">
        <is>
          <t>-</t>
        </is>
      </c>
      <c r="D49" t="n">
        <v>13.4</v>
      </c>
      <c r="E49" t="n">
        <v>10.7</v>
      </c>
      <c r="F49" t="n">
        <v>6.4</v>
      </c>
      <c r="G49" t="n">
        <v>3.4</v>
      </c>
      <c r="H49" t="n">
        <v>2.7</v>
      </c>
    </row>
    <row r="50">
      <c r="A50" s="5" t="inlineStr">
        <is>
          <t>Aufwand je Mitarbeiter in EUR</t>
        </is>
      </c>
      <c r="B50" s="5" t="inlineStr">
        <is>
          <t>Effort per employee</t>
        </is>
      </c>
      <c r="C50" t="inlineStr">
        <is>
          <t>-</t>
        </is>
      </c>
      <c r="D50" t="n">
        <v>27236</v>
      </c>
      <c r="E50" t="n">
        <v>28610</v>
      </c>
      <c r="F50" t="n">
        <v>23704</v>
      </c>
      <c r="G50" t="n">
        <v>22667</v>
      </c>
      <c r="H50" t="inlineStr">
        <is>
          <t>-</t>
        </is>
      </c>
    </row>
    <row r="51">
      <c r="A51" s="5" t="inlineStr">
        <is>
          <t>Umsatz je Aktie</t>
        </is>
      </c>
      <c r="B51" s="5" t="inlineStr">
        <is>
          <t>Revenue per share</t>
        </is>
      </c>
      <c r="C51" t="inlineStr">
        <is>
          <t>-</t>
        </is>
      </c>
      <c r="D51" t="n">
        <v>1820000</v>
      </c>
      <c r="E51" t="n">
        <v>2000000</v>
      </c>
      <c r="F51" t="n">
        <v>1950000</v>
      </c>
      <c r="G51" t="n">
        <v>1820000</v>
      </c>
      <c r="H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row>
    <row r="53">
      <c r="A53" s="5" t="inlineStr">
        <is>
          <t>Gewinn je Mitarbeiter in EUR</t>
        </is>
      </c>
      <c r="B53" s="5" t="inlineStr">
        <is>
          <t>Earnings per employee</t>
        </is>
      </c>
      <c r="C53" t="inlineStr">
        <is>
          <t>-</t>
        </is>
      </c>
      <c r="D53" t="n">
        <v>2660000</v>
      </c>
      <c r="E53" t="n">
        <v>4330000</v>
      </c>
      <c r="F53" t="n">
        <v>4750000</v>
      </c>
      <c r="G53" t="n">
        <v>4850000</v>
      </c>
      <c r="H53" t="inlineStr">
        <is>
          <t>-</t>
        </is>
      </c>
    </row>
    <row r="54">
      <c r="A54" s="5" t="inlineStr">
        <is>
          <t>KGV (Kurs/Gewinn)</t>
        </is>
      </c>
      <c r="B54" s="5" t="inlineStr">
        <is>
          <t>PE (price/earnings)</t>
        </is>
      </c>
      <c r="C54" t="inlineStr">
        <is>
          <t>-</t>
        </is>
      </c>
      <c r="D54" t="n">
        <v>7.1</v>
      </c>
      <c r="E54" t="n">
        <v>4.7</v>
      </c>
      <c r="F54" t="n">
        <v>3.9</v>
      </c>
      <c r="G54" t="n">
        <v>3.8</v>
      </c>
      <c r="H54" t="n">
        <v>3.5</v>
      </c>
    </row>
    <row r="55">
      <c r="A55" s="5" t="inlineStr">
        <is>
          <t>KUV (Kurs/Umsatz)</t>
        </is>
      </c>
      <c r="B55" s="5" t="inlineStr">
        <is>
          <t>PS (price/sales)</t>
        </is>
      </c>
      <c r="C55" t="inlineStr">
        <is>
          <t>-</t>
        </is>
      </c>
      <c r="D55" t="n">
        <v>10.91</v>
      </c>
      <c r="E55" t="n">
        <v>10.91</v>
      </c>
      <c r="F55" t="n">
        <v>10.91</v>
      </c>
      <c r="G55" t="n">
        <v>10.33</v>
      </c>
      <c r="H55" t="n">
        <v>20.85</v>
      </c>
    </row>
    <row r="56">
      <c r="A56" s="5" t="inlineStr">
        <is>
          <t>KBV (Kurs/Buchwert)</t>
        </is>
      </c>
      <c r="B56" s="5" t="inlineStr">
        <is>
          <t>PB (price/book value)</t>
        </is>
      </c>
      <c r="C56" t="inlineStr">
        <is>
          <t>-</t>
        </is>
      </c>
      <c r="D56" t="n">
        <v>0.8100000000000001</v>
      </c>
      <c r="E56" t="n">
        <v>0.87</v>
      </c>
      <c r="F56" t="n">
        <v>0.87</v>
      </c>
      <c r="G56" t="n">
        <v>0.79</v>
      </c>
      <c r="H56" t="n">
        <v>1.24</v>
      </c>
    </row>
    <row r="57">
      <c r="A57" s="5" t="inlineStr">
        <is>
          <t>KCV (Kurs/Cashflow)</t>
        </is>
      </c>
      <c r="B57" s="5" t="inlineStr">
        <is>
          <t>PC (price/cashflow)</t>
        </is>
      </c>
      <c r="C57" t="inlineStr">
        <is>
          <t>-</t>
        </is>
      </c>
      <c r="D57" t="n">
        <v>15.91</v>
      </c>
      <c r="E57" t="n">
        <v>17.23</v>
      </c>
      <c r="F57" t="n">
        <v>15.91</v>
      </c>
      <c r="G57" t="n">
        <v>15.81</v>
      </c>
      <c r="H57" t="n">
        <v>27.68</v>
      </c>
    </row>
    <row r="58">
      <c r="A58" s="5" t="inlineStr">
        <is>
          <t>Dividendenrendite in %</t>
        </is>
      </c>
      <c r="B58" s="5" t="inlineStr">
        <is>
          <t>Dividend Yield in %</t>
        </is>
      </c>
      <c r="C58" t="inlineStr">
        <is>
          <t>-</t>
        </is>
      </c>
      <c r="D58" t="n">
        <v>3.51</v>
      </c>
      <c r="E58" t="n">
        <v>3.51</v>
      </c>
      <c r="F58" t="n">
        <v>3.79</v>
      </c>
      <c r="G58" t="n">
        <v>3.9</v>
      </c>
      <c r="H58" t="n">
        <v>1.17</v>
      </c>
    </row>
    <row r="59">
      <c r="A59" s="5" t="inlineStr">
        <is>
          <t>Gewinnrendite in %</t>
        </is>
      </c>
      <c r="B59" s="5" t="inlineStr">
        <is>
          <t>Return on profit in %</t>
        </is>
      </c>
      <c r="C59" t="inlineStr">
        <is>
          <t>-</t>
        </is>
      </c>
      <c r="D59" t="n">
        <v>14</v>
      </c>
      <c r="E59" t="n">
        <v>21.3</v>
      </c>
      <c r="F59" t="n">
        <v>25.7</v>
      </c>
      <c r="G59" t="n">
        <v>26.6</v>
      </c>
      <c r="H59" t="n">
        <v>29</v>
      </c>
    </row>
    <row r="60">
      <c r="A60" s="5" t="inlineStr">
        <is>
          <t>Eigenkapitalrendite in %</t>
        </is>
      </c>
      <c r="B60" s="5" t="inlineStr">
        <is>
          <t>Return on Equity in %</t>
        </is>
      </c>
      <c r="C60" t="inlineStr">
        <is>
          <t>-</t>
        </is>
      </c>
      <c r="D60" t="n">
        <v>9.779999999999999</v>
      </c>
      <c r="E60" t="n">
        <v>16.29</v>
      </c>
      <c r="F60" t="n">
        <v>17.69</v>
      </c>
      <c r="G60" t="n">
        <v>18.48</v>
      </c>
      <c r="H60" t="n">
        <v>28.32</v>
      </c>
    </row>
    <row r="61">
      <c r="A61" s="5" t="inlineStr">
        <is>
          <t>Umsatzrendite in %</t>
        </is>
      </c>
      <c r="B61" s="5" t="inlineStr">
        <is>
          <t>Return on sales in %</t>
        </is>
      </c>
      <c r="C61" t="inlineStr">
        <is>
          <t>-</t>
        </is>
      </c>
      <c r="D61" t="n">
        <v>146.19</v>
      </c>
      <c r="E61" t="n">
        <v>216.89</v>
      </c>
      <c r="F61" t="n">
        <v>243.33</v>
      </c>
      <c r="G61" t="n">
        <v>266.06</v>
      </c>
      <c r="H61" t="n">
        <v>548.64</v>
      </c>
    </row>
    <row r="62">
      <c r="A62" s="5" t="inlineStr">
        <is>
          <t>Gesamtkapitalrendite in %</t>
        </is>
      </c>
      <c r="B62" s="5" t="inlineStr">
        <is>
          <t>Total Return on Investment in %</t>
        </is>
      </c>
      <c r="C62" t="inlineStr">
        <is>
          <t>-</t>
        </is>
      </c>
      <c r="D62" t="n">
        <v>5.14</v>
      </c>
      <c r="E62" t="n">
        <v>8.51</v>
      </c>
      <c r="F62" t="n">
        <v>9.31</v>
      </c>
      <c r="G62" t="n">
        <v>9</v>
      </c>
      <c r="H62" t="n">
        <v>15.47</v>
      </c>
    </row>
    <row r="63">
      <c r="A63" s="5" t="inlineStr">
        <is>
          <t>Return on Investment in %</t>
        </is>
      </c>
      <c r="B63" s="5" t="inlineStr">
        <is>
          <t>Return on Investment in %</t>
        </is>
      </c>
      <c r="C63" t="inlineStr">
        <is>
          <t>-</t>
        </is>
      </c>
      <c r="D63" t="n">
        <v>5.14</v>
      </c>
      <c r="E63" t="n">
        <v>8.51</v>
      </c>
      <c r="F63" t="n">
        <v>9.31</v>
      </c>
      <c r="G63" t="n">
        <v>9</v>
      </c>
      <c r="H63" t="n">
        <v>15.47</v>
      </c>
    </row>
    <row r="64">
      <c r="A64" s="5" t="inlineStr">
        <is>
          <t>Arbeitsintensität in %</t>
        </is>
      </c>
      <c r="B64" s="5" t="inlineStr">
        <is>
          <t>Work Intensity in %</t>
        </is>
      </c>
      <c r="C64" t="inlineStr">
        <is>
          <t>-</t>
        </is>
      </c>
      <c r="D64" t="n">
        <v>14.71</v>
      </c>
      <c r="E64" t="n">
        <v>11.04</v>
      </c>
      <c r="F64" t="n">
        <v>11.06</v>
      </c>
      <c r="G64" t="n">
        <v>13.6</v>
      </c>
      <c r="H64" t="n">
        <v>9.74</v>
      </c>
    </row>
    <row r="65">
      <c r="A65" s="5" t="inlineStr">
        <is>
          <t>Eigenkapitalquote in %</t>
        </is>
      </c>
      <c r="B65" s="5" t="inlineStr">
        <is>
          <t>Equity Ratio in %</t>
        </is>
      </c>
      <c r="C65" t="inlineStr">
        <is>
          <t>-</t>
        </is>
      </c>
      <c r="D65" t="n">
        <v>52.58</v>
      </c>
      <c r="E65" t="n">
        <v>52.23</v>
      </c>
      <c r="F65" t="n">
        <v>52.65</v>
      </c>
      <c r="G65" t="n">
        <v>48.72</v>
      </c>
      <c r="H65" t="n">
        <v>54.63</v>
      </c>
    </row>
    <row r="66">
      <c r="A66" s="5" t="inlineStr">
        <is>
          <t>Fremdkapitalquote in %</t>
        </is>
      </c>
      <c r="B66" s="5" t="inlineStr">
        <is>
          <t>Debt Ratio in %</t>
        </is>
      </c>
      <c r="C66" t="inlineStr">
        <is>
          <t>-</t>
        </is>
      </c>
      <c r="D66" t="n">
        <v>47.42</v>
      </c>
      <c r="E66" t="n">
        <v>47.77</v>
      </c>
      <c r="F66" t="n">
        <v>47.35</v>
      </c>
      <c r="G66" t="n">
        <v>51.28</v>
      </c>
      <c r="H66" t="n">
        <v>45.37</v>
      </c>
    </row>
    <row r="67">
      <c r="A67" s="5" t="inlineStr">
        <is>
          <t>Verschuldungsgrad in %</t>
        </is>
      </c>
      <c r="B67" s="5" t="inlineStr">
        <is>
          <t>Finance Gearing in %</t>
        </is>
      </c>
      <c r="C67" t="inlineStr">
        <is>
          <t>-</t>
        </is>
      </c>
      <c r="D67" t="n">
        <v>90.19</v>
      </c>
      <c r="E67" t="n">
        <v>91.47</v>
      </c>
      <c r="F67" t="n">
        <v>89.94</v>
      </c>
      <c r="G67" t="n">
        <v>105.25</v>
      </c>
      <c r="H67" t="n">
        <v>83.06</v>
      </c>
    </row>
    <row r="68">
      <c r="A68" s="5" t="inlineStr"/>
      <c r="B68" s="5" t="inlineStr"/>
    </row>
    <row r="69">
      <c r="A69" s="5" t="inlineStr">
        <is>
          <t>Kurzfristige Vermögensquote in %</t>
        </is>
      </c>
      <c r="B69" s="5" t="inlineStr">
        <is>
          <t>Current Assets Ratio in %</t>
        </is>
      </c>
      <c r="C69" t="inlineStr">
        <is>
          <t>-</t>
        </is>
      </c>
      <c r="D69" t="n">
        <v>14.71</v>
      </c>
      <c r="E69" t="n">
        <v>11.04</v>
      </c>
      <c r="F69" t="n">
        <v>11.06</v>
      </c>
      <c r="G69" t="n">
        <v>13.6</v>
      </c>
    </row>
    <row r="70">
      <c r="A70" s="5" t="inlineStr">
        <is>
          <t>Nettogewinn Marge in %</t>
        </is>
      </c>
      <c r="B70" s="5" t="inlineStr">
        <is>
          <t>Net Profit Marge in %</t>
        </is>
      </c>
      <c r="C70" t="inlineStr">
        <is>
          <t>-</t>
        </is>
      </c>
      <c r="D70" t="n">
        <v>179178.08</v>
      </c>
      <c r="E70" t="n">
        <v>245454.55</v>
      </c>
      <c r="F70" t="n">
        <v>229107.14</v>
      </c>
      <c r="G70" t="n">
        <v>182050</v>
      </c>
    </row>
    <row r="71">
      <c r="A71" s="5" t="inlineStr">
        <is>
          <t>Operative Ergebnis Marge in %</t>
        </is>
      </c>
      <c r="B71" s="5" t="inlineStr">
        <is>
          <t>EBIT Marge in %</t>
        </is>
      </c>
      <c r="C71" t="inlineStr">
        <is>
          <t>-</t>
        </is>
      </c>
      <c r="D71" t="n">
        <v>295342.47</v>
      </c>
      <c r="E71" t="n">
        <v>347575.76</v>
      </c>
      <c r="F71" t="n">
        <v>342857.14</v>
      </c>
      <c r="G71" t="n">
        <v>276750</v>
      </c>
    </row>
    <row r="72">
      <c r="A72" s="5" t="inlineStr">
        <is>
          <t>Vermögensumsschlag in %</t>
        </is>
      </c>
      <c r="B72" s="5" t="inlineStr">
        <is>
          <t>Asset Turnover in %</t>
        </is>
      </c>
      <c r="C72" t="inlineStr">
        <is>
          <t>-</t>
        </is>
      </c>
      <c r="D72" t="n">
        <v>0</v>
      </c>
      <c r="E72" t="n">
        <v>0</v>
      </c>
      <c r="F72" t="n">
        <v>0</v>
      </c>
      <c r="G72" t="n">
        <v>0</v>
      </c>
    </row>
    <row r="73">
      <c r="A73" s="5" t="inlineStr">
        <is>
          <t>Langfristige Vermögensquote in %</t>
        </is>
      </c>
      <c r="B73" s="5" t="inlineStr">
        <is>
          <t>Non-Current Assets Ratio in %</t>
        </is>
      </c>
      <c r="C73" t="inlineStr">
        <is>
          <t>-</t>
        </is>
      </c>
      <c r="D73" t="n">
        <v>85.29000000000001</v>
      </c>
      <c r="E73" t="n">
        <v>88.95999999999999</v>
      </c>
      <c r="F73" t="n">
        <v>88.94</v>
      </c>
      <c r="G73" t="n">
        <v>86.40000000000001</v>
      </c>
    </row>
    <row r="74">
      <c r="A74" s="5" t="inlineStr">
        <is>
          <t>Gesamtkapitalrentabilität</t>
        </is>
      </c>
      <c r="B74" s="5" t="inlineStr">
        <is>
          <t>ROA Return on Assets in %</t>
        </is>
      </c>
      <c r="C74" t="inlineStr">
        <is>
          <t>-</t>
        </is>
      </c>
      <c r="D74" t="n">
        <v>5.14</v>
      </c>
      <c r="E74" t="n">
        <v>8.51</v>
      </c>
      <c r="F74" t="n">
        <v>9.32</v>
      </c>
      <c r="G74" t="n">
        <v>9</v>
      </c>
    </row>
    <row r="75">
      <c r="A75" s="5" t="inlineStr">
        <is>
          <t>Ertrag des eingesetzten Kapitals</t>
        </is>
      </c>
      <c r="B75" s="5" t="inlineStr">
        <is>
          <t>ROCE Return on Cap. Empl. in %</t>
        </is>
      </c>
      <c r="C75" t="inlineStr">
        <is>
          <t>-</t>
        </is>
      </c>
      <c r="D75" t="n">
        <v>8.77</v>
      </c>
      <c r="E75" t="n">
        <v>12.44</v>
      </c>
      <c r="F75" t="n">
        <v>14.54</v>
      </c>
      <c r="G75" t="n">
        <v>14.3</v>
      </c>
    </row>
    <row r="76">
      <c r="A76" s="5" t="inlineStr">
        <is>
          <t>Eigenkapital zu Anlagevermögen</t>
        </is>
      </c>
      <c r="B76" s="5" t="inlineStr">
        <is>
          <t>Equity to Fixed Assets in %</t>
        </is>
      </c>
      <c r="C76" t="inlineStr">
        <is>
          <t>-</t>
        </is>
      </c>
      <c r="D76" t="n">
        <v>55.62</v>
      </c>
      <c r="E76" t="n">
        <v>55.36</v>
      </c>
      <c r="F76" t="n">
        <v>53.69</v>
      </c>
      <c r="G76" t="n">
        <v>51.07</v>
      </c>
    </row>
    <row r="77">
      <c r="A77" s="5" t="inlineStr">
        <is>
          <t>Liquidität Dritten Grades</t>
        </is>
      </c>
      <c r="B77" s="5" t="inlineStr">
        <is>
          <t>Current Ratio in %</t>
        </is>
      </c>
      <c r="C77" t="inlineStr">
        <is>
          <t>-</t>
        </is>
      </c>
      <c r="D77" t="n">
        <v>436.96</v>
      </c>
      <c r="E77" t="n">
        <v>347.09</v>
      </c>
      <c r="F77" t="n">
        <v>269.27</v>
      </c>
      <c r="G77" t="n">
        <v>315.37</v>
      </c>
    </row>
    <row r="78">
      <c r="A78" s="5" t="inlineStr">
        <is>
          <t>Operativer Cashflow</t>
        </is>
      </c>
      <c r="B78" s="5" t="inlineStr">
        <is>
          <t>Operating Cashflow in M</t>
        </is>
      </c>
      <c r="C78" t="inlineStr">
        <is>
          <t>-</t>
        </is>
      </c>
      <c r="D78" t="n">
        <v>19473.84</v>
      </c>
      <c r="E78" t="n">
        <v>19452.67</v>
      </c>
      <c r="F78" t="n">
        <v>15079.6571</v>
      </c>
      <c r="G78" t="n">
        <v>10691.8287</v>
      </c>
    </row>
    <row r="79">
      <c r="A79" s="5" t="inlineStr">
        <is>
          <t>Aktienrückkauf</t>
        </is>
      </c>
      <c r="B79" s="5" t="inlineStr">
        <is>
          <t>Share Buyback in M</t>
        </is>
      </c>
      <c r="C79" t="n">
        <v>-312</v>
      </c>
      <c r="D79" t="n">
        <v>-95</v>
      </c>
      <c r="E79" t="n">
        <v>-181.1900000000001</v>
      </c>
      <c r="F79" t="n">
        <v>-271.54</v>
      </c>
      <c r="G79" t="n">
        <v>-76.13</v>
      </c>
    </row>
    <row r="80">
      <c r="A80" s="5" t="inlineStr">
        <is>
          <t>Umsatzwachstum 1J in %</t>
        </is>
      </c>
      <c r="B80" s="5" t="inlineStr">
        <is>
          <t>Revenue Growth 1Y in %</t>
        </is>
      </c>
      <c r="C80" t="inlineStr">
        <is>
          <t>-</t>
        </is>
      </c>
      <c r="D80" t="n">
        <v>10.61</v>
      </c>
      <c r="E80" t="n">
        <v>17.86</v>
      </c>
      <c r="F80" t="n">
        <v>40</v>
      </c>
      <c r="G80" t="n">
        <v>90.48</v>
      </c>
    </row>
    <row r="81">
      <c r="A81" s="5" t="inlineStr">
        <is>
          <t>Umsatzwachstum 3J in %</t>
        </is>
      </c>
      <c r="B81" s="5" t="inlineStr">
        <is>
          <t>Revenue Growth 3Y in %</t>
        </is>
      </c>
      <c r="C81" t="inlineStr">
        <is>
          <t>-</t>
        </is>
      </c>
      <c r="D81" t="n">
        <v>22.82</v>
      </c>
      <c r="E81" t="n">
        <v>49.45</v>
      </c>
      <c r="F81" t="inlineStr">
        <is>
          <t>-</t>
        </is>
      </c>
      <c r="G81" t="inlineStr">
        <is>
          <t>-</t>
        </is>
      </c>
    </row>
    <row r="82">
      <c r="A82" s="5" t="inlineStr">
        <is>
          <t>Umsatzwachstum 5J in %</t>
        </is>
      </c>
      <c r="B82" s="5" t="inlineStr">
        <is>
          <t>Revenue Growth 5Y in %</t>
        </is>
      </c>
      <c r="C82" t="inlineStr">
        <is>
          <t>-</t>
        </is>
      </c>
      <c r="D82" t="inlineStr">
        <is>
          <t>-</t>
        </is>
      </c>
      <c r="E82" t="inlineStr">
        <is>
          <t>-</t>
        </is>
      </c>
      <c r="F82" t="inlineStr">
        <is>
          <t>-</t>
        </is>
      </c>
      <c r="G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row>
    <row r="84">
      <c r="A84" s="5" t="inlineStr">
        <is>
          <t>Gewinnwachstum 1J in %</t>
        </is>
      </c>
      <c r="B84" s="5" t="inlineStr">
        <is>
          <t>Earnings Growth 1Y in %</t>
        </is>
      </c>
      <c r="C84" t="inlineStr">
        <is>
          <t>-</t>
        </is>
      </c>
      <c r="D84" t="n">
        <v>-19.26</v>
      </c>
      <c r="E84" t="n">
        <v>26.27</v>
      </c>
      <c r="F84" t="n">
        <v>76.19</v>
      </c>
      <c r="G84" t="n">
        <v>6.01</v>
      </c>
    </row>
    <row r="85">
      <c r="A85" s="5" t="inlineStr">
        <is>
          <t>Gewinnwachstum 3J in %</t>
        </is>
      </c>
      <c r="B85" s="5" t="inlineStr">
        <is>
          <t>Earnings Growth 3Y in %</t>
        </is>
      </c>
      <c r="C85" t="inlineStr">
        <is>
          <t>-</t>
        </is>
      </c>
      <c r="D85" t="n">
        <v>27.73</v>
      </c>
      <c r="E85" t="n">
        <v>36.16</v>
      </c>
      <c r="F85" t="inlineStr">
        <is>
          <t>-</t>
        </is>
      </c>
      <c r="G85" t="inlineStr">
        <is>
          <t>-</t>
        </is>
      </c>
    </row>
    <row r="86">
      <c r="A86" s="5" t="inlineStr">
        <is>
          <t>Gewinnwachstum 5J in %</t>
        </is>
      </c>
      <c r="B86" s="5" t="inlineStr">
        <is>
          <t>Earnings Growth 5Y in %</t>
        </is>
      </c>
      <c r="C86" t="inlineStr">
        <is>
          <t>-</t>
        </is>
      </c>
      <c r="D86" t="inlineStr">
        <is>
          <t>-</t>
        </is>
      </c>
      <c r="E86" t="inlineStr">
        <is>
          <t>-</t>
        </is>
      </c>
      <c r="F86" t="inlineStr">
        <is>
          <t>-</t>
        </is>
      </c>
      <c r="G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row>
    <row r="88">
      <c r="A88" s="5" t="inlineStr">
        <is>
          <t>PEG Ratio</t>
        </is>
      </c>
      <c r="B88" s="5" t="inlineStr">
        <is>
          <t>KGW Kurs/Gewinn/Wachstum</t>
        </is>
      </c>
      <c r="C88" t="inlineStr">
        <is>
          <t>-</t>
        </is>
      </c>
      <c r="D88" t="inlineStr">
        <is>
          <t>-</t>
        </is>
      </c>
      <c r="E88" t="inlineStr">
        <is>
          <t>-</t>
        </is>
      </c>
      <c r="F88" t="inlineStr">
        <is>
          <t>-</t>
        </is>
      </c>
      <c r="G88" t="inlineStr">
        <is>
          <t>-</t>
        </is>
      </c>
    </row>
    <row r="89">
      <c r="A89" s="5" t="inlineStr">
        <is>
          <t>EBIT-Wachstum 1J in %</t>
        </is>
      </c>
      <c r="B89" s="5" t="inlineStr">
        <is>
          <t>EBIT Growth 1Y in %</t>
        </is>
      </c>
      <c r="C89" t="inlineStr">
        <is>
          <t>-</t>
        </is>
      </c>
      <c r="D89" t="n">
        <v>-6.02</v>
      </c>
      <c r="E89" t="n">
        <v>19.48</v>
      </c>
      <c r="F89" t="n">
        <v>73.44</v>
      </c>
      <c r="G89" t="n">
        <v>6.34</v>
      </c>
    </row>
    <row r="90">
      <c r="A90" s="5" t="inlineStr">
        <is>
          <t>EBIT-Wachstum 3J in %</t>
        </is>
      </c>
      <c r="B90" s="5" t="inlineStr">
        <is>
          <t>EBIT Growth 3Y in %</t>
        </is>
      </c>
      <c r="C90" t="inlineStr">
        <is>
          <t>-</t>
        </is>
      </c>
      <c r="D90" t="n">
        <v>28.97</v>
      </c>
      <c r="E90" t="n">
        <v>33.09</v>
      </c>
      <c r="F90" t="inlineStr">
        <is>
          <t>-</t>
        </is>
      </c>
      <c r="G90" t="inlineStr">
        <is>
          <t>-</t>
        </is>
      </c>
    </row>
    <row r="91">
      <c r="A91" s="5" t="inlineStr">
        <is>
          <t>EBIT-Wachstum 5J in %</t>
        </is>
      </c>
      <c r="B91" s="5" t="inlineStr">
        <is>
          <t>EBIT Growth 5Y in %</t>
        </is>
      </c>
      <c r="C91" t="inlineStr">
        <is>
          <t>-</t>
        </is>
      </c>
      <c r="D91" t="inlineStr">
        <is>
          <t>-</t>
        </is>
      </c>
      <c r="E91" t="inlineStr">
        <is>
          <t>-</t>
        </is>
      </c>
      <c r="F91" t="inlineStr">
        <is>
          <t>-</t>
        </is>
      </c>
      <c r="G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row>
    <row r="93">
      <c r="A93" s="5" t="inlineStr">
        <is>
          <t>Op.Cashflow Wachstum 1J in %</t>
        </is>
      </c>
      <c r="B93" s="5" t="inlineStr">
        <is>
          <t>Op.Cashflow Wachstum 1Y in %</t>
        </is>
      </c>
      <c r="C93" t="inlineStr">
        <is>
          <t>-</t>
        </is>
      </c>
      <c r="D93" t="n">
        <v>-7.66</v>
      </c>
      <c r="E93" t="n">
        <v>8.300000000000001</v>
      </c>
      <c r="F93" t="n">
        <v>0.63</v>
      </c>
      <c r="G93" t="n">
        <v>-42.88</v>
      </c>
    </row>
    <row r="94">
      <c r="A94" s="5" t="inlineStr">
        <is>
          <t>Op.Cashflow Wachstum 3J in %</t>
        </is>
      </c>
      <c r="B94" s="5" t="inlineStr">
        <is>
          <t>Op.Cashflow Wachstum 3Y in %</t>
        </is>
      </c>
      <c r="C94" t="inlineStr">
        <is>
          <t>-</t>
        </is>
      </c>
      <c r="D94" t="n">
        <v>0.42</v>
      </c>
      <c r="E94" t="n">
        <v>-11.32</v>
      </c>
      <c r="F94" t="inlineStr">
        <is>
          <t>-</t>
        </is>
      </c>
      <c r="G94" t="inlineStr">
        <is>
          <t>-</t>
        </is>
      </c>
    </row>
    <row r="95">
      <c r="A95" s="5" t="inlineStr">
        <is>
          <t>Op.Cashflow Wachstum 5J in %</t>
        </is>
      </c>
      <c r="B95" s="5" t="inlineStr">
        <is>
          <t>Op.Cashflow Wachstum 5Y in %</t>
        </is>
      </c>
      <c r="C95" t="inlineStr">
        <is>
          <t>-</t>
        </is>
      </c>
      <c r="D95" t="inlineStr">
        <is>
          <t>-</t>
        </is>
      </c>
      <c r="E95" t="inlineStr">
        <is>
          <t>-</t>
        </is>
      </c>
      <c r="F95" t="inlineStr">
        <is>
          <t>-</t>
        </is>
      </c>
      <c r="G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row>
    <row r="97">
      <c r="A97" s="5" t="inlineStr">
        <is>
          <t>Working Capital in Mio</t>
        </is>
      </c>
      <c r="B97" s="5" t="inlineStr">
        <is>
          <t>Working Capital in M</t>
        </is>
      </c>
      <c r="C97" t="inlineStr">
        <is>
          <t>-</t>
        </is>
      </c>
      <c r="D97" t="n">
        <v>2886</v>
      </c>
      <c r="E97" t="n">
        <v>1496</v>
      </c>
      <c r="F97" t="n">
        <v>957.5</v>
      </c>
      <c r="G97" t="n">
        <v>751.2</v>
      </c>
      <c r="H97" t="n">
        <v>191.2</v>
      </c>
    </row>
  </sheetData>
  <pageMargins bottom="1" footer="0.5" header="0.5" left="0.75" right="0.75" top="1"/>
</worksheet>
</file>

<file path=xl/worksheets/sheet50.xml><?xml version="1.0" encoding="utf-8"?>
<worksheet xmlns="http://schemas.openxmlformats.org/spreadsheetml/2006/main">
  <sheetPr>
    <outlinePr summaryBelow="1" summaryRight="1"/>
    <pageSetUpPr/>
  </sheetPr>
  <dimension ref="A1:L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SIEMENS HEALTHINEERS </t>
        </is>
      </c>
      <c r="B1" s="2" t="inlineStr">
        <is>
          <t>WKN: SHL100  ISIN: DE000SHL1006  Symbol:SHL  Typ: Aktie</t>
        </is>
      </c>
      <c r="C1" s="2" t="inlineStr"/>
      <c r="D1" s="2" t="inlineStr"/>
      <c r="E1" s="2" t="inlineStr"/>
      <c r="F1" s="2">
        <f>HYPERLINK("mdax_Stock_Data_EUR.xlsx#INDEX!A1",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+49-800-188-188-5</t>
        </is>
      </c>
      <c r="G4" t="inlineStr">
        <is>
          <t>03.02.2020</t>
        </is>
      </c>
      <c r="H4" t="inlineStr">
        <is>
          <t>Result Q1</t>
        </is>
      </c>
      <c r="J4" t="inlineStr">
        <is>
          <t>Siemens AG und Beteiligungen</t>
        </is>
      </c>
      <c r="L4" t="inlineStr">
        <is>
          <t>85,00%</t>
        </is>
      </c>
    </row>
    <row r="5">
      <c r="A5" s="5" t="inlineStr">
        <is>
          <t>Ticker</t>
        </is>
      </c>
      <c r="B5" t="inlineStr">
        <is>
          <t>SHL</t>
        </is>
      </c>
      <c r="C5" s="5" t="inlineStr">
        <is>
          <t>Fax</t>
        </is>
      </c>
      <c r="D5" s="5" t="inlineStr"/>
      <c r="E5" t="inlineStr">
        <is>
          <t>-</t>
        </is>
      </c>
      <c r="G5" t="inlineStr">
        <is>
          <t>12.02.2020</t>
        </is>
      </c>
      <c r="H5" t="inlineStr">
        <is>
          <t>Annual General Meeting</t>
        </is>
      </c>
      <c r="J5" t="inlineStr">
        <is>
          <t>Freefloat</t>
        </is>
      </c>
      <c r="L5" t="inlineStr">
        <is>
          <t>15,00%</t>
        </is>
      </c>
    </row>
    <row r="6">
      <c r="A6" s="5" t="inlineStr">
        <is>
          <t>Gelistet Seit / Listed Since</t>
        </is>
      </c>
      <c r="B6" t="inlineStr">
        <is>
          <t>-</t>
        </is>
      </c>
      <c r="C6" s="5" t="inlineStr">
        <is>
          <t>Internet</t>
        </is>
      </c>
      <c r="D6" s="5" t="inlineStr"/>
      <c r="E6" t="inlineStr">
        <is>
          <t>https://www.siemens-healthineers.com/de/</t>
        </is>
      </c>
      <c r="G6" t="inlineStr">
        <is>
          <t>17.02.2020</t>
        </is>
      </c>
      <c r="H6" t="inlineStr">
        <is>
          <t>Dividend Payout</t>
        </is>
      </c>
    </row>
    <row r="7">
      <c r="A7" s="5" t="inlineStr">
        <is>
          <t>Nominalwert / Nominal Value</t>
        </is>
      </c>
      <c r="B7" t="inlineStr">
        <is>
          <t>1,00</t>
        </is>
      </c>
      <c r="C7" s="5" t="inlineStr">
        <is>
          <t>E-Mail</t>
        </is>
      </c>
      <c r="D7" s="5" t="inlineStr"/>
      <c r="E7" t="inlineStr">
        <is>
          <t>contact@siemens-healthineers.com</t>
        </is>
      </c>
      <c r="G7" t="inlineStr">
        <is>
          <t>05.05.2020</t>
        </is>
      </c>
      <c r="H7" t="inlineStr">
        <is>
          <t>Score Half Year</t>
        </is>
      </c>
    </row>
    <row r="8">
      <c r="A8" s="5" t="inlineStr">
        <is>
          <t>Land / Country</t>
        </is>
      </c>
      <c r="B8" t="inlineStr">
        <is>
          <t>Deutschland</t>
        </is>
      </c>
      <c r="C8" s="5" t="inlineStr">
        <is>
          <t>Inv. Relations Telefon / Phone</t>
        </is>
      </c>
      <c r="D8" s="5" t="inlineStr"/>
      <c r="E8" t="inlineStr">
        <is>
          <t>+49-9131-84-2676</t>
        </is>
      </c>
      <c r="G8" t="inlineStr">
        <is>
          <t>03.08.2020</t>
        </is>
      </c>
      <c r="H8" t="inlineStr">
        <is>
          <t>Q3 Earnings</t>
        </is>
      </c>
    </row>
    <row r="9">
      <c r="A9" s="5" t="inlineStr">
        <is>
          <t>Währung / Currency</t>
        </is>
      </c>
      <c r="B9" t="inlineStr">
        <is>
          <t>EUR</t>
        </is>
      </c>
      <c r="C9" s="5" t="inlineStr">
        <is>
          <t>Inv. Relations E-Mail</t>
        </is>
      </c>
      <c r="D9" s="5" t="inlineStr"/>
      <c r="E9" t="inlineStr">
        <is>
          <t>ir.team@siemens-healthineers.com</t>
        </is>
      </c>
      <c r="G9" t="inlineStr">
        <is>
          <t>02.11.2020</t>
        </is>
      </c>
      <c r="H9" t="inlineStr">
        <is>
          <t>Preliminary Results</t>
        </is>
      </c>
    </row>
    <row r="10">
      <c r="A10" s="5" t="inlineStr">
        <is>
          <t>Branche / Industry</t>
        </is>
      </c>
      <c r="B10" t="inlineStr">
        <is>
          <t>Medical Equipment</t>
        </is>
      </c>
      <c r="C10" s="5" t="inlineStr">
        <is>
          <t>Kontaktperson / Contact Person</t>
        </is>
      </c>
      <c r="D10" s="5" t="inlineStr"/>
      <c r="E10" t="inlineStr">
        <is>
          <t>Marc Koebernick</t>
        </is>
      </c>
    </row>
    <row r="11">
      <c r="A11" s="5" t="inlineStr">
        <is>
          <t>Sektor / Sector</t>
        </is>
      </c>
      <c r="B11" t="inlineStr">
        <is>
          <t>Health Service</t>
        </is>
      </c>
    </row>
    <row r="12">
      <c r="A12" s="5" t="inlineStr">
        <is>
          <t>Typ / Genre</t>
        </is>
      </c>
      <c r="B12" t="inlineStr">
        <is>
          <t>Namensaktie</t>
        </is>
      </c>
    </row>
    <row r="13">
      <c r="A13" s="5" t="inlineStr">
        <is>
          <t>Adresse / Address</t>
        </is>
      </c>
      <c r="B13" t="inlineStr">
        <is>
          <t>Siemens Healthineers AGHenkestr. 127  D-91052 Erlangen</t>
        </is>
      </c>
    </row>
    <row r="14">
      <c r="A14" s="5" t="inlineStr">
        <is>
          <t>Management</t>
        </is>
      </c>
      <c r="B14" t="inlineStr">
        <is>
          <t>Dr. Bernd Montag, Dr. Jochen Schmitz, Dr. Christoph Zindel</t>
        </is>
      </c>
    </row>
    <row r="15">
      <c r="A15" s="5" t="inlineStr">
        <is>
          <t>Aufsichtsrat / Board</t>
        </is>
      </c>
      <c r="B15" t="inlineStr">
        <is>
          <t>Dr. Ralf P. Thomas, Dr. Norbert Gaus, Dr. Marion Helmes, Dr. Andreas C. Hoffmann, Dr. Philipp Rösler, Michael Sen, Dr. Nathalie von Siemens, Dr. Gregory Sorensen, Karl-Heinz Streibich</t>
        </is>
      </c>
    </row>
    <row r="16">
      <c r="A16" s="5" t="inlineStr">
        <is>
          <t>Beschreibung</t>
        </is>
      </c>
      <c r="B16" t="inlineStr">
        <is>
          <t>Siemens Healthineers ist das separat geführte Healthcare-Geschäft der Siemens AG und seit 2018 börsennotiert. Zu den Kernbereichen zählen die Bildgebung für Diagnostik und Therapie, Labordiagnostik sowie digitale Gesundheitsservices und Krankenhausmanagement. Das Unternehmen bietet dabei Röntgen-, Computertomographie (CT)- und Magnetresonanztomographie-Geräte sowie Blut- und Urintests. Die medizinischen Systeme des Unternehmens und die klinische Informationstechnik werden von Krankenhäusern sowie Forschungslaboren genutzt und in einer Vielzahl von Teilgebieten wie der Kardiologie, Onkologie und Neurologie eingesetzt. Copyright 2014 FINANCE BASE AG</t>
        </is>
      </c>
    </row>
    <row r="17">
      <c r="A17" s="5" t="inlineStr">
        <is>
          <t>Profile</t>
        </is>
      </c>
      <c r="B17" t="inlineStr">
        <is>
          <t>Siemens Healthineers is separately managed healthcare business of Siemens AG and publicly traded since 2018th Key areas include imaging for diagnosis and therapy, laboratory diagnostics, and digital health services and hospital management. The company offers X-ray, computed tomography (CT) - and magnetic resonance imaging devices as well as blood and urine tests. The company's medical systems and clinical information technology used by hospitals, research laboratories and used in a variety of sub-areas such as cardiology, oncology and neurology.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30.09</t>
        </is>
      </c>
      <c r="B19" s="5" t="inlineStr">
        <is>
          <t>Balance Sheet in M  EUR per  30.09</t>
        </is>
      </c>
      <c r="C19" s="5" t="n">
        <v>2019</v>
      </c>
      <c r="D19" s="5" t="n">
        <v>2018</v>
      </c>
      <c r="E19" s="5" t="n">
        <v>2017</v>
      </c>
      <c r="F19" s="5" t="n">
        <v>2016</v>
      </c>
      <c r="G19" s="5" t="n">
        <v>2015</v>
      </c>
      <c r="H19" s="5" t="inlineStr"/>
      <c r="I19" s="5" t="inlineStr"/>
      <c r="J19" s="5" t="inlineStr"/>
      <c r="K19" s="5" t="inlineStr"/>
      <c r="L19" s="5" t="inlineStr"/>
    </row>
    <row r="20">
      <c r="A20" s="5" t="inlineStr">
        <is>
          <t>Umsatz</t>
        </is>
      </c>
      <c r="B20" s="5" t="inlineStr">
        <is>
          <t>Revenue</t>
        </is>
      </c>
      <c r="C20" t="n">
        <v>14518</v>
      </c>
      <c r="D20" t="n">
        <v>13429</v>
      </c>
      <c r="E20" t="n">
        <v>13796</v>
      </c>
      <c r="F20" t="n">
        <v>13547</v>
      </c>
      <c r="G20" t="n">
        <v>12936</v>
      </c>
    </row>
    <row r="21">
      <c r="A21" s="5" t="inlineStr">
        <is>
          <t>Bruttoergebnis vom Umsatz</t>
        </is>
      </c>
      <c r="B21" s="5" t="inlineStr">
        <is>
          <t>Gross Profit</t>
        </is>
      </c>
      <c r="C21" t="n">
        <v>5796</v>
      </c>
      <c r="D21" t="n">
        <v>5468</v>
      </c>
      <c r="E21" t="n">
        <v>5762</v>
      </c>
      <c r="F21" t="n">
        <v>5467</v>
      </c>
      <c r="G21" t="n">
        <v>5069</v>
      </c>
    </row>
    <row r="22">
      <c r="A22" s="5" t="inlineStr">
        <is>
          <t>Operatives Ergebnis (EBIT)</t>
        </is>
      </c>
      <c r="B22" s="5" t="inlineStr">
        <is>
          <t>EBIT Earning Before Interest &amp; Tax</t>
        </is>
      </c>
      <c r="C22" t="n">
        <v>2300</v>
      </c>
      <c r="D22" t="n">
        <v>1968</v>
      </c>
      <c r="E22" t="n">
        <v>2299</v>
      </c>
      <c r="F22" t="n">
        <v>2123</v>
      </c>
      <c r="G22" t="n">
        <v>1972</v>
      </c>
    </row>
    <row r="23">
      <c r="A23" s="5" t="inlineStr">
        <is>
          <t>Finanzergebnis</t>
        </is>
      </c>
      <c r="B23" s="5" t="inlineStr">
        <is>
          <t>Financial Result</t>
        </is>
      </c>
      <c r="C23" t="n">
        <v>-107</v>
      </c>
      <c r="D23" t="n">
        <v>-169</v>
      </c>
      <c r="E23" t="n">
        <v>-255</v>
      </c>
      <c r="F23" t="n">
        <v>-205</v>
      </c>
      <c r="G23" t="n">
        <v>-96</v>
      </c>
    </row>
    <row r="24">
      <c r="A24" s="5" t="inlineStr">
        <is>
          <t>Ergebnis vor Steuer (EBT)</t>
        </is>
      </c>
      <c r="B24" s="5" t="inlineStr">
        <is>
          <t>EBT Earning Before Tax</t>
        </is>
      </c>
      <c r="C24" t="n">
        <v>2193</v>
      </c>
      <c r="D24" t="n">
        <v>1799</v>
      </c>
      <c r="E24" t="n">
        <v>2044</v>
      </c>
      <c r="F24" t="n">
        <v>1918</v>
      </c>
      <c r="G24" t="n">
        <v>1876</v>
      </c>
    </row>
    <row r="25">
      <c r="A25" s="5" t="inlineStr">
        <is>
          <t>Steuern auf Einkommen und Ertrag</t>
        </is>
      </c>
      <c r="B25" s="5" t="inlineStr">
        <is>
          <t>Taxes on income and earnings</t>
        </is>
      </c>
      <c r="C25" t="n">
        <v>607</v>
      </c>
      <c r="D25" t="n">
        <v>515</v>
      </c>
      <c r="E25" t="n">
        <v>600</v>
      </c>
      <c r="F25" t="n">
        <v>590</v>
      </c>
      <c r="G25" t="n">
        <v>584</v>
      </c>
    </row>
    <row r="26">
      <c r="A26" s="5" t="inlineStr">
        <is>
          <t>Ergebnis nach Steuer</t>
        </is>
      </c>
      <c r="B26" s="5" t="inlineStr">
        <is>
          <t>Earnings after tax</t>
        </is>
      </c>
      <c r="C26" t="n">
        <v>1586</v>
      </c>
      <c r="D26" t="n">
        <v>1284</v>
      </c>
      <c r="E26" t="n">
        <v>1444</v>
      </c>
      <c r="F26" t="n">
        <v>1328</v>
      </c>
      <c r="G26" t="n">
        <v>1292</v>
      </c>
    </row>
    <row r="27">
      <c r="A27" s="5" t="inlineStr">
        <is>
          <t>Minderheitenanteil</t>
        </is>
      </c>
      <c r="B27" s="5" t="inlineStr">
        <is>
          <t>Minority Share</t>
        </is>
      </c>
      <c r="C27" t="n">
        <v>-18</v>
      </c>
      <c r="D27" t="n">
        <v>-19</v>
      </c>
      <c r="E27" t="n">
        <v>-17</v>
      </c>
      <c r="F27" t="n">
        <v>-17</v>
      </c>
      <c r="G27" t="n">
        <v>-15</v>
      </c>
    </row>
    <row r="28">
      <c r="A28" s="5" t="inlineStr">
        <is>
          <t>Jahresüberschuss/-fehlbetrag</t>
        </is>
      </c>
      <c r="B28" s="5" t="inlineStr">
        <is>
          <t>Net Profit</t>
        </is>
      </c>
      <c r="C28" t="n">
        <v>1567</v>
      </c>
      <c r="D28" t="n">
        <v>1265</v>
      </c>
      <c r="E28" t="n">
        <v>1427</v>
      </c>
      <c r="F28" t="n">
        <v>1311</v>
      </c>
      <c r="G28" t="n">
        <v>1277</v>
      </c>
    </row>
    <row r="29">
      <c r="A29" s="5" t="inlineStr">
        <is>
          <t>Summe Umlaufvermögen</t>
        </is>
      </c>
      <c r="B29" s="5" t="inlineStr">
        <is>
          <t>Current Assets</t>
        </is>
      </c>
      <c r="C29" t="n">
        <v>7779</v>
      </c>
      <c r="D29" t="n">
        <v>7199</v>
      </c>
      <c r="E29" t="n">
        <v>7110</v>
      </c>
      <c r="F29" t="n">
        <v>7922</v>
      </c>
      <c r="G29" t="n">
        <v>7553</v>
      </c>
    </row>
    <row r="30">
      <c r="A30" s="5" t="inlineStr">
        <is>
          <t>Summe Anlagevermögen</t>
        </is>
      </c>
      <c r="B30" s="5" t="inlineStr">
        <is>
          <t>Fixed Assets</t>
        </is>
      </c>
      <c r="C30" t="n">
        <v>13650</v>
      </c>
      <c r="D30" t="n">
        <v>12559</v>
      </c>
      <c r="E30" t="n">
        <v>13330</v>
      </c>
      <c r="F30" t="n">
        <v>12373</v>
      </c>
      <c r="G30" t="n">
        <v>11904</v>
      </c>
    </row>
    <row r="31">
      <c r="A31" s="5" t="inlineStr">
        <is>
          <t>Summe Aktiva</t>
        </is>
      </c>
      <c r="B31" s="5" t="inlineStr">
        <is>
          <t>Total Assets</t>
        </is>
      </c>
      <c r="C31" t="n">
        <v>21429</v>
      </c>
      <c r="D31" t="n">
        <v>19758</v>
      </c>
      <c r="E31" t="n">
        <v>20440</v>
      </c>
      <c r="F31" t="n">
        <v>20295</v>
      </c>
      <c r="G31" t="n">
        <v>19457</v>
      </c>
    </row>
    <row r="32">
      <c r="A32" s="5" t="inlineStr">
        <is>
          <t>Summe kurzfristiges Fremdkapital</t>
        </is>
      </c>
      <c r="B32" s="5" t="inlineStr">
        <is>
          <t>Short-Term Debt</t>
        </is>
      </c>
      <c r="C32" t="n">
        <v>5605</v>
      </c>
      <c r="D32" t="n">
        <v>5303</v>
      </c>
      <c r="E32" t="n">
        <v>9275</v>
      </c>
      <c r="F32" t="n">
        <v>9304</v>
      </c>
      <c r="G32" t="n">
        <v>13645</v>
      </c>
    </row>
    <row r="33">
      <c r="A33" s="5" t="inlineStr">
        <is>
          <t>Summe langfristiges Fremdkapital</t>
        </is>
      </c>
      <c r="B33" s="5" t="inlineStr">
        <is>
          <t>Long-Term Debt</t>
        </is>
      </c>
      <c r="C33" t="n">
        <v>6043</v>
      </c>
      <c r="D33" t="n">
        <v>5780</v>
      </c>
      <c r="E33" t="n">
        <v>7923</v>
      </c>
      <c r="F33" t="n">
        <v>8584</v>
      </c>
      <c r="G33" t="n">
        <v>2084</v>
      </c>
    </row>
    <row r="34">
      <c r="A34" s="5" t="inlineStr">
        <is>
          <t>Summe Fremdkapital</t>
        </is>
      </c>
      <c r="B34" s="5" t="inlineStr">
        <is>
          <t>Total Liabilities</t>
        </is>
      </c>
      <c r="C34" t="n">
        <v>11648</v>
      </c>
      <c r="D34" t="n">
        <v>11083</v>
      </c>
      <c r="E34" t="n">
        <v>17198</v>
      </c>
      <c r="F34" t="n">
        <v>17888</v>
      </c>
      <c r="G34" t="n">
        <v>15729</v>
      </c>
    </row>
    <row r="35">
      <c r="A35" s="5" t="inlineStr">
        <is>
          <t>Minderheitenanteil</t>
        </is>
      </c>
      <c r="B35" s="5" t="inlineStr">
        <is>
          <t>Minority Share</t>
        </is>
      </c>
      <c r="C35" t="n">
        <v>13</v>
      </c>
      <c r="D35" t="n">
        <v>20</v>
      </c>
      <c r="E35" t="n">
        <v>8</v>
      </c>
      <c r="F35" t="n">
        <v>33</v>
      </c>
      <c r="G35" t="n">
        <v>39</v>
      </c>
    </row>
    <row r="36">
      <c r="A36" s="5" t="inlineStr">
        <is>
          <t>Summe Eigenkapital</t>
        </is>
      </c>
      <c r="B36" s="5" t="inlineStr">
        <is>
          <t>Equity</t>
        </is>
      </c>
      <c r="C36" t="n">
        <v>9769</v>
      </c>
      <c r="D36" t="n">
        <v>8655</v>
      </c>
      <c r="E36" t="n">
        <v>3234</v>
      </c>
      <c r="F36" t="n">
        <v>2374</v>
      </c>
      <c r="G36" t="n">
        <v>3689</v>
      </c>
    </row>
    <row r="37">
      <c r="A37" s="5" t="inlineStr">
        <is>
          <t>Summe Passiva</t>
        </is>
      </c>
      <c r="B37" s="5" t="inlineStr">
        <is>
          <t>Liabilities &amp; Shareholder Equity</t>
        </is>
      </c>
      <c r="C37" t="n">
        <v>21429</v>
      </c>
      <c r="D37" t="n">
        <v>19758</v>
      </c>
      <c r="E37" t="n">
        <v>20440</v>
      </c>
      <c r="F37" t="n">
        <v>20295</v>
      </c>
      <c r="G37" t="n">
        <v>19457</v>
      </c>
    </row>
    <row r="38">
      <c r="A38" s="5" t="inlineStr">
        <is>
          <t>Mio.Aktien im Umlauf</t>
        </is>
      </c>
      <c r="B38" s="5" t="inlineStr">
        <is>
          <t>Million shares outstanding</t>
        </is>
      </c>
      <c r="C38" t="n">
        <v>1000</v>
      </c>
      <c r="D38" t="n">
        <v>1000</v>
      </c>
      <c r="E38" t="inlineStr">
        <is>
          <t>-</t>
        </is>
      </c>
      <c r="F38" t="inlineStr">
        <is>
          <t>-</t>
        </is>
      </c>
      <c r="G38" t="inlineStr">
        <is>
          <t>-</t>
        </is>
      </c>
    </row>
    <row r="39">
      <c r="A39" s="5" t="inlineStr">
        <is>
          <t>Gezeichnetes Kapital (in Mio.)</t>
        </is>
      </c>
      <c r="B39" s="5" t="inlineStr">
        <is>
          <t>Subscribed Capital in M</t>
        </is>
      </c>
      <c r="C39" t="n">
        <v>1000</v>
      </c>
      <c r="D39" t="n">
        <v>1000</v>
      </c>
      <c r="E39" t="inlineStr">
        <is>
          <t>-</t>
        </is>
      </c>
      <c r="F39" t="inlineStr">
        <is>
          <t>-</t>
        </is>
      </c>
      <c r="G39" t="inlineStr">
        <is>
          <t>-</t>
        </is>
      </c>
    </row>
    <row r="40">
      <c r="A40" s="5" t="inlineStr">
        <is>
          <t>Ergebnis je Aktie (brutto)</t>
        </is>
      </c>
      <c r="B40" s="5" t="inlineStr">
        <is>
          <t>Earnings per share</t>
        </is>
      </c>
      <c r="C40" t="n">
        <v>2.19</v>
      </c>
      <c r="D40" t="n">
        <v>1.8</v>
      </c>
      <c r="E40" t="inlineStr">
        <is>
          <t>-</t>
        </is>
      </c>
      <c r="F40" t="inlineStr">
        <is>
          <t>-</t>
        </is>
      </c>
      <c r="G40" t="inlineStr">
        <is>
          <t>-</t>
        </is>
      </c>
    </row>
    <row r="41">
      <c r="A41" s="5" t="inlineStr">
        <is>
          <t>Ergebnis je Aktie (unverwässert)</t>
        </is>
      </c>
      <c r="B41" s="5" t="inlineStr">
        <is>
          <t>Basic Earnings per share</t>
        </is>
      </c>
      <c r="C41" t="n">
        <v>1.57</v>
      </c>
      <c r="D41" t="n">
        <v>1.26</v>
      </c>
      <c r="E41" t="n">
        <v>1.38</v>
      </c>
      <c r="F41" t="inlineStr">
        <is>
          <t>-</t>
        </is>
      </c>
      <c r="G41" t="inlineStr">
        <is>
          <t>-</t>
        </is>
      </c>
    </row>
    <row r="42">
      <c r="A42" s="5" t="inlineStr">
        <is>
          <t>Ergebnis je Aktie (verwässert)</t>
        </is>
      </c>
      <c r="B42" s="5" t="inlineStr">
        <is>
          <t>Diluted Earnings per share</t>
        </is>
      </c>
      <c r="C42" t="n">
        <v>1.57</v>
      </c>
      <c r="D42" t="n">
        <v>1.26</v>
      </c>
      <c r="E42" t="n">
        <v>1.38</v>
      </c>
      <c r="F42" t="inlineStr">
        <is>
          <t>-</t>
        </is>
      </c>
      <c r="G42" t="inlineStr">
        <is>
          <t>-</t>
        </is>
      </c>
    </row>
    <row r="43">
      <c r="A43" s="5" t="inlineStr">
        <is>
          <t>Dividende je Aktie</t>
        </is>
      </c>
      <c r="B43" s="5" t="inlineStr">
        <is>
          <t>Dividend per share</t>
        </is>
      </c>
      <c r="C43" t="n">
        <v>0.8</v>
      </c>
      <c r="D43" t="n">
        <v>0.7</v>
      </c>
      <c r="E43" t="inlineStr">
        <is>
          <t>-</t>
        </is>
      </c>
      <c r="F43" t="inlineStr">
        <is>
          <t>-</t>
        </is>
      </c>
      <c r="G43" t="inlineStr">
        <is>
          <t>-</t>
        </is>
      </c>
    </row>
    <row r="44">
      <c r="A44" s="5" t="inlineStr">
        <is>
          <t>Dividendenausschüttung in Mio</t>
        </is>
      </c>
      <c r="B44" s="5" t="inlineStr">
        <is>
          <t>Dividend Payment in M</t>
        </is>
      </c>
      <c r="C44" t="n">
        <v>798.45</v>
      </c>
      <c r="D44" t="n">
        <v>699</v>
      </c>
      <c r="E44" t="inlineStr">
        <is>
          <t>-</t>
        </is>
      </c>
      <c r="F44" t="inlineStr">
        <is>
          <t>-</t>
        </is>
      </c>
      <c r="G44" t="inlineStr">
        <is>
          <t>-</t>
        </is>
      </c>
    </row>
    <row r="45">
      <c r="A45" s="5" t="inlineStr">
        <is>
          <t>Umsatz je Aktie</t>
        </is>
      </c>
      <c r="B45" s="5" t="inlineStr">
        <is>
          <t>Revenue per share</t>
        </is>
      </c>
      <c r="C45" t="n">
        <v>14.52</v>
      </c>
      <c r="D45" t="n">
        <v>13.43</v>
      </c>
      <c r="E45" t="inlineStr">
        <is>
          <t>-</t>
        </is>
      </c>
      <c r="F45" t="inlineStr">
        <is>
          <t>-</t>
        </is>
      </c>
      <c r="G45" t="inlineStr">
        <is>
          <t>-</t>
        </is>
      </c>
    </row>
    <row r="46">
      <c r="A46" s="5" t="inlineStr">
        <is>
          <t>Buchwert je Aktie</t>
        </is>
      </c>
      <c r="B46" s="5" t="inlineStr">
        <is>
          <t>Book value per share</t>
        </is>
      </c>
      <c r="C46" t="n">
        <v>9.779999999999999</v>
      </c>
      <c r="D46" t="n">
        <v>8.68</v>
      </c>
      <c r="E46" t="inlineStr">
        <is>
          <t>-</t>
        </is>
      </c>
      <c r="F46" t="inlineStr">
        <is>
          <t>-</t>
        </is>
      </c>
      <c r="G46" t="inlineStr">
        <is>
          <t>-</t>
        </is>
      </c>
    </row>
    <row r="47">
      <c r="A47" s="5" t="inlineStr">
        <is>
          <t>Cashflow je Aktie</t>
        </is>
      </c>
      <c r="B47" s="5" t="inlineStr">
        <is>
          <t>Cashflow per share</t>
        </is>
      </c>
      <c r="C47" t="n">
        <v>1.62</v>
      </c>
      <c r="D47" t="n">
        <v>1.6</v>
      </c>
      <c r="E47" t="inlineStr">
        <is>
          <t>-</t>
        </is>
      </c>
      <c r="F47" t="inlineStr">
        <is>
          <t>-</t>
        </is>
      </c>
      <c r="G47" t="inlineStr">
        <is>
          <t>-</t>
        </is>
      </c>
    </row>
    <row r="48">
      <c r="A48" s="5" t="inlineStr">
        <is>
          <t>Bilanzsumme je Aktie</t>
        </is>
      </c>
      <c r="B48" s="5" t="inlineStr">
        <is>
          <t>Total assets per share</t>
        </is>
      </c>
      <c r="C48" t="n">
        <v>21.43</v>
      </c>
      <c r="D48" t="n">
        <v>19.76</v>
      </c>
      <c r="E48" t="inlineStr">
        <is>
          <t>-</t>
        </is>
      </c>
      <c r="F48" t="inlineStr">
        <is>
          <t>-</t>
        </is>
      </c>
      <c r="G48" t="inlineStr">
        <is>
          <t>-</t>
        </is>
      </c>
    </row>
    <row r="49">
      <c r="A49" s="5" t="inlineStr">
        <is>
          <t>Personal am Ende des Jahres</t>
        </is>
      </c>
      <c r="B49" s="5" t="inlineStr">
        <is>
          <t>Staff at the end of year</t>
        </is>
      </c>
      <c r="C49" t="n">
        <v>52000</v>
      </c>
      <c r="D49" t="n">
        <v>50000</v>
      </c>
      <c r="E49" t="n">
        <v>48000</v>
      </c>
      <c r="F49" t="inlineStr">
        <is>
          <t>-</t>
        </is>
      </c>
      <c r="G49" t="inlineStr">
        <is>
          <t>-</t>
        </is>
      </c>
    </row>
    <row r="50">
      <c r="A50" s="5" t="inlineStr">
        <is>
          <t>Personalaufwand in Mio. EUR</t>
        </is>
      </c>
      <c r="B50" s="5" t="inlineStr">
        <is>
          <t>Personnel expenses in M</t>
        </is>
      </c>
      <c r="C50" t="n">
        <v>4775</v>
      </c>
      <c r="D50" t="n">
        <v>4559</v>
      </c>
      <c r="E50" t="n">
        <v>4529</v>
      </c>
      <c r="F50" t="inlineStr">
        <is>
          <t>-</t>
        </is>
      </c>
      <c r="G50" t="inlineStr">
        <is>
          <t>-</t>
        </is>
      </c>
    </row>
    <row r="51">
      <c r="A51" s="5" t="inlineStr">
        <is>
          <t>Aufwand je Mitarbeiter in EUR</t>
        </is>
      </c>
      <c r="B51" s="5" t="inlineStr">
        <is>
          <t>Effort per employee</t>
        </is>
      </c>
      <c r="C51" t="n">
        <v>91827</v>
      </c>
      <c r="D51" t="n">
        <v>91180</v>
      </c>
      <c r="E51" t="n">
        <v>94354</v>
      </c>
      <c r="F51" t="inlineStr">
        <is>
          <t>-</t>
        </is>
      </c>
      <c r="G51" t="inlineStr">
        <is>
          <t>-</t>
        </is>
      </c>
    </row>
    <row r="52">
      <c r="A52" s="5" t="inlineStr">
        <is>
          <t>Umsatz je Mitarbeiter in EUR</t>
        </is>
      </c>
      <c r="B52" s="5" t="inlineStr">
        <is>
          <t>Turnover per employee</t>
        </is>
      </c>
      <c r="C52" t="n">
        <v>279192</v>
      </c>
      <c r="D52" t="n">
        <v>268580</v>
      </c>
      <c r="E52" t="n">
        <v>284938</v>
      </c>
      <c r="F52" t="inlineStr">
        <is>
          <t>-</t>
        </is>
      </c>
      <c r="G52" t="inlineStr">
        <is>
          <t>-</t>
        </is>
      </c>
    </row>
    <row r="53">
      <c r="A53" s="5" t="inlineStr">
        <is>
          <t>Bruttoergebnis je Mitarbeiter in EUR</t>
        </is>
      </c>
      <c r="B53" s="5" t="inlineStr">
        <is>
          <t>Gross Profit per employee</t>
        </is>
      </c>
      <c r="C53" t="n">
        <v>111462</v>
      </c>
      <c r="D53" t="n">
        <v>109360</v>
      </c>
      <c r="E53" t="n">
        <v>120042</v>
      </c>
      <c r="F53" t="inlineStr">
        <is>
          <t>-</t>
        </is>
      </c>
      <c r="G53" t="inlineStr">
        <is>
          <t>-</t>
        </is>
      </c>
    </row>
    <row r="54">
      <c r="A54" s="5" t="inlineStr">
        <is>
          <t>Gewinn je Mitarbeiter in EUR</t>
        </is>
      </c>
      <c r="B54" s="5" t="inlineStr">
        <is>
          <t>Earnings per employee</t>
        </is>
      </c>
      <c r="C54" t="n">
        <v>30135</v>
      </c>
      <c r="D54" t="n">
        <v>25300</v>
      </c>
      <c r="E54" t="n">
        <v>29729</v>
      </c>
      <c r="F54" t="inlineStr">
        <is>
          <t>-</t>
        </is>
      </c>
      <c r="G54" t="inlineStr">
        <is>
          <t>-</t>
        </is>
      </c>
    </row>
    <row r="55">
      <c r="A55" s="5" t="inlineStr">
        <is>
          <t>KGV (Kurs/Gewinn)</t>
        </is>
      </c>
      <c r="B55" s="5" t="inlineStr">
        <is>
          <t>PE (price/earnings)</t>
        </is>
      </c>
      <c r="C55" t="n">
        <v>23</v>
      </c>
      <c r="D55" t="n">
        <v>30.1</v>
      </c>
      <c r="E55" t="inlineStr">
        <is>
          <t>-</t>
        </is>
      </c>
      <c r="F55" t="inlineStr">
        <is>
          <t>-</t>
        </is>
      </c>
      <c r="G55" t="inlineStr">
        <is>
          <t>-</t>
        </is>
      </c>
    </row>
    <row r="56">
      <c r="A56" s="5" t="inlineStr">
        <is>
          <t>KUV (Kurs/Umsatz)</t>
        </is>
      </c>
      <c r="B56" s="5" t="inlineStr">
        <is>
          <t>PS (price/sales)</t>
        </is>
      </c>
      <c r="C56" t="n">
        <v>2.49</v>
      </c>
      <c r="D56" t="n">
        <v>2.82</v>
      </c>
      <c r="E56" t="inlineStr">
        <is>
          <t>-</t>
        </is>
      </c>
      <c r="F56" t="inlineStr">
        <is>
          <t>-</t>
        </is>
      </c>
      <c r="G56" t="inlineStr">
        <is>
          <t>-</t>
        </is>
      </c>
    </row>
    <row r="57">
      <c r="A57" s="5" t="inlineStr">
        <is>
          <t>KBV (Kurs/Buchwert)</t>
        </is>
      </c>
      <c r="B57" s="5" t="inlineStr">
        <is>
          <t>PB (price/book value)</t>
        </is>
      </c>
      <c r="C57" t="n">
        <v>3.7</v>
      </c>
      <c r="D57" t="n">
        <v>4.38</v>
      </c>
      <c r="E57" t="inlineStr">
        <is>
          <t>-</t>
        </is>
      </c>
      <c r="F57" t="inlineStr">
        <is>
          <t>-</t>
        </is>
      </c>
      <c r="G57" t="inlineStr">
        <is>
          <t>-</t>
        </is>
      </c>
    </row>
    <row r="58">
      <c r="A58" s="5" t="inlineStr">
        <is>
          <t>KCV (Kurs/Cashflow)</t>
        </is>
      </c>
      <c r="B58" s="5" t="inlineStr">
        <is>
          <t>PC (price/cashflow)</t>
        </is>
      </c>
      <c r="C58" t="n">
        <v>22.33</v>
      </c>
      <c r="D58" t="n">
        <v>23.75</v>
      </c>
      <c r="E58" t="inlineStr">
        <is>
          <t>-</t>
        </is>
      </c>
      <c r="F58" t="inlineStr">
        <is>
          <t>-</t>
        </is>
      </c>
      <c r="G58" t="inlineStr">
        <is>
          <t>-</t>
        </is>
      </c>
    </row>
    <row r="59">
      <c r="A59" s="5" t="inlineStr">
        <is>
          <t>Dividendenrendite in %</t>
        </is>
      </c>
      <c r="B59" s="5" t="inlineStr">
        <is>
          <t>Dividend Yield in %</t>
        </is>
      </c>
      <c r="C59" t="n">
        <v>2.22</v>
      </c>
      <c r="D59" t="n">
        <v>1.85</v>
      </c>
      <c r="E59" t="inlineStr">
        <is>
          <t>-</t>
        </is>
      </c>
      <c r="F59" t="inlineStr">
        <is>
          <t>-</t>
        </is>
      </c>
      <c r="G59" t="inlineStr">
        <is>
          <t>-</t>
        </is>
      </c>
    </row>
    <row r="60">
      <c r="A60" s="5" t="inlineStr">
        <is>
          <t>Gewinnrendite in %</t>
        </is>
      </c>
      <c r="B60" s="5" t="inlineStr">
        <is>
          <t>Return on profit in %</t>
        </is>
      </c>
      <c r="C60" t="n">
        <v>4.3</v>
      </c>
      <c r="D60" t="n">
        <v>3.3</v>
      </c>
      <c r="E60" t="inlineStr">
        <is>
          <t>-</t>
        </is>
      </c>
      <c r="F60" t="inlineStr">
        <is>
          <t>-</t>
        </is>
      </c>
      <c r="G60" t="inlineStr">
        <is>
          <t>-</t>
        </is>
      </c>
    </row>
    <row r="61">
      <c r="A61" s="5" t="inlineStr">
        <is>
          <t>Eigenkapitalrendite in %</t>
        </is>
      </c>
      <c r="B61" s="5" t="inlineStr">
        <is>
          <t>Return on Equity in %</t>
        </is>
      </c>
      <c r="C61" t="n">
        <v>16.02</v>
      </c>
      <c r="D61" t="n">
        <v>14.58</v>
      </c>
      <c r="E61" t="n">
        <v>44.02</v>
      </c>
      <c r="F61" t="n">
        <v>54.47</v>
      </c>
      <c r="G61" t="n">
        <v>34.25</v>
      </c>
    </row>
    <row r="62">
      <c r="A62" s="5" t="inlineStr">
        <is>
          <t>Umsatzrendite in %</t>
        </is>
      </c>
      <c r="B62" s="5" t="inlineStr">
        <is>
          <t>Return on sales in %</t>
        </is>
      </c>
      <c r="C62" t="n">
        <v>10.79</v>
      </c>
      <c r="D62" t="n">
        <v>9.42</v>
      </c>
      <c r="E62" t="n">
        <v>10.34</v>
      </c>
      <c r="F62" t="n">
        <v>9.68</v>
      </c>
      <c r="G62" t="n">
        <v>9.869999999999999</v>
      </c>
    </row>
    <row r="63">
      <c r="A63" s="5" t="inlineStr">
        <is>
          <t>Gesamtkapitalrendite in %</t>
        </is>
      </c>
      <c r="B63" s="5" t="inlineStr">
        <is>
          <t>Total Return on Investment in %</t>
        </is>
      </c>
      <c r="C63" t="n">
        <v>7.89</v>
      </c>
      <c r="D63" t="n">
        <v>7.44</v>
      </c>
      <c r="E63" t="n">
        <v>8.289999999999999</v>
      </c>
      <c r="F63" t="n">
        <v>7.52</v>
      </c>
      <c r="G63" t="n">
        <v>7.16</v>
      </c>
    </row>
    <row r="64">
      <c r="A64" s="5" t="inlineStr">
        <is>
          <t>Return on Investment in %</t>
        </is>
      </c>
      <c r="B64" s="5" t="inlineStr">
        <is>
          <t>Return on Investment in %</t>
        </is>
      </c>
      <c r="C64" t="n">
        <v>7.31</v>
      </c>
      <c r="D64" t="n">
        <v>6.4</v>
      </c>
      <c r="E64" t="n">
        <v>6.98</v>
      </c>
      <c r="F64" t="n">
        <v>6.46</v>
      </c>
      <c r="G64" t="n">
        <v>6.56</v>
      </c>
    </row>
    <row r="65">
      <c r="A65" s="5" t="inlineStr">
        <is>
          <t>Arbeitsintensität in %</t>
        </is>
      </c>
      <c r="B65" s="5" t="inlineStr">
        <is>
          <t>Work Intensity in %</t>
        </is>
      </c>
      <c r="C65" t="n">
        <v>36.3</v>
      </c>
      <c r="D65" t="n">
        <v>36.44</v>
      </c>
      <c r="E65" t="n">
        <v>34.78</v>
      </c>
      <c r="F65" t="n">
        <v>39.03</v>
      </c>
      <c r="G65" t="n">
        <v>38.82</v>
      </c>
    </row>
    <row r="66">
      <c r="A66" s="5" t="inlineStr">
        <is>
          <t>Eigenkapitalquote in %</t>
        </is>
      </c>
      <c r="B66" s="5" t="inlineStr">
        <is>
          <t>Equity Ratio in %</t>
        </is>
      </c>
      <c r="C66" t="n">
        <v>45.65</v>
      </c>
      <c r="D66" t="n">
        <v>43.91</v>
      </c>
      <c r="E66" t="n">
        <v>15.86</v>
      </c>
      <c r="F66" t="n">
        <v>11.86</v>
      </c>
      <c r="G66" t="n">
        <v>19.16</v>
      </c>
    </row>
    <row r="67">
      <c r="A67" s="5" t="inlineStr">
        <is>
          <t>Fremdkapitalquote in %</t>
        </is>
      </c>
      <c r="B67" s="5" t="inlineStr">
        <is>
          <t>Debt Ratio in %</t>
        </is>
      </c>
      <c r="C67" t="n">
        <v>54.35</v>
      </c>
      <c r="D67" t="n">
        <v>56.09</v>
      </c>
      <c r="E67" t="n">
        <v>84.14</v>
      </c>
      <c r="F67" t="n">
        <v>88.14</v>
      </c>
      <c r="G67" t="n">
        <v>80.84</v>
      </c>
    </row>
    <row r="68">
      <c r="A68" s="5" t="inlineStr">
        <is>
          <t>Verschuldungsgrad in %</t>
        </is>
      </c>
      <c r="B68" s="5" t="inlineStr">
        <is>
          <t>Finance Gearing in %</t>
        </is>
      </c>
      <c r="C68" t="n">
        <v>119.07</v>
      </c>
      <c r="D68" t="n">
        <v>127.76</v>
      </c>
      <c r="E68" t="n">
        <v>530.48</v>
      </c>
      <c r="F68" t="n">
        <v>743.17</v>
      </c>
      <c r="G68" t="n">
        <v>421.92</v>
      </c>
    </row>
    <row r="69">
      <c r="A69" s="5" t="inlineStr">
        <is>
          <t>Bruttoergebnis Marge in %</t>
        </is>
      </c>
      <c r="B69" s="5" t="inlineStr">
        <is>
          <t>Gross Profit Marge in %</t>
        </is>
      </c>
      <c r="C69" t="n">
        <v>39.92</v>
      </c>
      <c r="D69" t="n">
        <v>40.72</v>
      </c>
      <c r="E69" t="n">
        <v>41.77</v>
      </c>
      <c r="F69" t="n">
        <v>40.36</v>
      </c>
    </row>
    <row r="70">
      <c r="A70" s="5" t="inlineStr">
        <is>
          <t>Kurzfristige Vermögensquote in %</t>
        </is>
      </c>
      <c r="B70" s="5" t="inlineStr">
        <is>
          <t>Current Assets Ratio in %</t>
        </is>
      </c>
      <c r="C70" t="n">
        <v>36.3</v>
      </c>
      <c r="D70" t="n">
        <v>36.44</v>
      </c>
      <c r="E70" t="n">
        <v>34.78</v>
      </c>
      <c r="F70" t="n">
        <v>39.03</v>
      </c>
    </row>
    <row r="71">
      <c r="A71" s="5" t="inlineStr">
        <is>
          <t>Nettogewinn Marge in %</t>
        </is>
      </c>
      <c r="B71" s="5" t="inlineStr">
        <is>
          <t>Net Profit Marge in %</t>
        </is>
      </c>
      <c r="C71" t="n">
        <v>10.79</v>
      </c>
      <c r="D71" t="n">
        <v>9.42</v>
      </c>
      <c r="E71" t="n">
        <v>10.34</v>
      </c>
      <c r="F71" t="n">
        <v>9.68</v>
      </c>
    </row>
    <row r="72">
      <c r="A72" s="5" t="inlineStr">
        <is>
          <t>Operative Ergebnis Marge in %</t>
        </is>
      </c>
      <c r="B72" s="5" t="inlineStr">
        <is>
          <t>EBIT Marge in %</t>
        </is>
      </c>
      <c r="C72" t="n">
        <v>15.84</v>
      </c>
      <c r="D72" t="n">
        <v>14.65</v>
      </c>
      <c r="E72" t="n">
        <v>16.66</v>
      </c>
      <c r="F72" t="n">
        <v>15.67</v>
      </c>
    </row>
    <row r="73">
      <c r="A73" s="5" t="inlineStr">
        <is>
          <t>Vermögensumsschlag in %</t>
        </is>
      </c>
      <c r="B73" s="5" t="inlineStr">
        <is>
          <t>Asset Turnover in %</t>
        </is>
      </c>
      <c r="C73" t="n">
        <v>67.75</v>
      </c>
      <c r="D73" t="n">
        <v>67.97</v>
      </c>
      <c r="E73" t="n">
        <v>67.5</v>
      </c>
      <c r="F73" t="n">
        <v>66.75</v>
      </c>
    </row>
    <row r="74">
      <c r="A74" s="5" t="inlineStr">
        <is>
          <t>Langfristige Vermögensquote in %</t>
        </is>
      </c>
      <c r="B74" s="5" t="inlineStr">
        <is>
          <t>Non-Current Assets Ratio in %</t>
        </is>
      </c>
      <c r="C74" t="n">
        <v>63.7</v>
      </c>
      <c r="D74" t="n">
        <v>63.56</v>
      </c>
      <c r="E74" t="n">
        <v>65.22</v>
      </c>
      <c r="F74" t="n">
        <v>60.97</v>
      </c>
    </row>
    <row r="75">
      <c r="A75" s="5" t="inlineStr">
        <is>
          <t>Gesamtkapitalrentabilität</t>
        </is>
      </c>
      <c r="B75" s="5" t="inlineStr">
        <is>
          <t>ROA Return on Assets in %</t>
        </is>
      </c>
      <c r="C75" t="n">
        <v>7.31</v>
      </c>
      <c r="D75" t="n">
        <v>6.4</v>
      </c>
      <c r="E75" t="n">
        <v>6.98</v>
      </c>
      <c r="F75" t="n">
        <v>6.46</v>
      </c>
    </row>
    <row r="76">
      <c r="A76" s="5" t="inlineStr">
        <is>
          <t>Ertrag des eingesetzten Kapitals</t>
        </is>
      </c>
      <c r="B76" s="5" t="inlineStr">
        <is>
          <t>ROCE Return on Cap. Empl. in %</t>
        </is>
      </c>
      <c r="C76" t="n">
        <v>14.53</v>
      </c>
      <c r="D76" t="n">
        <v>13.61</v>
      </c>
      <c r="E76" t="n">
        <v>20.59</v>
      </c>
      <c r="F76" t="n">
        <v>19.32</v>
      </c>
    </row>
    <row r="77">
      <c r="A77" s="5" t="inlineStr">
        <is>
          <t>Eigenkapital zu Anlagevermögen</t>
        </is>
      </c>
      <c r="B77" s="5" t="inlineStr">
        <is>
          <t>Equity to Fixed Assets in %</t>
        </is>
      </c>
      <c r="C77" t="n">
        <v>71.56999999999999</v>
      </c>
      <c r="D77" t="n">
        <v>68.91</v>
      </c>
      <c r="E77" t="n">
        <v>24.26</v>
      </c>
      <c r="F77" t="n">
        <v>19.19</v>
      </c>
    </row>
    <row r="78">
      <c r="A78" s="5" t="inlineStr">
        <is>
          <t>Liquidität Dritten Grades</t>
        </is>
      </c>
      <c r="B78" s="5" t="inlineStr">
        <is>
          <t>Current Ratio in %</t>
        </is>
      </c>
      <c r="C78" t="n">
        <v>138.79</v>
      </c>
      <c r="D78" t="n">
        <v>135.75</v>
      </c>
      <c r="E78" t="n">
        <v>76.66</v>
      </c>
      <c r="F78" t="n">
        <v>85.15000000000001</v>
      </c>
    </row>
    <row r="79">
      <c r="A79" s="5" t="inlineStr">
        <is>
          <t>Operativer Cashflow</t>
        </is>
      </c>
      <c r="B79" s="5" t="inlineStr">
        <is>
          <t>Operating Cashflow in M</t>
        </is>
      </c>
      <c r="C79" t="n">
        <v>22330</v>
      </c>
      <c r="D79" t="n">
        <v>23750</v>
      </c>
      <c r="E79" t="inlineStr">
        <is>
          <t>-</t>
        </is>
      </c>
      <c r="F79" t="inlineStr">
        <is>
          <t>-</t>
        </is>
      </c>
    </row>
    <row r="80">
      <c r="A80" s="5" t="inlineStr">
        <is>
          <t>Aktienrückkauf</t>
        </is>
      </c>
      <c r="B80" s="5" t="inlineStr">
        <is>
          <t>Share Buyback in M</t>
        </is>
      </c>
      <c r="C80" t="n">
        <v>0</v>
      </c>
      <c r="D80" t="inlineStr">
        <is>
          <t>-</t>
        </is>
      </c>
      <c r="E80" t="inlineStr">
        <is>
          <t>-</t>
        </is>
      </c>
      <c r="F80" t="inlineStr">
        <is>
          <t>-</t>
        </is>
      </c>
    </row>
    <row r="81">
      <c r="A81" s="5" t="inlineStr">
        <is>
          <t>Umsatzwachstum 1J in %</t>
        </is>
      </c>
      <c r="B81" s="5" t="inlineStr">
        <is>
          <t>Revenue Growth 1Y in %</t>
        </is>
      </c>
      <c r="C81" t="n">
        <v>8.109999999999999</v>
      </c>
      <c r="D81" t="n">
        <v>-2.66</v>
      </c>
      <c r="E81" t="n">
        <v>1.84</v>
      </c>
      <c r="F81" t="n">
        <v>4.72</v>
      </c>
    </row>
    <row r="82">
      <c r="A82" s="5" t="inlineStr">
        <is>
          <t>Umsatzwachstum 3J in %</t>
        </is>
      </c>
      <c r="B82" s="5" t="inlineStr">
        <is>
          <t>Revenue Growth 3Y in %</t>
        </is>
      </c>
      <c r="C82" t="n">
        <v>2.43</v>
      </c>
      <c r="D82" t="n">
        <v>1.3</v>
      </c>
      <c r="E82" t="inlineStr">
        <is>
          <t>-</t>
        </is>
      </c>
      <c r="F82" t="inlineStr">
        <is>
          <t>-</t>
        </is>
      </c>
    </row>
    <row r="83">
      <c r="A83" s="5" t="inlineStr">
        <is>
          <t>Umsatzwachstum 5J in %</t>
        </is>
      </c>
      <c r="B83" s="5" t="inlineStr">
        <is>
          <t>Revenue Growth 5Y in %</t>
        </is>
      </c>
      <c r="C83" t="inlineStr">
        <is>
          <t>-</t>
        </is>
      </c>
      <c r="D83" t="inlineStr">
        <is>
          <t>-</t>
        </is>
      </c>
      <c r="E83" t="inlineStr">
        <is>
          <t>-</t>
        </is>
      </c>
      <c r="F83" t="inlineStr">
        <is>
          <t>-</t>
        </is>
      </c>
    </row>
    <row r="84">
      <c r="A84" s="5" t="inlineStr">
        <is>
          <t>Umsatzwachstum 10J in %</t>
        </is>
      </c>
      <c r="B84" s="5" t="inlineStr">
        <is>
          <t>Revenue Growth 10Y in %</t>
        </is>
      </c>
      <c r="C84" t="inlineStr">
        <is>
          <t>-</t>
        </is>
      </c>
      <c r="D84" t="inlineStr">
        <is>
          <t>-</t>
        </is>
      </c>
      <c r="E84" t="inlineStr">
        <is>
          <t>-</t>
        </is>
      </c>
      <c r="F84" t="inlineStr">
        <is>
          <t>-</t>
        </is>
      </c>
    </row>
    <row r="85">
      <c r="A85" s="5" t="inlineStr">
        <is>
          <t>Gewinnwachstum 1J in %</t>
        </is>
      </c>
      <c r="B85" s="5" t="inlineStr">
        <is>
          <t>Earnings Growth 1Y in %</t>
        </is>
      </c>
      <c r="C85" t="n">
        <v>23.87</v>
      </c>
      <c r="D85" t="n">
        <v>-11.35</v>
      </c>
      <c r="E85" t="n">
        <v>8.85</v>
      </c>
      <c r="F85" t="n">
        <v>2.66</v>
      </c>
    </row>
    <row r="86">
      <c r="A86" s="5" t="inlineStr">
        <is>
          <t>Gewinnwachstum 3J in %</t>
        </is>
      </c>
      <c r="B86" s="5" t="inlineStr">
        <is>
          <t>Earnings Growth 3Y in %</t>
        </is>
      </c>
      <c r="C86" t="n">
        <v>7.12</v>
      </c>
      <c r="D86" t="n">
        <v>0.05</v>
      </c>
      <c r="E86" t="inlineStr">
        <is>
          <t>-</t>
        </is>
      </c>
      <c r="F86" t="inlineStr">
        <is>
          <t>-</t>
        </is>
      </c>
    </row>
    <row r="87">
      <c r="A87" s="5" t="inlineStr">
        <is>
          <t>Gewinnwachstum 5J in %</t>
        </is>
      </c>
      <c r="B87" s="5" t="inlineStr">
        <is>
          <t>Earnings Growth 5Y in %</t>
        </is>
      </c>
      <c r="C87" t="inlineStr">
        <is>
          <t>-</t>
        </is>
      </c>
      <c r="D87" t="inlineStr">
        <is>
          <t>-</t>
        </is>
      </c>
      <c r="E87" t="inlineStr">
        <is>
          <t>-</t>
        </is>
      </c>
      <c r="F87" t="inlineStr">
        <is>
          <t>-</t>
        </is>
      </c>
    </row>
    <row r="88">
      <c r="A88" s="5" t="inlineStr">
        <is>
          <t>Gewinnwachstum 10J in %</t>
        </is>
      </c>
      <c r="B88" s="5" t="inlineStr">
        <is>
          <t>Earnings Growth 10Y in %</t>
        </is>
      </c>
      <c r="C88" t="inlineStr">
        <is>
          <t>-</t>
        </is>
      </c>
      <c r="D88" t="inlineStr">
        <is>
          <t>-</t>
        </is>
      </c>
      <c r="E88" t="inlineStr">
        <is>
          <t>-</t>
        </is>
      </c>
      <c r="F88" t="inlineStr">
        <is>
          <t>-</t>
        </is>
      </c>
    </row>
    <row r="89">
      <c r="A89" s="5" t="inlineStr">
        <is>
          <t>PEG Ratio</t>
        </is>
      </c>
      <c r="B89" s="5" t="inlineStr">
        <is>
          <t>KGW Kurs/Gewinn/Wachstum</t>
        </is>
      </c>
      <c r="C89" t="inlineStr">
        <is>
          <t>-</t>
        </is>
      </c>
      <c r="D89" t="inlineStr">
        <is>
          <t>-</t>
        </is>
      </c>
      <c r="E89" t="inlineStr">
        <is>
          <t>-</t>
        </is>
      </c>
      <c r="F89" t="inlineStr">
        <is>
          <t>-</t>
        </is>
      </c>
    </row>
    <row r="90">
      <c r="A90" s="5" t="inlineStr">
        <is>
          <t>EBIT-Wachstum 1J in %</t>
        </is>
      </c>
      <c r="B90" s="5" t="inlineStr">
        <is>
          <t>EBIT Growth 1Y in %</t>
        </is>
      </c>
      <c r="C90" t="n">
        <v>16.87</v>
      </c>
      <c r="D90" t="n">
        <v>-14.4</v>
      </c>
      <c r="E90" t="n">
        <v>8.289999999999999</v>
      </c>
      <c r="F90" t="n">
        <v>7.66</v>
      </c>
    </row>
    <row r="91">
      <c r="A91" s="5" t="inlineStr">
        <is>
          <t>EBIT-Wachstum 3J in %</t>
        </is>
      </c>
      <c r="B91" s="5" t="inlineStr">
        <is>
          <t>EBIT Growth 3Y in %</t>
        </is>
      </c>
      <c r="C91" t="n">
        <v>3.59</v>
      </c>
      <c r="D91" t="n">
        <v>0.52</v>
      </c>
      <c r="E91" t="inlineStr">
        <is>
          <t>-</t>
        </is>
      </c>
      <c r="F91" t="inlineStr">
        <is>
          <t>-</t>
        </is>
      </c>
    </row>
    <row r="92">
      <c r="A92" s="5" t="inlineStr">
        <is>
          <t>EBIT-Wachstum 5J in %</t>
        </is>
      </c>
      <c r="B92" s="5" t="inlineStr">
        <is>
          <t>EBIT Growth 5Y in %</t>
        </is>
      </c>
      <c r="C92" t="inlineStr">
        <is>
          <t>-</t>
        </is>
      </c>
      <c r="D92" t="inlineStr">
        <is>
          <t>-</t>
        </is>
      </c>
      <c r="E92" t="inlineStr">
        <is>
          <t>-</t>
        </is>
      </c>
      <c r="F92" t="inlineStr">
        <is>
          <t>-</t>
        </is>
      </c>
    </row>
    <row r="93">
      <c r="A93" s="5" t="inlineStr">
        <is>
          <t>EBIT-Wachstum 10J in %</t>
        </is>
      </c>
      <c r="B93" s="5" t="inlineStr">
        <is>
          <t>EBIT Growth 10Y in %</t>
        </is>
      </c>
      <c r="C93" t="inlineStr">
        <is>
          <t>-</t>
        </is>
      </c>
      <c r="D93" t="inlineStr">
        <is>
          <t>-</t>
        </is>
      </c>
      <c r="E93" t="inlineStr">
        <is>
          <t>-</t>
        </is>
      </c>
      <c r="F93" t="inlineStr">
        <is>
          <t>-</t>
        </is>
      </c>
    </row>
    <row r="94">
      <c r="A94" s="5" t="inlineStr">
        <is>
          <t>Op.Cashflow Wachstum 1J in %</t>
        </is>
      </c>
      <c r="B94" s="5" t="inlineStr">
        <is>
          <t>Op.Cashflow Wachstum 1Y in %</t>
        </is>
      </c>
      <c r="C94" t="n">
        <v>-5.98</v>
      </c>
      <c r="D94" t="inlineStr">
        <is>
          <t>-</t>
        </is>
      </c>
      <c r="E94" t="inlineStr">
        <is>
          <t>-</t>
        </is>
      </c>
      <c r="F94" t="inlineStr">
        <is>
          <t>-</t>
        </is>
      </c>
    </row>
    <row r="95">
      <c r="A95" s="5" t="inlineStr">
        <is>
          <t>Op.Cashflow Wachstum 3J in %</t>
        </is>
      </c>
      <c r="B95" s="5" t="inlineStr">
        <is>
          <t>Op.Cashflow Wachstum 3Y in %</t>
        </is>
      </c>
      <c r="C95" t="inlineStr">
        <is>
          <t>-</t>
        </is>
      </c>
      <c r="D95" t="inlineStr">
        <is>
          <t>-</t>
        </is>
      </c>
      <c r="E95" t="inlineStr">
        <is>
          <t>-</t>
        </is>
      </c>
      <c r="F95" t="inlineStr">
        <is>
          <t>-</t>
        </is>
      </c>
    </row>
    <row r="96">
      <c r="A96" s="5" t="inlineStr">
        <is>
          <t>Op.Cashflow Wachstum 5J in %</t>
        </is>
      </c>
      <c r="B96" s="5" t="inlineStr">
        <is>
          <t>Op.Cashflow Wachstum 5Y in %</t>
        </is>
      </c>
      <c r="C96" t="inlineStr">
        <is>
          <t>-</t>
        </is>
      </c>
      <c r="D96" t="inlineStr">
        <is>
          <t>-</t>
        </is>
      </c>
      <c r="E96" t="inlineStr">
        <is>
          <t>-</t>
        </is>
      </c>
      <c r="F96" t="inlineStr">
        <is>
          <t>-</t>
        </is>
      </c>
    </row>
    <row r="97">
      <c r="A97" s="5" t="inlineStr">
        <is>
          <t>Op.Cashflow Wachstum 10J in %</t>
        </is>
      </c>
      <c r="B97" s="5" t="inlineStr">
        <is>
          <t>Op.Cashflow Wachstum 10Y in %</t>
        </is>
      </c>
      <c r="C97" t="inlineStr">
        <is>
          <t>-</t>
        </is>
      </c>
      <c r="D97" t="inlineStr">
        <is>
          <t>-</t>
        </is>
      </c>
      <c r="E97" t="inlineStr">
        <is>
          <t>-</t>
        </is>
      </c>
      <c r="F97" t="inlineStr">
        <is>
          <t>-</t>
        </is>
      </c>
    </row>
    <row r="98">
      <c r="A98" s="5" t="inlineStr">
        <is>
          <t>Working Capital in Mio</t>
        </is>
      </c>
      <c r="B98" s="5" t="inlineStr">
        <is>
          <t>Working Capital in M</t>
        </is>
      </c>
      <c r="C98" t="n">
        <v>2174</v>
      </c>
      <c r="D98" t="n">
        <v>1896</v>
      </c>
      <c r="E98" t="n">
        <v>-2165</v>
      </c>
      <c r="F98" t="n">
        <v>-1382</v>
      </c>
      <c r="G98" t="n">
        <v>-6092</v>
      </c>
    </row>
  </sheetData>
  <pageMargins bottom="1" footer="0.5" header="0.5" left="0.75" right="0.75" top="1"/>
</worksheet>
</file>

<file path=xl/worksheets/sheet51.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SILTRONIC </t>
        </is>
      </c>
      <c r="B1" s="2" t="inlineStr">
        <is>
          <t>WKN: WAF300  ISIN: DE000WAF3001  Symbol:WAF  Typ: Aktie</t>
        </is>
      </c>
      <c r="C1" s="2" t="inlineStr"/>
      <c r="D1" s="2" t="inlineStr"/>
      <c r="E1" s="2" t="inlineStr"/>
      <c r="F1" s="2">
        <f>HYPERLINK("mdax_Stock_Data_EUR.xlsx#INDEX!A1",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+49-89-8564-3000</t>
        </is>
      </c>
      <c r="G4" t="inlineStr">
        <is>
          <t>29.01.2020</t>
        </is>
      </c>
      <c r="H4" t="inlineStr">
        <is>
          <t>Preliminary Results</t>
        </is>
      </c>
      <c r="J4" t="inlineStr">
        <is>
          <t>Wacker Chemie AG</t>
        </is>
      </c>
      <c r="L4" t="inlineStr">
        <is>
          <t>30,80%</t>
        </is>
      </c>
    </row>
    <row r="5">
      <c r="A5" s="5" t="inlineStr">
        <is>
          <t>Ticker</t>
        </is>
      </c>
      <c r="B5" t="inlineStr">
        <is>
          <t>WAF</t>
        </is>
      </c>
      <c r="C5" s="5" t="inlineStr">
        <is>
          <t>Fax</t>
        </is>
      </c>
      <c r="D5" s="5" t="inlineStr"/>
      <c r="E5" t="inlineStr">
        <is>
          <t>-</t>
        </is>
      </c>
      <c r="G5" t="inlineStr">
        <is>
          <t>09.03.2020</t>
        </is>
      </c>
      <c r="H5" t="inlineStr">
        <is>
          <t>Publication Of Annual Report</t>
        </is>
      </c>
      <c r="J5" t="inlineStr">
        <is>
          <t>The Capital Group Companies, Inc.</t>
        </is>
      </c>
      <c r="L5" t="inlineStr">
        <is>
          <t>3,00%</t>
        </is>
      </c>
    </row>
    <row r="6">
      <c r="A6" s="5" t="inlineStr">
        <is>
          <t>Gelistet Seit / Listed Since</t>
        </is>
      </c>
      <c r="B6" t="inlineStr">
        <is>
          <t>11.06.2015</t>
        </is>
      </c>
      <c r="C6" s="5" t="inlineStr">
        <is>
          <t>Internet</t>
        </is>
      </c>
      <c r="D6" s="5" t="inlineStr"/>
      <c r="E6" t="inlineStr">
        <is>
          <t>http://www.siltronic.com</t>
        </is>
      </c>
      <c r="G6" t="inlineStr">
        <is>
          <t>28.04.2020</t>
        </is>
      </c>
      <c r="H6" t="inlineStr">
        <is>
          <t>Result Q1</t>
        </is>
      </c>
      <c r="J6" t="inlineStr">
        <is>
          <t>DWS Investment GmbH</t>
        </is>
      </c>
      <c r="L6" t="inlineStr">
        <is>
          <t>2,89%</t>
        </is>
      </c>
    </row>
    <row r="7">
      <c r="A7" s="5" t="inlineStr">
        <is>
          <t>Nominalwert / Nominal Value</t>
        </is>
      </c>
      <c r="B7" t="inlineStr">
        <is>
          <t>-</t>
        </is>
      </c>
      <c r="C7" s="5" t="inlineStr">
        <is>
          <t>E-Mail</t>
        </is>
      </c>
      <c r="D7" s="5" t="inlineStr"/>
      <c r="E7" t="inlineStr">
        <is>
          <t>info@siltronic.com</t>
        </is>
      </c>
      <c r="G7" t="inlineStr">
        <is>
          <t>26.06.2020</t>
        </is>
      </c>
      <c r="H7" t="inlineStr">
        <is>
          <t>Annual General Meeting</t>
        </is>
      </c>
      <c r="J7" t="inlineStr">
        <is>
          <t>Freefloat</t>
        </is>
      </c>
      <c r="L7" t="inlineStr">
        <is>
          <t>63,31%</t>
        </is>
      </c>
    </row>
    <row r="8">
      <c r="A8" s="5" t="inlineStr">
        <is>
          <t>Land / Country</t>
        </is>
      </c>
      <c r="B8" t="inlineStr">
        <is>
          <t>Deutschland</t>
        </is>
      </c>
      <c r="C8" s="5" t="inlineStr">
        <is>
          <t>Inv. Relations Telefon / Phone</t>
        </is>
      </c>
      <c r="D8" s="5" t="inlineStr"/>
      <c r="E8" t="inlineStr">
        <is>
          <t>+49-89-8564-3133</t>
        </is>
      </c>
      <c r="G8" t="inlineStr">
        <is>
          <t>01.07.2020</t>
        </is>
      </c>
      <c r="H8" t="inlineStr">
        <is>
          <t>Dividend Payout</t>
        </is>
      </c>
    </row>
    <row r="9">
      <c r="A9" s="5" t="inlineStr">
        <is>
          <t>Währung / Currency</t>
        </is>
      </c>
      <c r="B9" t="inlineStr">
        <is>
          <t>EUR</t>
        </is>
      </c>
      <c r="C9" s="5" t="inlineStr">
        <is>
          <t>Inv. Relations E-Mail</t>
        </is>
      </c>
      <c r="D9" s="5" t="inlineStr"/>
      <c r="E9" t="inlineStr">
        <is>
          <t>investor.relations@siltronic.com</t>
        </is>
      </c>
      <c r="G9" t="inlineStr">
        <is>
          <t>30.07.2020</t>
        </is>
      </c>
      <c r="H9" t="inlineStr">
        <is>
          <t>Score Half Year</t>
        </is>
      </c>
    </row>
    <row r="10">
      <c r="A10" s="5" t="inlineStr">
        <is>
          <t>Branche / Industry</t>
        </is>
      </c>
      <c r="B10" t="inlineStr">
        <is>
          <t>Semiconductor Industry</t>
        </is>
      </c>
      <c r="C10" s="5" t="inlineStr">
        <is>
          <t>Kontaktperson / Contact Person</t>
        </is>
      </c>
      <c r="D10" s="5" t="inlineStr"/>
      <c r="E10" t="inlineStr">
        <is>
          <t>Petra Müller</t>
        </is>
      </c>
      <c r="G10" t="inlineStr">
        <is>
          <t>29.10.2020</t>
        </is>
      </c>
      <c r="H10" t="inlineStr">
        <is>
          <t>Q3 Earnings</t>
        </is>
      </c>
    </row>
    <row r="11">
      <c r="A11" s="5" t="inlineStr">
        <is>
          <t>Sektor / Sector</t>
        </is>
      </c>
      <c r="B11" t="inlineStr">
        <is>
          <t>Technology</t>
        </is>
      </c>
    </row>
    <row r="12">
      <c r="A12" s="5" t="inlineStr">
        <is>
          <t>Typ / Genre</t>
        </is>
      </c>
      <c r="B12" t="inlineStr">
        <is>
          <t>Namensaktie</t>
        </is>
      </c>
    </row>
    <row r="13">
      <c r="A13" s="5" t="inlineStr">
        <is>
          <t>Adresse / Address</t>
        </is>
      </c>
      <c r="B13" t="inlineStr">
        <is>
          <t>Siltronic AGHanns-Seidel-Platz. 4  D-81737 München</t>
        </is>
      </c>
    </row>
    <row r="14">
      <c r="A14" s="5" t="inlineStr">
        <is>
          <t>Management</t>
        </is>
      </c>
      <c r="B14" t="inlineStr">
        <is>
          <t>Dr. Christoph von Plotho, Rainer Irle</t>
        </is>
      </c>
    </row>
    <row r="15">
      <c r="A15" s="5" t="inlineStr">
        <is>
          <t>Aufsichtsrat / Board</t>
        </is>
      </c>
      <c r="B15" t="inlineStr">
        <is>
          <t>Dr. Tobias Ohler, Johann Hautz, Prof. Dr. Gabrijela Dreo Rodosek, Sieglinde Feist, Dr. Hermann Gerlinger, Michael Hankel, Bernd Jonas, Mandy Breyer, Klaus-Peter Estermaier, Gebhard Fraunhofer, Gertraud Lauber, Jörg Kammermann</t>
        </is>
      </c>
    </row>
    <row r="16">
      <c r="A16" s="5" t="inlineStr">
        <is>
          <t>Beschreibung</t>
        </is>
      </c>
      <c r="B16" t="inlineStr">
        <is>
          <t>Die Siltronic AG gehört zu den größten Herstellern von Wafern aus Reinstsilicium für die Halbleiterindustrie weltweit und produziert Siliziumwafer mit Durchmessern von bis zu 300 mm. Diese bilden die Grundlage für die moderne Mikro- und Nanoelektronik. Das Produktportfolio umfasst neben den verschiedenen Wafer-Formen poliert, epitaxiert und annealed auch weitere Spezialanfertigungen, mit denen das Unternehmen speziell auf die Wünsche seiner Kunden eingehen kann. So bietet Siltronic unter anderem Artikel mit unterschiedlichem Durchmesser, Schichten und Oberflächenbeschaffenheit an. Die Produkte werden schließlich in Computern, Smartphones, Flachdisplays, Navigationssystemen oder Steuer- und Kontrollsystemen für die Automobilbranche eingesetzt. Zu den Partnern des Unternehmens zählt beispielsweise Samsung, mit dem Siltronic ein Joint Venture in Singapur unterhält. Die Siltronic AG hält sowohl Produktions- als auch Verkaufsstellen in Europa, den USA und Asien. Copyright 2014 FINANCE BASE AG</t>
        </is>
      </c>
    </row>
    <row r="17">
      <c r="A17" s="5" t="inlineStr">
        <is>
          <t>Profile</t>
        </is>
      </c>
      <c r="B17" t="inlineStr">
        <is>
          <t>Siltronic AG is a leading manufacturer of wafers of silicon for the semiconductor industry worldwide and produces silicon wafers with diameters of up to mm 300th These form the basis for modern micro- and nanoelectronics. The product portfolio comprises the various wafer molds polished, epitaxially and annealed, other special designs that allow the company to specifically address the needs of its customers. So Siltronic offers, among other items with different diameters, layers and surface finish. The products are ultimately used in computers, smart phones, flat panel displays, navigation systems or command and control systems for the automotive industry. Among the partners of the company, for example, counts Samsung, maintains the Siltronic a joint venture in Singapore. Siltronic AG holds both production and sales locations in Europe, USA and Asia.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inlineStr"/>
      <c r="K19" s="5" t="inlineStr"/>
      <c r="L19" s="5" t="inlineStr"/>
    </row>
    <row r="20">
      <c r="A20" s="5" t="inlineStr">
        <is>
          <t>Umsatz</t>
        </is>
      </c>
      <c r="B20" s="5" t="inlineStr">
        <is>
          <t>Revenue</t>
        </is>
      </c>
      <c r="C20" t="n">
        <v>1270</v>
      </c>
      <c r="D20" t="n">
        <v>1457</v>
      </c>
      <c r="E20" t="n">
        <v>1177</v>
      </c>
      <c r="F20" t="n">
        <v>933.4</v>
      </c>
      <c r="G20" t="n">
        <v>931.3</v>
      </c>
      <c r="H20" t="n">
        <v>764.1</v>
      </c>
      <c r="I20" t="n">
        <v>755.9</v>
      </c>
    </row>
    <row r="21">
      <c r="A21" s="5" t="inlineStr">
        <is>
          <t>Operatives Ergebnis (EBIT)</t>
        </is>
      </c>
      <c r="B21" s="5" t="inlineStr">
        <is>
          <t>EBIT Earning Before Interest &amp; Tax</t>
        </is>
      </c>
      <c r="C21" t="n">
        <v>298.3</v>
      </c>
      <c r="D21" t="n">
        <v>497.7</v>
      </c>
      <c r="E21" t="n">
        <v>235.7</v>
      </c>
      <c r="F21" t="n">
        <v>27</v>
      </c>
      <c r="G21" t="n">
        <v>2.7</v>
      </c>
      <c r="H21" t="n">
        <v>-55.1</v>
      </c>
      <c r="I21" t="n">
        <v>-92.59999999999999</v>
      </c>
    </row>
    <row r="22">
      <c r="A22" s="5" t="inlineStr">
        <is>
          <t>Finanzergebnis</t>
        </is>
      </c>
      <c r="B22" s="5" t="inlineStr">
        <is>
          <t>Financial Result</t>
        </is>
      </c>
      <c r="C22" t="n">
        <v>4.4</v>
      </c>
      <c r="D22" t="n">
        <v>-9.300000000000001</v>
      </c>
      <c r="E22" t="n">
        <v>-8.5</v>
      </c>
      <c r="F22" t="n">
        <v>-11.1</v>
      </c>
      <c r="G22" t="n">
        <v>-12.2</v>
      </c>
      <c r="H22" t="n">
        <v>40</v>
      </c>
      <c r="I22" t="n">
        <v>-7.6</v>
      </c>
    </row>
    <row r="23">
      <c r="A23" s="5" t="inlineStr">
        <is>
          <t>Ergebnis vor Steuer (EBT)</t>
        </is>
      </c>
      <c r="B23" s="5" t="inlineStr">
        <is>
          <t>EBT Earning Before Tax</t>
        </is>
      </c>
      <c r="C23" t="n">
        <v>302.7</v>
      </c>
      <c r="D23" t="n">
        <v>488.4</v>
      </c>
      <c r="E23" t="n">
        <v>227.2</v>
      </c>
      <c r="F23" t="n">
        <v>15.9</v>
      </c>
      <c r="G23" t="n">
        <v>-9.5</v>
      </c>
      <c r="H23" t="n">
        <v>-15.1</v>
      </c>
      <c r="I23" t="n">
        <v>-100.2</v>
      </c>
    </row>
    <row r="24">
      <c r="A24" s="5" t="inlineStr">
        <is>
          <t>Steuern auf Einkommen und Ertrag</t>
        </is>
      </c>
      <c r="B24" s="5" t="inlineStr">
        <is>
          <t>Taxes on income and earnings</t>
        </is>
      </c>
      <c r="C24" t="n">
        <v>41.7</v>
      </c>
      <c r="D24" t="n">
        <v>87.8</v>
      </c>
      <c r="E24" t="n">
        <v>35</v>
      </c>
      <c r="F24" t="n">
        <v>7.2</v>
      </c>
      <c r="G24" t="n">
        <v>10.6</v>
      </c>
      <c r="H24" t="n">
        <v>0.4</v>
      </c>
      <c r="I24" t="n">
        <v>0.3</v>
      </c>
    </row>
    <row r="25">
      <c r="A25" s="5" t="inlineStr">
        <is>
          <t>Ergebnis nach Steuer</t>
        </is>
      </c>
      <c r="B25" s="5" t="inlineStr">
        <is>
          <t>Earnings after tax</t>
        </is>
      </c>
      <c r="C25" t="n">
        <v>261</v>
      </c>
      <c r="D25" t="n">
        <v>400.6</v>
      </c>
      <c r="E25" t="n">
        <v>192.2</v>
      </c>
      <c r="F25" t="n">
        <v>8.699999999999999</v>
      </c>
      <c r="G25" t="n">
        <v>-20.1</v>
      </c>
      <c r="H25" t="n">
        <v>-15.5</v>
      </c>
      <c r="I25" t="n">
        <v>-100.5</v>
      </c>
    </row>
    <row r="26">
      <c r="A26" s="5" t="inlineStr">
        <is>
          <t>Minderheitenanteil</t>
        </is>
      </c>
      <c r="B26" s="5" t="inlineStr">
        <is>
          <t>Minority Share</t>
        </is>
      </c>
      <c r="C26" t="n">
        <v>-35.4</v>
      </c>
      <c r="D26" t="n">
        <v>-27.4</v>
      </c>
      <c r="E26" t="n">
        <v>-6.9</v>
      </c>
      <c r="F26" t="n">
        <v>3.3</v>
      </c>
      <c r="G26" t="n">
        <v>6.1</v>
      </c>
      <c r="H26" t="inlineStr">
        <is>
          <t>-</t>
        </is>
      </c>
      <c r="I26" t="inlineStr">
        <is>
          <t>-</t>
        </is>
      </c>
    </row>
    <row r="27">
      <c r="A27" s="5" t="inlineStr">
        <is>
          <t>Jahresüberschuss/-fehlbetrag</t>
        </is>
      </c>
      <c r="B27" s="5" t="inlineStr">
        <is>
          <t>Net Profit</t>
        </is>
      </c>
      <c r="C27" t="n">
        <v>225.6</v>
      </c>
      <c r="D27" t="n">
        <v>373.2</v>
      </c>
      <c r="E27" t="n">
        <v>185.3</v>
      </c>
      <c r="F27" t="n">
        <v>12</v>
      </c>
      <c r="G27" t="n">
        <v>-14</v>
      </c>
      <c r="H27" t="inlineStr">
        <is>
          <t>-</t>
        </is>
      </c>
      <c r="I27" t="inlineStr">
        <is>
          <t>-</t>
        </is>
      </c>
    </row>
    <row r="28">
      <c r="A28" s="5" t="inlineStr">
        <is>
          <t>Summe Umlaufvermögen</t>
        </is>
      </c>
      <c r="B28" s="5" t="inlineStr">
        <is>
          <t>Current Assets</t>
        </is>
      </c>
      <c r="C28" t="n">
        <v>864.7</v>
      </c>
      <c r="D28" t="n">
        <v>1055</v>
      </c>
      <c r="E28" t="n">
        <v>705.8</v>
      </c>
      <c r="F28" t="n">
        <v>502.7</v>
      </c>
      <c r="G28" t="n">
        <v>461.7</v>
      </c>
      <c r="H28" t="n">
        <v>590.9</v>
      </c>
      <c r="I28" t="n">
        <v>565.4</v>
      </c>
    </row>
    <row r="29">
      <c r="A29" s="5" t="inlineStr">
        <is>
          <t>Summe Anlagevermögen</t>
        </is>
      </c>
      <c r="B29" s="5" t="inlineStr">
        <is>
          <t>Fixed Assets</t>
        </is>
      </c>
      <c r="C29" t="n">
        <v>1080</v>
      </c>
      <c r="D29" t="n">
        <v>762.8</v>
      </c>
      <c r="E29" t="n">
        <v>546.6</v>
      </c>
      <c r="F29" t="n">
        <v>554.1</v>
      </c>
      <c r="G29" t="n">
        <v>579.1</v>
      </c>
      <c r="H29" t="n">
        <v>355.6</v>
      </c>
      <c r="I29" t="n">
        <v>392.1</v>
      </c>
    </row>
    <row r="30">
      <c r="A30" s="5" t="inlineStr">
        <is>
          <t>Summe Aktiva</t>
        </is>
      </c>
      <c r="B30" s="5" t="inlineStr">
        <is>
          <t>Total Assets</t>
        </is>
      </c>
      <c r="C30" t="n">
        <v>1945</v>
      </c>
      <c r="D30" t="n">
        <v>1818</v>
      </c>
      <c r="E30" t="n">
        <v>1252</v>
      </c>
      <c r="F30" t="n">
        <v>1057</v>
      </c>
      <c r="G30" t="n">
        <v>1041</v>
      </c>
      <c r="H30" t="n">
        <v>946.5</v>
      </c>
      <c r="I30" t="n">
        <v>957.5</v>
      </c>
    </row>
    <row r="31">
      <c r="A31" s="5" t="inlineStr">
        <is>
          <t>Summe kurzfristiges Fremdkapital</t>
        </is>
      </c>
      <c r="B31" s="5" t="inlineStr">
        <is>
          <t>Short-Term Debt</t>
        </is>
      </c>
      <c r="C31" t="n">
        <v>243.5</v>
      </c>
      <c r="D31" t="n">
        <v>267.1</v>
      </c>
      <c r="E31" t="n">
        <v>152.2</v>
      </c>
      <c r="F31" t="n">
        <v>151.6</v>
      </c>
      <c r="G31" t="n">
        <v>147.5</v>
      </c>
      <c r="H31" t="inlineStr">
        <is>
          <t>-</t>
        </is>
      </c>
      <c r="I31" t="inlineStr">
        <is>
          <t>-</t>
        </is>
      </c>
    </row>
    <row r="32">
      <c r="A32" s="5" t="inlineStr">
        <is>
          <t>Summe langfristiges Fremdkapital</t>
        </is>
      </c>
      <c r="B32" s="5" t="inlineStr">
        <is>
          <t>Long-Term Debt</t>
        </is>
      </c>
      <c r="C32" t="n">
        <v>771.3</v>
      </c>
      <c r="D32" t="n">
        <v>635.4</v>
      </c>
      <c r="E32" t="n">
        <v>462.3</v>
      </c>
      <c r="F32" t="n">
        <v>479.9</v>
      </c>
      <c r="G32" t="n">
        <v>396</v>
      </c>
      <c r="H32" t="inlineStr">
        <is>
          <t>-</t>
        </is>
      </c>
      <c r="I32" t="inlineStr">
        <is>
          <t>-</t>
        </is>
      </c>
    </row>
    <row r="33">
      <c r="A33" s="5" t="inlineStr">
        <is>
          <t>Summe Fremdkapital</t>
        </is>
      </c>
      <c r="B33" s="5" t="inlineStr">
        <is>
          <t>Total Liabilities</t>
        </is>
      </c>
      <c r="C33" t="n">
        <v>1015</v>
      </c>
      <c r="D33" t="n">
        <v>902.5</v>
      </c>
      <c r="E33" t="n">
        <v>614.5</v>
      </c>
      <c r="F33" t="n">
        <v>631.5</v>
      </c>
      <c r="G33" t="n">
        <v>543.5</v>
      </c>
      <c r="H33" t="n">
        <v>498</v>
      </c>
      <c r="I33" t="n">
        <v>239.5</v>
      </c>
    </row>
    <row r="34">
      <c r="A34" s="5" t="inlineStr">
        <is>
          <t>Minderheitenanteil</t>
        </is>
      </c>
      <c r="B34" s="5" t="inlineStr">
        <is>
          <t>Minority Share</t>
        </is>
      </c>
      <c r="C34" t="n">
        <v>65.2</v>
      </c>
      <c r="D34" t="n">
        <v>28.5</v>
      </c>
      <c r="E34" t="n">
        <v>0.6</v>
      </c>
      <c r="F34" t="n">
        <v>-6.6</v>
      </c>
      <c r="G34" t="n">
        <v>-3.2</v>
      </c>
      <c r="H34" t="inlineStr">
        <is>
          <t>-</t>
        </is>
      </c>
      <c r="I34" t="inlineStr">
        <is>
          <t>-</t>
        </is>
      </c>
    </row>
    <row r="35">
      <c r="A35" s="5" t="inlineStr">
        <is>
          <t>Summe Eigenkapital</t>
        </is>
      </c>
      <c r="B35" s="5" t="inlineStr">
        <is>
          <t>Equity</t>
        </is>
      </c>
      <c r="C35" t="n">
        <v>865</v>
      </c>
      <c r="D35" t="n">
        <v>887.2</v>
      </c>
      <c r="E35" t="n">
        <v>637.3</v>
      </c>
      <c r="F35" t="n">
        <v>431.9</v>
      </c>
      <c r="G35" t="n">
        <v>500.5</v>
      </c>
      <c r="H35" t="inlineStr">
        <is>
          <t>-</t>
        </is>
      </c>
      <c r="I35" t="inlineStr">
        <is>
          <t>-</t>
        </is>
      </c>
    </row>
    <row r="36">
      <c r="A36" s="5" t="inlineStr">
        <is>
          <t>Summe Passiva</t>
        </is>
      </c>
      <c r="B36" s="5" t="inlineStr">
        <is>
          <t>Liabilities &amp; Shareholder Equity</t>
        </is>
      </c>
      <c r="C36" t="n">
        <v>1945</v>
      </c>
      <c r="D36" t="n">
        <v>1818</v>
      </c>
      <c r="E36" t="n">
        <v>1252</v>
      </c>
      <c r="F36" t="n">
        <v>1057</v>
      </c>
      <c r="G36" t="n">
        <v>1041</v>
      </c>
      <c r="H36" t="n">
        <v>946.5</v>
      </c>
      <c r="I36" t="n">
        <v>957.5</v>
      </c>
    </row>
    <row r="37">
      <c r="A37" s="5" t="inlineStr">
        <is>
          <t>Mio.Aktien im Umlauf</t>
        </is>
      </c>
      <c r="B37" s="5" t="inlineStr">
        <is>
          <t>Million shares outstanding</t>
        </is>
      </c>
      <c r="C37" t="n">
        <v>30</v>
      </c>
      <c r="D37" t="n">
        <v>30</v>
      </c>
      <c r="E37" t="n">
        <v>30</v>
      </c>
      <c r="F37" t="n">
        <v>30</v>
      </c>
      <c r="G37" t="n">
        <v>30</v>
      </c>
      <c r="H37" t="inlineStr">
        <is>
          <t>-</t>
        </is>
      </c>
      <c r="I37" t="inlineStr">
        <is>
          <t>-</t>
        </is>
      </c>
    </row>
    <row r="38">
      <c r="A38" s="5" t="inlineStr">
        <is>
          <t>Gezeichnetes Kapital (in Mio.)</t>
        </is>
      </c>
      <c r="B38" s="5" t="inlineStr">
        <is>
          <t>Subscribed Capital in M</t>
        </is>
      </c>
      <c r="C38" t="n">
        <v>120</v>
      </c>
      <c r="D38" t="n">
        <v>120</v>
      </c>
      <c r="E38" t="n">
        <v>120</v>
      </c>
      <c r="F38" t="n">
        <v>120</v>
      </c>
      <c r="G38" t="n">
        <v>120</v>
      </c>
      <c r="H38" t="inlineStr">
        <is>
          <t>-</t>
        </is>
      </c>
      <c r="I38" t="inlineStr">
        <is>
          <t>-</t>
        </is>
      </c>
    </row>
    <row r="39">
      <c r="A39" s="5" t="inlineStr">
        <is>
          <t>Ergebnis je Aktie (brutto)</t>
        </is>
      </c>
      <c r="B39" s="5" t="inlineStr">
        <is>
          <t>Earnings per share</t>
        </is>
      </c>
      <c r="C39" t="n">
        <v>10.09</v>
      </c>
      <c r="D39" t="n">
        <v>16.28</v>
      </c>
      <c r="E39" t="n">
        <v>7.57</v>
      </c>
      <c r="F39" t="n">
        <v>0.53</v>
      </c>
      <c r="G39" t="n">
        <v>-0.32</v>
      </c>
      <c r="H39" t="inlineStr">
        <is>
          <t>-</t>
        </is>
      </c>
      <c r="I39" t="inlineStr">
        <is>
          <t>-</t>
        </is>
      </c>
    </row>
    <row r="40">
      <c r="A40" s="5" t="inlineStr">
        <is>
          <t>Ergebnis je Aktie (unverwässert)</t>
        </is>
      </c>
      <c r="B40" s="5" t="inlineStr">
        <is>
          <t>Basic Earnings per share</t>
        </is>
      </c>
      <c r="C40" t="n">
        <v>7.52</v>
      </c>
      <c r="D40" t="n">
        <v>12.44</v>
      </c>
      <c r="E40" t="n">
        <v>6.18</v>
      </c>
      <c r="F40" t="n">
        <v>0.4</v>
      </c>
      <c r="G40" t="n">
        <v>-0.5</v>
      </c>
      <c r="H40" t="n">
        <v>-0.64</v>
      </c>
      <c r="I40" t="inlineStr">
        <is>
          <t>-</t>
        </is>
      </c>
    </row>
    <row r="41">
      <c r="A41" s="5" t="inlineStr">
        <is>
          <t>Ergebnis je Aktie (verwässert)</t>
        </is>
      </c>
      <c r="B41" s="5" t="inlineStr">
        <is>
          <t>Diluted Earnings per share</t>
        </is>
      </c>
      <c r="C41" t="n">
        <v>7.52</v>
      </c>
      <c r="D41" t="n">
        <v>12.44</v>
      </c>
      <c r="E41" t="n">
        <v>6.18</v>
      </c>
      <c r="F41" t="n">
        <v>0.4</v>
      </c>
      <c r="G41" t="n">
        <v>-0.5</v>
      </c>
      <c r="H41" t="n">
        <v>-0.64</v>
      </c>
      <c r="I41" t="inlineStr">
        <is>
          <t>-</t>
        </is>
      </c>
    </row>
    <row r="42">
      <c r="A42" s="5" t="inlineStr">
        <is>
          <t>Dividende je Aktie</t>
        </is>
      </c>
      <c r="B42" s="5" t="inlineStr">
        <is>
          <t>Dividend per share</t>
        </is>
      </c>
      <c r="C42" t="n">
        <v>3</v>
      </c>
      <c r="D42" t="n">
        <v>5</v>
      </c>
      <c r="E42" t="n">
        <v>2.5</v>
      </c>
      <c r="F42" t="inlineStr">
        <is>
          <t>-</t>
        </is>
      </c>
      <c r="G42" t="inlineStr">
        <is>
          <t>-</t>
        </is>
      </c>
      <c r="H42" t="inlineStr">
        <is>
          <t>-</t>
        </is>
      </c>
      <c r="I42" t="inlineStr">
        <is>
          <t>-</t>
        </is>
      </c>
    </row>
    <row r="43">
      <c r="A43" s="5" t="inlineStr">
        <is>
          <t>Dividendenausschüttung in Mio</t>
        </is>
      </c>
      <c r="B43" s="5" t="inlineStr">
        <is>
          <t>Dividend Payment in M</t>
        </is>
      </c>
      <c r="C43" t="n">
        <v>90</v>
      </c>
      <c r="D43" t="n">
        <v>150</v>
      </c>
      <c r="E43" t="n">
        <v>75</v>
      </c>
      <c r="F43" t="inlineStr">
        <is>
          <t>-</t>
        </is>
      </c>
      <c r="G43" t="inlineStr">
        <is>
          <t>-</t>
        </is>
      </c>
      <c r="H43" t="inlineStr">
        <is>
          <t>-</t>
        </is>
      </c>
      <c r="I43" t="inlineStr">
        <is>
          <t>-</t>
        </is>
      </c>
    </row>
    <row r="44">
      <c r="A44" s="5" t="inlineStr">
        <is>
          <t>Umsatz</t>
        </is>
      </c>
      <c r="B44" s="5" t="inlineStr">
        <is>
          <t>Revenue</t>
        </is>
      </c>
      <c r="C44" t="n">
        <v>42.35</v>
      </c>
      <c r="D44" t="n">
        <v>48.56</v>
      </c>
      <c r="E44" t="n">
        <v>39.24</v>
      </c>
      <c r="F44" t="n">
        <v>31.11</v>
      </c>
      <c r="G44" t="n">
        <v>31.04</v>
      </c>
      <c r="H44" t="inlineStr">
        <is>
          <t>-</t>
        </is>
      </c>
      <c r="I44" t="inlineStr">
        <is>
          <t>-</t>
        </is>
      </c>
    </row>
    <row r="45">
      <c r="A45" s="5" t="inlineStr">
        <is>
          <t>Buchwert je Aktie</t>
        </is>
      </c>
      <c r="B45" s="5" t="inlineStr">
        <is>
          <t>Book value per share</t>
        </is>
      </c>
      <c r="C45" t="n">
        <v>31.01</v>
      </c>
      <c r="D45" t="n">
        <v>30.52</v>
      </c>
      <c r="E45" t="n">
        <v>21.26</v>
      </c>
      <c r="F45" t="n">
        <v>14.18</v>
      </c>
      <c r="G45" t="n">
        <v>16.58</v>
      </c>
      <c r="H45" t="inlineStr">
        <is>
          <t>-</t>
        </is>
      </c>
      <c r="I45" t="inlineStr">
        <is>
          <t>-</t>
        </is>
      </c>
    </row>
    <row r="46">
      <c r="A46" s="5" t="inlineStr">
        <is>
          <t>Cashflow je Aktie</t>
        </is>
      </c>
      <c r="B46" s="5" t="inlineStr">
        <is>
          <t>Cashflow per share</t>
        </is>
      </c>
      <c r="C46" t="n">
        <v>12.84</v>
      </c>
      <c r="D46" t="n">
        <v>21.73</v>
      </c>
      <c r="E46" t="n">
        <v>9.960000000000001</v>
      </c>
      <c r="F46" t="n">
        <v>3.85</v>
      </c>
      <c r="G46" t="n">
        <v>3.2</v>
      </c>
      <c r="H46" t="inlineStr">
        <is>
          <t>-</t>
        </is>
      </c>
      <c r="I46" t="inlineStr">
        <is>
          <t>-</t>
        </is>
      </c>
    </row>
    <row r="47">
      <c r="A47" s="5" t="inlineStr">
        <is>
          <t>Bilanzsumme je Aktie</t>
        </is>
      </c>
      <c r="B47" s="5" t="inlineStr">
        <is>
          <t>Total assets per share</t>
        </is>
      </c>
      <c r="C47" t="n">
        <v>64.83</v>
      </c>
      <c r="D47" t="n">
        <v>60.61</v>
      </c>
      <c r="E47" t="n">
        <v>41.75</v>
      </c>
      <c r="F47" t="n">
        <v>35.23</v>
      </c>
      <c r="G47" t="n">
        <v>34.69</v>
      </c>
      <c r="H47" t="inlineStr">
        <is>
          <t>-</t>
        </is>
      </c>
      <c r="I47" t="inlineStr">
        <is>
          <t>-</t>
        </is>
      </c>
    </row>
    <row r="48">
      <c r="A48" s="5" t="inlineStr">
        <is>
          <t>Personal am Ende des Jahres</t>
        </is>
      </c>
      <c r="B48" s="5" t="inlineStr">
        <is>
          <t>Staff at the end of year</t>
        </is>
      </c>
      <c r="C48" t="n">
        <v>3787</v>
      </c>
      <c r="D48" t="n">
        <v>3858</v>
      </c>
      <c r="E48" t="n">
        <v>3706</v>
      </c>
      <c r="F48" t="n">
        <v>3811</v>
      </c>
      <c r="G48" t="n">
        <v>4004</v>
      </c>
      <c r="H48" t="n">
        <v>4261</v>
      </c>
      <c r="I48" t="inlineStr">
        <is>
          <t>-</t>
        </is>
      </c>
    </row>
    <row r="49">
      <c r="A49" s="5" t="inlineStr">
        <is>
          <t>Personalaufwand in Mio. EUR</t>
        </is>
      </c>
      <c r="B49" s="5" t="inlineStr">
        <is>
          <t>Personnel expenses in M</t>
        </is>
      </c>
      <c r="C49" t="n">
        <v>311.8</v>
      </c>
      <c r="D49" t="n">
        <v>321.2</v>
      </c>
      <c r="E49" t="n">
        <v>309</v>
      </c>
      <c r="F49" t="n">
        <v>278.2</v>
      </c>
      <c r="G49" t="n">
        <v>284.2</v>
      </c>
      <c r="H49" t="n">
        <v>268.8</v>
      </c>
      <c r="I49" t="inlineStr">
        <is>
          <t>-</t>
        </is>
      </c>
    </row>
    <row r="50">
      <c r="A50" s="5" t="inlineStr">
        <is>
          <t>Aufwand je Mitarbeiter in EUR</t>
        </is>
      </c>
      <c r="B50" s="5" t="inlineStr">
        <is>
          <t>Effort per employee</t>
        </is>
      </c>
      <c r="C50" t="n">
        <v>82334</v>
      </c>
      <c r="D50" t="n">
        <v>83256</v>
      </c>
      <c r="E50" t="n">
        <v>83378</v>
      </c>
      <c r="F50" t="n">
        <v>72999</v>
      </c>
      <c r="G50" t="n">
        <v>70979</v>
      </c>
      <c r="H50" t="n">
        <v>63084</v>
      </c>
      <c r="I50" t="inlineStr">
        <is>
          <t>-</t>
        </is>
      </c>
    </row>
    <row r="51">
      <c r="A51" s="5" t="inlineStr">
        <is>
          <t>Umsatz je Aktie</t>
        </is>
      </c>
      <c r="B51" s="5" t="inlineStr">
        <is>
          <t>Revenue per share</t>
        </is>
      </c>
      <c r="C51" t="n">
        <v>335463</v>
      </c>
      <c r="D51" t="n">
        <v>377579</v>
      </c>
      <c r="E51" t="n">
        <v>317674</v>
      </c>
      <c r="F51" t="n">
        <v>244923</v>
      </c>
      <c r="G51" t="n">
        <v>232592</v>
      </c>
      <c r="H51" t="n">
        <v>181014</v>
      </c>
      <c r="I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row>
    <row r="53">
      <c r="A53" s="5" t="inlineStr">
        <is>
          <t>Gewinn je Mitarbeiter in EUR</t>
        </is>
      </c>
      <c r="B53" s="5" t="inlineStr">
        <is>
          <t>Earnings per employee</t>
        </is>
      </c>
      <c r="C53" t="n">
        <v>59572</v>
      </c>
      <c r="D53" t="n">
        <v>96734</v>
      </c>
      <c r="E53" t="n">
        <v>50000</v>
      </c>
      <c r="F53" t="n">
        <v>3149</v>
      </c>
      <c r="G53" t="n">
        <v>-3497</v>
      </c>
      <c r="H53" t="inlineStr">
        <is>
          <t>-</t>
        </is>
      </c>
      <c r="I53" t="inlineStr">
        <is>
          <t>-</t>
        </is>
      </c>
    </row>
    <row r="54">
      <c r="A54" s="5" t="inlineStr">
        <is>
          <t>KGV (Kurs/Gewinn)</t>
        </is>
      </c>
      <c r="B54" s="5" t="inlineStr">
        <is>
          <t>PE (price/earnings)</t>
        </is>
      </c>
      <c r="C54" t="n">
        <v>11.9</v>
      </c>
      <c r="D54" t="n">
        <v>5.8</v>
      </c>
      <c r="E54" t="n">
        <v>19.6</v>
      </c>
      <c r="F54" t="n">
        <v>110.1</v>
      </c>
      <c r="G54" t="inlineStr">
        <is>
          <t>-</t>
        </is>
      </c>
      <c r="H54" t="inlineStr">
        <is>
          <t>-</t>
        </is>
      </c>
      <c r="I54" t="inlineStr">
        <is>
          <t>-</t>
        </is>
      </c>
    </row>
    <row r="55">
      <c r="A55" s="5" t="inlineStr">
        <is>
          <t>KUV (Kurs/Umsatz)</t>
        </is>
      </c>
      <c r="B55" s="5" t="inlineStr">
        <is>
          <t>PS (price/sales)</t>
        </is>
      </c>
      <c r="C55" t="n">
        <v>2.12</v>
      </c>
      <c r="D55" t="n">
        <v>1.49</v>
      </c>
      <c r="E55" t="n">
        <v>3.09</v>
      </c>
      <c r="F55" t="n">
        <v>1.42</v>
      </c>
      <c r="G55" t="n">
        <v>0.73</v>
      </c>
      <c r="H55" t="inlineStr">
        <is>
          <t>-</t>
        </is>
      </c>
      <c r="I55" t="inlineStr">
        <is>
          <t>-</t>
        </is>
      </c>
    </row>
    <row r="56">
      <c r="A56" s="5" t="inlineStr">
        <is>
          <t>KBV (Kurs/Buchwert)</t>
        </is>
      </c>
      <c r="B56" s="5" t="inlineStr">
        <is>
          <t>PB (price/book value)</t>
        </is>
      </c>
      <c r="C56" t="n">
        <v>3.11</v>
      </c>
      <c r="D56" t="n">
        <v>2.44</v>
      </c>
      <c r="E56" t="n">
        <v>5.71</v>
      </c>
      <c r="F56" t="n">
        <v>3.06</v>
      </c>
      <c r="G56" t="n">
        <v>1.35</v>
      </c>
      <c r="H56" t="inlineStr">
        <is>
          <t>-</t>
        </is>
      </c>
      <c r="I56" t="inlineStr">
        <is>
          <t>-</t>
        </is>
      </c>
    </row>
    <row r="57">
      <c r="A57" s="5" t="inlineStr">
        <is>
          <t>KCV (Kurs/Cashflow)</t>
        </is>
      </c>
      <c r="B57" s="5" t="inlineStr">
        <is>
          <t>PC (price/cashflow)</t>
        </is>
      </c>
      <c r="C57" t="n">
        <v>6.99</v>
      </c>
      <c r="D57" t="n">
        <v>3.32</v>
      </c>
      <c r="E57" t="n">
        <v>12.17</v>
      </c>
      <c r="F57" t="n">
        <v>11.43</v>
      </c>
      <c r="G57" t="n">
        <v>7.05</v>
      </c>
      <c r="H57" t="inlineStr">
        <is>
          <t>-</t>
        </is>
      </c>
      <c r="I57" t="inlineStr">
        <is>
          <t>-</t>
        </is>
      </c>
    </row>
    <row r="58">
      <c r="A58" s="5" t="inlineStr">
        <is>
          <t>Dividendenrendite in %</t>
        </is>
      </c>
      <c r="B58" s="5" t="inlineStr">
        <is>
          <t>Dividend Yield in %</t>
        </is>
      </c>
      <c r="C58" t="n">
        <v>3.34</v>
      </c>
      <c r="D58" t="n">
        <v>6.93</v>
      </c>
      <c r="E58" t="n">
        <v>2.06</v>
      </c>
      <c r="F58" t="inlineStr">
        <is>
          <t>-</t>
        </is>
      </c>
      <c r="G58" t="inlineStr">
        <is>
          <t>-</t>
        </is>
      </c>
      <c r="H58" t="inlineStr">
        <is>
          <t>-</t>
        </is>
      </c>
      <c r="I58" t="inlineStr">
        <is>
          <t>-</t>
        </is>
      </c>
    </row>
    <row r="59">
      <c r="A59" s="5" t="inlineStr">
        <is>
          <t>Gewinnrendite in %</t>
        </is>
      </c>
      <c r="B59" s="5" t="inlineStr">
        <is>
          <t>Return on profit in %</t>
        </is>
      </c>
      <c r="C59" t="n">
        <v>8.4</v>
      </c>
      <c r="D59" t="n">
        <v>17.2</v>
      </c>
      <c r="E59" t="n">
        <v>5.1</v>
      </c>
      <c r="F59" t="n">
        <v>0.9</v>
      </c>
      <c r="G59" t="n">
        <v>-2.2</v>
      </c>
      <c r="H59" t="inlineStr">
        <is>
          <t>-</t>
        </is>
      </c>
      <c r="I59" t="inlineStr">
        <is>
          <t>-</t>
        </is>
      </c>
    </row>
    <row r="60">
      <c r="A60" s="5" t="inlineStr">
        <is>
          <t>Eigenkapitalrendite in %</t>
        </is>
      </c>
      <c r="B60" s="5" t="inlineStr">
        <is>
          <t>Return on Equity in %</t>
        </is>
      </c>
      <c r="C60" t="n">
        <v>24.25</v>
      </c>
      <c r="D60" t="n">
        <v>40.76</v>
      </c>
      <c r="E60" t="n">
        <v>29.05</v>
      </c>
      <c r="F60" t="n">
        <v>2.82</v>
      </c>
      <c r="G60" t="n">
        <v>-2.82</v>
      </c>
      <c r="H60" t="inlineStr">
        <is>
          <t>-</t>
        </is>
      </c>
      <c r="I60" t="inlineStr">
        <is>
          <t>-</t>
        </is>
      </c>
    </row>
    <row r="61">
      <c r="A61" s="5" t="inlineStr">
        <is>
          <t>Umsatzrendite in %</t>
        </is>
      </c>
      <c r="B61" s="5" t="inlineStr">
        <is>
          <t>Return on sales in %</t>
        </is>
      </c>
      <c r="C61" t="n">
        <v>17.76</v>
      </c>
      <c r="D61" t="n">
        <v>25.62</v>
      </c>
      <c r="E61" t="n">
        <v>15.74</v>
      </c>
      <c r="F61" t="n">
        <v>1.29</v>
      </c>
      <c r="G61" t="n">
        <v>-1.5</v>
      </c>
      <c r="H61" t="inlineStr">
        <is>
          <t>-</t>
        </is>
      </c>
      <c r="I61" t="inlineStr">
        <is>
          <t>-</t>
        </is>
      </c>
    </row>
    <row r="62">
      <c r="A62" s="5" t="inlineStr">
        <is>
          <t>Gesamtkapitalrendite in %</t>
        </is>
      </c>
      <c r="B62" s="5" t="inlineStr">
        <is>
          <t>Total Return on Investment in %</t>
        </is>
      </c>
      <c r="C62" t="n">
        <v>11.71</v>
      </c>
      <c r="D62" t="n">
        <v>20.57</v>
      </c>
      <c r="E62" t="n">
        <v>14.89</v>
      </c>
      <c r="F62" t="n">
        <v>1.45</v>
      </c>
      <c r="G62" t="n">
        <v>-0.95</v>
      </c>
      <c r="H62" t="n">
        <v>1.06</v>
      </c>
      <c r="I62" t="n">
        <v>0.8</v>
      </c>
    </row>
    <row r="63">
      <c r="A63" s="5" t="inlineStr">
        <is>
          <t>Return on Investment in %</t>
        </is>
      </c>
      <c r="B63" s="5" t="inlineStr">
        <is>
          <t>Return on Investment in %</t>
        </is>
      </c>
      <c r="C63" t="n">
        <v>11.6</v>
      </c>
      <c r="D63" t="n">
        <v>20.53</v>
      </c>
      <c r="E63" t="n">
        <v>14.8</v>
      </c>
      <c r="F63" t="n">
        <v>1.14</v>
      </c>
      <c r="G63" t="n">
        <v>-1.35</v>
      </c>
      <c r="H63" t="inlineStr">
        <is>
          <t>-</t>
        </is>
      </c>
      <c r="I63" t="inlineStr">
        <is>
          <t>-</t>
        </is>
      </c>
    </row>
    <row r="64">
      <c r="A64" s="5" t="inlineStr">
        <is>
          <t>Arbeitsintensität in %</t>
        </is>
      </c>
      <c r="B64" s="5" t="inlineStr">
        <is>
          <t>Work Intensity in %</t>
        </is>
      </c>
      <c r="C64" t="n">
        <v>44.46</v>
      </c>
      <c r="D64" t="n">
        <v>58.05</v>
      </c>
      <c r="E64" t="n">
        <v>56.36</v>
      </c>
      <c r="F64" t="n">
        <v>47.57</v>
      </c>
      <c r="G64" t="n">
        <v>44.36</v>
      </c>
      <c r="H64" t="n">
        <v>62.43</v>
      </c>
      <c r="I64" t="n">
        <v>59.05</v>
      </c>
    </row>
    <row r="65">
      <c r="A65" s="5" t="inlineStr">
        <is>
          <t>Eigenkapitalquote in %</t>
        </is>
      </c>
      <c r="B65" s="5" t="inlineStr">
        <is>
          <t>Equity Ratio in %</t>
        </is>
      </c>
      <c r="C65" t="n">
        <v>47.83</v>
      </c>
      <c r="D65" t="n">
        <v>50.36</v>
      </c>
      <c r="E65" t="n">
        <v>50.93</v>
      </c>
      <c r="F65" t="n">
        <v>40.24</v>
      </c>
      <c r="G65" t="n">
        <v>47.78</v>
      </c>
      <c r="H65" t="n">
        <v>47.39</v>
      </c>
      <c r="I65" t="n">
        <v>74.98999999999999</v>
      </c>
    </row>
    <row r="66">
      <c r="A66" s="5" t="inlineStr">
        <is>
          <t>Fremdkapitalquote in %</t>
        </is>
      </c>
      <c r="B66" s="5" t="inlineStr">
        <is>
          <t>Debt Ratio in %</t>
        </is>
      </c>
      <c r="C66" t="n">
        <v>52.17</v>
      </c>
      <c r="D66" t="n">
        <v>49.64</v>
      </c>
      <c r="E66" t="n">
        <v>49.07</v>
      </c>
      <c r="F66" t="n">
        <v>59.76</v>
      </c>
      <c r="G66" t="n">
        <v>52.22</v>
      </c>
      <c r="H66" t="n">
        <v>52.61</v>
      </c>
      <c r="I66" t="n">
        <v>25.01</v>
      </c>
    </row>
    <row r="67">
      <c r="A67" s="5" t="inlineStr">
        <is>
          <t>Verschuldungsgrad in %</t>
        </is>
      </c>
      <c r="B67" s="5" t="inlineStr">
        <is>
          <t>Finance Gearing in %</t>
        </is>
      </c>
      <c r="C67" t="n">
        <v>109.09</v>
      </c>
      <c r="D67" t="n">
        <v>98.56</v>
      </c>
      <c r="E67" t="n">
        <v>96.33</v>
      </c>
      <c r="F67" t="n">
        <v>148.48</v>
      </c>
      <c r="G67" t="n">
        <v>109.29</v>
      </c>
      <c r="H67" t="n">
        <v>111.04</v>
      </c>
      <c r="I67" t="n">
        <v>33.36</v>
      </c>
    </row>
    <row r="68">
      <c r="A68" s="5" t="inlineStr"/>
      <c r="B68" s="5" t="inlineStr"/>
    </row>
    <row r="69">
      <c r="A69" s="5" t="inlineStr">
        <is>
          <t>Kurzfristige Vermögensquote in %</t>
        </is>
      </c>
      <c r="B69" s="5" t="inlineStr">
        <is>
          <t>Current Assets Ratio in %</t>
        </is>
      </c>
      <c r="C69" t="n">
        <v>44.46</v>
      </c>
      <c r="D69" t="n">
        <v>58.03</v>
      </c>
      <c r="E69" t="n">
        <v>56.37</v>
      </c>
      <c r="F69" t="n">
        <v>47.56</v>
      </c>
      <c r="G69" t="n">
        <v>44.35</v>
      </c>
      <c r="H69" t="n">
        <v>62.43</v>
      </c>
    </row>
    <row r="70">
      <c r="A70" s="5" t="inlineStr">
        <is>
          <t>Nettogewinn Marge in %</t>
        </is>
      </c>
      <c r="B70" s="5" t="inlineStr">
        <is>
          <t>Net Profit Marge in %</t>
        </is>
      </c>
      <c r="C70" t="n">
        <v>532.7</v>
      </c>
      <c r="D70" t="n">
        <v>768.53</v>
      </c>
      <c r="E70" t="n">
        <v>472.22</v>
      </c>
      <c r="F70" t="n">
        <v>38.57</v>
      </c>
      <c r="G70" t="n">
        <v>-45.1</v>
      </c>
      <c r="H70" t="inlineStr">
        <is>
          <t>-</t>
        </is>
      </c>
    </row>
    <row r="71">
      <c r="A71" s="5" t="inlineStr">
        <is>
          <t>Operative Ergebnis Marge in %</t>
        </is>
      </c>
      <c r="B71" s="5" t="inlineStr">
        <is>
          <t>EBIT Marge in %</t>
        </is>
      </c>
      <c r="C71" t="n">
        <v>704.37</v>
      </c>
      <c r="D71" t="n">
        <v>1024.92</v>
      </c>
      <c r="E71" t="n">
        <v>600.66</v>
      </c>
      <c r="F71" t="n">
        <v>86.79000000000001</v>
      </c>
      <c r="G71" t="n">
        <v>8.699999999999999</v>
      </c>
      <c r="H71" t="inlineStr">
        <is>
          <t>-</t>
        </is>
      </c>
    </row>
    <row r="72">
      <c r="A72" s="5" t="inlineStr">
        <is>
          <t>Vermögensumsschlag in %</t>
        </is>
      </c>
      <c r="B72" s="5" t="inlineStr">
        <is>
          <t>Asset Turnover in %</t>
        </is>
      </c>
      <c r="C72" t="n">
        <v>2.18</v>
      </c>
      <c r="D72" t="n">
        <v>2.67</v>
      </c>
      <c r="E72" t="n">
        <v>3.13</v>
      </c>
      <c r="F72" t="n">
        <v>2.94</v>
      </c>
      <c r="G72" t="n">
        <v>2.98</v>
      </c>
      <c r="H72" t="inlineStr">
        <is>
          <t>-</t>
        </is>
      </c>
    </row>
    <row r="73">
      <c r="A73" s="5" t="inlineStr">
        <is>
          <t>Langfristige Vermögensquote in %</t>
        </is>
      </c>
      <c r="B73" s="5" t="inlineStr">
        <is>
          <t>Non-Current Assets Ratio in %</t>
        </is>
      </c>
      <c r="C73" t="n">
        <v>55.53</v>
      </c>
      <c r="D73" t="n">
        <v>41.96</v>
      </c>
      <c r="E73" t="n">
        <v>43.66</v>
      </c>
      <c r="F73" t="n">
        <v>52.42</v>
      </c>
      <c r="G73" t="n">
        <v>55.63</v>
      </c>
      <c r="H73" t="n">
        <v>37.57</v>
      </c>
    </row>
    <row r="74">
      <c r="A74" s="5" t="inlineStr">
        <is>
          <t>Gesamtkapitalrentabilität</t>
        </is>
      </c>
      <c r="B74" s="5" t="inlineStr">
        <is>
          <t>ROA Return on Assets in %</t>
        </is>
      </c>
      <c r="C74" t="n">
        <v>11.6</v>
      </c>
      <c r="D74" t="n">
        <v>20.53</v>
      </c>
      <c r="E74" t="n">
        <v>14.8</v>
      </c>
      <c r="F74" t="n">
        <v>1.14</v>
      </c>
      <c r="G74" t="n">
        <v>-1.34</v>
      </c>
      <c r="H74" t="inlineStr">
        <is>
          <t>-</t>
        </is>
      </c>
    </row>
    <row r="75">
      <c r="A75" s="5" t="inlineStr">
        <is>
          <t>Ertrag des eingesetzten Kapitals</t>
        </is>
      </c>
      <c r="B75" s="5" t="inlineStr">
        <is>
          <t>ROCE Return on Cap. Empl. in %</t>
        </is>
      </c>
      <c r="C75" t="n">
        <v>17.53</v>
      </c>
      <c r="D75" t="n">
        <v>32.09</v>
      </c>
      <c r="E75" t="n">
        <v>21.43</v>
      </c>
      <c r="F75" t="n">
        <v>2.98</v>
      </c>
      <c r="G75" t="n">
        <v>0.3</v>
      </c>
      <c r="H75" t="inlineStr">
        <is>
          <t>-</t>
        </is>
      </c>
    </row>
    <row r="76">
      <c r="A76" s="5" t="inlineStr">
        <is>
          <t>Eigenkapital zu Anlagevermögen</t>
        </is>
      </c>
      <c r="B76" s="5" t="inlineStr">
        <is>
          <t>Equity to Fixed Assets in %</t>
        </is>
      </c>
      <c r="C76" t="n">
        <v>80.09</v>
      </c>
      <c r="D76" t="n">
        <v>116.31</v>
      </c>
      <c r="E76" t="n">
        <v>116.59</v>
      </c>
      <c r="F76" t="n">
        <v>77.95</v>
      </c>
      <c r="G76" t="n">
        <v>86.43000000000001</v>
      </c>
      <c r="H76" t="inlineStr">
        <is>
          <t>-</t>
        </is>
      </c>
    </row>
    <row r="77">
      <c r="A77" s="5" t="inlineStr">
        <is>
          <t>Liquidität Dritten Grades</t>
        </is>
      </c>
      <c r="B77" s="5" t="inlineStr">
        <is>
          <t>Current Ratio in %</t>
        </is>
      </c>
      <c r="C77" t="n">
        <v>355.11</v>
      </c>
      <c r="D77" t="n">
        <v>394.98</v>
      </c>
      <c r="E77" t="n">
        <v>463.73</v>
      </c>
      <c r="F77" t="n">
        <v>331.6</v>
      </c>
      <c r="G77" t="n">
        <v>313.02</v>
      </c>
      <c r="H77" t="inlineStr">
        <is>
          <t>-</t>
        </is>
      </c>
    </row>
    <row r="78">
      <c r="A78" s="5" t="inlineStr">
        <is>
          <t>Operativer Cashflow</t>
        </is>
      </c>
      <c r="B78" s="5" t="inlineStr">
        <is>
          <t>Operating Cashflow in M</t>
        </is>
      </c>
      <c r="C78" t="n">
        <v>209.7</v>
      </c>
      <c r="D78" t="n">
        <v>99.59999999999999</v>
      </c>
      <c r="E78" t="n">
        <v>365.1</v>
      </c>
      <c r="F78" t="n">
        <v>342.9</v>
      </c>
      <c r="G78" t="n">
        <v>211.5</v>
      </c>
      <c r="H78" t="inlineStr">
        <is>
          <t>-</t>
        </is>
      </c>
    </row>
    <row r="79">
      <c r="A79" s="5" t="inlineStr">
        <is>
          <t>Aktienrückkauf</t>
        </is>
      </c>
      <c r="B79" s="5" t="inlineStr">
        <is>
          <t>Share Buyback in M</t>
        </is>
      </c>
      <c r="C79" t="n">
        <v>0</v>
      </c>
      <c r="D79" t="n">
        <v>0</v>
      </c>
      <c r="E79" t="n">
        <v>0</v>
      </c>
      <c r="F79" t="n">
        <v>0</v>
      </c>
      <c r="G79" t="inlineStr">
        <is>
          <t>-</t>
        </is>
      </c>
      <c r="H79" t="inlineStr">
        <is>
          <t>-</t>
        </is>
      </c>
    </row>
    <row r="80">
      <c r="A80" s="5" t="inlineStr">
        <is>
          <t>Umsatzwachstum 1J in %</t>
        </is>
      </c>
      <c r="B80" s="5" t="inlineStr">
        <is>
          <t>Revenue Growth 1Y in %</t>
        </is>
      </c>
      <c r="C80" t="n">
        <v>-12.79</v>
      </c>
      <c r="D80" t="n">
        <v>23.75</v>
      </c>
      <c r="E80" t="n">
        <v>26.13</v>
      </c>
      <c r="F80" t="n">
        <v>0.23</v>
      </c>
      <c r="G80" t="inlineStr">
        <is>
          <t>-</t>
        </is>
      </c>
      <c r="H80" t="inlineStr">
        <is>
          <t>-</t>
        </is>
      </c>
    </row>
    <row r="81">
      <c r="A81" s="5" t="inlineStr">
        <is>
          <t>Umsatzwachstum 3J in %</t>
        </is>
      </c>
      <c r="B81" s="5" t="inlineStr">
        <is>
          <t>Revenue Growth 3Y in %</t>
        </is>
      </c>
      <c r="C81" t="n">
        <v>12.36</v>
      </c>
      <c r="D81" t="n">
        <v>16.7</v>
      </c>
      <c r="E81" t="inlineStr">
        <is>
          <t>-</t>
        </is>
      </c>
      <c r="F81" t="inlineStr">
        <is>
          <t>-</t>
        </is>
      </c>
      <c r="G81" t="inlineStr">
        <is>
          <t>-</t>
        </is>
      </c>
      <c r="H81" t="inlineStr">
        <is>
          <t>-</t>
        </is>
      </c>
    </row>
    <row r="82">
      <c r="A82" s="5" t="inlineStr">
        <is>
          <t>Umsatzwachstum 5J in %</t>
        </is>
      </c>
      <c r="B82" s="5" t="inlineStr">
        <is>
          <t>Revenue Growth 5Y in %</t>
        </is>
      </c>
      <c r="C82" t="inlineStr">
        <is>
          <t>-</t>
        </is>
      </c>
      <c r="D82" t="inlineStr">
        <is>
          <t>-</t>
        </is>
      </c>
      <c r="E82" t="inlineStr">
        <is>
          <t>-</t>
        </is>
      </c>
      <c r="F82" t="inlineStr">
        <is>
          <t>-</t>
        </is>
      </c>
      <c r="G82" t="inlineStr">
        <is>
          <t>-</t>
        </is>
      </c>
      <c r="H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c r="H83" t="inlineStr">
        <is>
          <t>-</t>
        </is>
      </c>
    </row>
    <row r="84">
      <c r="A84" s="5" t="inlineStr">
        <is>
          <t>Gewinnwachstum 1J in %</t>
        </is>
      </c>
      <c r="B84" s="5" t="inlineStr">
        <is>
          <t>Earnings Growth 1Y in %</t>
        </is>
      </c>
      <c r="C84" t="n">
        <v>-39.55</v>
      </c>
      <c r="D84" t="n">
        <v>101.4</v>
      </c>
      <c r="E84" t="n">
        <v>1444.17</v>
      </c>
      <c r="F84" t="n">
        <v>-185.71</v>
      </c>
      <c r="G84" t="inlineStr">
        <is>
          <t>-</t>
        </is>
      </c>
      <c r="H84" t="inlineStr">
        <is>
          <t>-</t>
        </is>
      </c>
    </row>
    <row r="85">
      <c r="A85" s="5" t="inlineStr">
        <is>
          <t>Gewinnwachstum 3J in %</t>
        </is>
      </c>
      <c r="B85" s="5" t="inlineStr">
        <is>
          <t>Earnings Growth 3Y in %</t>
        </is>
      </c>
      <c r="C85" t="n">
        <v>502.01</v>
      </c>
      <c r="D85" t="n">
        <v>453.29</v>
      </c>
      <c r="E85" t="inlineStr">
        <is>
          <t>-</t>
        </is>
      </c>
      <c r="F85" t="inlineStr">
        <is>
          <t>-</t>
        </is>
      </c>
      <c r="G85" t="inlineStr">
        <is>
          <t>-</t>
        </is>
      </c>
      <c r="H85" t="inlineStr">
        <is>
          <t>-</t>
        </is>
      </c>
    </row>
    <row r="86">
      <c r="A86" s="5" t="inlineStr">
        <is>
          <t>Gewinnwachstum 5J in %</t>
        </is>
      </c>
      <c r="B86" s="5" t="inlineStr">
        <is>
          <t>Earnings Growth 5Y in %</t>
        </is>
      </c>
      <c r="C86" t="inlineStr">
        <is>
          <t>-</t>
        </is>
      </c>
      <c r="D86" t="inlineStr">
        <is>
          <t>-</t>
        </is>
      </c>
      <c r="E86" t="inlineStr">
        <is>
          <t>-</t>
        </is>
      </c>
      <c r="F86" t="inlineStr">
        <is>
          <t>-</t>
        </is>
      </c>
      <c r="G86" t="inlineStr">
        <is>
          <t>-</t>
        </is>
      </c>
      <c r="H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c r="H87" t="inlineStr">
        <is>
          <t>-</t>
        </is>
      </c>
    </row>
    <row r="88">
      <c r="A88" s="5" t="inlineStr">
        <is>
          <t>PEG Ratio</t>
        </is>
      </c>
      <c r="B88" s="5" t="inlineStr">
        <is>
          <t>KGW Kurs/Gewinn/Wachstum</t>
        </is>
      </c>
      <c r="C88" t="inlineStr">
        <is>
          <t>-</t>
        </is>
      </c>
      <c r="D88" t="inlineStr">
        <is>
          <t>-</t>
        </is>
      </c>
      <c r="E88" t="inlineStr">
        <is>
          <t>-</t>
        </is>
      </c>
      <c r="F88" t="inlineStr">
        <is>
          <t>-</t>
        </is>
      </c>
      <c r="G88" t="inlineStr">
        <is>
          <t>-</t>
        </is>
      </c>
      <c r="H88" t="inlineStr">
        <is>
          <t>-</t>
        </is>
      </c>
    </row>
    <row r="89">
      <c r="A89" s="5" t="inlineStr">
        <is>
          <t>EBIT-Wachstum 1J in %</t>
        </is>
      </c>
      <c r="B89" s="5" t="inlineStr">
        <is>
          <t>EBIT Growth 1Y in %</t>
        </is>
      </c>
      <c r="C89" t="n">
        <v>-40.06</v>
      </c>
      <c r="D89" t="n">
        <v>111.16</v>
      </c>
      <c r="E89" t="n">
        <v>772.96</v>
      </c>
      <c r="F89" t="n">
        <v>900</v>
      </c>
      <c r="G89" t="n">
        <v>-104.9</v>
      </c>
      <c r="H89" t="n">
        <v>-40.5</v>
      </c>
    </row>
    <row r="90">
      <c r="A90" s="5" t="inlineStr">
        <is>
          <t>EBIT-Wachstum 3J in %</t>
        </is>
      </c>
      <c r="B90" s="5" t="inlineStr">
        <is>
          <t>EBIT Growth 3Y in %</t>
        </is>
      </c>
      <c r="C90" t="n">
        <v>281.35</v>
      </c>
      <c r="D90" t="n">
        <v>594.71</v>
      </c>
      <c r="E90" t="n">
        <v>522.6900000000001</v>
      </c>
      <c r="F90" t="n">
        <v>251.53</v>
      </c>
      <c r="G90" t="inlineStr">
        <is>
          <t>-</t>
        </is>
      </c>
      <c r="H90" t="inlineStr">
        <is>
          <t>-</t>
        </is>
      </c>
    </row>
    <row r="91">
      <c r="A91" s="5" t="inlineStr">
        <is>
          <t>EBIT-Wachstum 5J in %</t>
        </is>
      </c>
      <c r="B91" s="5" t="inlineStr">
        <is>
          <t>EBIT Growth 5Y in %</t>
        </is>
      </c>
      <c r="C91" t="n">
        <v>327.83</v>
      </c>
      <c r="D91" t="n">
        <v>327.74</v>
      </c>
      <c r="E91" t="inlineStr">
        <is>
          <t>-</t>
        </is>
      </c>
      <c r="F91" t="inlineStr">
        <is>
          <t>-</t>
        </is>
      </c>
      <c r="G91" t="inlineStr">
        <is>
          <t>-</t>
        </is>
      </c>
      <c r="H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c r="H92" t="inlineStr">
        <is>
          <t>-</t>
        </is>
      </c>
    </row>
    <row r="93">
      <c r="A93" s="5" t="inlineStr">
        <is>
          <t>Op.Cashflow Wachstum 1J in %</t>
        </is>
      </c>
      <c r="B93" s="5" t="inlineStr">
        <is>
          <t>Op.Cashflow Wachstum 1Y in %</t>
        </is>
      </c>
      <c r="C93" t="n">
        <v>110.54</v>
      </c>
      <c r="D93" t="n">
        <v>-72.72</v>
      </c>
      <c r="E93" t="n">
        <v>6.47</v>
      </c>
      <c r="F93" t="n">
        <v>62.13</v>
      </c>
      <c r="G93" t="inlineStr">
        <is>
          <t>-</t>
        </is>
      </c>
      <c r="H93" t="inlineStr">
        <is>
          <t>-</t>
        </is>
      </c>
    </row>
    <row r="94">
      <c r="A94" s="5" t="inlineStr">
        <is>
          <t>Op.Cashflow Wachstum 3J in %</t>
        </is>
      </c>
      <c r="B94" s="5" t="inlineStr">
        <is>
          <t>Op.Cashflow Wachstum 3Y in %</t>
        </is>
      </c>
      <c r="C94" t="n">
        <v>14.76</v>
      </c>
      <c r="D94" t="n">
        <v>-1.37</v>
      </c>
      <c r="E94" t="inlineStr">
        <is>
          <t>-</t>
        </is>
      </c>
      <c r="F94" t="inlineStr">
        <is>
          <t>-</t>
        </is>
      </c>
      <c r="G94" t="inlineStr">
        <is>
          <t>-</t>
        </is>
      </c>
      <c r="H94" t="inlineStr">
        <is>
          <t>-</t>
        </is>
      </c>
    </row>
    <row r="95">
      <c r="A95" s="5" t="inlineStr">
        <is>
          <t>Op.Cashflow Wachstum 5J in %</t>
        </is>
      </c>
      <c r="B95" s="5" t="inlineStr">
        <is>
          <t>Op.Cashflow Wachstum 5Y in %</t>
        </is>
      </c>
      <c r="C95" t="inlineStr">
        <is>
          <t>-</t>
        </is>
      </c>
      <c r="D95" t="inlineStr">
        <is>
          <t>-</t>
        </is>
      </c>
      <c r="E95" t="inlineStr">
        <is>
          <t>-</t>
        </is>
      </c>
      <c r="F95" t="inlineStr">
        <is>
          <t>-</t>
        </is>
      </c>
      <c r="G95" t="inlineStr">
        <is>
          <t>-</t>
        </is>
      </c>
      <c r="H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row>
    <row r="97">
      <c r="A97" s="5" t="inlineStr">
        <is>
          <t>Working Capital in Mio</t>
        </is>
      </c>
      <c r="B97" s="5" t="inlineStr">
        <is>
          <t>Working Capital in M</t>
        </is>
      </c>
      <c r="C97" t="n">
        <v>621.2</v>
      </c>
      <c r="D97" t="n">
        <v>788.3</v>
      </c>
      <c r="E97" t="n">
        <v>553.6</v>
      </c>
      <c r="F97" t="n">
        <v>351.1</v>
      </c>
      <c r="G97" t="n">
        <v>314.2</v>
      </c>
      <c r="H97" t="n">
        <v>590.9</v>
      </c>
      <c r="I97" t="n">
        <v>565.4</v>
      </c>
    </row>
  </sheetData>
  <pageMargins bottom="1" footer="0.5" header="0.5" left="0.75" right="0.75" top="1"/>
</worksheet>
</file>

<file path=xl/worksheets/sheet52.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2"/>
    <col customWidth="1" max="14" min="14" width="22"/>
    <col customWidth="1" max="15" min="15" width="21"/>
    <col customWidth="1" max="16" min="16" width="22"/>
    <col customWidth="1" max="17" min="17" width="21"/>
    <col customWidth="1" max="18" min="18" width="20"/>
    <col customWidth="1" max="19" min="19" width="20"/>
    <col customWidth="1" max="20" min="20" width="20"/>
    <col customWidth="1" max="21" min="21" width="20"/>
    <col customWidth="1" max="22" min="22" width="21"/>
    <col customWidth="1" max="23" min="23" width="10"/>
  </cols>
  <sheetData>
    <row r="1">
      <c r="A1" s="1" t="inlineStr">
        <is>
          <t xml:space="preserve">SOFTWARE AG O N </t>
        </is>
      </c>
      <c r="B1" s="2" t="inlineStr">
        <is>
          <t>WKN: A2GS40  ISIN: DE000A2GS401  Symbol:SOW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1969</t>
        </is>
      </c>
      <c r="C4" s="5" t="inlineStr">
        <is>
          <t>Telefon / Phone</t>
        </is>
      </c>
      <c r="D4" s="5" t="inlineStr"/>
      <c r="E4" t="inlineStr">
        <is>
          <t>+49-6151-92-0</t>
        </is>
      </c>
      <c r="G4" t="inlineStr">
        <is>
          <t>29.01.2020</t>
        </is>
      </c>
      <c r="H4" t="inlineStr">
        <is>
          <t>Preliminary Results</t>
        </is>
      </c>
      <c r="J4" t="inlineStr">
        <is>
          <t>Software AG Stiftung</t>
        </is>
      </c>
      <c r="L4" t="inlineStr">
        <is>
          <t>34,00%</t>
        </is>
      </c>
    </row>
    <row r="5">
      <c r="A5" s="5" t="inlineStr">
        <is>
          <t>Ticker</t>
        </is>
      </c>
      <c r="B5" t="inlineStr">
        <is>
          <t>SOW</t>
        </is>
      </c>
      <c r="C5" s="5" t="inlineStr">
        <is>
          <t>Fax</t>
        </is>
      </c>
      <c r="D5" s="5" t="inlineStr"/>
      <c r="E5" t="inlineStr">
        <is>
          <t>+49-6151-92-34-1106</t>
        </is>
      </c>
      <c r="G5" t="inlineStr">
        <is>
          <t>30.03.2020</t>
        </is>
      </c>
      <c r="H5" t="inlineStr">
        <is>
          <t>Publication Of Annual Report</t>
        </is>
      </c>
      <c r="J5" t="inlineStr">
        <is>
          <t>BlackRock, Inc.</t>
        </is>
      </c>
      <c r="L5" t="inlineStr">
        <is>
          <t>2,99%</t>
        </is>
      </c>
    </row>
    <row r="6">
      <c r="A6" s="5" t="inlineStr">
        <is>
          <t>Gelistet Seit / Listed Since</t>
        </is>
      </c>
      <c r="B6" t="inlineStr">
        <is>
          <t>26.04.1999</t>
        </is>
      </c>
      <c r="C6" s="5" t="inlineStr">
        <is>
          <t>Internet</t>
        </is>
      </c>
      <c r="D6" s="5" t="inlineStr"/>
      <c r="E6" t="inlineStr">
        <is>
          <t>http://www.softwareag.com</t>
        </is>
      </c>
      <c r="G6" t="inlineStr">
        <is>
          <t>30.04.2020</t>
        </is>
      </c>
      <c r="H6" t="inlineStr">
        <is>
          <t>Result Q1</t>
        </is>
      </c>
      <c r="J6" t="inlineStr">
        <is>
          <t>Allianz Global Investors GmbH</t>
        </is>
      </c>
      <c r="L6" t="inlineStr">
        <is>
          <t>2,98%</t>
        </is>
      </c>
    </row>
    <row r="7">
      <c r="A7" s="5" t="inlineStr">
        <is>
          <t>Nominalwert / Nominal Value</t>
        </is>
      </c>
      <c r="B7" t="inlineStr">
        <is>
          <t>1,00</t>
        </is>
      </c>
      <c r="C7" s="5" t="inlineStr">
        <is>
          <t>E-Mail</t>
        </is>
      </c>
      <c r="D7" s="5" t="inlineStr"/>
      <c r="E7" t="inlineStr">
        <is>
          <t>webinfo@softwareag.com</t>
        </is>
      </c>
      <c r="G7" t="inlineStr">
        <is>
          <t>26.06.2020</t>
        </is>
      </c>
      <c r="H7" t="inlineStr">
        <is>
          <t>Annual General Meeting</t>
        </is>
      </c>
      <c r="J7" t="inlineStr">
        <is>
          <t>Schroders plc</t>
        </is>
      </c>
      <c r="L7" t="inlineStr">
        <is>
          <t>3,00%</t>
        </is>
      </c>
    </row>
    <row r="8">
      <c r="A8" s="5" t="inlineStr">
        <is>
          <t>Land / Country</t>
        </is>
      </c>
      <c r="B8" t="inlineStr">
        <is>
          <t>Deutschland</t>
        </is>
      </c>
      <c r="C8" s="5" t="inlineStr">
        <is>
          <t>Inv. Relations Telefon / Phone</t>
        </is>
      </c>
      <c r="D8" s="5" t="inlineStr"/>
      <c r="E8" t="inlineStr">
        <is>
          <t>+49-6151-92-1900</t>
        </is>
      </c>
      <c r="G8" t="inlineStr">
        <is>
          <t>22.07.2020</t>
        </is>
      </c>
      <c r="H8" t="inlineStr">
        <is>
          <t>Score Half Year</t>
        </is>
      </c>
      <c r="J8" t="inlineStr">
        <is>
          <t>Fidelity Funds SICAV</t>
        </is>
      </c>
      <c r="L8" t="inlineStr">
        <is>
          <t>3,01%</t>
        </is>
      </c>
    </row>
    <row r="9">
      <c r="A9" s="5" t="inlineStr">
        <is>
          <t>Währung / Currency</t>
        </is>
      </c>
      <c r="B9" t="inlineStr">
        <is>
          <t>EUR</t>
        </is>
      </c>
      <c r="C9" s="5" t="inlineStr">
        <is>
          <t>Inv. Relations E-Mail</t>
        </is>
      </c>
      <c r="D9" s="5" t="inlineStr"/>
      <c r="E9" t="inlineStr">
        <is>
          <t>investor.relations@softwareag.com</t>
        </is>
      </c>
      <c r="G9" t="inlineStr">
        <is>
          <t>21.10.2020</t>
        </is>
      </c>
      <c r="H9" t="inlineStr">
        <is>
          <t>Q3 Earnings</t>
        </is>
      </c>
      <c r="J9" t="inlineStr">
        <is>
          <t>Freefloat</t>
        </is>
      </c>
      <c r="L9" t="inlineStr">
        <is>
          <t>54,02%</t>
        </is>
      </c>
    </row>
    <row r="10">
      <c r="A10" s="5" t="inlineStr">
        <is>
          <t>Branche / Industry</t>
        </is>
      </c>
      <c r="B10" t="inlineStr">
        <is>
          <t>Special Software</t>
        </is>
      </c>
      <c r="C10" s="5" t="inlineStr">
        <is>
          <t>Kontaktperson / Contact Person</t>
        </is>
      </c>
      <c r="D10" s="5" t="inlineStr"/>
      <c r="E10" t="inlineStr">
        <is>
          <t>Otmar F. Winzig</t>
        </is>
      </c>
    </row>
    <row r="11">
      <c r="A11" s="5" t="inlineStr">
        <is>
          <t>Sektor / Sector</t>
        </is>
      </c>
      <c r="B11" t="inlineStr">
        <is>
          <t>Software</t>
        </is>
      </c>
    </row>
    <row r="12">
      <c r="A12" s="5" t="inlineStr">
        <is>
          <t>Typ / Genre</t>
        </is>
      </c>
      <c r="B12" t="inlineStr">
        <is>
          <t>Namensaktie</t>
        </is>
      </c>
    </row>
    <row r="13">
      <c r="A13" s="5" t="inlineStr">
        <is>
          <t>Adresse / Address</t>
        </is>
      </c>
      <c r="B13" t="inlineStr">
        <is>
          <t>Software AGUhlandstr. 12  D-64297 Darmstadt</t>
        </is>
      </c>
    </row>
    <row r="14">
      <c r="A14" s="5" t="inlineStr">
        <is>
          <t>Management</t>
        </is>
      </c>
      <c r="B14" t="inlineStr">
        <is>
          <t>Sanjay Brahmawar, Dr. Elke Frank, John Schweitzer, Stefan Sigg</t>
        </is>
      </c>
    </row>
    <row r="15">
      <c r="A15" s="5" t="inlineStr">
        <is>
          <t>Aufsichtsrat / Board</t>
        </is>
      </c>
      <c r="B15" t="inlineStr">
        <is>
          <t>Dr. Andreas Bereczky, Guido Falkenberg, Eun-Kyung Park, Alf Henryk Wulf, Markus Ziener, Christian Zimmermann</t>
        </is>
      </c>
    </row>
    <row r="16">
      <c r="A16" s="5" t="inlineStr">
        <is>
          <t>Beschreibung</t>
        </is>
      </c>
      <c r="B16" t="inlineStr">
        <is>
          <t>Die Software AG bietet eine Digital Business Platform für durchgängige Prozesse auf Basis offener Standards mit den Kernkomponenten Integration, Prozessmanagement, In-Memory-Datentechnologie, flexible Anwendungsentwicklung, Echtzeit-Analyse und IT-Architektur-Management. Dank dieser modularen Plattform können Anwender ihre Applikationssysteme von morgen entwickeln. Die Software AG ist seit über 45 Jahren aktiv. Das Unternehmen wird nach eigenen Angaben in zahlreichen Kategorien für Innovation und Digitalisierung als Marktführer eingestuft. Copyright 2014 FINANCE BASE AG</t>
        </is>
      </c>
    </row>
    <row r="17">
      <c r="A17" s="5" t="inlineStr">
        <is>
          <t>Profile</t>
        </is>
      </c>
      <c r="B17" t="inlineStr">
        <is>
          <t>Software AG provides a digital business platform for integrated processes based on open standards with the core component integration, process management, in-memory data technology, flexible application development, real-time analysis and IT architecture management. Thanks to this modular platform allows users to develop their application systems of tomorrow. Software AG has been active for over 45 years. The Company is classified as a market leader by its own account in numerous categories for innovation and digitalization.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890.6</v>
      </c>
      <c r="D20" t="n">
        <v>865.7</v>
      </c>
      <c r="E20" t="n">
        <v>879</v>
      </c>
      <c r="F20" t="n">
        <v>871.8</v>
      </c>
      <c r="G20" t="n">
        <v>873.1</v>
      </c>
      <c r="H20" t="n">
        <v>857.8</v>
      </c>
      <c r="I20" t="n">
        <v>972.7</v>
      </c>
      <c r="J20" t="n">
        <v>1047</v>
      </c>
      <c r="K20" t="n">
        <v>1098</v>
      </c>
      <c r="L20" t="n">
        <v>1120</v>
      </c>
      <c r="M20" t="n">
        <v>847.4</v>
      </c>
      <c r="N20" t="n">
        <v>720.6</v>
      </c>
      <c r="O20" t="n">
        <v>621.3</v>
      </c>
      <c r="P20" t="n">
        <v>483</v>
      </c>
      <c r="Q20" t="n">
        <v>438</v>
      </c>
      <c r="R20" t="n">
        <v>411.4</v>
      </c>
      <c r="S20" t="n">
        <v>422.2</v>
      </c>
      <c r="T20" t="n">
        <v>475</v>
      </c>
      <c r="U20" t="n">
        <v>588.5</v>
      </c>
      <c r="V20" t="n">
        <v>416.6</v>
      </c>
      <c r="W20" t="n">
        <v>365.9</v>
      </c>
    </row>
    <row r="21">
      <c r="A21" s="5" t="inlineStr">
        <is>
          <t>Operatives Ergebnis (EBIT)</t>
        </is>
      </c>
      <c r="B21" s="5" t="inlineStr">
        <is>
          <t>EBIT Earning Before Interest &amp; Tax</t>
        </is>
      </c>
      <c r="C21" t="n">
        <v>208</v>
      </c>
      <c r="D21" t="n">
        <v>224.6</v>
      </c>
      <c r="E21" t="n">
        <v>215.6</v>
      </c>
      <c r="F21" t="n">
        <v>208.3</v>
      </c>
      <c r="G21" t="n">
        <v>203.4</v>
      </c>
      <c r="H21" t="n">
        <v>166.9</v>
      </c>
      <c r="I21" t="n">
        <v>198</v>
      </c>
      <c r="J21" t="n">
        <v>248.3</v>
      </c>
      <c r="K21" t="n">
        <v>269.2</v>
      </c>
      <c r="L21" t="n">
        <v>268.6</v>
      </c>
      <c r="M21" t="n">
        <v>218.2</v>
      </c>
      <c r="N21" t="n">
        <v>180.5</v>
      </c>
      <c r="O21" t="n">
        <v>136.8</v>
      </c>
      <c r="P21" t="n">
        <v>111.2</v>
      </c>
      <c r="Q21" t="n">
        <v>96.40000000000001</v>
      </c>
      <c r="R21" t="n">
        <v>108.5</v>
      </c>
      <c r="S21" t="n">
        <v>-2.8</v>
      </c>
      <c r="T21" t="n">
        <v>50.7</v>
      </c>
      <c r="U21" t="n">
        <v>89.7</v>
      </c>
      <c r="V21" t="n">
        <v>105.9</v>
      </c>
      <c r="W21" t="n">
        <v>61.6</v>
      </c>
    </row>
    <row r="22">
      <c r="A22" s="5" t="inlineStr">
        <is>
          <t>Finanzergebnis</t>
        </is>
      </c>
      <c r="B22" s="5" t="inlineStr">
        <is>
          <t>Financial Result</t>
        </is>
      </c>
      <c r="C22" t="n">
        <v>7.1</v>
      </c>
      <c r="D22" t="n">
        <v>4.3</v>
      </c>
      <c r="E22" t="n">
        <v>1.5</v>
      </c>
      <c r="F22" t="n">
        <v>-4.3</v>
      </c>
      <c r="G22" t="n">
        <v>-2.9</v>
      </c>
      <c r="H22" t="n">
        <v>-8.5</v>
      </c>
      <c r="I22" t="n">
        <v>-8</v>
      </c>
      <c r="J22" t="n">
        <v>-8.800000000000001</v>
      </c>
      <c r="K22" t="n">
        <v>-9.9</v>
      </c>
      <c r="L22" t="n">
        <v>-14.2</v>
      </c>
      <c r="M22" t="n">
        <v>-8.9</v>
      </c>
      <c r="N22" t="n">
        <v>-5.1</v>
      </c>
      <c r="O22" t="n">
        <v>0.3</v>
      </c>
      <c r="P22" t="n">
        <v>7.4</v>
      </c>
      <c r="Q22" t="n">
        <v>4.7</v>
      </c>
      <c r="R22" t="n">
        <v>3.2</v>
      </c>
      <c r="S22" t="n">
        <v>3.5</v>
      </c>
      <c r="T22" t="inlineStr">
        <is>
          <t>-</t>
        </is>
      </c>
      <c r="U22" t="n">
        <v>1.3</v>
      </c>
      <c r="V22" t="n">
        <v>7</v>
      </c>
      <c r="W22" t="n">
        <v>4.7</v>
      </c>
    </row>
    <row r="23">
      <c r="A23" s="5" t="inlineStr">
        <is>
          <t>Ergebnis vor Steuer (EBT)</t>
        </is>
      </c>
      <c r="B23" s="5" t="inlineStr">
        <is>
          <t>EBT Earning Before Tax</t>
        </is>
      </c>
      <c r="C23" t="n">
        <v>215.1</v>
      </c>
      <c r="D23" t="n">
        <v>228.9</v>
      </c>
      <c r="E23" t="n">
        <v>217.1</v>
      </c>
      <c r="F23" t="n">
        <v>204</v>
      </c>
      <c r="G23" t="n">
        <v>200.5</v>
      </c>
      <c r="H23" t="n">
        <v>158.4</v>
      </c>
      <c r="I23" t="n">
        <v>190</v>
      </c>
      <c r="J23" t="n">
        <v>239.5</v>
      </c>
      <c r="K23" t="n">
        <v>259.3</v>
      </c>
      <c r="L23" t="n">
        <v>254.4</v>
      </c>
      <c r="M23" t="n">
        <v>209.3</v>
      </c>
      <c r="N23" t="n">
        <v>175.4</v>
      </c>
      <c r="O23" t="n">
        <v>137.1</v>
      </c>
      <c r="P23" t="n">
        <v>118.6</v>
      </c>
      <c r="Q23" t="n">
        <v>101.1</v>
      </c>
      <c r="R23" t="n">
        <v>111.7</v>
      </c>
      <c r="S23" t="n">
        <v>0.7</v>
      </c>
      <c r="T23" t="n">
        <v>50.7</v>
      </c>
      <c r="U23" t="n">
        <v>91</v>
      </c>
      <c r="V23" t="n">
        <v>112.9</v>
      </c>
      <c r="W23" t="n">
        <v>66.3</v>
      </c>
    </row>
    <row r="24">
      <c r="A24" s="5" t="inlineStr">
        <is>
          <t>Steuern auf Einkommen und Ertrag</t>
        </is>
      </c>
      <c r="B24" s="5" t="inlineStr">
        <is>
          <t>Taxes on income and earnings</t>
        </is>
      </c>
      <c r="C24" t="n">
        <v>59.8</v>
      </c>
      <c r="D24" t="n">
        <v>63.7</v>
      </c>
      <c r="E24" t="n">
        <v>76.5</v>
      </c>
      <c r="F24" t="n">
        <v>63.6</v>
      </c>
      <c r="G24" t="n">
        <v>60.9</v>
      </c>
      <c r="H24" t="n">
        <v>47.8</v>
      </c>
      <c r="I24" t="n">
        <v>56</v>
      </c>
      <c r="J24" t="n">
        <v>66.8</v>
      </c>
      <c r="K24" t="n">
        <v>71.09999999999999</v>
      </c>
      <c r="L24" t="n">
        <v>72.7</v>
      </c>
      <c r="M24" t="n">
        <v>65.5</v>
      </c>
      <c r="N24" t="n">
        <v>54.8</v>
      </c>
      <c r="O24" t="n">
        <v>45.7</v>
      </c>
      <c r="P24" t="n">
        <v>43.3</v>
      </c>
      <c r="Q24" t="n">
        <v>37.8</v>
      </c>
      <c r="R24" t="n">
        <v>33</v>
      </c>
      <c r="S24" t="n">
        <v>15.3</v>
      </c>
      <c r="T24" t="n">
        <v>14.9</v>
      </c>
      <c r="U24" t="n">
        <v>28.9</v>
      </c>
      <c r="V24" t="n">
        <v>44.2</v>
      </c>
      <c r="W24" t="n">
        <v>25.9</v>
      </c>
    </row>
    <row r="25">
      <c r="A25" s="5" t="inlineStr">
        <is>
          <t>Ergebnis nach Steuer</t>
        </is>
      </c>
      <c r="B25" s="5" t="inlineStr">
        <is>
          <t>Earnings after tax</t>
        </is>
      </c>
      <c r="C25" t="n">
        <v>155.3</v>
      </c>
      <c r="D25" t="n">
        <v>165.2</v>
      </c>
      <c r="E25" t="n">
        <v>140.6</v>
      </c>
      <c r="F25" t="n">
        <v>140.4</v>
      </c>
      <c r="G25" t="n">
        <v>139.6</v>
      </c>
      <c r="H25" t="n">
        <v>110.6</v>
      </c>
      <c r="I25" t="n">
        <v>134</v>
      </c>
      <c r="J25" t="n">
        <v>164.7</v>
      </c>
      <c r="K25" t="n">
        <v>177.2</v>
      </c>
      <c r="L25" t="n">
        <v>175.6</v>
      </c>
      <c r="M25" t="n">
        <v>140.8</v>
      </c>
      <c r="N25" t="n">
        <v>115.9</v>
      </c>
      <c r="O25" t="n">
        <v>88.40000000000001</v>
      </c>
      <c r="P25" t="n">
        <v>73.2</v>
      </c>
      <c r="Q25" t="n">
        <v>61.8</v>
      </c>
      <c r="R25" t="n">
        <v>77.2</v>
      </c>
      <c r="S25" t="n">
        <v>-3.4</v>
      </c>
      <c r="T25" t="n">
        <v>33.5</v>
      </c>
      <c r="U25" t="n">
        <v>59.4</v>
      </c>
      <c r="V25" t="n">
        <v>66.59999999999999</v>
      </c>
      <c r="W25" t="n">
        <v>38.4</v>
      </c>
    </row>
    <row r="26">
      <c r="A26" s="5" t="inlineStr">
        <is>
          <t>Minderheitenanteil</t>
        </is>
      </c>
      <c r="B26" s="5" t="inlineStr">
        <is>
          <t>Minority Share</t>
        </is>
      </c>
      <c r="C26" t="n">
        <v>-0.3</v>
      </c>
      <c r="D26" t="n">
        <v>-0.3</v>
      </c>
      <c r="E26" t="n">
        <v>-0.3</v>
      </c>
      <c r="F26" t="n">
        <v>-0.2</v>
      </c>
      <c r="G26" t="n">
        <v>-0.2</v>
      </c>
      <c r="H26" t="n">
        <v>-0.2</v>
      </c>
      <c r="I26" t="n">
        <v>-0.2</v>
      </c>
      <c r="J26" t="n">
        <v>-0.2</v>
      </c>
      <c r="K26" t="n">
        <v>-0.2</v>
      </c>
      <c r="L26" t="n">
        <v>-0.2</v>
      </c>
      <c r="M26" t="n">
        <v>0.2</v>
      </c>
      <c r="N26" t="inlineStr">
        <is>
          <t>-</t>
        </is>
      </c>
      <c r="O26" t="inlineStr">
        <is>
          <t>-</t>
        </is>
      </c>
      <c r="P26" t="n">
        <v>-0.3</v>
      </c>
      <c r="Q26" t="n">
        <v>-0.1</v>
      </c>
      <c r="R26" t="inlineStr">
        <is>
          <t>-</t>
        </is>
      </c>
      <c r="S26" t="inlineStr">
        <is>
          <t>-</t>
        </is>
      </c>
      <c r="T26" t="inlineStr">
        <is>
          <t>-</t>
        </is>
      </c>
      <c r="U26" t="inlineStr">
        <is>
          <t>-</t>
        </is>
      </c>
      <c r="V26" t="inlineStr">
        <is>
          <t>-</t>
        </is>
      </c>
      <c r="W26" t="n">
        <v>-0.1</v>
      </c>
    </row>
    <row r="27">
      <c r="A27" s="5" t="inlineStr">
        <is>
          <t>Jahresüberschuss/-fehlbetrag</t>
        </is>
      </c>
      <c r="B27" s="5" t="inlineStr">
        <is>
          <t>Net Profit</t>
        </is>
      </c>
      <c r="C27" t="n">
        <v>155</v>
      </c>
      <c r="D27" t="n">
        <v>164.9</v>
      </c>
      <c r="E27" t="n">
        <v>140.3</v>
      </c>
      <c r="F27" t="n">
        <v>140.2</v>
      </c>
      <c r="G27" t="n">
        <v>139.4</v>
      </c>
      <c r="H27" t="n">
        <v>110.4</v>
      </c>
      <c r="I27" t="n">
        <v>133.8</v>
      </c>
      <c r="J27" t="n">
        <v>164.5</v>
      </c>
      <c r="K27" t="n">
        <v>177</v>
      </c>
      <c r="L27" t="n">
        <v>175.4</v>
      </c>
      <c r="M27" t="n">
        <v>141</v>
      </c>
      <c r="N27" t="n">
        <v>115.9</v>
      </c>
      <c r="O27" t="n">
        <v>88.40000000000001</v>
      </c>
      <c r="P27" t="n">
        <v>72.90000000000001</v>
      </c>
      <c r="Q27" t="n">
        <v>61.6</v>
      </c>
      <c r="R27" t="n">
        <v>77.2</v>
      </c>
      <c r="S27" t="n">
        <v>-3.3</v>
      </c>
      <c r="T27" t="n">
        <v>33.5</v>
      </c>
      <c r="U27" t="n">
        <v>38.7</v>
      </c>
      <c r="V27" t="n">
        <v>66.59999999999999</v>
      </c>
      <c r="W27" t="n">
        <v>38.3</v>
      </c>
    </row>
    <row r="28">
      <c r="A28" s="5" t="inlineStr">
        <is>
          <t>Summe Umlaufvermögen</t>
        </is>
      </c>
      <c r="B28" s="5" t="inlineStr">
        <is>
          <t>Current Assets</t>
        </is>
      </c>
      <c r="C28" t="n">
        <v>776</v>
      </c>
      <c r="D28" t="n">
        <v>724.9</v>
      </c>
      <c r="E28" t="n">
        <v>650.3</v>
      </c>
      <c r="F28" t="n">
        <v>642</v>
      </c>
      <c r="G28" t="n">
        <v>584.2</v>
      </c>
      <c r="H28" t="n">
        <v>635.4</v>
      </c>
      <c r="I28" t="n">
        <v>769.5</v>
      </c>
      <c r="J28" t="n">
        <v>675.8</v>
      </c>
      <c r="K28" t="n">
        <v>574.3</v>
      </c>
      <c r="L28" t="n">
        <v>494.2</v>
      </c>
      <c r="M28" t="n">
        <v>597.2</v>
      </c>
      <c r="N28" t="n">
        <v>371.4</v>
      </c>
      <c r="O28" t="n">
        <v>306.6</v>
      </c>
      <c r="P28" t="n">
        <v>373.1</v>
      </c>
      <c r="Q28" t="n">
        <v>309.7</v>
      </c>
      <c r="R28" t="n">
        <v>233.1</v>
      </c>
      <c r="S28" t="n">
        <v>204.7</v>
      </c>
      <c r="T28" t="n">
        <v>212.6</v>
      </c>
      <c r="U28" t="n">
        <v>244.5</v>
      </c>
      <c r="V28" t="n">
        <v>364.7</v>
      </c>
      <c r="W28" t="n">
        <v>300.7</v>
      </c>
    </row>
    <row r="29">
      <c r="A29" s="5" t="inlineStr">
        <is>
          <t>Summe Anlagevermögen</t>
        </is>
      </c>
      <c r="B29" s="5" t="inlineStr">
        <is>
          <t>Fixed Assets</t>
        </is>
      </c>
      <c r="C29" t="n">
        <v>1340</v>
      </c>
      <c r="D29" t="n">
        <v>1283</v>
      </c>
      <c r="E29" t="n">
        <v>1257</v>
      </c>
      <c r="F29" t="n">
        <v>1315</v>
      </c>
      <c r="G29" t="n">
        <v>1231</v>
      </c>
      <c r="H29" t="n">
        <v>1214</v>
      </c>
      <c r="I29" t="n">
        <v>1227</v>
      </c>
      <c r="J29" t="n">
        <v>1096</v>
      </c>
      <c r="K29" t="n">
        <v>1106</v>
      </c>
      <c r="L29" t="n">
        <v>1105</v>
      </c>
      <c r="M29" t="n">
        <v>1055</v>
      </c>
      <c r="N29" t="n">
        <v>739.6</v>
      </c>
      <c r="O29" t="n">
        <v>716.7</v>
      </c>
      <c r="P29" t="n">
        <v>270.8</v>
      </c>
      <c r="Q29" t="n">
        <v>289.6</v>
      </c>
      <c r="R29" t="n">
        <v>236.6</v>
      </c>
      <c r="S29" t="n">
        <v>199.9</v>
      </c>
      <c r="T29" t="n">
        <v>221.1</v>
      </c>
      <c r="U29" t="n">
        <v>248</v>
      </c>
      <c r="V29" t="n">
        <v>52.3</v>
      </c>
      <c r="W29" t="n">
        <v>52.6</v>
      </c>
    </row>
    <row r="30">
      <c r="A30" s="5" t="inlineStr">
        <is>
          <t>Summe Aktiva</t>
        </is>
      </c>
      <c r="B30" s="5" t="inlineStr">
        <is>
          <t>Total Assets</t>
        </is>
      </c>
      <c r="C30" t="n">
        <v>2116</v>
      </c>
      <c r="D30" t="n">
        <v>2008</v>
      </c>
      <c r="E30" t="n">
        <v>1908</v>
      </c>
      <c r="F30" t="n">
        <v>1957</v>
      </c>
      <c r="G30" t="n">
        <v>1815</v>
      </c>
      <c r="H30" t="n">
        <v>1849</v>
      </c>
      <c r="I30" t="n">
        <v>1997</v>
      </c>
      <c r="J30" t="n">
        <v>1772</v>
      </c>
      <c r="K30" t="n">
        <v>1681</v>
      </c>
      <c r="L30" t="n">
        <v>1600</v>
      </c>
      <c r="M30" t="n">
        <v>1653</v>
      </c>
      <c r="N30" t="n">
        <v>1111</v>
      </c>
      <c r="O30" t="n">
        <v>1023</v>
      </c>
      <c r="P30" t="n">
        <v>643.9</v>
      </c>
      <c r="Q30" t="n">
        <v>599.3</v>
      </c>
      <c r="R30" t="n">
        <v>510.7</v>
      </c>
      <c r="S30" t="n">
        <v>445.4</v>
      </c>
      <c r="T30" t="n">
        <v>440.8</v>
      </c>
      <c r="U30" t="n">
        <v>504</v>
      </c>
      <c r="V30" t="n">
        <v>424.6</v>
      </c>
      <c r="W30" t="n">
        <v>361.2</v>
      </c>
    </row>
    <row r="31">
      <c r="A31" s="5" t="inlineStr">
        <is>
          <t>Summe kurzfristiges Fremdkapital</t>
        </is>
      </c>
      <c r="B31" s="5" t="inlineStr">
        <is>
          <t>Short-Term Debt</t>
        </is>
      </c>
      <c r="C31" t="n">
        <v>468.2</v>
      </c>
      <c r="D31" t="n">
        <v>488.4</v>
      </c>
      <c r="E31" t="n">
        <v>582.6</v>
      </c>
      <c r="F31" t="n">
        <v>467.6</v>
      </c>
      <c r="G31" t="n">
        <v>439.5</v>
      </c>
      <c r="H31" t="n">
        <v>415.1</v>
      </c>
      <c r="I31" t="n">
        <v>533.1</v>
      </c>
      <c r="J31" t="n">
        <v>401.8</v>
      </c>
      <c r="K31" t="n">
        <v>381.6</v>
      </c>
      <c r="L31" t="n">
        <v>586.1</v>
      </c>
      <c r="M31" t="n">
        <v>585.6</v>
      </c>
      <c r="N31" t="n">
        <v>348.6</v>
      </c>
      <c r="O31" t="n">
        <v>280.3</v>
      </c>
      <c r="P31" t="n">
        <v>167.9</v>
      </c>
      <c r="Q31" t="n">
        <v>152.9</v>
      </c>
      <c r="R31" t="n">
        <v>94.40000000000001</v>
      </c>
      <c r="S31" t="inlineStr">
        <is>
          <t>-</t>
        </is>
      </c>
      <c r="T31" t="inlineStr">
        <is>
          <t>-</t>
        </is>
      </c>
      <c r="U31" t="inlineStr">
        <is>
          <t>-</t>
        </is>
      </c>
      <c r="V31" t="inlineStr">
        <is>
          <t>-</t>
        </is>
      </c>
      <c r="W31" t="inlineStr">
        <is>
          <t>-</t>
        </is>
      </c>
    </row>
    <row r="32">
      <c r="A32" s="5" t="inlineStr">
        <is>
          <t>Summe langfristiges Fremdkapital</t>
        </is>
      </c>
      <c r="B32" s="5" t="inlineStr">
        <is>
          <t>Long-Term Debt</t>
        </is>
      </c>
      <c r="C32" t="n">
        <v>290.4</v>
      </c>
      <c r="D32" t="n">
        <v>280.4</v>
      </c>
      <c r="E32" t="n">
        <v>206.6</v>
      </c>
      <c r="F32" t="n">
        <v>294</v>
      </c>
      <c r="G32" t="n">
        <v>285.5</v>
      </c>
      <c r="H32" t="n">
        <v>420.5</v>
      </c>
      <c r="I32" t="n">
        <v>498.2</v>
      </c>
      <c r="J32" t="n">
        <v>310</v>
      </c>
      <c r="K32" t="n">
        <v>347.6</v>
      </c>
      <c r="L32" t="n">
        <v>244.2</v>
      </c>
      <c r="M32" t="n">
        <v>419.3</v>
      </c>
      <c r="N32" t="n">
        <v>213.3</v>
      </c>
      <c r="O32" t="n">
        <v>280.5</v>
      </c>
      <c r="P32" t="n">
        <v>53.8</v>
      </c>
      <c r="Q32" t="n">
        <v>53.5</v>
      </c>
      <c r="R32" t="n">
        <v>26.9</v>
      </c>
      <c r="S32" t="inlineStr">
        <is>
          <t>-</t>
        </is>
      </c>
      <c r="T32" t="inlineStr">
        <is>
          <t>-</t>
        </is>
      </c>
      <c r="U32" t="inlineStr">
        <is>
          <t>-</t>
        </is>
      </c>
      <c r="V32" t="inlineStr">
        <is>
          <t>-</t>
        </is>
      </c>
      <c r="W32" t="inlineStr">
        <is>
          <t>-</t>
        </is>
      </c>
    </row>
    <row r="33">
      <c r="A33" s="5" t="inlineStr">
        <is>
          <t>Summe Fremdkapital</t>
        </is>
      </c>
      <c r="B33" s="5" t="inlineStr">
        <is>
          <t>Total Liabilities</t>
        </is>
      </c>
      <c r="C33" t="n">
        <v>758.6</v>
      </c>
      <c r="D33" t="n">
        <v>768.8</v>
      </c>
      <c r="E33" t="n">
        <v>789.2</v>
      </c>
      <c r="F33" t="n">
        <v>761.6</v>
      </c>
      <c r="G33" t="n">
        <v>725</v>
      </c>
      <c r="H33" t="n">
        <v>835.6</v>
      </c>
      <c r="I33" t="n">
        <v>1031</v>
      </c>
      <c r="J33" t="n">
        <v>711.8</v>
      </c>
      <c r="K33" t="n">
        <v>729.2</v>
      </c>
      <c r="L33" t="n">
        <v>830.3</v>
      </c>
      <c r="M33" t="n">
        <v>1005</v>
      </c>
      <c r="N33" t="n">
        <v>561.9</v>
      </c>
      <c r="O33" t="n">
        <v>560.8</v>
      </c>
      <c r="P33" t="n">
        <v>221.7</v>
      </c>
      <c r="Q33" t="n">
        <v>206.3</v>
      </c>
      <c r="R33" t="n">
        <v>187.1</v>
      </c>
      <c r="S33" t="n">
        <v>217</v>
      </c>
      <c r="T33" t="n">
        <v>226.3</v>
      </c>
      <c r="U33" t="n">
        <v>307.8</v>
      </c>
      <c r="V33" t="n">
        <v>223.7</v>
      </c>
      <c r="W33" t="n">
        <v>222.5</v>
      </c>
    </row>
    <row r="34">
      <c r="A34" s="5" t="inlineStr">
        <is>
          <t>Minderheitenanteil</t>
        </is>
      </c>
      <c r="B34" s="5" t="inlineStr">
        <is>
          <t>Minority Share</t>
        </is>
      </c>
      <c r="C34" t="n">
        <v>0.7</v>
      </c>
      <c r="D34" t="n">
        <v>0.7</v>
      </c>
      <c r="E34" t="n">
        <v>0.6</v>
      </c>
      <c r="F34" t="n">
        <v>0.5</v>
      </c>
      <c r="G34" t="n">
        <v>0.5</v>
      </c>
      <c r="H34" t="n">
        <v>0.8</v>
      </c>
      <c r="I34" t="n">
        <v>0.8</v>
      </c>
      <c r="J34" t="n">
        <v>0.8</v>
      </c>
      <c r="K34" t="n">
        <v>0.7</v>
      </c>
      <c r="L34" t="n">
        <v>0.6</v>
      </c>
      <c r="M34" t="n">
        <v>20.3</v>
      </c>
      <c r="N34" t="inlineStr">
        <is>
          <t>-</t>
        </is>
      </c>
      <c r="O34" t="n">
        <v>0.7</v>
      </c>
      <c r="P34" t="n">
        <v>0.6</v>
      </c>
      <c r="Q34" t="n">
        <v>0.4</v>
      </c>
      <c r="R34" t="n">
        <v>0.2</v>
      </c>
      <c r="S34" t="n">
        <v>0.1</v>
      </c>
      <c r="T34" t="inlineStr">
        <is>
          <t>-</t>
        </is>
      </c>
      <c r="U34" t="inlineStr">
        <is>
          <t>-</t>
        </is>
      </c>
      <c r="V34" t="n">
        <v>0.1</v>
      </c>
      <c r="W34" t="inlineStr">
        <is>
          <t>-</t>
        </is>
      </c>
    </row>
    <row r="35">
      <c r="A35" s="5" t="inlineStr">
        <is>
          <t>Summe Eigenkapital</t>
        </is>
      </c>
      <c r="B35" s="5" t="inlineStr">
        <is>
          <t>Equity</t>
        </is>
      </c>
      <c r="C35" t="n">
        <v>1357</v>
      </c>
      <c r="D35" t="n">
        <v>1238</v>
      </c>
      <c r="E35" t="n">
        <v>1118</v>
      </c>
      <c r="F35" t="n">
        <v>1195</v>
      </c>
      <c r="G35" t="n">
        <v>1089</v>
      </c>
      <c r="H35" t="n">
        <v>1013</v>
      </c>
      <c r="I35" t="n">
        <v>964.8</v>
      </c>
      <c r="J35" t="n">
        <v>1059</v>
      </c>
      <c r="K35" t="n">
        <v>950.8</v>
      </c>
      <c r="L35" t="n">
        <v>768.7</v>
      </c>
      <c r="M35" t="n">
        <v>627.2</v>
      </c>
      <c r="N35" t="n">
        <v>549.1</v>
      </c>
      <c r="O35" t="n">
        <v>461.8</v>
      </c>
      <c r="P35" t="n">
        <v>421.6</v>
      </c>
      <c r="Q35" t="n">
        <v>392.6</v>
      </c>
      <c r="R35" t="n">
        <v>323.4</v>
      </c>
      <c r="S35" t="n">
        <v>228.3</v>
      </c>
      <c r="T35" t="n">
        <v>214.5</v>
      </c>
      <c r="U35" t="n">
        <v>196.2</v>
      </c>
      <c r="V35" t="n">
        <v>200.8</v>
      </c>
      <c r="W35" t="n">
        <v>138.7</v>
      </c>
    </row>
    <row r="36">
      <c r="A36" s="5" t="inlineStr">
        <is>
          <t>Summe Passiva</t>
        </is>
      </c>
      <c r="B36" s="5" t="inlineStr">
        <is>
          <t>Liabilities &amp; Shareholder Equity</t>
        </is>
      </c>
      <c r="C36" t="n">
        <v>2116</v>
      </c>
      <c r="D36" t="n">
        <v>2008</v>
      </c>
      <c r="E36" t="n">
        <v>1908</v>
      </c>
      <c r="F36" t="n">
        <v>1957</v>
      </c>
      <c r="G36" t="n">
        <v>1815</v>
      </c>
      <c r="H36" t="n">
        <v>1849</v>
      </c>
      <c r="I36" t="n">
        <v>1997</v>
      </c>
      <c r="J36" t="n">
        <v>1772</v>
      </c>
      <c r="K36" t="n">
        <v>1681</v>
      </c>
      <c r="L36" t="n">
        <v>1600</v>
      </c>
      <c r="M36" t="n">
        <v>1653</v>
      </c>
      <c r="N36" t="n">
        <v>1111</v>
      </c>
      <c r="O36" t="n">
        <v>1023</v>
      </c>
      <c r="P36" t="n">
        <v>643.9</v>
      </c>
      <c r="Q36" t="n">
        <v>599.3</v>
      </c>
      <c r="R36" t="n">
        <v>510.7</v>
      </c>
      <c r="S36" t="n">
        <v>445.4</v>
      </c>
      <c r="T36" t="n">
        <v>440.8</v>
      </c>
      <c r="U36" t="n">
        <v>504</v>
      </c>
      <c r="V36" t="n">
        <v>424.6</v>
      </c>
      <c r="W36" t="n">
        <v>361.2</v>
      </c>
    </row>
    <row r="37">
      <c r="A37" s="5" t="inlineStr">
        <is>
          <t>Mio.Aktien im Umlauf</t>
        </is>
      </c>
      <c r="B37" s="5" t="inlineStr">
        <is>
          <t>Million shares outstanding</t>
        </is>
      </c>
      <c r="C37" t="n">
        <v>74</v>
      </c>
      <c r="D37" t="n">
        <v>74</v>
      </c>
      <c r="E37" t="n">
        <v>76.40000000000001</v>
      </c>
      <c r="F37" t="n">
        <v>79</v>
      </c>
      <c r="G37" t="n">
        <v>79</v>
      </c>
      <c r="H37" t="n">
        <v>86.94</v>
      </c>
      <c r="I37" t="n">
        <v>86.94</v>
      </c>
      <c r="J37" t="n">
        <v>86.92</v>
      </c>
      <c r="K37" t="n">
        <v>86.83</v>
      </c>
      <c r="L37" t="n">
        <v>86.09999999999999</v>
      </c>
      <c r="M37" t="n">
        <v>86.09999999999999</v>
      </c>
      <c r="N37" t="n">
        <v>85.8</v>
      </c>
      <c r="O37" t="n">
        <v>85.5</v>
      </c>
      <c r="P37" t="n">
        <v>84.3</v>
      </c>
      <c r="Q37" t="n">
        <v>84</v>
      </c>
      <c r="R37" t="n">
        <v>81.90000000000001</v>
      </c>
      <c r="S37" t="n">
        <v>81.90000000000001</v>
      </c>
      <c r="T37" t="n">
        <v>81.90000000000001</v>
      </c>
      <c r="U37" t="n">
        <v>81.90000000000001</v>
      </c>
      <c r="V37" t="n">
        <v>79.2</v>
      </c>
      <c r="W37" t="n">
        <v>78.3</v>
      </c>
    </row>
    <row r="38">
      <c r="A38" s="5" t="inlineStr">
        <is>
          <t>Gezeichnetes Kapital (in Mio.)</t>
        </is>
      </c>
      <c r="B38" s="5" t="inlineStr">
        <is>
          <t>Subscribed Capital in M</t>
        </is>
      </c>
      <c r="C38" t="n">
        <v>74</v>
      </c>
      <c r="D38" t="n">
        <v>74</v>
      </c>
      <c r="E38" t="n">
        <v>76.40000000000001</v>
      </c>
      <c r="F38" t="n">
        <v>79</v>
      </c>
      <c r="G38" t="n">
        <v>79</v>
      </c>
      <c r="H38" t="n">
        <v>86.94</v>
      </c>
      <c r="I38" t="n">
        <v>86.94</v>
      </c>
      <c r="J38" t="n">
        <v>86.92</v>
      </c>
      <c r="K38" t="n">
        <v>86.83</v>
      </c>
      <c r="L38" t="n">
        <v>86.09999999999999</v>
      </c>
      <c r="M38" t="n">
        <v>86.09999999999999</v>
      </c>
      <c r="N38" t="n">
        <v>85.8</v>
      </c>
      <c r="O38" t="n">
        <v>85.5</v>
      </c>
      <c r="P38" t="n">
        <v>84.3</v>
      </c>
      <c r="Q38" t="n">
        <v>84</v>
      </c>
      <c r="R38" t="n">
        <v>81.90000000000001</v>
      </c>
      <c r="S38" t="n">
        <v>81.90000000000001</v>
      </c>
      <c r="T38" t="n">
        <v>81.90000000000001</v>
      </c>
      <c r="U38" t="n">
        <v>81.90000000000001</v>
      </c>
      <c r="V38" t="n">
        <v>79.2</v>
      </c>
      <c r="W38" t="n">
        <v>78.3</v>
      </c>
    </row>
    <row r="39">
      <c r="A39" s="5" t="inlineStr">
        <is>
          <t>Ergebnis je Aktie (brutto)</t>
        </is>
      </c>
      <c r="B39" s="5" t="inlineStr">
        <is>
          <t>Earnings per share</t>
        </is>
      </c>
      <c r="C39" t="n">
        <v>2.91</v>
      </c>
      <c r="D39" t="n">
        <v>3.09</v>
      </c>
      <c r="E39" t="n">
        <v>2.84</v>
      </c>
      <c r="F39" t="n">
        <v>2.58</v>
      </c>
      <c r="G39" t="n">
        <v>2.54</v>
      </c>
      <c r="H39" t="n">
        <v>1.82</v>
      </c>
      <c r="I39" t="n">
        <v>2.19</v>
      </c>
      <c r="J39" t="n">
        <v>2.76</v>
      </c>
      <c r="K39" t="n">
        <v>2.99</v>
      </c>
      <c r="L39" t="n">
        <v>2.95</v>
      </c>
      <c r="M39" t="n">
        <v>2.43</v>
      </c>
      <c r="N39" t="n">
        <v>2.04</v>
      </c>
      <c r="O39" t="n">
        <v>1.6</v>
      </c>
      <c r="P39" t="n">
        <v>1.41</v>
      </c>
      <c r="Q39" t="n">
        <v>1.2</v>
      </c>
      <c r="R39" t="n">
        <v>1.36</v>
      </c>
      <c r="S39" t="n">
        <v>0.01</v>
      </c>
      <c r="T39" t="n">
        <v>0.62</v>
      </c>
      <c r="U39" t="n">
        <v>1.11</v>
      </c>
      <c r="V39" t="n">
        <v>1.43</v>
      </c>
      <c r="W39" t="n">
        <v>0.85</v>
      </c>
    </row>
    <row r="40">
      <c r="A40" s="5" t="inlineStr">
        <is>
          <t>Ergebnis je Aktie (unverwässert)</t>
        </is>
      </c>
      <c r="B40" s="5" t="inlineStr">
        <is>
          <t>Basic Earnings per share</t>
        </is>
      </c>
      <c r="C40" t="n">
        <v>2.09</v>
      </c>
      <c r="D40" t="n">
        <v>2.23</v>
      </c>
      <c r="E40" t="n">
        <v>1.88</v>
      </c>
      <c r="F40" t="n">
        <v>1.84</v>
      </c>
      <c r="G40" t="n">
        <v>1.78</v>
      </c>
      <c r="H40" t="n">
        <v>1.39</v>
      </c>
      <c r="I40" t="n">
        <v>1.6</v>
      </c>
      <c r="J40" t="n">
        <v>1.9</v>
      </c>
      <c r="K40" t="n">
        <v>2.05</v>
      </c>
      <c r="L40" t="n">
        <v>2.06</v>
      </c>
      <c r="M40" t="n">
        <v>1.64</v>
      </c>
      <c r="N40" t="n">
        <v>1.35</v>
      </c>
      <c r="O40" t="n">
        <v>1.04</v>
      </c>
      <c r="P40" t="n">
        <v>0.87</v>
      </c>
      <c r="Q40" t="n">
        <v>0.75</v>
      </c>
      <c r="R40" t="n">
        <v>0.9399999999999999</v>
      </c>
      <c r="S40" t="n">
        <v>-0.04</v>
      </c>
      <c r="T40" t="n">
        <v>0.41</v>
      </c>
      <c r="U40" t="n">
        <v>0.48</v>
      </c>
      <c r="V40" t="n">
        <v>0.85</v>
      </c>
      <c r="W40" t="n">
        <v>0.49</v>
      </c>
    </row>
    <row r="41">
      <c r="A41" s="5" t="inlineStr">
        <is>
          <t>Ergebnis je Aktie (verwässert)</t>
        </is>
      </c>
      <c r="B41" s="5" t="inlineStr">
        <is>
          <t>Diluted Earnings per share</t>
        </is>
      </c>
      <c r="C41" t="n">
        <v>2.09</v>
      </c>
      <c r="D41" t="n">
        <v>2.23</v>
      </c>
      <c r="E41" t="n">
        <v>1.88</v>
      </c>
      <c r="F41" t="n">
        <v>1.84</v>
      </c>
      <c r="G41" t="n">
        <v>1.78</v>
      </c>
      <c r="H41" t="n">
        <v>1.39</v>
      </c>
      <c r="I41" t="n">
        <v>1.6</v>
      </c>
      <c r="J41" t="n">
        <v>1.89</v>
      </c>
      <c r="K41" t="n">
        <v>2.03</v>
      </c>
      <c r="L41" t="n">
        <v>2.05</v>
      </c>
      <c r="M41" t="n">
        <v>1.64</v>
      </c>
      <c r="N41" t="n">
        <v>1.35</v>
      </c>
      <c r="O41" t="n">
        <v>1.03</v>
      </c>
      <c r="P41" t="n">
        <v>0.85</v>
      </c>
      <c r="Q41" t="n">
        <v>0.75</v>
      </c>
      <c r="R41" t="n">
        <v>0.9399999999999999</v>
      </c>
      <c r="S41" t="n">
        <v>-0.04</v>
      </c>
      <c r="T41" t="n">
        <v>0.41</v>
      </c>
      <c r="U41" t="n">
        <v>0.48</v>
      </c>
      <c r="V41" t="n">
        <v>0.85</v>
      </c>
      <c r="W41" t="n">
        <v>0.49</v>
      </c>
    </row>
    <row r="42">
      <c r="A42" s="5" t="inlineStr">
        <is>
          <t>Dividende je Aktie</t>
        </is>
      </c>
      <c r="B42" s="5" t="inlineStr">
        <is>
          <t>Dividend per share</t>
        </is>
      </c>
      <c r="C42" t="n">
        <v>0.76</v>
      </c>
      <c r="D42" t="n">
        <v>0.71</v>
      </c>
      <c r="E42" t="n">
        <v>0.65</v>
      </c>
      <c r="F42" t="n">
        <v>0.6</v>
      </c>
      <c r="G42" t="n">
        <v>0.55</v>
      </c>
      <c r="H42" t="n">
        <v>0.5</v>
      </c>
      <c r="I42" t="n">
        <v>0.46</v>
      </c>
      <c r="J42" t="n">
        <v>0.46</v>
      </c>
      <c r="K42" t="n">
        <v>0.46</v>
      </c>
      <c r="L42" t="n">
        <v>0.43</v>
      </c>
      <c r="M42" t="n">
        <v>0.38</v>
      </c>
      <c r="N42" t="n">
        <v>0.37</v>
      </c>
      <c r="O42" t="n">
        <v>0.33</v>
      </c>
      <c r="P42" t="n">
        <v>0.3</v>
      </c>
      <c r="Q42" t="n">
        <v>0.27</v>
      </c>
      <c r="R42" t="n">
        <v>0.25</v>
      </c>
      <c r="S42" t="inlineStr">
        <is>
          <t>-</t>
        </is>
      </c>
      <c r="T42" t="inlineStr">
        <is>
          <t>-</t>
        </is>
      </c>
      <c r="U42" t="n">
        <v>0.14</v>
      </c>
      <c r="V42" t="n">
        <v>0.13</v>
      </c>
      <c r="W42" t="n">
        <v>0.09</v>
      </c>
    </row>
    <row r="43">
      <c r="A43" s="5" t="inlineStr">
        <is>
          <t>Dividendenausschüttung in Mio</t>
        </is>
      </c>
      <c r="B43" s="5" t="inlineStr">
        <is>
          <t>Dividend Payment in M</t>
        </is>
      </c>
      <c r="C43" t="n">
        <v>56.22</v>
      </c>
      <c r="D43" t="n">
        <v>52.8</v>
      </c>
      <c r="E43" t="n">
        <v>48.1</v>
      </c>
      <c r="F43" t="n">
        <v>45.7</v>
      </c>
      <c r="G43" t="n">
        <v>41.9</v>
      </c>
      <c r="H43" t="n">
        <v>39.6</v>
      </c>
      <c r="I43" t="n">
        <v>36.3</v>
      </c>
      <c r="J43" t="n">
        <v>39.6</v>
      </c>
      <c r="K43" t="n">
        <v>39.9</v>
      </c>
      <c r="L43" t="n">
        <v>37</v>
      </c>
      <c r="M43" t="n">
        <v>32.6</v>
      </c>
      <c r="N43" t="n">
        <v>31.5</v>
      </c>
      <c r="O43" t="n">
        <v>28.5</v>
      </c>
      <c r="P43" t="n">
        <v>25.3</v>
      </c>
      <c r="Q43" t="n">
        <v>22.4</v>
      </c>
      <c r="R43" t="n">
        <v>20.5</v>
      </c>
      <c r="S43" t="inlineStr">
        <is>
          <t>-</t>
        </is>
      </c>
      <c r="T43" t="inlineStr">
        <is>
          <t>-</t>
        </is>
      </c>
      <c r="U43" t="n">
        <v>11.7</v>
      </c>
      <c r="V43" t="n">
        <v>10.1</v>
      </c>
      <c r="W43" t="inlineStr">
        <is>
          <t>-</t>
        </is>
      </c>
    </row>
    <row r="44">
      <c r="A44" s="5" t="inlineStr">
        <is>
          <t>Umsatz</t>
        </is>
      </c>
      <c r="B44" s="5" t="inlineStr">
        <is>
          <t>Revenue</t>
        </is>
      </c>
      <c r="C44" t="n">
        <v>12.04</v>
      </c>
      <c r="D44" t="n">
        <v>11.7</v>
      </c>
      <c r="E44" t="n">
        <v>11.51</v>
      </c>
      <c r="F44" t="n">
        <v>11.04</v>
      </c>
      <c r="G44" t="n">
        <v>11.05</v>
      </c>
      <c r="H44" t="n">
        <v>9.869999999999999</v>
      </c>
      <c r="I44" t="n">
        <v>11.19</v>
      </c>
      <c r="J44" t="n">
        <v>12.05</v>
      </c>
      <c r="K44" t="n">
        <v>12.65</v>
      </c>
      <c r="L44" t="n">
        <v>13</v>
      </c>
      <c r="M44" t="n">
        <v>9.84</v>
      </c>
      <c r="N44" t="n">
        <v>8.4</v>
      </c>
      <c r="O44" t="n">
        <v>7.27</v>
      </c>
      <c r="P44" t="n">
        <v>5.73</v>
      </c>
      <c r="Q44" t="n">
        <v>5.21</v>
      </c>
      <c r="R44" t="n">
        <v>5.02</v>
      </c>
      <c r="S44" t="n">
        <v>5.16</v>
      </c>
      <c r="T44" t="n">
        <v>5.8</v>
      </c>
      <c r="U44" t="n">
        <v>7.19</v>
      </c>
      <c r="V44" t="n">
        <v>5.26</v>
      </c>
      <c r="W44" t="n">
        <v>4.67</v>
      </c>
    </row>
    <row r="45">
      <c r="A45" s="5" t="inlineStr">
        <is>
          <t>Buchwert je Aktie</t>
        </is>
      </c>
      <c r="B45" s="5" t="inlineStr">
        <is>
          <t>Book value per share</t>
        </is>
      </c>
      <c r="C45" t="n">
        <v>18.34</v>
      </c>
      <c r="D45" t="n">
        <v>16.74</v>
      </c>
      <c r="E45" t="n">
        <v>14.64</v>
      </c>
      <c r="F45" t="n">
        <v>15.13</v>
      </c>
      <c r="G45" t="n">
        <v>13.79</v>
      </c>
      <c r="H45" t="n">
        <v>11.66</v>
      </c>
      <c r="I45" t="n">
        <v>11.11</v>
      </c>
      <c r="J45" t="n">
        <v>12.2</v>
      </c>
      <c r="K45" t="n">
        <v>10.96</v>
      </c>
      <c r="L45" t="n">
        <v>8.93</v>
      </c>
      <c r="M45" t="n">
        <v>7.52</v>
      </c>
      <c r="N45" t="n">
        <v>6.4</v>
      </c>
      <c r="O45" t="n">
        <v>5.41</v>
      </c>
      <c r="P45" t="n">
        <v>5.01</v>
      </c>
      <c r="Q45" t="n">
        <v>4.68</v>
      </c>
      <c r="R45" t="n">
        <v>3.95</v>
      </c>
      <c r="S45" t="n">
        <v>2.79</v>
      </c>
      <c r="T45" t="n">
        <v>2.62</v>
      </c>
      <c r="U45" t="n">
        <v>2.4</v>
      </c>
      <c r="V45" t="n">
        <v>2.54</v>
      </c>
      <c r="W45" t="n">
        <v>1.77</v>
      </c>
    </row>
    <row r="46">
      <c r="A46" s="5" t="inlineStr">
        <is>
          <t>Cashflow je Aktie</t>
        </is>
      </c>
      <c r="B46" s="5" t="inlineStr">
        <is>
          <t>Cashflow per share</t>
        </is>
      </c>
      <c r="C46" t="n">
        <v>2.32</v>
      </c>
      <c r="D46" t="n">
        <v>2.64</v>
      </c>
      <c r="E46" t="n">
        <v>2.48</v>
      </c>
      <c r="F46" t="n">
        <v>2.58</v>
      </c>
      <c r="G46" t="n">
        <v>2.35</v>
      </c>
      <c r="H46" t="n">
        <v>1.65</v>
      </c>
      <c r="I46" t="n">
        <v>1.98</v>
      </c>
      <c r="J46" t="n">
        <v>2.12</v>
      </c>
      <c r="K46" t="n">
        <v>2.29</v>
      </c>
      <c r="L46" t="n">
        <v>2.64</v>
      </c>
      <c r="M46" t="n">
        <v>2.33</v>
      </c>
      <c r="N46" t="n">
        <v>1.63</v>
      </c>
      <c r="O46" t="n">
        <v>1.1</v>
      </c>
      <c r="P46" t="n">
        <v>0.73</v>
      </c>
      <c r="Q46" t="n">
        <v>0.66</v>
      </c>
      <c r="R46" t="n">
        <v>0.35</v>
      </c>
      <c r="S46" t="n">
        <v>0.19</v>
      </c>
      <c r="T46" t="n">
        <v>0.5</v>
      </c>
      <c r="U46" t="n">
        <v>1.02</v>
      </c>
      <c r="V46" t="n">
        <v>-0.24</v>
      </c>
      <c r="W46" t="n">
        <v>0.9</v>
      </c>
    </row>
    <row r="47">
      <c r="A47" s="5" t="inlineStr">
        <is>
          <t>Bilanzsumme je Aktie</t>
        </is>
      </c>
      <c r="B47" s="5" t="inlineStr">
        <is>
          <t>Total assets per share</t>
        </is>
      </c>
      <c r="C47" t="n">
        <v>28.6</v>
      </c>
      <c r="D47" t="n">
        <v>27.13</v>
      </c>
      <c r="E47" t="n">
        <v>24.97</v>
      </c>
      <c r="F47" t="n">
        <v>24.77</v>
      </c>
      <c r="G47" t="n">
        <v>22.97</v>
      </c>
      <c r="H47" t="n">
        <v>21.27</v>
      </c>
      <c r="I47" t="n">
        <v>22.97</v>
      </c>
      <c r="J47" t="n">
        <v>20.39</v>
      </c>
      <c r="K47" t="n">
        <v>19.36</v>
      </c>
      <c r="L47" t="n">
        <v>18.58</v>
      </c>
      <c r="M47" t="n">
        <v>19.19</v>
      </c>
      <c r="N47" t="n">
        <v>12.95</v>
      </c>
      <c r="O47" t="n">
        <v>11.97</v>
      </c>
      <c r="P47" t="n">
        <v>7.64</v>
      </c>
      <c r="Q47" t="n">
        <v>7.13</v>
      </c>
      <c r="R47" t="n">
        <v>6.24</v>
      </c>
      <c r="S47" t="n">
        <v>5.44</v>
      </c>
      <c r="T47" t="n">
        <v>5.38</v>
      </c>
      <c r="U47" t="n">
        <v>6.15</v>
      </c>
      <c r="V47" t="n">
        <v>5.36</v>
      </c>
      <c r="W47" t="inlineStr">
        <is>
          <t>-</t>
        </is>
      </c>
    </row>
    <row r="48">
      <c r="A48" s="5" t="inlineStr">
        <is>
          <t>Personal am Ende des Jahres</t>
        </is>
      </c>
      <c r="B48" s="5" t="inlineStr">
        <is>
          <t>Staff at the end of year</t>
        </is>
      </c>
      <c r="C48" t="n">
        <v>4948</v>
      </c>
      <c r="D48" t="n">
        <v>4763</v>
      </c>
      <c r="E48" t="n">
        <v>4596</v>
      </c>
      <c r="F48" t="n">
        <v>4471</v>
      </c>
      <c r="G48" t="n">
        <v>4337</v>
      </c>
      <c r="H48" t="n">
        <v>4421</v>
      </c>
      <c r="I48" t="n">
        <v>5238</v>
      </c>
      <c r="J48" t="n">
        <v>5419</v>
      </c>
      <c r="K48" t="n">
        <v>5535</v>
      </c>
      <c r="L48" t="n">
        <v>5644</v>
      </c>
      <c r="M48" t="n">
        <v>6013</v>
      </c>
      <c r="N48" t="n">
        <v>3526</v>
      </c>
      <c r="O48" t="n">
        <v>3479</v>
      </c>
      <c r="P48" t="n">
        <v>2621</v>
      </c>
      <c r="Q48" t="n">
        <v>2750</v>
      </c>
      <c r="R48" t="n">
        <v>2505</v>
      </c>
      <c r="S48" t="n">
        <v>2703</v>
      </c>
      <c r="T48" t="n">
        <v>3013</v>
      </c>
      <c r="U48" t="n">
        <v>3326</v>
      </c>
      <c r="V48" t="n">
        <v>2846</v>
      </c>
      <c r="W48" t="n">
        <v>2639</v>
      </c>
    </row>
    <row r="49">
      <c r="A49" s="5" t="inlineStr">
        <is>
          <t>Personalaufwand in Mio. EUR</t>
        </is>
      </c>
      <c r="B49" s="5" t="inlineStr">
        <is>
          <t>Personnel expenses in M</t>
        </is>
      </c>
      <c r="C49" t="n">
        <v>490.3</v>
      </c>
      <c r="D49" t="n">
        <v>481.7</v>
      </c>
      <c r="E49" t="n">
        <v>474.8</v>
      </c>
      <c r="F49" t="n">
        <v>461.5</v>
      </c>
      <c r="G49" t="n">
        <v>450.4</v>
      </c>
      <c r="H49" t="n">
        <v>471.8</v>
      </c>
      <c r="I49" t="n">
        <v>531.3</v>
      </c>
      <c r="J49" t="n">
        <v>533.1</v>
      </c>
      <c r="K49" t="n">
        <v>512.2</v>
      </c>
      <c r="L49" t="n">
        <v>513.3</v>
      </c>
      <c r="M49" t="n">
        <v>391</v>
      </c>
      <c r="N49" t="n">
        <v>305.6</v>
      </c>
      <c r="O49" t="n">
        <v>286</v>
      </c>
      <c r="P49" t="n">
        <v>229.9</v>
      </c>
      <c r="Q49" t="n">
        <v>213.5</v>
      </c>
      <c r="R49" t="n">
        <v>196.4</v>
      </c>
      <c r="S49" t="n">
        <v>222.5</v>
      </c>
      <c r="T49" t="n">
        <v>258</v>
      </c>
      <c r="U49" t="n">
        <v>281.5</v>
      </c>
      <c r="V49" t="n">
        <v>208.7</v>
      </c>
      <c r="W49" t="n">
        <v>169.5</v>
      </c>
    </row>
    <row r="50">
      <c r="A50" s="5" t="inlineStr">
        <is>
          <t>Aufwand je Mitarbeiter in EUR</t>
        </is>
      </c>
      <c r="B50" s="5" t="inlineStr">
        <is>
          <t>Effort per employee</t>
        </is>
      </c>
      <c r="C50" t="n">
        <v>99091</v>
      </c>
      <c r="D50" t="n">
        <v>101134</v>
      </c>
      <c r="E50" t="n">
        <v>103307</v>
      </c>
      <c r="F50" t="n">
        <v>103221</v>
      </c>
      <c r="G50" t="n">
        <v>103851</v>
      </c>
      <c r="H50" t="n">
        <v>106718</v>
      </c>
      <c r="I50" t="n">
        <v>101432</v>
      </c>
      <c r="J50" t="n">
        <v>98376</v>
      </c>
      <c r="K50" t="n">
        <v>92538</v>
      </c>
      <c r="L50" t="n">
        <v>90946</v>
      </c>
      <c r="M50" t="n">
        <v>65026</v>
      </c>
      <c r="N50" t="n">
        <v>86670</v>
      </c>
      <c r="O50" t="n">
        <v>82208</v>
      </c>
      <c r="P50" t="n">
        <v>87715</v>
      </c>
      <c r="Q50" t="n">
        <v>77636</v>
      </c>
      <c r="R50" t="n">
        <v>78403</v>
      </c>
      <c r="S50" t="n">
        <v>82316</v>
      </c>
      <c r="T50" t="n">
        <v>85629</v>
      </c>
      <c r="U50" t="n">
        <v>84636</v>
      </c>
      <c r="V50" t="n">
        <v>73331</v>
      </c>
      <c r="W50" t="inlineStr">
        <is>
          <t>-</t>
        </is>
      </c>
    </row>
    <row r="51">
      <c r="A51" s="5" t="inlineStr">
        <is>
          <t>Umsatz je Aktie</t>
        </is>
      </c>
      <c r="B51" s="5" t="inlineStr">
        <is>
          <t>Revenue per share</t>
        </is>
      </c>
      <c r="C51" t="n">
        <v>179993</v>
      </c>
      <c r="D51" t="n">
        <v>181758</v>
      </c>
      <c r="E51" t="n">
        <v>191250</v>
      </c>
      <c r="F51" t="n">
        <v>194997</v>
      </c>
      <c r="G51" t="n">
        <v>201304</v>
      </c>
      <c r="H51" t="n">
        <v>194036</v>
      </c>
      <c r="I51" t="n">
        <v>185699</v>
      </c>
      <c r="J51" t="n">
        <v>193271</v>
      </c>
      <c r="K51" t="n">
        <v>198434</v>
      </c>
      <c r="L51" t="n">
        <v>198357</v>
      </c>
      <c r="M51" t="n">
        <v>140927</v>
      </c>
      <c r="N51" t="n">
        <v>204367</v>
      </c>
      <c r="O51" t="n">
        <v>178585</v>
      </c>
      <c r="P51" t="n">
        <v>184280</v>
      </c>
      <c r="Q51" t="n">
        <v>159272</v>
      </c>
      <c r="R51" t="n">
        <v>164231</v>
      </c>
      <c r="S51" t="n">
        <v>156196</v>
      </c>
      <c r="T51" t="n">
        <v>157650</v>
      </c>
      <c r="U51" t="n">
        <v>176939</v>
      </c>
      <c r="V51" t="n">
        <v>146380</v>
      </c>
      <c r="W51" t="n">
        <v>138651</v>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Gewinn je Mitarbeiter in EUR</t>
        </is>
      </c>
      <c r="B53" s="5" t="inlineStr">
        <is>
          <t>Earnings per employee</t>
        </is>
      </c>
      <c r="C53" t="n">
        <v>31326</v>
      </c>
      <c r="D53" t="n">
        <v>34621</v>
      </c>
      <c r="E53" t="n">
        <v>30527</v>
      </c>
      <c r="F53" t="n">
        <v>31358</v>
      </c>
      <c r="G53" t="n">
        <v>32142</v>
      </c>
      <c r="H53" t="n">
        <v>24972</v>
      </c>
      <c r="I53" t="n">
        <v>25544</v>
      </c>
      <c r="J53" t="n">
        <v>30356</v>
      </c>
      <c r="K53" t="n">
        <v>31978</v>
      </c>
      <c r="L53" t="n">
        <v>31077</v>
      </c>
      <c r="M53" t="n">
        <v>23449</v>
      </c>
      <c r="N53" t="n">
        <v>32870</v>
      </c>
      <c r="O53" t="n">
        <v>25410</v>
      </c>
      <c r="P53" t="n">
        <v>27814</v>
      </c>
      <c r="Q53" t="n">
        <v>22400</v>
      </c>
      <c r="R53" t="n">
        <v>30818</v>
      </c>
      <c r="S53" t="n">
        <v>-1221</v>
      </c>
      <c r="T53" t="n">
        <v>11118</v>
      </c>
      <c r="U53" t="n">
        <v>11636</v>
      </c>
      <c r="V53" t="n">
        <v>23401</v>
      </c>
      <c r="W53" t="n">
        <v>14513</v>
      </c>
    </row>
    <row r="54">
      <c r="A54" s="5" t="inlineStr">
        <is>
          <t>KGV (Kurs/Gewinn)</t>
        </is>
      </c>
      <c r="B54" s="5" t="inlineStr">
        <is>
          <t>PE (price/earnings)</t>
        </is>
      </c>
      <c r="C54" t="n">
        <v>14.9</v>
      </c>
      <c r="D54" t="n">
        <v>14.2</v>
      </c>
      <c r="E54" t="n">
        <v>24.9</v>
      </c>
      <c r="F54" t="n">
        <v>17.7</v>
      </c>
      <c r="G54" t="n">
        <v>14.8</v>
      </c>
      <c r="H54" t="n">
        <v>14.5</v>
      </c>
      <c r="I54" t="n">
        <v>15.9</v>
      </c>
      <c r="J54" t="n">
        <v>16.9</v>
      </c>
      <c r="K54" t="n">
        <v>13.9</v>
      </c>
      <c r="L54" t="n">
        <v>17.8</v>
      </c>
      <c r="M54" t="n">
        <v>15.5</v>
      </c>
      <c r="N54" t="n">
        <v>9.9</v>
      </c>
      <c r="O54" t="n">
        <v>19.4</v>
      </c>
      <c r="P54" t="n">
        <v>22.9</v>
      </c>
      <c r="Q54" t="n">
        <v>18.3</v>
      </c>
      <c r="R54" t="n">
        <v>8.4</v>
      </c>
      <c r="S54" t="inlineStr">
        <is>
          <t>-</t>
        </is>
      </c>
      <c r="T54" t="n">
        <v>7.3</v>
      </c>
      <c r="U54" t="n">
        <v>29.9</v>
      </c>
      <c r="V54" t="n">
        <v>32.4</v>
      </c>
      <c r="W54" t="n">
        <v>41.2</v>
      </c>
    </row>
    <row r="55">
      <c r="A55" s="5" t="inlineStr">
        <is>
          <t>KUV (Kurs/Umsatz)</t>
        </is>
      </c>
      <c r="B55" s="5" t="inlineStr">
        <is>
          <t>PS (price/sales)</t>
        </is>
      </c>
      <c r="C55" t="n">
        <v>2.58</v>
      </c>
      <c r="D55" t="n">
        <v>2.7</v>
      </c>
      <c r="E55" t="n">
        <v>4.07</v>
      </c>
      <c r="F55" t="n">
        <v>2.95</v>
      </c>
      <c r="G55" t="n">
        <v>2.39</v>
      </c>
      <c r="H55" t="n">
        <v>2.05</v>
      </c>
      <c r="I55" t="n">
        <v>2.27</v>
      </c>
      <c r="J55" t="n">
        <v>2.66</v>
      </c>
      <c r="K55" t="n">
        <v>2.26</v>
      </c>
      <c r="L55" t="n">
        <v>2.81</v>
      </c>
      <c r="M55" t="n">
        <v>2.59</v>
      </c>
      <c r="N55" t="n">
        <v>1.59</v>
      </c>
      <c r="O55" t="n">
        <v>2.78</v>
      </c>
      <c r="P55" t="n">
        <v>3.47</v>
      </c>
      <c r="Q55" t="n">
        <v>2.63</v>
      </c>
      <c r="R55" t="n">
        <v>1.58</v>
      </c>
      <c r="S55" t="n">
        <v>1.05</v>
      </c>
      <c r="T55" t="n">
        <v>0.52</v>
      </c>
      <c r="U55" t="n">
        <v>1.99</v>
      </c>
      <c r="V55" t="n">
        <v>5.24</v>
      </c>
      <c r="W55" t="n">
        <v>4.32</v>
      </c>
    </row>
    <row r="56">
      <c r="A56" s="5" t="inlineStr">
        <is>
          <t>KBV (Kurs/Buchwert)</t>
        </is>
      </c>
      <c r="B56" s="5" t="inlineStr">
        <is>
          <t>PB (price/book value)</t>
        </is>
      </c>
      <c r="C56" t="n">
        <v>1.7</v>
      </c>
      <c r="D56" t="n">
        <v>1.89</v>
      </c>
      <c r="E56" t="n">
        <v>3.2</v>
      </c>
      <c r="F56" t="n">
        <v>2.16</v>
      </c>
      <c r="G56" t="n">
        <v>1.92</v>
      </c>
      <c r="H56" t="n">
        <v>1.73</v>
      </c>
      <c r="I56" t="n">
        <v>2.29</v>
      </c>
      <c r="J56" t="n">
        <v>2.63</v>
      </c>
      <c r="K56" t="n">
        <v>2.61</v>
      </c>
      <c r="L56" t="n">
        <v>4.1</v>
      </c>
      <c r="M56" t="n">
        <v>3.5</v>
      </c>
      <c r="N56" t="n">
        <v>2.08</v>
      </c>
      <c r="O56" t="n">
        <v>3.74</v>
      </c>
      <c r="P56" t="n">
        <v>3.98</v>
      </c>
      <c r="Q56" t="n">
        <v>2.94</v>
      </c>
      <c r="R56" t="n">
        <v>2.01</v>
      </c>
      <c r="S56" t="n">
        <v>1.95</v>
      </c>
      <c r="T56" t="n">
        <v>1.15</v>
      </c>
      <c r="U56" t="n">
        <v>5.98</v>
      </c>
      <c r="V56" t="n">
        <v>10.87</v>
      </c>
      <c r="W56" t="n">
        <v>11.39</v>
      </c>
    </row>
    <row r="57">
      <c r="A57" s="5" t="inlineStr">
        <is>
          <t>KCV (Kurs/Cashflow)</t>
        </is>
      </c>
      <c r="B57" s="5" t="inlineStr">
        <is>
          <t>PC (price/cashflow)</t>
        </is>
      </c>
      <c r="C57" t="n">
        <v>13.38</v>
      </c>
      <c r="D57" t="n">
        <v>11.98</v>
      </c>
      <c r="E57" t="n">
        <v>18.9</v>
      </c>
      <c r="F57" t="n">
        <v>12.64</v>
      </c>
      <c r="G57" t="n">
        <v>11.26</v>
      </c>
      <c r="H57" t="n">
        <v>12.26</v>
      </c>
      <c r="I57" t="n">
        <v>12.85</v>
      </c>
      <c r="J57" t="n">
        <v>15.12</v>
      </c>
      <c r="K57" t="n">
        <v>12.49</v>
      </c>
      <c r="L57" t="n">
        <v>13.86</v>
      </c>
      <c r="M57" t="n">
        <v>10.93</v>
      </c>
      <c r="N57" t="n">
        <v>8.16</v>
      </c>
      <c r="O57" t="n">
        <v>18.36</v>
      </c>
      <c r="P57" t="n">
        <v>27.34</v>
      </c>
      <c r="Q57" t="n">
        <v>20.69</v>
      </c>
      <c r="R57" t="n">
        <v>22.47</v>
      </c>
      <c r="S57" t="n">
        <v>28.69</v>
      </c>
      <c r="T57" t="n">
        <v>6.04</v>
      </c>
      <c r="U57" t="n">
        <v>14.11</v>
      </c>
      <c r="V57" t="n">
        <v>-116.68</v>
      </c>
      <c r="W57" t="n">
        <v>22.43</v>
      </c>
    </row>
    <row r="58">
      <c r="A58" s="5" t="inlineStr">
        <is>
          <t>Dividendenrendite in %</t>
        </is>
      </c>
      <c r="B58" s="5" t="inlineStr">
        <is>
          <t>Dividend Yield in %</t>
        </is>
      </c>
      <c r="C58" t="n">
        <v>2.44</v>
      </c>
      <c r="D58" t="n">
        <v>2.25</v>
      </c>
      <c r="E58" t="n">
        <v>1.39</v>
      </c>
      <c r="F58" t="n">
        <v>1.84</v>
      </c>
      <c r="G58" t="n">
        <v>2.08</v>
      </c>
      <c r="H58" t="n">
        <v>2.48</v>
      </c>
      <c r="I58" t="n">
        <v>1.81</v>
      </c>
      <c r="J58" t="n">
        <v>1.43</v>
      </c>
      <c r="K58" t="n">
        <v>1.61</v>
      </c>
      <c r="L58" t="n">
        <v>1.17</v>
      </c>
      <c r="M58" t="n">
        <v>1.49</v>
      </c>
      <c r="N58" t="n">
        <v>2.78</v>
      </c>
      <c r="O58" t="n">
        <v>1.63</v>
      </c>
      <c r="P58" t="n">
        <v>1.51</v>
      </c>
      <c r="Q58" t="n">
        <v>1.97</v>
      </c>
      <c r="R58" t="n">
        <v>3.15</v>
      </c>
      <c r="S58" t="inlineStr">
        <is>
          <t>-</t>
        </is>
      </c>
      <c r="T58" t="inlineStr">
        <is>
          <t>-</t>
        </is>
      </c>
      <c r="U58" t="n">
        <v>0.98</v>
      </c>
      <c r="V58" t="n">
        <v>0.47</v>
      </c>
      <c r="W58" t="n">
        <v>0.45</v>
      </c>
    </row>
    <row r="59">
      <c r="A59" s="5" t="inlineStr">
        <is>
          <t>Gewinnrendite in %</t>
        </is>
      </c>
      <c r="B59" s="5" t="inlineStr">
        <is>
          <t>Return on profit in %</t>
        </is>
      </c>
      <c r="C59" t="n">
        <v>6.7</v>
      </c>
      <c r="D59" t="n">
        <v>7.1</v>
      </c>
      <c r="E59" t="n">
        <v>4</v>
      </c>
      <c r="F59" t="n">
        <v>5.6</v>
      </c>
      <c r="G59" t="n">
        <v>6.7</v>
      </c>
      <c r="H59" t="n">
        <v>6.9</v>
      </c>
      <c r="I59" t="n">
        <v>6.3</v>
      </c>
      <c r="J59" t="n">
        <v>5.9</v>
      </c>
      <c r="K59" t="n">
        <v>7.2</v>
      </c>
      <c r="L59" t="n">
        <v>5.6</v>
      </c>
      <c r="M59" t="n">
        <v>6.4</v>
      </c>
      <c r="N59" t="n">
        <v>10.1</v>
      </c>
      <c r="O59" t="n">
        <v>5.2</v>
      </c>
      <c r="P59" t="n">
        <v>4.4</v>
      </c>
      <c r="Q59" t="n">
        <v>5.5</v>
      </c>
      <c r="R59" t="n">
        <v>11.9</v>
      </c>
      <c r="S59" t="n">
        <v>-0.7</v>
      </c>
      <c r="T59" t="n">
        <v>13.7</v>
      </c>
      <c r="U59" t="n">
        <v>3.3</v>
      </c>
      <c r="V59" t="n">
        <v>3.1</v>
      </c>
      <c r="W59" t="n">
        <v>2.4</v>
      </c>
    </row>
    <row r="60">
      <c r="A60" s="5" t="inlineStr">
        <is>
          <t>Eigenkapitalrendite in %</t>
        </is>
      </c>
      <c r="B60" s="5" t="inlineStr">
        <is>
          <t>Return on Equity in %</t>
        </is>
      </c>
      <c r="C60" t="n">
        <v>11.42</v>
      </c>
      <c r="D60" t="n">
        <v>13.31</v>
      </c>
      <c r="E60" t="n">
        <v>12.55</v>
      </c>
      <c r="F60" t="n">
        <v>11.73</v>
      </c>
      <c r="G60" t="n">
        <v>12.79</v>
      </c>
      <c r="H60" t="n">
        <v>10.89</v>
      </c>
      <c r="I60" t="n">
        <v>13.86</v>
      </c>
      <c r="J60" t="n">
        <v>15.52</v>
      </c>
      <c r="K60" t="n">
        <v>18.6</v>
      </c>
      <c r="L60" t="n">
        <v>22.8</v>
      </c>
      <c r="M60" t="n">
        <v>21.78</v>
      </c>
      <c r="N60" t="n">
        <v>21.11</v>
      </c>
      <c r="O60" t="n">
        <v>19.11</v>
      </c>
      <c r="P60" t="n">
        <v>17.27</v>
      </c>
      <c r="Q60" t="n">
        <v>15.67</v>
      </c>
      <c r="R60" t="n">
        <v>23.86</v>
      </c>
      <c r="S60" t="n">
        <v>-1.44</v>
      </c>
      <c r="T60" t="n">
        <v>15.62</v>
      </c>
      <c r="U60" t="n">
        <v>19.72</v>
      </c>
      <c r="V60" t="n">
        <v>33.15</v>
      </c>
      <c r="W60" t="n">
        <v>27.61</v>
      </c>
    </row>
    <row r="61">
      <c r="A61" s="5" t="inlineStr">
        <is>
          <t>Umsatzrendite in %</t>
        </is>
      </c>
      <c r="B61" s="5" t="inlineStr">
        <is>
          <t>Return on sales in %</t>
        </is>
      </c>
      <c r="C61" t="n">
        <v>17.4</v>
      </c>
      <c r="D61" t="n">
        <v>19.05</v>
      </c>
      <c r="E61" t="n">
        <v>15.96</v>
      </c>
      <c r="F61" t="n">
        <v>16.08</v>
      </c>
      <c r="G61" t="n">
        <v>15.97</v>
      </c>
      <c r="H61" t="n">
        <v>12.87</v>
      </c>
      <c r="I61" t="n">
        <v>13.76</v>
      </c>
      <c r="J61" t="n">
        <v>15.71</v>
      </c>
      <c r="K61" t="n">
        <v>16.12</v>
      </c>
      <c r="L61" t="n">
        <v>15.67</v>
      </c>
      <c r="M61" t="n">
        <v>16.64</v>
      </c>
      <c r="N61" t="n">
        <v>16.08</v>
      </c>
      <c r="O61" t="n">
        <v>14.23</v>
      </c>
      <c r="P61" t="n">
        <v>15.09</v>
      </c>
      <c r="Q61" t="n">
        <v>14.06</v>
      </c>
      <c r="R61" t="n">
        <v>37.51</v>
      </c>
      <c r="S61" t="n">
        <v>-0.78</v>
      </c>
      <c r="T61" t="n">
        <v>7.05</v>
      </c>
      <c r="U61" t="n">
        <v>6.58</v>
      </c>
      <c r="V61" t="n">
        <v>15.99</v>
      </c>
      <c r="W61" t="n">
        <v>10.47</v>
      </c>
    </row>
    <row r="62">
      <c r="A62" s="5" t="inlineStr">
        <is>
          <t>Gesamtkapitalrendite in %</t>
        </is>
      </c>
      <c r="B62" s="5" t="inlineStr">
        <is>
          <t>Total Return on Investment in %</t>
        </is>
      </c>
      <c r="C62" t="n">
        <v>7.32</v>
      </c>
      <c r="D62" t="n">
        <v>8.210000000000001</v>
      </c>
      <c r="E62" t="n">
        <v>7.36</v>
      </c>
      <c r="F62" t="n">
        <v>7.16</v>
      </c>
      <c r="G62" t="n">
        <v>7.68</v>
      </c>
      <c r="H62" t="n">
        <v>5.97</v>
      </c>
      <c r="I62" t="n">
        <v>6.7</v>
      </c>
      <c r="J62" t="n">
        <v>9.279999999999999</v>
      </c>
      <c r="K62" t="n">
        <v>10.53</v>
      </c>
      <c r="L62" t="n">
        <v>10.97</v>
      </c>
      <c r="M62" t="n">
        <v>8.529999999999999</v>
      </c>
      <c r="N62" t="n">
        <v>10.43</v>
      </c>
      <c r="O62" t="n">
        <v>8.640000000000001</v>
      </c>
      <c r="P62" t="n">
        <v>11.32</v>
      </c>
      <c r="Q62" t="n">
        <v>10.28</v>
      </c>
      <c r="R62" t="n">
        <v>15.12</v>
      </c>
      <c r="S62" t="n">
        <v>-0.74</v>
      </c>
      <c r="T62" t="n">
        <v>7.6</v>
      </c>
      <c r="U62" t="n">
        <v>7.68</v>
      </c>
      <c r="V62" t="n">
        <v>15.69</v>
      </c>
      <c r="W62" t="n">
        <v>10.6</v>
      </c>
    </row>
    <row r="63">
      <c r="A63" s="5" t="inlineStr">
        <is>
          <t>Return on Investment in %</t>
        </is>
      </c>
      <c r="B63" s="5" t="inlineStr">
        <is>
          <t>Return on Investment in %</t>
        </is>
      </c>
      <c r="C63" t="n">
        <v>7.32</v>
      </c>
      <c r="D63" t="n">
        <v>8.210000000000001</v>
      </c>
      <c r="E63" t="n">
        <v>7.36</v>
      </c>
      <c r="F63" t="n">
        <v>7.16</v>
      </c>
      <c r="G63" t="n">
        <v>7.68</v>
      </c>
      <c r="H63" t="n">
        <v>5.97</v>
      </c>
      <c r="I63" t="n">
        <v>6.7</v>
      </c>
      <c r="J63" t="n">
        <v>9.279999999999999</v>
      </c>
      <c r="K63" t="n">
        <v>10.53</v>
      </c>
      <c r="L63" t="n">
        <v>10.97</v>
      </c>
      <c r="M63" t="n">
        <v>8.529999999999999</v>
      </c>
      <c r="N63" t="n">
        <v>10.43</v>
      </c>
      <c r="O63" t="n">
        <v>8.640000000000001</v>
      </c>
      <c r="P63" t="n">
        <v>11.32</v>
      </c>
      <c r="Q63" t="n">
        <v>10.28</v>
      </c>
      <c r="R63" t="n">
        <v>15.12</v>
      </c>
      <c r="S63" t="n">
        <v>-0.74</v>
      </c>
      <c r="T63" t="n">
        <v>7.6</v>
      </c>
      <c r="U63" t="n">
        <v>7.68</v>
      </c>
      <c r="V63" t="n">
        <v>15.69</v>
      </c>
      <c r="W63" t="n">
        <v>10.6</v>
      </c>
    </row>
    <row r="64">
      <c r="A64" s="5" t="inlineStr">
        <is>
          <t>Arbeitsintensität in %</t>
        </is>
      </c>
      <c r="B64" s="5" t="inlineStr">
        <is>
          <t>Work Intensity in %</t>
        </is>
      </c>
      <c r="C64" t="n">
        <v>36.67</v>
      </c>
      <c r="D64" t="n">
        <v>36.1</v>
      </c>
      <c r="E64" t="n">
        <v>34.09</v>
      </c>
      <c r="F64" t="n">
        <v>32.8</v>
      </c>
      <c r="G64" t="n">
        <v>32.19</v>
      </c>
      <c r="H64" t="n">
        <v>34.37</v>
      </c>
      <c r="I64" t="n">
        <v>38.53</v>
      </c>
      <c r="J64" t="n">
        <v>38.14</v>
      </c>
      <c r="K64" t="n">
        <v>34.17</v>
      </c>
      <c r="L64" t="n">
        <v>30.9</v>
      </c>
      <c r="M64" t="n">
        <v>36.14</v>
      </c>
      <c r="N64" t="n">
        <v>33.43</v>
      </c>
      <c r="O64" t="n">
        <v>29.96</v>
      </c>
      <c r="P64" t="n">
        <v>57.94</v>
      </c>
      <c r="Q64" t="n">
        <v>51.68</v>
      </c>
      <c r="R64" t="n">
        <v>45.64</v>
      </c>
      <c r="S64" t="n">
        <v>45.96</v>
      </c>
      <c r="T64" t="n">
        <v>48.23</v>
      </c>
      <c r="U64" t="n">
        <v>48.51</v>
      </c>
      <c r="V64" t="n">
        <v>85.89</v>
      </c>
      <c r="W64" t="n">
        <v>83.25</v>
      </c>
    </row>
    <row r="65">
      <c r="A65" s="5" t="inlineStr">
        <is>
          <t>Eigenkapitalquote in %</t>
        </is>
      </c>
      <c r="B65" s="5" t="inlineStr">
        <is>
          <t>Equity Ratio in %</t>
        </is>
      </c>
      <c r="C65" t="n">
        <v>64.15000000000001</v>
      </c>
      <c r="D65" t="n">
        <v>61.71</v>
      </c>
      <c r="E65" t="n">
        <v>58.63</v>
      </c>
      <c r="F65" t="n">
        <v>61.06</v>
      </c>
      <c r="G65" t="n">
        <v>60.05</v>
      </c>
      <c r="H65" t="n">
        <v>54.81</v>
      </c>
      <c r="I65" t="n">
        <v>48.35</v>
      </c>
      <c r="J65" t="n">
        <v>59.83</v>
      </c>
      <c r="K65" t="n">
        <v>56.61</v>
      </c>
      <c r="L65" t="n">
        <v>48.09</v>
      </c>
      <c r="M65" t="n">
        <v>39.18</v>
      </c>
      <c r="N65" t="n">
        <v>49.42</v>
      </c>
      <c r="O65" t="n">
        <v>45.2</v>
      </c>
      <c r="P65" t="n">
        <v>65.56999999999999</v>
      </c>
      <c r="Q65" t="n">
        <v>65.58</v>
      </c>
      <c r="R65" t="n">
        <v>63.36</v>
      </c>
      <c r="S65" t="n">
        <v>51.28</v>
      </c>
      <c r="T65" t="n">
        <v>48.66</v>
      </c>
      <c r="U65" t="n">
        <v>38.93</v>
      </c>
      <c r="V65" t="n">
        <v>47.32</v>
      </c>
      <c r="W65" t="n">
        <v>38.4</v>
      </c>
    </row>
    <row r="66">
      <c r="A66" s="5" t="inlineStr">
        <is>
          <t>Fremdkapitalquote in %</t>
        </is>
      </c>
      <c r="B66" s="5" t="inlineStr">
        <is>
          <t>Debt Ratio in %</t>
        </is>
      </c>
      <c r="C66" t="n">
        <v>35.85</v>
      </c>
      <c r="D66" t="n">
        <v>38.29</v>
      </c>
      <c r="E66" t="n">
        <v>41.37</v>
      </c>
      <c r="F66" t="n">
        <v>38.94</v>
      </c>
      <c r="G66" t="n">
        <v>39.95</v>
      </c>
      <c r="H66" t="n">
        <v>45.19</v>
      </c>
      <c r="I66" t="n">
        <v>51.65</v>
      </c>
      <c r="J66" t="n">
        <v>40.17</v>
      </c>
      <c r="K66" t="n">
        <v>43.39</v>
      </c>
      <c r="L66" t="n">
        <v>51.91</v>
      </c>
      <c r="M66" t="n">
        <v>60.82</v>
      </c>
      <c r="N66" t="n">
        <v>50.58</v>
      </c>
      <c r="O66" t="n">
        <v>54.8</v>
      </c>
      <c r="P66" t="n">
        <v>34.43</v>
      </c>
      <c r="Q66" t="n">
        <v>34.42</v>
      </c>
      <c r="R66" t="n">
        <v>36.64</v>
      </c>
      <c r="S66" t="n">
        <v>48.72</v>
      </c>
      <c r="T66" t="n">
        <v>51.34</v>
      </c>
      <c r="U66" t="n">
        <v>61.07</v>
      </c>
      <c r="V66" t="n">
        <v>52.68</v>
      </c>
      <c r="W66" t="n">
        <v>61.6</v>
      </c>
    </row>
    <row r="67">
      <c r="A67" s="5" t="inlineStr">
        <is>
          <t>Verschuldungsgrad in %</t>
        </is>
      </c>
      <c r="B67" s="5" t="inlineStr">
        <is>
          <t>Finance Gearing in %</t>
        </is>
      </c>
      <c r="C67" t="n">
        <v>55.88</v>
      </c>
      <c r="D67" t="n">
        <v>62.05</v>
      </c>
      <c r="E67" t="n">
        <v>70.56999999999999</v>
      </c>
      <c r="F67" t="n">
        <v>63.77</v>
      </c>
      <c r="G67" t="n">
        <v>66.54000000000001</v>
      </c>
      <c r="H67" t="n">
        <v>82.45</v>
      </c>
      <c r="I67" t="n">
        <v>106.8</v>
      </c>
      <c r="J67" t="n">
        <v>67.14</v>
      </c>
      <c r="K67" t="n">
        <v>76.64</v>
      </c>
      <c r="L67" t="n">
        <v>107.93</v>
      </c>
      <c r="M67" t="n">
        <v>155.21</v>
      </c>
      <c r="N67" t="n">
        <v>102.33</v>
      </c>
      <c r="O67" t="n">
        <v>121.25</v>
      </c>
      <c r="P67" t="n">
        <v>52.51</v>
      </c>
      <c r="Q67" t="n">
        <v>52.49</v>
      </c>
      <c r="R67" t="n">
        <v>57.82</v>
      </c>
      <c r="S67" t="n">
        <v>95.01000000000001</v>
      </c>
      <c r="T67" t="n">
        <v>105.5</v>
      </c>
      <c r="U67" t="n">
        <v>156.88</v>
      </c>
      <c r="V67" t="n">
        <v>111.35</v>
      </c>
      <c r="W67" t="n">
        <v>160.42</v>
      </c>
    </row>
    <row r="68">
      <c r="A68" s="5" t="inlineStr"/>
      <c r="B68" s="5" t="inlineStr"/>
    </row>
    <row r="69">
      <c r="A69" s="5" t="inlineStr">
        <is>
          <t>Kurzfristige Vermögensquote in %</t>
        </is>
      </c>
      <c r="B69" s="5" t="inlineStr">
        <is>
          <t>Current Assets Ratio in %</t>
        </is>
      </c>
      <c r="C69" t="n">
        <v>36.67</v>
      </c>
      <c r="D69" t="n">
        <v>36.1</v>
      </c>
      <c r="E69" t="n">
        <v>34.08</v>
      </c>
      <c r="F69" t="n">
        <v>32.81</v>
      </c>
      <c r="G69" t="n">
        <v>32.19</v>
      </c>
      <c r="H69" t="n">
        <v>34.36</v>
      </c>
      <c r="I69" t="n">
        <v>38.53</v>
      </c>
      <c r="J69" t="n">
        <v>38.14</v>
      </c>
      <c r="K69" t="n">
        <v>34.16</v>
      </c>
      <c r="L69" t="n">
        <v>30.89</v>
      </c>
      <c r="M69" t="n">
        <v>36.13</v>
      </c>
      <c r="N69" t="n">
        <v>33.43</v>
      </c>
      <c r="O69" t="n">
        <v>29.97</v>
      </c>
      <c r="P69" t="n">
        <v>57.94</v>
      </c>
      <c r="Q69" t="n">
        <v>51.68</v>
      </c>
      <c r="R69" t="n">
        <v>45.64</v>
      </c>
      <c r="S69" t="n">
        <v>45.96</v>
      </c>
      <c r="T69" t="n">
        <v>48.23</v>
      </c>
      <c r="U69" t="n">
        <v>48.51</v>
      </c>
      <c r="V69" t="n">
        <v>85.89</v>
      </c>
    </row>
    <row r="70">
      <c r="A70" s="5" t="inlineStr">
        <is>
          <t>Nettogewinn Marge in %</t>
        </is>
      </c>
      <c r="B70" s="5" t="inlineStr">
        <is>
          <t>Net Profit Marge in %</t>
        </is>
      </c>
      <c r="C70" t="n">
        <v>1287.38</v>
      </c>
      <c r="D70" t="n">
        <v>1409.4</v>
      </c>
      <c r="E70" t="n">
        <v>1218.94</v>
      </c>
      <c r="F70" t="n">
        <v>1269.93</v>
      </c>
      <c r="G70" t="n">
        <v>1261.54</v>
      </c>
      <c r="H70" t="n">
        <v>1118.54</v>
      </c>
      <c r="I70" t="n">
        <v>1195.71</v>
      </c>
      <c r="J70" t="n">
        <v>1365.15</v>
      </c>
      <c r="K70" t="n">
        <v>1399.21</v>
      </c>
      <c r="L70" t="n">
        <v>1349.23</v>
      </c>
      <c r="M70" t="n">
        <v>1432.93</v>
      </c>
      <c r="N70" t="n">
        <v>1379.76</v>
      </c>
      <c r="O70" t="n">
        <v>1215.96</v>
      </c>
      <c r="P70" t="n">
        <v>1272.25</v>
      </c>
      <c r="Q70" t="n">
        <v>1182.34</v>
      </c>
      <c r="R70" t="n">
        <v>1537.85</v>
      </c>
      <c r="S70" t="n">
        <v>-63.95</v>
      </c>
      <c r="T70" t="n">
        <v>577.59</v>
      </c>
      <c r="U70" t="n">
        <v>538.25</v>
      </c>
      <c r="V70" t="n">
        <v>1266.16</v>
      </c>
    </row>
    <row r="71">
      <c r="A71" s="5" t="inlineStr">
        <is>
          <t>Operative Ergebnis Marge in %</t>
        </is>
      </c>
      <c r="B71" s="5" t="inlineStr">
        <is>
          <t>EBIT Marge in %</t>
        </is>
      </c>
      <c r="C71" t="n">
        <v>1727.57</v>
      </c>
      <c r="D71" t="n">
        <v>1919.66</v>
      </c>
      <c r="E71" t="n">
        <v>1873.15</v>
      </c>
      <c r="F71" t="n">
        <v>1886.78</v>
      </c>
      <c r="G71" t="n">
        <v>1840.72</v>
      </c>
      <c r="H71" t="n">
        <v>1690.98</v>
      </c>
      <c r="I71" t="n">
        <v>1769.44</v>
      </c>
      <c r="J71" t="n">
        <v>2060.58</v>
      </c>
      <c r="K71" t="n">
        <v>2128.06</v>
      </c>
      <c r="L71" t="n">
        <v>2066.15</v>
      </c>
      <c r="M71" t="n">
        <v>2217.48</v>
      </c>
      <c r="N71" t="n">
        <v>2148.81</v>
      </c>
      <c r="O71" t="n">
        <v>1881.71</v>
      </c>
      <c r="P71" t="n">
        <v>1940.66</v>
      </c>
      <c r="Q71" t="n">
        <v>1850.29</v>
      </c>
      <c r="R71" t="n">
        <v>2161.35</v>
      </c>
      <c r="S71" t="n">
        <v>-54.26</v>
      </c>
      <c r="T71" t="n">
        <v>874.14</v>
      </c>
      <c r="U71" t="n">
        <v>1247.57</v>
      </c>
      <c r="V71" t="n">
        <v>2013.31</v>
      </c>
    </row>
    <row r="72">
      <c r="A72" s="5" t="inlineStr">
        <is>
          <t>Vermögensumsschlag in %</t>
        </is>
      </c>
      <c r="B72" s="5" t="inlineStr">
        <is>
          <t>Asset Turnover in %</t>
        </is>
      </c>
      <c r="C72" t="n">
        <v>0.57</v>
      </c>
      <c r="D72" t="n">
        <v>0.58</v>
      </c>
      <c r="E72" t="n">
        <v>0.6</v>
      </c>
      <c r="F72" t="n">
        <v>0.5600000000000001</v>
      </c>
      <c r="G72" t="n">
        <v>0.61</v>
      </c>
      <c r="H72" t="n">
        <v>0.53</v>
      </c>
      <c r="I72" t="n">
        <v>0.5600000000000001</v>
      </c>
      <c r="J72" t="n">
        <v>0.68</v>
      </c>
      <c r="K72" t="n">
        <v>0.75</v>
      </c>
      <c r="L72" t="n">
        <v>0.8100000000000001</v>
      </c>
      <c r="M72" t="n">
        <v>0.6</v>
      </c>
      <c r="N72" t="n">
        <v>0.76</v>
      </c>
      <c r="O72" t="n">
        <v>0.71</v>
      </c>
      <c r="P72" t="n">
        <v>0.89</v>
      </c>
      <c r="Q72" t="n">
        <v>0.87</v>
      </c>
      <c r="R72" t="n">
        <v>0.98</v>
      </c>
      <c r="S72" t="n">
        <v>1.16</v>
      </c>
      <c r="T72" t="n">
        <v>1.32</v>
      </c>
      <c r="U72" t="n">
        <v>1.43</v>
      </c>
      <c r="V72" t="n">
        <v>1.24</v>
      </c>
    </row>
    <row r="73">
      <c r="A73" s="5" t="inlineStr">
        <is>
          <t>Langfristige Vermögensquote in %</t>
        </is>
      </c>
      <c r="B73" s="5" t="inlineStr">
        <is>
          <t>Non-Current Assets Ratio in %</t>
        </is>
      </c>
      <c r="C73" t="n">
        <v>63.33</v>
      </c>
      <c r="D73" t="n">
        <v>63.89</v>
      </c>
      <c r="E73" t="n">
        <v>65.88</v>
      </c>
      <c r="F73" t="n">
        <v>67.19</v>
      </c>
      <c r="G73" t="n">
        <v>67.81999999999999</v>
      </c>
      <c r="H73" t="n">
        <v>65.66</v>
      </c>
      <c r="I73" t="n">
        <v>61.44</v>
      </c>
      <c r="J73" t="n">
        <v>61.85</v>
      </c>
      <c r="K73" t="n">
        <v>65.79000000000001</v>
      </c>
      <c r="L73" t="n">
        <v>69.06</v>
      </c>
      <c r="M73" t="n">
        <v>63.82</v>
      </c>
      <c r="N73" t="n">
        <v>66.56999999999999</v>
      </c>
      <c r="O73" t="n">
        <v>70.06</v>
      </c>
      <c r="P73" t="n">
        <v>42.06</v>
      </c>
      <c r="Q73" t="n">
        <v>48.32</v>
      </c>
      <c r="R73" t="n">
        <v>46.33</v>
      </c>
      <c r="S73" t="n">
        <v>44.88</v>
      </c>
      <c r="T73" t="n">
        <v>50.16</v>
      </c>
      <c r="U73" t="n">
        <v>49.21</v>
      </c>
      <c r="V73" t="n">
        <v>12.32</v>
      </c>
    </row>
    <row r="74">
      <c r="A74" s="5" t="inlineStr">
        <is>
          <t>Gesamtkapitalrentabilität</t>
        </is>
      </c>
      <c r="B74" s="5" t="inlineStr">
        <is>
          <t>ROA Return on Assets in %</t>
        </is>
      </c>
      <c r="C74" t="n">
        <v>7.33</v>
      </c>
      <c r="D74" t="n">
        <v>8.210000000000001</v>
      </c>
      <c r="E74" t="n">
        <v>7.35</v>
      </c>
      <c r="F74" t="n">
        <v>7.16</v>
      </c>
      <c r="G74" t="n">
        <v>7.68</v>
      </c>
      <c r="H74" t="n">
        <v>5.97</v>
      </c>
      <c r="I74" t="n">
        <v>6.7</v>
      </c>
      <c r="J74" t="n">
        <v>9.279999999999999</v>
      </c>
      <c r="K74" t="n">
        <v>10.53</v>
      </c>
      <c r="L74" t="n">
        <v>10.96</v>
      </c>
      <c r="M74" t="n">
        <v>8.529999999999999</v>
      </c>
      <c r="N74" t="n">
        <v>10.43</v>
      </c>
      <c r="O74" t="n">
        <v>8.640000000000001</v>
      </c>
      <c r="P74" t="n">
        <v>11.32</v>
      </c>
      <c r="Q74" t="n">
        <v>10.28</v>
      </c>
      <c r="R74" t="n">
        <v>15.12</v>
      </c>
      <c r="S74" t="n">
        <v>-0.74</v>
      </c>
      <c r="T74" t="n">
        <v>7.6</v>
      </c>
      <c r="U74" t="n">
        <v>7.68</v>
      </c>
      <c r="V74" t="n">
        <v>15.69</v>
      </c>
    </row>
    <row r="75">
      <c r="A75" s="5" t="inlineStr">
        <is>
          <t>Ertrag des eingesetzten Kapitals</t>
        </is>
      </c>
      <c r="B75" s="5" t="inlineStr">
        <is>
          <t>ROCE Return on Cap. Empl. in %</t>
        </is>
      </c>
      <c r="C75" t="n">
        <v>12.62</v>
      </c>
      <c r="D75" t="n">
        <v>14.78</v>
      </c>
      <c r="E75" t="n">
        <v>16.27</v>
      </c>
      <c r="F75" t="n">
        <v>13.99</v>
      </c>
      <c r="G75" t="n">
        <v>14.79</v>
      </c>
      <c r="H75" t="n">
        <v>11.64</v>
      </c>
      <c r="I75" t="n">
        <v>13.53</v>
      </c>
      <c r="J75" t="n">
        <v>18.12</v>
      </c>
      <c r="K75" t="n">
        <v>20.72</v>
      </c>
      <c r="L75" t="n">
        <v>26.49</v>
      </c>
      <c r="M75" t="n">
        <v>20.44</v>
      </c>
      <c r="N75" t="n">
        <v>23.68</v>
      </c>
      <c r="O75" t="n">
        <v>18.42</v>
      </c>
      <c r="P75" t="n">
        <v>23.36</v>
      </c>
      <c r="Q75" t="n">
        <v>21.59</v>
      </c>
      <c r="R75" t="n">
        <v>26.06</v>
      </c>
      <c r="S75" t="inlineStr">
        <is>
          <t>-</t>
        </is>
      </c>
      <c r="T75" t="inlineStr">
        <is>
          <t>-</t>
        </is>
      </c>
      <c r="U75" t="inlineStr">
        <is>
          <t>-</t>
        </is>
      </c>
      <c r="V75" t="inlineStr">
        <is>
          <t>-</t>
        </is>
      </c>
    </row>
    <row r="76">
      <c r="A76" s="5" t="inlineStr">
        <is>
          <t>Eigenkapital zu Anlagevermögen</t>
        </is>
      </c>
      <c r="B76" s="5" t="inlineStr">
        <is>
          <t>Equity to Fixed Assets in %</t>
        </is>
      </c>
      <c r="C76" t="n">
        <v>101.27</v>
      </c>
      <c r="D76" t="n">
        <v>96.48999999999999</v>
      </c>
      <c r="E76" t="n">
        <v>88.94</v>
      </c>
      <c r="F76" t="n">
        <v>90.87</v>
      </c>
      <c r="G76" t="n">
        <v>88.45999999999999</v>
      </c>
      <c r="H76" t="n">
        <v>83.44</v>
      </c>
      <c r="I76" t="n">
        <v>78.63</v>
      </c>
      <c r="J76" t="n">
        <v>96.62</v>
      </c>
      <c r="K76" t="n">
        <v>85.97</v>
      </c>
      <c r="L76" t="n">
        <v>69.56999999999999</v>
      </c>
      <c r="M76" t="n">
        <v>59.45</v>
      </c>
      <c r="N76" t="n">
        <v>74.23999999999999</v>
      </c>
      <c r="O76" t="n">
        <v>64.43000000000001</v>
      </c>
      <c r="P76" t="n">
        <v>155.69</v>
      </c>
      <c r="Q76" t="n">
        <v>135.57</v>
      </c>
      <c r="R76" t="n">
        <v>136.69</v>
      </c>
      <c r="S76" t="n">
        <v>114.21</v>
      </c>
      <c r="T76" t="n">
        <v>97.01000000000001</v>
      </c>
      <c r="U76" t="n">
        <v>79.11</v>
      </c>
      <c r="V76" t="n">
        <v>383.94</v>
      </c>
    </row>
    <row r="77">
      <c r="A77" s="5" t="inlineStr">
        <is>
          <t>Liquidität Dritten Grades</t>
        </is>
      </c>
      <c r="B77" s="5" t="inlineStr">
        <is>
          <t>Current Ratio in %</t>
        </is>
      </c>
      <c r="C77" t="n">
        <v>165.74</v>
      </c>
      <c r="D77" t="n">
        <v>148.42</v>
      </c>
      <c r="E77" t="n">
        <v>111.62</v>
      </c>
      <c r="F77" t="n">
        <v>137.3</v>
      </c>
      <c r="G77" t="n">
        <v>132.92</v>
      </c>
      <c r="H77" t="n">
        <v>153.07</v>
      </c>
      <c r="I77" t="n">
        <v>144.34</v>
      </c>
      <c r="J77" t="n">
        <v>168.19</v>
      </c>
      <c r="K77" t="n">
        <v>150.5</v>
      </c>
      <c r="L77" t="n">
        <v>84.31999999999999</v>
      </c>
      <c r="M77" t="n">
        <v>101.98</v>
      </c>
      <c r="N77" t="n">
        <v>106.54</v>
      </c>
      <c r="O77" t="n">
        <v>109.38</v>
      </c>
      <c r="P77" t="n">
        <v>222.22</v>
      </c>
      <c r="Q77" t="n">
        <v>202.55</v>
      </c>
      <c r="R77" t="n">
        <v>246.93</v>
      </c>
      <c r="S77" t="inlineStr">
        <is>
          <t>-</t>
        </is>
      </c>
      <c r="T77" t="inlineStr">
        <is>
          <t>-</t>
        </is>
      </c>
      <c r="U77" t="inlineStr">
        <is>
          <t>-</t>
        </is>
      </c>
      <c r="V77" t="inlineStr">
        <is>
          <t>-</t>
        </is>
      </c>
    </row>
    <row r="78">
      <c r="A78" s="5" t="inlineStr">
        <is>
          <t>Operativer Cashflow</t>
        </is>
      </c>
      <c r="B78" s="5" t="inlineStr">
        <is>
          <t>Operating Cashflow in M</t>
        </is>
      </c>
      <c r="C78" t="n">
        <v>990.12</v>
      </c>
      <c r="D78" t="n">
        <v>886.52</v>
      </c>
      <c r="E78" t="n">
        <v>1443.96</v>
      </c>
      <c r="F78" t="n">
        <v>998.5600000000001</v>
      </c>
      <c r="G78" t="n">
        <v>889.54</v>
      </c>
      <c r="H78" t="n">
        <v>1065.8844</v>
      </c>
      <c r="I78" t="n">
        <v>1117.179</v>
      </c>
      <c r="J78" t="n">
        <v>1314.2304</v>
      </c>
      <c r="K78" t="n">
        <v>1084.5067</v>
      </c>
      <c r="L78" t="n">
        <v>1193.346</v>
      </c>
      <c r="M78" t="n">
        <v>941.0729999999999</v>
      </c>
      <c r="N78" t="n">
        <v>700.128</v>
      </c>
      <c r="O78" t="n">
        <v>1569.78</v>
      </c>
      <c r="P78" t="n">
        <v>2304.762</v>
      </c>
      <c r="Q78" t="n">
        <v>1737.96</v>
      </c>
      <c r="R78" t="n">
        <v>1840.293</v>
      </c>
      <c r="S78" t="n">
        <v>2349.711</v>
      </c>
      <c r="T78" t="n">
        <v>494.676</v>
      </c>
      <c r="U78" t="n">
        <v>1155.609</v>
      </c>
      <c r="V78" t="n">
        <v>-9241.056</v>
      </c>
    </row>
    <row r="79">
      <c r="A79" s="5" t="inlineStr">
        <is>
          <t>Aktienrückkauf</t>
        </is>
      </c>
      <c r="B79" s="5" t="inlineStr">
        <is>
          <t>Share Buyback in M</t>
        </is>
      </c>
      <c r="C79" t="n">
        <v>0</v>
      </c>
      <c r="D79" t="n">
        <v>2.400000000000006</v>
      </c>
      <c r="E79" t="n">
        <v>2.599999999999994</v>
      </c>
      <c r="F79" t="n">
        <v>0</v>
      </c>
      <c r="G79" t="n">
        <v>7.939999999999998</v>
      </c>
      <c r="H79" t="n">
        <v>0</v>
      </c>
      <c r="I79" t="n">
        <v>-0.01999999999999602</v>
      </c>
      <c r="J79" t="n">
        <v>-0.09000000000000341</v>
      </c>
      <c r="K79" t="n">
        <v>-0.730000000000004</v>
      </c>
      <c r="L79" t="n">
        <v>0</v>
      </c>
      <c r="M79" t="n">
        <v>-0.2999999999999972</v>
      </c>
      <c r="N79" t="n">
        <v>-0.2999999999999972</v>
      </c>
      <c r="O79" t="n">
        <v>-1.200000000000003</v>
      </c>
      <c r="P79" t="n">
        <v>-0.2999999999999972</v>
      </c>
      <c r="Q79" t="n">
        <v>-2.099999999999994</v>
      </c>
      <c r="R79" t="n">
        <v>0</v>
      </c>
      <c r="S79" t="n">
        <v>0</v>
      </c>
      <c r="T79" t="n">
        <v>0</v>
      </c>
      <c r="U79" t="n">
        <v>-2.700000000000003</v>
      </c>
      <c r="V79" t="n">
        <v>-0.9000000000000057</v>
      </c>
    </row>
    <row r="80">
      <c r="A80" s="5" t="inlineStr">
        <is>
          <t>Umsatzwachstum 1J in %</t>
        </is>
      </c>
      <c r="B80" s="5" t="inlineStr">
        <is>
          <t>Revenue Growth 1Y in %</t>
        </is>
      </c>
      <c r="C80" t="n">
        <v>2.91</v>
      </c>
      <c r="D80" t="n">
        <v>1.65</v>
      </c>
      <c r="E80" t="n">
        <v>4.26</v>
      </c>
      <c r="F80" t="n">
        <v>-0.09</v>
      </c>
      <c r="G80" t="n">
        <v>11.96</v>
      </c>
      <c r="H80" t="n">
        <v>-11.8</v>
      </c>
      <c r="I80" t="n">
        <v>-7.14</v>
      </c>
      <c r="J80" t="n">
        <v>-4.74</v>
      </c>
      <c r="K80" t="n">
        <v>-2.69</v>
      </c>
      <c r="L80" t="n">
        <v>32.11</v>
      </c>
      <c r="M80" t="n">
        <v>17.14</v>
      </c>
      <c r="N80" t="n">
        <v>15.54</v>
      </c>
      <c r="O80" t="n">
        <v>26.88</v>
      </c>
      <c r="P80" t="n">
        <v>9.98</v>
      </c>
      <c r="Q80" t="n">
        <v>3.78</v>
      </c>
      <c r="R80" t="n">
        <v>-2.71</v>
      </c>
      <c r="S80" t="n">
        <v>-11.03</v>
      </c>
      <c r="T80" t="n">
        <v>-19.33</v>
      </c>
      <c r="U80" t="n">
        <v>36.69</v>
      </c>
      <c r="V80" t="n">
        <v>12.63</v>
      </c>
    </row>
    <row r="81">
      <c r="A81" s="5" t="inlineStr">
        <is>
          <t>Umsatzwachstum 3J in %</t>
        </is>
      </c>
      <c r="B81" s="5" t="inlineStr">
        <is>
          <t>Revenue Growth 3Y in %</t>
        </is>
      </c>
      <c r="C81" t="n">
        <v>2.94</v>
      </c>
      <c r="D81" t="n">
        <v>1.94</v>
      </c>
      <c r="E81" t="n">
        <v>5.38</v>
      </c>
      <c r="F81" t="n">
        <v>0.02</v>
      </c>
      <c r="G81" t="n">
        <v>-2.33</v>
      </c>
      <c r="H81" t="n">
        <v>-7.89</v>
      </c>
      <c r="I81" t="n">
        <v>-4.86</v>
      </c>
      <c r="J81" t="n">
        <v>8.23</v>
      </c>
      <c r="K81" t="n">
        <v>15.52</v>
      </c>
      <c r="L81" t="n">
        <v>21.6</v>
      </c>
      <c r="M81" t="n">
        <v>19.85</v>
      </c>
      <c r="N81" t="n">
        <v>17.47</v>
      </c>
      <c r="O81" t="n">
        <v>13.55</v>
      </c>
      <c r="P81" t="n">
        <v>3.68</v>
      </c>
      <c r="Q81" t="n">
        <v>-3.32</v>
      </c>
      <c r="R81" t="n">
        <v>-11.02</v>
      </c>
      <c r="S81" t="n">
        <v>2.11</v>
      </c>
      <c r="T81" t="n">
        <v>10</v>
      </c>
      <c r="U81" t="inlineStr">
        <is>
          <t>-</t>
        </is>
      </c>
      <c r="V81" t="inlineStr">
        <is>
          <t>-</t>
        </is>
      </c>
    </row>
    <row r="82">
      <c r="A82" s="5" t="inlineStr">
        <is>
          <t>Umsatzwachstum 5J in %</t>
        </is>
      </c>
      <c r="B82" s="5" t="inlineStr">
        <is>
          <t>Revenue Growth 5Y in %</t>
        </is>
      </c>
      <c r="C82" t="n">
        <v>4.14</v>
      </c>
      <c r="D82" t="n">
        <v>1.2</v>
      </c>
      <c r="E82" t="n">
        <v>-0.5600000000000001</v>
      </c>
      <c r="F82" t="n">
        <v>-2.36</v>
      </c>
      <c r="G82" t="n">
        <v>-2.88</v>
      </c>
      <c r="H82" t="n">
        <v>1.15</v>
      </c>
      <c r="I82" t="n">
        <v>6.94</v>
      </c>
      <c r="J82" t="n">
        <v>11.47</v>
      </c>
      <c r="K82" t="n">
        <v>17.8</v>
      </c>
      <c r="L82" t="n">
        <v>20.33</v>
      </c>
      <c r="M82" t="n">
        <v>14.66</v>
      </c>
      <c r="N82" t="n">
        <v>10.69</v>
      </c>
      <c r="O82" t="n">
        <v>5.38</v>
      </c>
      <c r="P82" t="n">
        <v>-3.86</v>
      </c>
      <c r="Q82" t="n">
        <v>1.48</v>
      </c>
      <c r="R82" t="n">
        <v>3.25</v>
      </c>
      <c r="S82" t="inlineStr">
        <is>
          <t>-</t>
        </is>
      </c>
      <c r="T82" t="inlineStr">
        <is>
          <t>-</t>
        </is>
      </c>
      <c r="U82" t="inlineStr">
        <is>
          <t>-</t>
        </is>
      </c>
      <c r="V82" t="inlineStr">
        <is>
          <t>-</t>
        </is>
      </c>
    </row>
    <row r="83">
      <c r="A83" s="5" t="inlineStr">
        <is>
          <t>Umsatzwachstum 10J in %</t>
        </is>
      </c>
      <c r="B83" s="5" t="inlineStr">
        <is>
          <t>Revenue Growth 10Y in %</t>
        </is>
      </c>
      <c r="C83" t="n">
        <v>2.64</v>
      </c>
      <c r="D83" t="n">
        <v>4.07</v>
      </c>
      <c r="E83" t="n">
        <v>5.46</v>
      </c>
      <c r="F83" t="n">
        <v>7.72</v>
      </c>
      <c r="G83" t="n">
        <v>8.720000000000001</v>
      </c>
      <c r="H83" t="n">
        <v>7.91</v>
      </c>
      <c r="I83" t="n">
        <v>8.82</v>
      </c>
      <c r="J83" t="n">
        <v>8.43</v>
      </c>
      <c r="K83" t="n">
        <v>6.97</v>
      </c>
      <c r="L83" t="n">
        <v>10.9</v>
      </c>
      <c r="M83" t="n">
        <v>8.960000000000001</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-6</v>
      </c>
      <c r="D84" t="n">
        <v>17.53</v>
      </c>
      <c r="E84" t="n">
        <v>0.07000000000000001</v>
      </c>
      <c r="F84" t="n">
        <v>0.57</v>
      </c>
      <c r="G84" t="n">
        <v>26.27</v>
      </c>
      <c r="H84" t="n">
        <v>-17.49</v>
      </c>
      <c r="I84" t="n">
        <v>-18.66</v>
      </c>
      <c r="J84" t="n">
        <v>-7.06</v>
      </c>
      <c r="K84" t="n">
        <v>0.91</v>
      </c>
      <c r="L84" t="n">
        <v>24.4</v>
      </c>
      <c r="M84" t="n">
        <v>21.66</v>
      </c>
      <c r="N84" t="n">
        <v>31.11</v>
      </c>
      <c r="O84" t="n">
        <v>21.26</v>
      </c>
      <c r="P84" t="n">
        <v>18.34</v>
      </c>
      <c r="Q84" t="n">
        <v>-20.21</v>
      </c>
      <c r="R84" t="n">
        <v>-2439.39</v>
      </c>
      <c r="S84" t="n">
        <v>-109.85</v>
      </c>
      <c r="T84" t="n">
        <v>-13.44</v>
      </c>
      <c r="U84" t="n">
        <v>-41.89</v>
      </c>
      <c r="V84" t="n">
        <v>73.89</v>
      </c>
    </row>
    <row r="85">
      <c r="A85" s="5" t="inlineStr">
        <is>
          <t>Gewinnwachstum 3J in %</t>
        </is>
      </c>
      <c r="B85" s="5" t="inlineStr">
        <is>
          <t>Earnings Growth 3Y in %</t>
        </is>
      </c>
      <c r="C85" t="n">
        <v>3.87</v>
      </c>
      <c r="D85" t="n">
        <v>6.06</v>
      </c>
      <c r="E85" t="n">
        <v>8.970000000000001</v>
      </c>
      <c r="F85" t="n">
        <v>3.12</v>
      </c>
      <c r="G85" t="n">
        <v>-3.29</v>
      </c>
      <c r="H85" t="n">
        <v>-14.4</v>
      </c>
      <c r="I85" t="n">
        <v>-8.27</v>
      </c>
      <c r="J85" t="n">
        <v>6.08</v>
      </c>
      <c r="K85" t="n">
        <v>15.66</v>
      </c>
      <c r="L85" t="n">
        <v>25.72</v>
      </c>
      <c r="M85" t="n">
        <v>24.68</v>
      </c>
      <c r="N85" t="n">
        <v>23.57</v>
      </c>
      <c r="O85" t="n">
        <v>6.46</v>
      </c>
      <c r="P85" t="n">
        <v>-813.75</v>
      </c>
      <c r="Q85" t="n">
        <v>-856.48</v>
      </c>
      <c r="R85" t="n">
        <v>-854.23</v>
      </c>
      <c r="S85" t="n">
        <v>-55.06</v>
      </c>
      <c r="T85" t="n">
        <v>6.19</v>
      </c>
      <c r="U85" t="inlineStr">
        <is>
          <t>-</t>
        </is>
      </c>
      <c r="V85" t="inlineStr">
        <is>
          <t>-</t>
        </is>
      </c>
    </row>
    <row r="86">
      <c r="A86" s="5" t="inlineStr">
        <is>
          <t>Gewinnwachstum 5J in %</t>
        </is>
      </c>
      <c r="B86" s="5" t="inlineStr">
        <is>
          <t>Earnings Growth 5Y in %</t>
        </is>
      </c>
      <c r="C86" t="n">
        <v>7.69</v>
      </c>
      <c r="D86" t="n">
        <v>5.39</v>
      </c>
      <c r="E86" t="n">
        <v>-1.85</v>
      </c>
      <c r="F86" t="n">
        <v>-3.27</v>
      </c>
      <c r="G86" t="n">
        <v>-3.21</v>
      </c>
      <c r="H86" t="n">
        <v>-3.58</v>
      </c>
      <c r="I86" t="n">
        <v>4.25</v>
      </c>
      <c r="J86" t="n">
        <v>14.2</v>
      </c>
      <c r="K86" t="n">
        <v>19.87</v>
      </c>
      <c r="L86" t="n">
        <v>23.35</v>
      </c>
      <c r="M86" t="n">
        <v>14.43</v>
      </c>
      <c r="N86" t="n">
        <v>-477.78</v>
      </c>
      <c r="O86" t="n">
        <v>-505.97</v>
      </c>
      <c r="P86" t="n">
        <v>-512.91</v>
      </c>
      <c r="Q86" t="n">
        <v>-524.96</v>
      </c>
      <c r="R86" t="n">
        <v>-506.14</v>
      </c>
      <c r="S86" t="inlineStr">
        <is>
          <t>-</t>
        </is>
      </c>
      <c r="T86" t="inlineStr">
        <is>
          <t>-</t>
        </is>
      </c>
      <c r="U86" t="inlineStr">
        <is>
          <t>-</t>
        </is>
      </c>
      <c r="V86" t="inlineStr">
        <is>
          <t>-</t>
        </is>
      </c>
    </row>
    <row r="87">
      <c r="A87" s="5" t="inlineStr">
        <is>
          <t>Gewinnwachstum 10J in %</t>
        </is>
      </c>
      <c r="B87" s="5" t="inlineStr">
        <is>
          <t>Earnings Growth 10Y in %</t>
        </is>
      </c>
      <c r="C87" t="n">
        <v>2.05</v>
      </c>
      <c r="D87" t="n">
        <v>4.82</v>
      </c>
      <c r="E87" t="n">
        <v>6.18</v>
      </c>
      <c r="F87" t="n">
        <v>8.300000000000001</v>
      </c>
      <c r="G87" t="n">
        <v>10.07</v>
      </c>
      <c r="H87" t="n">
        <v>5.43</v>
      </c>
      <c r="I87" t="n">
        <v>-236.76</v>
      </c>
      <c r="J87" t="n">
        <v>-245.88</v>
      </c>
      <c r="K87" t="n">
        <v>-246.52</v>
      </c>
      <c r="L87" t="n">
        <v>-250.8</v>
      </c>
      <c r="M87" t="n">
        <v>-245.85</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1.94</v>
      </c>
      <c r="D88" t="n">
        <v>2.63</v>
      </c>
      <c r="E88" t="n">
        <v>-13.46</v>
      </c>
      <c r="F88" t="n">
        <v>-5.41</v>
      </c>
      <c r="G88" t="n">
        <v>-4.61</v>
      </c>
      <c r="H88" t="n">
        <v>-4.05</v>
      </c>
      <c r="I88" t="n">
        <v>3.74</v>
      </c>
      <c r="J88" t="n">
        <v>1.19</v>
      </c>
      <c r="K88" t="n">
        <v>0.7</v>
      </c>
      <c r="L88" t="n">
        <v>0.76</v>
      </c>
      <c r="M88" t="n">
        <v>1.07</v>
      </c>
      <c r="N88" t="n">
        <v>-0.02</v>
      </c>
      <c r="O88" t="n">
        <v>-0.04</v>
      </c>
      <c r="P88" t="n">
        <v>-0.04</v>
      </c>
      <c r="Q88" t="n">
        <v>-0.03</v>
      </c>
      <c r="R88" t="n">
        <v>-0.02</v>
      </c>
      <c r="S88" t="inlineStr">
        <is>
          <t>-</t>
        </is>
      </c>
      <c r="T88" t="inlineStr">
        <is>
          <t>-</t>
        </is>
      </c>
      <c r="U88" t="inlineStr">
        <is>
          <t>-</t>
        </is>
      </c>
      <c r="V88" t="inlineStr">
        <is>
          <t>-</t>
        </is>
      </c>
    </row>
    <row r="89">
      <c r="A89" s="5" t="inlineStr">
        <is>
          <t>EBIT-Wachstum 1J in %</t>
        </is>
      </c>
      <c r="B89" s="5" t="inlineStr">
        <is>
          <t>EBIT Growth 1Y in %</t>
        </is>
      </c>
      <c r="C89" t="n">
        <v>-7.39</v>
      </c>
      <c r="D89" t="n">
        <v>4.17</v>
      </c>
      <c r="E89" t="n">
        <v>3.5</v>
      </c>
      <c r="F89" t="n">
        <v>2.41</v>
      </c>
      <c r="G89" t="n">
        <v>21.87</v>
      </c>
      <c r="H89" t="n">
        <v>-15.71</v>
      </c>
      <c r="I89" t="n">
        <v>-20.26</v>
      </c>
      <c r="J89" t="n">
        <v>-7.76</v>
      </c>
      <c r="K89" t="n">
        <v>0.22</v>
      </c>
      <c r="L89" t="n">
        <v>23.1</v>
      </c>
      <c r="M89" t="n">
        <v>20.89</v>
      </c>
      <c r="N89" t="n">
        <v>31.94</v>
      </c>
      <c r="O89" t="n">
        <v>23.02</v>
      </c>
      <c r="P89" t="n">
        <v>15.35</v>
      </c>
      <c r="Q89" t="n">
        <v>-11.15</v>
      </c>
      <c r="R89" t="n">
        <v>-3975</v>
      </c>
      <c r="S89" t="n">
        <v>-105.52</v>
      </c>
      <c r="T89" t="n">
        <v>-43.48</v>
      </c>
      <c r="U89" t="n">
        <v>-15.3</v>
      </c>
      <c r="V89" t="n">
        <v>71.92</v>
      </c>
    </row>
    <row r="90">
      <c r="A90" s="5" t="inlineStr">
        <is>
          <t>EBIT-Wachstum 3J in %</t>
        </is>
      </c>
      <c r="B90" s="5" t="inlineStr">
        <is>
          <t>EBIT Growth 3Y in %</t>
        </is>
      </c>
      <c r="C90" t="n">
        <v>0.09</v>
      </c>
      <c r="D90" t="n">
        <v>3.36</v>
      </c>
      <c r="E90" t="n">
        <v>9.26</v>
      </c>
      <c r="F90" t="n">
        <v>2.86</v>
      </c>
      <c r="G90" t="n">
        <v>-4.7</v>
      </c>
      <c r="H90" t="n">
        <v>-14.58</v>
      </c>
      <c r="I90" t="n">
        <v>-9.27</v>
      </c>
      <c r="J90" t="n">
        <v>5.19</v>
      </c>
      <c r="K90" t="n">
        <v>14.74</v>
      </c>
      <c r="L90" t="n">
        <v>25.31</v>
      </c>
      <c r="M90" t="n">
        <v>25.28</v>
      </c>
      <c r="N90" t="n">
        <v>23.44</v>
      </c>
      <c r="O90" t="n">
        <v>9.07</v>
      </c>
      <c r="P90" t="n">
        <v>-1323.6</v>
      </c>
      <c r="Q90" t="n">
        <v>-1363.89</v>
      </c>
      <c r="R90" t="n">
        <v>-1374.67</v>
      </c>
      <c r="S90" t="n">
        <v>-54.77</v>
      </c>
      <c r="T90" t="n">
        <v>4.38</v>
      </c>
      <c r="U90" t="inlineStr">
        <is>
          <t>-</t>
        </is>
      </c>
      <c r="V90" t="inlineStr">
        <is>
          <t>-</t>
        </is>
      </c>
    </row>
    <row r="91">
      <c r="A91" s="5" t="inlineStr">
        <is>
          <t>EBIT-Wachstum 5J in %</t>
        </is>
      </c>
      <c r="B91" s="5" t="inlineStr">
        <is>
          <t>EBIT Growth 5Y in %</t>
        </is>
      </c>
      <c r="C91" t="n">
        <v>4.91</v>
      </c>
      <c r="D91" t="n">
        <v>3.25</v>
      </c>
      <c r="E91" t="n">
        <v>-1.64</v>
      </c>
      <c r="F91" t="n">
        <v>-3.89</v>
      </c>
      <c r="G91" t="n">
        <v>-4.33</v>
      </c>
      <c r="H91" t="n">
        <v>-4.08</v>
      </c>
      <c r="I91" t="n">
        <v>3.24</v>
      </c>
      <c r="J91" t="n">
        <v>13.68</v>
      </c>
      <c r="K91" t="n">
        <v>19.83</v>
      </c>
      <c r="L91" t="n">
        <v>22.86</v>
      </c>
      <c r="M91" t="n">
        <v>16.01</v>
      </c>
      <c r="N91" t="n">
        <v>-783.17</v>
      </c>
      <c r="O91" t="n">
        <v>-810.66</v>
      </c>
      <c r="P91" t="n">
        <v>-823.96</v>
      </c>
      <c r="Q91" t="n">
        <v>-830.09</v>
      </c>
      <c r="R91" t="n">
        <v>-813.48</v>
      </c>
      <c r="S91" t="inlineStr">
        <is>
          <t>-</t>
        </is>
      </c>
      <c r="T91" t="inlineStr">
        <is>
          <t>-</t>
        </is>
      </c>
      <c r="U91" t="inlineStr">
        <is>
          <t>-</t>
        </is>
      </c>
      <c r="V91" t="inlineStr">
        <is>
          <t>-</t>
        </is>
      </c>
    </row>
    <row r="92">
      <c r="A92" s="5" t="inlineStr">
        <is>
          <t>EBIT-Wachstum 10J in %</t>
        </is>
      </c>
      <c r="B92" s="5" t="inlineStr">
        <is>
          <t>EBIT Growth 10Y in %</t>
        </is>
      </c>
      <c r="C92" t="n">
        <v>0.41</v>
      </c>
      <c r="D92" t="n">
        <v>3.24</v>
      </c>
      <c r="E92" t="n">
        <v>6.02</v>
      </c>
      <c r="F92" t="n">
        <v>7.97</v>
      </c>
      <c r="G92" t="n">
        <v>9.27</v>
      </c>
      <c r="H92" t="n">
        <v>5.96</v>
      </c>
      <c r="I92" t="n">
        <v>-389.97</v>
      </c>
      <c r="J92" t="n">
        <v>-398.49</v>
      </c>
      <c r="K92" t="n">
        <v>-402.06</v>
      </c>
      <c r="L92" t="n">
        <v>-403.62</v>
      </c>
      <c r="M92" t="n">
        <v>-398.73</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11.69</v>
      </c>
      <c r="D93" t="n">
        <v>-36.61</v>
      </c>
      <c r="E93" t="n">
        <v>49.53</v>
      </c>
      <c r="F93" t="n">
        <v>12.26</v>
      </c>
      <c r="G93" t="n">
        <v>-8.16</v>
      </c>
      <c r="H93" t="n">
        <v>-4.59</v>
      </c>
      <c r="I93" t="n">
        <v>-15.01</v>
      </c>
      <c r="J93" t="n">
        <v>21.06</v>
      </c>
      <c r="K93" t="n">
        <v>-9.880000000000001</v>
      </c>
      <c r="L93" t="n">
        <v>26.81</v>
      </c>
      <c r="M93" t="n">
        <v>33.95</v>
      </c>
      <c r="N93" t="n">
        <v>-55.56</v>
      </c>
      <c r="O93" t="n">
        <v>-32.85</v>
      </c>
      <c r="P93" t="n">
        <v>32.14</v>
      </c>
      <c r="Q93" t="n">
        <v>-7.92</v>
      </c>
      <c r="R93" t="n">
        <v>-21.68</v>
      </c>
      <c r="S93" t="n">
        <v>375</v>
      </c>
      <c r="T93" t="n">
        <v>-57.19</v>
      </c>
      <c r="U93" t="n">
        <v>-112.09</v>
      </c>
      <c r="V93" t="n">
        <v>-620.2</v>
      </c>
    </row>
    <row r="94">
      <c r="A94" s="5" t="inlineStr">
        <is>
          <t>Op.Cashflow Wachstum 3J in %</t>
        </is>
      </c>
      <c r="B94" s="5" t="inlineStr">
        <is>
          <t>Op.Cashflow Wachstum 3Y in %</t>
        </is>
      </c>
      <c r="C94" t="n">
        <v>8.199999999999999</v>
      </c>
      <c r="D94" t="n">
        <v>8.390000000000001</v>
      </c>
      <c r="E94" t="n">
        <v>17.88</v>
      </c>
      <c r="F94" t="n">
        <v>-0.16</v>
      </c>
      <c r="G94" t="n">
        <v>-9.25</v>
      </c>
      <c r="H94" t="n">
        <v>0.49</v>
      </c>
      <c r="I94" t="n">
        <v>-1.28</v>
      </c>
      <c r="J94" t="n">
        <v>12.66</v>
      </c>
      <c r="K94" t="n">
        <v>16.96</v>
      </c>
      <c r="L94" t="n">
        <v>1.73</v>
      </c>
      <c r="M94" t="n">
        <v>-18.15</v>
      </c>
      <c r="N94" t="n">
        <v>-18.76</v>
      </c>
      <c r="O94" t="n">
        <v>-2.88</v>
      </c>
      <c r="P94" t="n">
        <v>0.85</v>
      </c>
      <c r="Q94" t="n">
        <v>115.13</v>
      </c>
      <c r="R94" t="n">
        <v>98.70999999999999</v>
      </c>
      <c r="S94" t="n">
        <v>68.56999999999999</v>
      </c>
      <c r="T94" t="n">
        <v>-263.16</v>
      </c>
      <c r="U94" t="inlineStr">
        <is>
          <t>-</t>
        </is>
      </c>
      <c r="V94" t="inlineStr">
        <is>
          <t>-</t>
        </is>
      </c>
    </row>
    <row r="95">
      <c r="A95" s="5" t="inlineStr">
        <is>
          <t>Op.Cashflow Wachstum 5J in %</t>
        </is>
      </c>
      <c r="B95" s="5" t="inlineStr">
        <is>
          <t>Op.Cashflow Wachstum 5Y in %</t>
        </is>
      </c>
      <c r="C95" t="n">
        <v>5.74</v>
      </c>
      <c r="D95" t="n">
        <v>2.49</v>
      </c>
      <c r="E95" t="n">
        <v>6.81</v>
      </c>
      <c r="F95" t="n">
        <v>1.11</v>
      </c>
      <c r="G95" t="n">
        <v>-3.32</v>
      </c>
      <c r="H95" t="n">
        <v>3.68</v>
      </c>
      <c r="I95" t="n">
        <v>11.39</v>
      </c>
      <c r="J95" t="n">
        <v>3.28</v>
      </c>
      <c r="K95" t="n">
        <v>-7.51</v>
      </c>
      <c r="L95" t="n">
        <v>0.9</v>
      </c>
      <c r="M95" t="n">
        <v>-6.05</v>
      </c>
      <c r="N95" t="n">
        <v>-17.17</v>
      </c>
      <c r="O95" t="n">
        <v>68.94</v>
      </c>
      <c r="P95" t="n">
        <v>64.06999999999999</v>
      </c>
      <c r="Q95" t="n">
        <v>35.22</v>
      </c>
      <c r="R95" t="n">
        <v>-87.23</v>
      </c>
      <c r="S95" t="inlineStr">
        <is>
          <t>-</t>
        </is>
      </c>
      <c r="T95" t="inlineStr">
        <is>
          <t>-</t>
        </is>
      </c>
      <c r="U95" t="inlineStr">
        <is>
          <t>-</t>
        </is>
      </c>
      <c r="V95" t="inlineStr">
        <is>
          <t>-</t>
        </is>
      </c>
    </row>
    <row r="96">
      <c r="A96" s="5" t="inlineStr">
        <is>
          <t>Op.Cashflow Wachstum 10J in %</t>
        </is>
      </c>
      <c r="B96" s="5" t="inlineStr">
        <is>
          <t>Op.Cashflow Wachstum 10Y in %</t>
        </is>
      </c>
      <c r="C96" t="n">
        <v>4.71</v>
      </c>
      <c r="D96" t="n">
        <v>6.94</v>
      </c>
      <c r="E96" t="n">
        <v>5.04</v>
      </c>
      <c r="F96" t="n">
        <v>-3.2</v>
      </c>
      <c r="G96" t="n">
        <v>-1.21</v>
      </c>
      <c r="H96" t="n">
        <v>-1.19</v>
      </c>
      <c r="I96" t="n">
        <v>-2.89</v>
      </c>
      <c r="J96" t="n">
        <v>36.11</v>
      </c>
      <c r="K96" t="n">
        <v>28.28</v>
      </c>
      <c r="L96" t="n">
        <v>18.06</v>
      </c>
      <c r="M96" t="n">
        <v>-46.64</v>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307.8</v>
      </c>
      <c r="D97" t="n">
        <v>236.5</v>
      </c>
      <c r="E97" t="n">
        <v>67.7</v>
      </c>
      <c r="F97" t="n">
        <v>174.4</v>
      </c>
      <c r="G97" t="n">
        <v>144.7</v>
      </c>
      <c r="H97" t="n">
        <v>220.3</v>
      </c>
      <c r="I97" t="n">
        <v>236.4</v>
      </c>
      <c r="J97" t="n">
        <v>274</v>
      </c>
      <c r="K97" t="n">
        <v>192.7</v>
      </c>
      <c r="L97" t="n">
        <v>-91.90000000000001</v>
      </c>
      <c r="M97" t="n">
        <v>11.6</v>
      </c>
      <c r="N97" t="n">
        <v>22.8</v>
      </c>
      <c r="O97" t="n">
        <v>26.3</v>
      </c>
      <c r="P97" t="n">
        <v>205.2</v>
      </c>
      <c r="Q97" t="n">
        <v>156.8</v>
      </c>
      <c r="R97" t="n">
        <v>138.7</v>
      </c>
      <c r="S97" t="n">
        <v>204.7</v>
      </c>
      <c r="T97" t="n">
        <v>212.6</v>
      </c>
      <c r="U97" t="n">
        <v>244.5</v>
      </c>
      <c r="V97" t="n">
        <v>364.7</v>
      </c>
      <c r="W97" t="n">
        <v>300.7</v>
      </c>
    </row>
  </sheetData>
  <pageMargins bottom="1" footer="0.5" header="0.5" left="0.75" right="0.75" top="1"/>
</worksheet>
</file>

<file path=xl/worksheets/sheet53.xml><?xml version="1.0" encoding="utf-8"?>
<worksheet xmlns="http://schemas.openxmlformats.org/spreadsheetml/2006/main">
  <sheetPr>
    <outlinePr summaryBelow="1" summaryRight="1"/>
    <pageSetUpPr/>
  </sheetPr>
  <dimension ref="A1:Q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 customWidth="1" max="17" min="17" width="10"/>
  </cols>
  <sheetData>
    <row r="1">
      <c r="A1" s="1" t="inlineStr">
        <is>
          <t xml:space="preserve">SYMRISE </t>
        </is>
      </c>
      <c r="B1" s="2" t="inlineStr">
        <is>
          <t>WKN: SYM999  ISIN: DE000SYM9999  Symbol:SY1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1874</t>
        </is>
      </c>
      <c r="C4" s="5" t="inlineStr">
        <is>
          <t>Telefon / Phone</t>
        </is>
      </c>
      <c r="D4" s="5" t="inlineStr"/>
      <c r="E4" t="inlineStr">
        <is>
          <t>+49-5531-90-0</t>
        </is>
      </c>
      <c r="G4" t="inlineStr">
        <is>
          <t>10.03.2020</t>
        </is>
      </c>
      <c r="H4" t="inlineStr">
        <is>
          <t>Publication Of Annual Report</t>
        </is>
      </c>
      <c r="J4" t="inlineStr">
        <is>
          <t>Massachusetts Financial Services Company</t>
        </is>
      </c>
      <c r="L4" t="inlineStr">
        <is>
          <t>9,96%</t>
        </is>
      </c>
    </row>
    <row r="5">
      <c r="A5" s="5" t="inlineStr">
        <is>
          <t>Ticker</t>
        </is>
      </c>
      <c r="B5" t="inlineStr">
        <is>
          <t>SY1</t>
        </is>
      </c>
      <c r="C5" s="5" t="inlineStr">
        <is>
          <t>Fax</t>
        </is>
      </c>
      <c r="D5" s="5" t="inlineStr"/>
      <c r="E5" t="inlineStr">
        <is>
          <t>+49-5531-90-1649</t>
        </is>
      </c>
      <c r="G5" t="inlineStr">
        <is>
          <t>28.04.2020</t>
        </is>
      </c>
      <c r="H5" t="inlineStr">
        <is>
          <t>Result Q1</t>
        </is>
      </c>
      <c r="J5" t="inlineStr">
        <is>
          <t>Horst-Otto Gerberding</t>
        </is>
      </c>
      <c r="L5" t="inlineStr">
        <is>
          <t>5,24%</t>
        </is>
      </c>
    </row>
    <row r="6">
      <c r="A6" s="5" t="inlineStr">
        <is>
          <t>Gelistet Seit / Listed Since</t>
        </is>
      </c>
      <c r="B6" t="inlineStr">
        <is>
          <t>11.12.2006</t>
        </is>
      </c>
      <c r="C6" s="5" t="inlineStr">
        <is>
          <t>Internet</t>
        </is>
      </c>
      <c r="D6" s="5" t="inlineStr"/>
      <c r="E6" t="inlineStr">
        <is>
          <t>http://www.symrise.de</t>
        </is>
      </c>
      <c r="G6" t="inlineStr">
        <is>
          <t>06.05.2020</t>
        </is>
      </c>
      <c r="H6" t="inlineStr">
        <is>
          <t>Annual General Meeting</t>
        </is>
      </c>
      <c r="J6" t="inlineStr">
        <is>
          <t>BlackRock, Inc.</t>
        </is>
      </c>
      <c r="L6" t="inlineStr">
        <is>
          <t>5,54%</t>
        </is>
      </c>
    </row>
    <row r="7">
      <c r="A7" s="5" t="inlineStr">
        <is>
          <t>Nominalwert / Nominal Value</t>
        </is>
      </c>
      <c r="B7" t="inlineStr">
        <is>
          <t>-</t>
        </is>
      </c>
      <c r="C7" s="5" t="inlineStr">
        <is>
          <t>E-Mail</t>
        </is>
      </c>
      <c r="D7" s="5" t="inlineStr"/>
      <c r="E7" t="inlineStr">
        <is>
          <t>info@symrise.com</t>
        </is>
      </c>
      <c r="G7" t="inlineStr">
        <is>
          <t>06.08.2020</t>
        </is>
      </c>
      <c r="H7" t="inlineStr">
        <is>
          <t>Score Half Year</t>
        </is>
      </c>
      <c r="J7" t="inlineStr">
        <is>
          <t>Allianz Global Investors GmbH</t>
        </is>
      </c>
      <c r="L7" t="inlineStr">
        <is>
          <t>3,03%</t>
        </is>
      </c>
    </row>
    <row r="8">
      <c r="A8" s="5" t="inlineStr">
        <is>
          <t>Land / Country</t>
        </is>
      </c>
      <c r="B8" t="inlineStr">
        <is>
          <t>Deutschland</t>
        </is>
      </c>
      <c r="C8" s="5" t="inlineStr">
        <is>
          <t>Inv. Relations Telefon / Phone</t>
        </is>
      </c>
      <c r="D8" s="5" t="inlineStr"/>
      <c r="E8" t="inlineStr">
        <is>
          <t>+49-5531-90-1879</t>
        </is>
      </c>
      <c r="G8" t="inlineStr">
        <is>
          <t>29.10.2020</t>
        </is>
      </c>
      <c r="H8" t="inlineStr">
        <is>
          <t>Q3 Earnings</t>
        </is>
      </c>
      <c r="J8" t="inlineStr">
        <is>
          <t>APG Asset Management N.V.</t>
        </is>
      </c>
      <c r="L8" t="inlineStr">
        <is>
          <t>3,01%</t>
        </is>
      </c>
    </row>
    <row r="9">
      <c r="A9" s="5" t="inlineStr">
        <is>
          <t>Währung / Currency</t>
        </is>
      </c>
      <c r="B9" t="inlineStr">
        <is>
          <t>EUR</t>
        </is>
      </c>
      <c r="C9" s="5" t="inlineStr">
        <is>
          <t>Inv. Relations E-Mail</t>
        </is>
      </c>
      <c r="D9" s="5" t="inlineStr"/>
      <c r="E9" t="inlineStr">
        <is>
          <t>IR@symrise.com</t>
        </is>
      </c>
      <c r="J9" t="inlineStr">
        <is>
          <t>Canada Pension Plan Investment Board</t>
        </is>
      </c>
      <c r="L9" t="inlineStr">
        <is>
          <t>3,01%</t>
        </is>
      </c>
    </row>
    <row r="10">
      <c r="A10" s="5" t="inlineStr">
        <is>
          <t>Branche / Industry</t>
        </is>
      </c>
      <c r="B10" t="inlineStr">
        <is>
          <t>Chemistry</t>
        </is>
      </c>
      <c r="C10" s="5" t="inlineStr">
        <is>
          <t>Kontaktperson / Contact Person</t>
        </is>
      </c>
      <c r="D10" s="5" t="inlineStr"/>
      <c r="E10" t="inlineStr">
        <is>
          <t>Tobias Erfurth</t>
        </is>
      </c>
      <c r="J10" t="inlineStr">
        <is>
          <t>Harding Loevner LP</t>
        </is>
      </c>
      <c r="L10" t="inlineStr">
        <is>
          <t>3,00%</t>
        </is>
      </c>
    </row>
    <row r="11">
      <c r="A11" s="5" t="inlineStr">
        <is>
          <t>Sektor / Sector</t>
        </is>
      </c>
      <c r="B11" t="inlineStr">
        <is>
          <t>Chemicals / Pharmaceuticals</t>
        </is>
      </c>
      <c r="J11" t="inlineStr">
        <is>
          <t>Norges Bank</t>
        </is>
      </c>
      <c r="L11" t="inlineStr">
        <is>
          <t>2,99%</t>
        </is>
      </c>
    </row>
    <row r="12">
      <c r="A12" s="5" t="inlineStr">
        <is>
          <t>Typ / Genre</t>
        </is>
      </c>
      <c r="B12" t="inlineStr">
        <is>
          <t>Inhaberaktie</t>
        </is>
      </c>
      <c r="J12" t="inlineStr">
        <is>
          <t>MFS International Intrinsic Value Fund</t>
        </is>
      </c>
      <c r="L12" t="inlineStr">
        <is>
          <t>2,99%</t>
        </is>
      </c>
    </row>
    <row r="13">
      <c r="A13" s="5" t="inlineStr">
        <is>
          <t>Adresse / Address</t>
        </is>
      </c>
      <c r="B13" t="inlineStr">
        <is>
          <t>Symrise AGMühlenfeldstraße 1  D-37603 Holzminden</t>
        </is>
      </c>
    </row>
    <row r="14">
      <c r="A14" s="5" t="inlineStr">
        <is>
          <t>Management</t>
        </is>
      </c>
      <c r="B14" t="inlineStr">
        <is>
          <t>Dr. Heinz-Jürgen Bertram, Olaf Klinger, Achim Daub, Heinrich Schaper, Dr. Jean-Yves Parisot</t>
        </is>
      </c>
    </row>
    <row r="15">
      <c r="A15" s="5" t="inlineStr">
        <is>
          <t>Aufsichtsrat / Board</t>
        </is>
      </c>
      <c r="B15" t="inlineStr">
        <is>
          <t>Dr. Winfreid Steeger, Ursula Buck, Harald Feist, Horst-Otto Gerberding, Bernd Hirsch, Andre Kirchhoff, Michael König, Jeannette Kurtgil, Prof. Dr. Andrea Pfeifer, Andrea Püttcher, Dr. Ludwig Tumbrink, Peter Winkelmann</t>
        </is>
      </c>
    </row>
    <row r="16">
      <c r="A16" s="5" t="inlineStr">
        <is>
          <t>Beschreibung</t>
        </is>
      </c>
      <c r="B16" t="inlineStr">
        <is>
          <t>Die Symrise AG ist ein weltweit führendes Unternehmen der Duft- und Geschmacksstoffindustrie. Zum Leistungsumfang zählen Produkte, die aus dem täglichen Leben nicht mehr wegzudenken sind. Sie werden von Parfum-, Kosmetik- und Nahrungsmittelherstellern eingesetzt. Symrise zählt zu den vier größten Anbietern im globalen Markt für Duft- und Geschmacksstoffe. Die Gesellschaft produziert auf fünf Kontinenten diverse Produkte und verkauft diese weltweit. Zu den Kunden von Symrise zählen beispielsweise Beiersdorf, Coca Cola, Colgate, Danone, Diageo, Dior, Guerlain, Henkel/Schwarzkopf, Kraft, Nestlé, PepsiCo, Procter &amp; Gamble und Unilever. Ende 2012 schloss Symrise eine Forschungs- und Entwicklungskooperation mit dem schwedischen Biotechnologiekonzern Probi AB. Ziel ist, Kompetenzen im Segment funktionale Inhaltsstoffe zu bündeln, Probiotika mit gesundheitsfördernden Eigenschaften zu identifizieren und einer der führenden Produzenten von probiotischen Kulturen für Getränke, Milchprodukte und Nahrungsergänzungsmittel zu werden. Copyright 2014 FINANCE BASE AG</t>
        </is>
      </c>
    </row>
    <row r="17">
      <c r="A17" s="5" t="inlineStr">
        <is>
          <t>Profile</t>
        </is>
      </c>
      <c r="B17" t="inlineStr">
        <is>
          <t>Symrise AG is a global leader in the fragrance and flavor industry. Services include products that are no longer essential to everyday life. They are used by manufacturers of perfumes, cosmetics and food manufacturers. Symrise among the top four providers in the global market for flavors and fragrances. The company produces various products on five continents and sells them worldwide. At Symrise's customers include companies such as Beiersdorf, Coca Cola, Colgate, Danone, Diageo, Dior, Guerlain, Henkel / Schwarzkopf, Kraft, Nestle, PepsiCo, Procter &amp; Gamble and Unilever. The end of 2012 joined Symrise is a research and development collaboration with the Swedish biotech company Probi AB. The aim is to pool expertise in the segment functional ingredients to identify probiotics with health-promoting properties, and to become one of the leading producers of probiotic cultures for beverages, dairy products and dietary supplements.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row>
    <row r="20">
      <c r="A20" s="5" t="inlineStr">
        <is>
          <t>Umsatz</t>
        </is>
      </c>
      <c r="B20" s="5" t="inlineStr">
        <is>
          <t>Revenue</t>
        </is>
      </c>
      <c r="C20" t="n">
        <v>3408</v>
      </c>
      <c r="D20" t="n">
        <v>3154</v>
      </c>
      <c r="E20" t="n">
        <v>2996</v>
      </c>
      <c r="F20" t="n">
        <v>2903</v>
      </c>
      <c r="G20" t="n">
        <v>2602</v>
      </c>
      <c r="H20" t="n">
        <v>2120</v>
      </c>
      <c r="I20" t="n">
        <v>1830</v>
      </c>
      <c r="J20" t="n">
        <v>1735</v>
      </c>
      <c r="K20" t="n">
        <v>1584</v>
      </c>
      <c r="L20" t="n">
        <v>1572</v>
      </c>
      <c r="M20" t="n">
        <v>1362</v>
      </c>
      <c r="N20" t="n">
        <v>1320</v>
      </c>
      <c r="O20" t="n">
        <v>1275</v>
      </c>
      <c r="P20" t="n">
        <v>1229</v>
      </c>
      <c r="Q20" t="n">
        <v>1149</v>
      </c>
    </row>
    <row r="21">
      <c r="A21" s="5" t="inlineStr">
        <is>
          <t>Bruttoergebnis vom Umsatz</t>
        </is>
      </c>
      <c r="B21" s="5" t="inlineStr">
        <is>
          <t>Gross Profit</t>
        </is>
      </c>
      <c r="C21" t="n">
        <v>1367</v>
      </c>
      <c r="D21" t="n">
        <v>1242</v>
      </c>
      <c r="E21" t="n">
        <v>1225</v>
      </c>
      <c r="F21" t="n">
        <v>1186</v>
      </c>
      <c r="G21" t="n">
        <v>1112</v>
      </c>
      <c r="H21" t="n">
        <v>888.4</v>
      </c>
      <c r="I21" t="n">
        <v>770.8</v>
      </c>
      <c r="J21" t="n">
        <v>700.6</v>
      </c>
      <c r="K21" t="n">
        <v>653.6</v>
      </c>
      <c r="L21" t="n">
        <v>681.7</v>
      </c>
      <c r="M21" t="n">
        <v>557.9</v>
      </c>
      <c r="N21" t="n">
        <v>557.5</v>
      </c>
      <c r="O21" t="n">
        <v>560.8</v>
      </c>
      <c r="P21" t="n">
        <v>516.9</v>
      </c>
      <c r="Q21" t="n">
        <v>476.4</v>
      </c>
    </row>
    <row r="22">
      <c r="A22" s="5" t="inlineStr">
        <is>
          <t>Operatives Ergebnis (EBIT)</t>
        </is>
      </c>
      <c r="B22" s="5" t="inlineStr">
        <is>
          <t>EBIT Earning Before Interest &amp; Tax</t>
        </is>
      </c>
      <c r="C22" t="n">
        <v>464.2</v>
      </c>
      <c r="D22" t="n">
        <v>434</v>
      </c>
      <c r="E22" t="n">
        <v>431.6</v>
      </c>
      <c r="F22" t="n">
        <v>404.6</v>
      </c>
      <c r="G22" t="n">
        <v>395.2</v>
      </c>
      <c r="H22" t="n">
        <v>308.1</v>
      </c>
      <c r="I22" t="n">
        <v>283.1</v>
      </c>
      <c r="J22" t="n">
        <v>252.6</v>
      </c>
      <c r="K22" t="n">
        <v>234.4</v>
      </c>
      <c r="L22" t="n">
        <v>244.4</v>
      </c>
      <c r="M22" t="n">
        <v>163</v>
      </c>
      <c r="N22" t="n">
        <v>187</v>
      </c>
      <c r="O22" t="n">
        <v>195.7</v>
      </c>
      <c r="P22" t="n">
        <v>82.5</v>
      </c>
      <c r="Q22" t="n">
        <v>40.4</v>
      </c>
    </row>
    <row r="23">
      <c r="A23" s="5" t="inlineStr">
        <is>
          <t>Finanzergebnis</t>
        </is>
      </c>
      <c r="B23" s="5" t="inlineStr">
        <is>
          <t>Financial Result</t>
        </is>
      </c>
      <c r="C23" t="n">
        <v>-45.8</v>
      </c>
      <c r="D23" t="n">
        <v>-45</v>
      </c>
      <c r="E23" t="n">
        <v>-56.2</v>
      </c>
      <c r="F23" t="n">
        <v>-45.8</v>
      </c>
      <c r="G23" t="n">
        <v>-44.3</v>
      </c>
      <c r="H23" t="n">
        <v>-48.4</v>
      </c>
      <c r="I23" t="n">
        <v>-37.2</v>
      </c>
      <c r="J23" t="n">
        <v>-40.1</v>
      </c>
      <c r="K23" t="n">
        <v>-38.5</v>
      </c>
      <c r="L23" t="n">
        <v>-66.5</v>
      </c>
      <c r="M23" t="n">
        <v>-46.3</v>
      </c>
      <c r="N23" t="n">
        <v>-52.2</v>
      </c>
      <c r="O23" t="n">
        <v>-55.4</v>
      </c>
      <c r="P23" t="n">
        <v>-200.2</v>
      </c>
      <c r="Q23" t="n">
        <v>-94.5</v>
      </c>
    </row>
    <row r="24">
      <c r="A24" s="5" t="inlineStr">
        <is>
          <t>Ergebnis vor Steuer (EBT)</t>
        </is>
      </c>
      <c r="B24" s="5" t="inlineStr">
        <is>
          <t>EBT Earning Before Tax</t>
        </is>
      </c>
      <c r="C24" t="n">
        <v>418.4</v>
      </c>
      <c r="D24" t="n">
        <v>389</v>
      </c>
      <c r="E24" t="n">
        <v>375.4</v>
      </c>
      <c r="F24" t="n">
        <v>358.8</v>
      </c>
      <c r="G24" t="n">
        <v>350.9</v>
      </c>
      <c r="H24" t="n">
        <v>259.7</v>
      </c>
      <c r="I24" t="n">
        <v>245.9</v>
      </c>
      <c r="J24" t="n">
        <v>212.5</v>
      </c>
      <c r="K24" t="n">
        <v>195.9</v>
      </c>
      <c r="L24" t="n">
        <v>177.9</v>
      </c>
      <c r="M24" t="n">
        <v>116.7</v>
      </c>
      <c r="N24" t="n">
        <v>134.8</v>
      </c>
      <c r="O24" t="n">
        <v>140.3</v>
      </c>
      <c r="P24" t="n">
        <v>-117.7</v>
      </c>
      <c r="Q24" t="n">
        <v>-54.1</v>
      </c>
    </row>
    <row r="25">
      <c r="A25" s="5" t="inlineStr">
        <is>
          <t>Steuern auf Einkommen und Ertrag</t>
        </is>
      </c>
      <c r="B25" s="5" t="inlineStr">
        <is>
          <t>Taxes on income and earnings</t>
        </is>
      </c>
      <c r="C25" t="n">
        <v>113.2</v>
      </c>
      <c r="D25" t="n">
        <v>109.4</v>
      </c>
      <c r="E25" t="n">
        <v>99.8</v>
      </c>
      <c r="F25" t="n">
        <v>97.5</v>
      </c>
      <c r="G25" t="n">
        <v>98.5</v>
      </c>
      <c r="H25" t="n">
        <v>72.90000000000001</v>
      </c>
      <c r="I25" t="n">
        <v>73.5</v>
      </c>
      <c r="J25" t="n">
        <v>55</v>
      </c>
      <c r="K25" t="n">
        <v>49.3</v>
      </c>
      <c r="L25" t="n">
        <v>44</v>
      </c>
      <c r="M25" t="n">
        <v>32.4</v>
      </c>
      <c r="N25" t="n">
        <v>44.4</v>
      </c>
      <c r="O25" t="n">
        <v>42.8</v>
      </c>
      <c r="P25" t="n">
        <v>-27.9</v>
      </c>
      <c r="Q25" t="n">
        <v>-1.7</v>
      </c>
    </row>
    <row r="26">
      <c r="A26" s="5" t="inlineStr">
        <is>
          <t>Ergebnis nach Steuer</t>
        </is>
      </c>
      <c r="B26" s="5" t="inlineStr">
        <is>
          <t>Earnings after tax</t>
        </is>
      </c>
      <c r="C26" t="n">
        <v>305.1</v>
      </c>
      <c r="D26" t="n">
        <v>279.7</v>
      </c>
      <c r="E26" t="n">
        <v>275.6</v>
      </c>
      <c r="F26" t="n">
        <v>261.3</v>
      </c>
      <c r="G26" t="n">
        <v>252.4</v>
      </c>
      <c r="H26" t="n">
        <v>186.8</v>
      </c>
      <c r="I26" t="n">
        <v>172.3</v>
      </c>
      <c r="J26" t="n">
        <v>157.5</v>
      </c>
      <c r="K26" t="n">
        <v>146.5</v>
      </c>
      <c r="L26" t="n">
        <v>133.5</v>
      </c>
      <c r="M26" t="n">
        <v>84.3</v>
      </c>
      <c r="N26" t="n">
        <v>90.40000000000001</v>
      </c>
      <c r="O26" t="n">
        <v>97.40000000000001</v>
      </c>
      <c r="P26" t="n">
        <v>-89.8</v>
      </c>
      <c r="Q26" t="n">
        <v>-52.4</v>
      </c>
    </row>
    <row r="27">
      <c r="A27" s="5" t="inlineStr">
        <is>
          <t>Minderheitenanteil</t>
        </is>
      </c>
      <c r="B27" s="5" t="inlineStr">
        <is>
          <t>Minority Share</t>
        </is>
      </c>
      <c r="C27" t="n">
        <v>-6.8</v>
      </c>
      <c r="D27" t="n">
        <v>-4.4</v>
      </c>
      <c r="E27" t="n">
        <v>-5.4</v>
      </c>
      <c r="F27" t="n">
        <v>-8.5</v>
      </c>
      <c r="G27" t="n">
        <v>-5.6</v>
      </c>
      <c r="H27" t="n">
        <v>-1.8</v>
      </c>
      <c r="I27" t="inlineStr">
        <is>
          <t>-</t>
        </is>
      </c>
      <c r="J27" t="inlineStr">
        <is>
          <t>-</t>
        </is>
      </c>
      <c r="K27" t="inlineStr">
        <is>
          <t>-</t>
        </is>
      </c>
      <c r="L27" t="inlineStr">
        <is>
          <t>-</t>
        </is>
      </c>
      <c r="M27" t="inlineStr">
        <is>
          <t>-</t>
        </is>
      </c>
      <c r="N27" t="inlineStr">
        <is>
          <t>-</t>
        </is>
      </c>
      <c r="O27" t="inlineStr">
        <is>
          <t>-</t>
        </is>
      </c>
      <c r="P27" t="inlineStr">
        <is>
          <t>-</t>
        </is>
      </c>
      <c r="Q27" t="inlineStr">
        <is>
          <t>-</t>
        </is>
      </c>
    </row>
    <row r="28">
      <c r="A28" s="5" t="inlineStr">
        <is>
          <t>Jahresüberschuss/-fehlbetrag</t>
        </is>
      </c>
      <c r="B28" s="5" t="inlineStr">
        <is>
          <t>Net Profit</t>
        </is>
      </c>
      <c r="C28" t="n">
        <v>298.3</v>
      </c>
      <c r="D28" t="n">
        <v>275.3</v>
      </c>
      <c r="E28" t="n">
        <v>270.3</v>
      </c>
      <c r="F28" t="n">
        <v>252.7</v>
      </c>
      <c r="G28" t="n">
        <v>246.8</v>
      </c>
      <c r="H28" t="n">
        <v>185</v>
      </c>
      <c r="I28" t="n">
        <v>172.3</v>
      </c>
      <c r="J28" t="n">
        <v>157.5</v>
      </c>
      <c r="K28" t="n">
        <v>146.5</v>
      </c>
      <c r="L28" t="n">
        <v>133.5</v>
      </c>
      <c r="M28" t="n">
        <v>84.3</v>
      </c>
      <c r="N28" t="n">
        <v>90.40000000000001</v>
      </c>
      <c r="O28" t="n">
        <v>97.40000000000001</v>
      </c>
      <c r="P28" t="n">
        <v>-89.8</v>
      </c>
      <c r="Q28" t="n">
        <v>-52.4</v>
      </c>
    </row>
    <row r="29">
      <c r="A29" s="5" t="inlineStr">
        <is>
          <t>Summe Umlaufvermögen</t>
        </is>
      </c>
      <c r="B29" s="5" t="inlineStr">
        <is>
          <t>Current Assets</t>
        </is>
      </c>
      <c r="C29" t="n">
        <v>2097</v>
      </c>
      <c r="D29" t="n">
        <v>1836</v>
      </c>
      <c r="E29" t="n">
        <v>1666</v>
      </c>
      <c r="F29" t="n">
        <v>1635</v>
      </c>
      <c r="G29" t="n">
        <v>1378</v>
      </c>
      <c r="H29" t="n">
        <v>1196</v>
      </c>
      <c r="I29" t="n">
        <v>872.4</v>
      </c>
      <c r="J29" t="n">
        <v>822.9</v>
      </c>
      <c r="K29" t="n">
        <v>801.8</v>
      </c>
      <c r="L29" t="n">
        <v>736.2</v>
      </c>
      <c r="M29" t="n">
        <v>616</v>
      </c>
      <c r="N29" t="n">
        <v>592.6</v>
      </c>
      <c r="O29" t="n">
        <v>584.9</v>
      </c>
      <c r="P29" t="n">
        <v>534.1</v>
      </c>
      <c r="Q29" t="n">
        <v>505.9</v>
      </c>
    </row>
    <row r="30">
      <c r="A30" s="5" t="inlineStr">
        <is>
          <t>Summe Anlagevermögen</t>
        </is>
      </c>
      <c r="B30" s="5" t="inlineStr">
        <is>
          <t>Fixed Assets</t>
        </is>
      </c>
      <c r="C30" t="n">
        <v>3861</v>
      </c>
      <c r="D30" t="n">
        <v>3085</v>
      </c>
      <c r="E30" t="n">
        <v>3009</v>
      </c>
      <c r="F30" t="n">
        <v>3118</v>
      </c>
      <c r="G30" t="n">
        <v>2806</v>
      </c>
      <c r="H30" t="n">
        <v>2804</v>
      </c>
      <c r="I30" t="n">
        <v>1338</v>
      </c>
      <c r="J30" t="n">
        <v>1329</v>
      </c>
      <c r="K30" t="n">
        <v>1296</v>
      </c>
      <c r="L30" t="n">
        <v>1323</v>
      </c>
      <c r="M30" t="n">
        <v>1279</v>
      </c>
      <c r="N30" t="n">
        <v>1298</v>
      </c>
      <c r="O30" t="n">
        <v>1206</v>
      </c>
      <c r="P30" t="n">
        <v>1269</v>
      </c>
      <c r="Q30" t="n">
        <v>1286</v>
      </c>
    </row>
    <row r="31">
      <c r="A31" s="5" t="inlineStr">
        <is>
          <t>Summe Aktiva</t>
        </is>
      </c>
      <c r="B31" s="5" t="inlineStr">
        <is>
          <t>Total Assets</t>
        </is>
      </c>
      <c r="C31" t="n">
        <v>5957</v>
      </c>
      <c r="D31" t="n">
        <v>4920</v>
      </c>
      <c r="E31" t="n">
        <v>4675</v>
      </c>
      <c r="F31" t="n">
        <v>4753</v>
      </c>
      <c r="G31" t="n">
        <v>4184</v>
      </c>
      <c r="H31" t="n">
        <v>4000</v>
      </c>
      <c r="I31" t="n">
        <v>2210</v>
      </c>
      <c r="J31" t="n">
        <v>2152</v>
      </c>
      <c r="K31" t="n">
        <v>2098</v>
      </c>
      <c r="L31" t="n">
        <v>2059</v>
      </c>
      <c r="M31" t="n">
        <v>1895</v>
      </c>
      <c r="N31" t="n">
        <v>1891</v>
      </c>
      <c r="O31" t="n">
        <v>1791</v>
      </c>
      <c r="P31" t="n">
        <v>1803</v>
      </c>
      <c r="Q31" t="n">
        <v>1792</v>
      </c>
    </row>
    <row r="32">
      <c r="A32" s="5" t="inlineStr">
        <is>
          <t>Summe kurzfristiges Fremdkapital</t>
        </is>
      </c>
      <c r="B32" s="5" t="inlineStr">
        <is>
          <t>Short-Term Debt</t>
        </is>
      </c>
      <c r="C32" t="n">
        <v>1143</v>
      </c>
      <c r="D32" t="n">
        <v>1218</v>
      </c>
      <c r="E32" t="n">
        <v>603.4</v>
      </c>
      <c r="F32" t="n">
        <v>1028</v>
      </c>
      <c r="G32" t="n">
        <v>501.4</v>
      </c>
      <c r="H32" t="n">
        <v>559.6</v>
      </c>
      <c r="I32" t="n">
        <v>328.1</v>
      </c>
      <c r="J32" t="n">
        <v>364.8</v>
      </c>
      <c r="K32" t="n">
        <v>408.1</v>
      </c>
      <c r="L32" t="n">
        <v>450.1</v>
      </c>
      <c r="M32" t="n">
        <v>503</v>
      </c>
      <c r="N32" t="n">
        <v>548</v>
      </c>
      <c r="O32" t="n">
        <v>403.8</v>
      </c>
      <c r="P32" t="n">
        <v>445.9</v>
      </c>
      <c r="Q32" t="n">
        <v>237.7</v>
      </c>
    </row>
    <row r="33">
      <c r="A33" s="5" t="inlineStr">
        <is>
          <t>Summe langfristiges Fremdkapital</t>
        </is>
      </c>
      <c r="B33" s="5" t="inlineStr">
        <is>
          <t>Long-Term Debt</t>
        </is>
      </c>
      <c r="C33" t="n">
        <v>2350</v>
      </c>
      <c r="D33" t="n">
        <v>1758</v>
      </c>
      <c r="E33" t="n">
        <v>2302</v>
      </c>
      <c r="F33" t="n">
        <v>1993</v>
      </c>
      <c r="G33" t="n">
        <v>2094</v>
      </c>
      <c r="H33" t="n">
        <v>2008</v>
      </c>
      <c r="I33" t="n">
        <v>931.3</v>
      </c>
      <c r="J33" t="n">
        <v>910.5</v>
      </c>
      <c r="K33" t="n">
        <v>776.3</v>
      </c>
      <c r="L33" t="n">
        <v>766.8</v>
      </c>
      <c r="M33" t="n">
        <v>703.3</v>
      </c>
      <c r="N33" t="n">
        <v>694.3</v>
      </c>
      <c r="O33" t="n">
        <v>744.4</v>
      </c>
      <c r="P33" t="n">
        <v>806.6</v>
      </c>
      <c r="Q33" t="n">
        <v>1529</v>
      </c>
    </row>
    <row r="34">
      <c r="A34" s="5" t="inlineStr">
        <is>
          <t>Summe Fremdkapital</t>
        </is>
      </c>
      <c r="B34" s="5" t="inlineStr">
        <is>
          <t>Total Liabilities</t>
        </is>
      </c>
      <c r="C34" t="n">
        <v>3493</v>
      </c>
      <c r="D34" t="n">
        <v>2976</v>
      </c>
      <c r="E34" t="n">
        <v>2905</v>
      </c>
      <c r="F34" t="n">
        <v>3021</v>
      </c>
      <c r="G34" t="n">
        <v>2596</v>
      </c>
      <c r="H34" t="n">
        <v>2568</v>
      </c>
      <c r="I34" t="n">
        <v>1259</v>
      </c>
      <c r="J34" t="n">
        <v>1275</v>
      </c>
      <c r="K34" t="n">
        <v>1184</v>
      </c>
      <c r="L34" t="n">
        <v>1217</v>
      </c>
      <c r="M34" t="n">
        <v>1206</v>
      </c>
      <c r="N34" t="n">
        <v>1242</v>
      </c>
      <c r="O34" t="n">
        <v>1148</v>
      </c>
      <c r="P34" t="n">
        <v>1253</v>
      </c>
      <c r="Q34" t="n">
        <v>1766</v>
      </c>
    </row>
    <row r="35">
      <c r="A35" s="5" t="inlineStr">
        <is>
          <t>Minderheitenanteil</t>
        </is>
      </c>
      <c r="B35" s="5" t="inlineStr">
        <is>
          <t>Minority Share</t>
        </is>
      </c>
      <c r="C35" t="n">
        <v>57.3</v>
      </c>
      <c r="D35" t="n">
        <v>52.4</v>
      </c>
      <c r="E35" t="n">
        <v>56.6</v>
      </c>
      <c r="F35" t="n">
        <v>60.1</v>
      </c>
      <c r="G35" t="n">
        <v>19.9</v>
      </c>
      <c r="H35" t="n">
        <v>18</v>
      </c>
      <c r="I35" t="inlineStr">
        <is>
          <t>-</t>
        </is>
      </c>
      <c r="J35" t="inlineStr">
        <is>
          <t>-</t>
        </is>
      </c>
      <c r="K35" t="inlineStr">
        <is>
          <t>-</t>
        </is>
      </c>
      <c r="L35" t="inlineStr">
        <is>
          <t>-</t>
        </is>
      </c>
      <c r="M35" t="inlineStr">
        <is>
          <t>-</t>
        </is>
      </c>
      <c r="N35" t="inlineStr">
        <is>
          <t>-</t>
        </is>
      </c>
      <c r="O35" t="inlineStr">
        <is>
          <t>-</t>
        </is>
      </c>
      <c r="P35" t="inlineStr">
        <is>
          <t>-</t>
        </is>
      </c>
      <c r="Q35" t="inlineStr">
        <is>
          <t>-</t>
        </is>
      </c>
    </row>
    <row r="36">
      <c r="A36" s="5" t="inlineStr">
        <is>
          <t>Summe Eigenkapital</t>
        </is>
      </c>
      <c r="B36" s="5" t="inlineStr">
        <is>
          <t>Equity</t>
        </is>
      </c>
      <c r="C36" t="n">
        <v>2407</v>
      </c>
      <c r="D36" t="n">
        <v>1892</v>
      </c>
      <c r="E36" t="n">
        <v>1713</v>
      </c>
      <c r="F36" t="n">
        <v>1672</v>
      </c>
      <c r="G36" t="n">
        <v>1568</v>
      </c>
      <c r="H36" t="n">
        <v>1414</v>
      </c>
      <c r="I36" t="n">
        <v>951.1</v>
      </c>
      <c r="J36" t="n">
        <v>876.6</v>
      </c>
      <c r="K36" t="n">
        <v>913.7</v>
      </c>
      <c r="L36" t="n">
        <v>842.1</v>
      </c>
      <c r="M36" t="n">
        <v>689</v>
      </c>
      <c r="N36" t="n">
        <v>648.4</v>
      </c>
      <c r="O36" t="n">
        <v>642.7</v>
      </c>
      <c r="P36" t="n">
        <v>550.6</v>
      </c>
      <c r="Q36" t="n">
        <v>25.7</v>
      </c>
    </row>
    <row r="37">
      <c r="A37" s="5" t="inlineStr">
        <is>
          <t>Summe Passiva</t>
        </is>
      </c>
      <c r="B37" s="5" t="inlineStr">
        <is>
          <t>Liabilities &amp; Shareholder Equity</t>
        </is>
      </c>
      <c r="C37" t="n">
        <v>5957</v>
      </c>
      <c r="D37" t="n">
        <v>4920</v>
      </c>
      <c r="E37" t="n">
        <v>4675</v>
      </c>
      <c r="F37" t="n">
        <v>4753</v>
      </c>
      <c r="G37" t="n">
        <v>4184</v>
      </c>
      <c r="H37" t="n">
        <v>4000</v>
      </c>
      <c r="I37" t="n">
        <v>2210</v>
      </c>
      <c r="J37" t="n">
        <v>2152</v>
      </c>
      <c r="K37" t="n">
        <v>2098</v>
      </c>
      <c r="L37" t="n">
        <v>2059</v>
      </c>
      <c r="M37" t="n">
        <v>1895</v>
      </c>
      <c r="N37" t="n">
        <v>1891</v>
      </c>
      <c r="O37" t="n">
        <v>1791</v>
      </c>
      <c r="P37" t="n">
        <v>1803</v>
      </c>
      <c r="Q37" t="n">
        <v>1792</v>
      </c>
    </row>
    <row r="38">
      <c r="A38" s="5" t="inlineStr">
        <is>
          <t>Mio.Aktien im Umlauf</t>
        </is>
      </c>
      <c r="B38" s="5" t="inlineStr">
        <is>
          <t>Million shares outstanding</t>
        </is>
      </c>
      <c r="C38" t="n">
        <v>135.43</v>
      </c>
      <c r="D38" t="n">
        <v>129.81</v>
      </c>
      <c r="E38" t="n">
        <v>129.81</v>
      </c>
      <c r="F38" t="n">
        <v>129.81</v>
      </c>
      <c r="G38" t="n">
        <v>129.81</v>
      </c>
      <c r="H38" t="n">
        <v>129.81</v>
      </c>
      <c r="I38" t="n">
        <v>118.17</v>
      </c>
      <c r="J38" t="n">
        <v>118.17</v>
      </c>
      <c r="K38" t="n">
        <v>118.17</v>
      </c>
      <c r="L38" t="n">
        <v>118.2</v>
      </c>
      <c r="M38" t="n">
        <v>118.2</v>
      </c>
      <c r="N38" t="n">
        <v>118.2</v>
      </c>
      <c r="O38" t="n">
        <v>118.2</v>
      </c>
      <c r="P38" t="n">
        <v>118.2</v>
      </c>
      <c r="Q38" t="inlineStr">
        <is>
          <t>-</t>
        </is>
      </c>
    </row>
    <row r="39">
      <c r="A39" s="5" t="inlineStr">
        <is>
          <t>Gezeichnetes Kapital (in Mio.)</t>
        </is>
      </c>
      <c r="B39" s="5" t="inlineStr">
        <is>
          <t>Subscribed Capital in M</t>
        </is>
      </c>
      <c r="C39" t="n">
        <v>135.43</v>
      </c>
      <c r="D39" t="n">
        <v>129.81</v>
      </c>
      <c r="E39" t="n">
        <v>129.81</v>
      </c>
      <c r="F39" t="n">
        <v>129.81</v>
      </c>
      <c r="G39" t="n">
        <v>129.81</v>
      </c>
      <c r="H39" t="n">
        <v>129.81</v>
      </c>
      <c r="I39" t="n">
        <v>118.17</v>
      </c>
      <c r="J39" t="n">
        <v>118.17</v>
      </c>
      <c r="K39" t="n">
        <v>118.17</v>
      </c>
      <c r="L39" t="n">
        <v>118.2</v>
      </c>
      <c r="M39" t="n">
        <v>118.2</v>
      </c>
      <c r="N39" t="n">
        <v>118.2</v>
      </c>
      <c r="O39" t="n">
        <v>118.2</v>
      </c>
      <c r="P39" t="n">
        <v>118.2</v>
      </c>
      <c r="Q39" t="inlineStr">
        <is>
          <t>-</t>
        </is>
      </c>
    </row>
    <row r="40">
      <c r="A40" s="5" t="inlineStr">
        <is>
          <t>Ergebnis je Aktie (brutto)</t>
        </is>
      </c>
      <c r="B40" s="5" t="inlineStr">
        <is>
          <t>Earnings per share</t>
        </is>
      </c>
      <c r="C40" t="n">
        <v>3.09</v>
      </c>
      <c r="D40" t="n">
        <v>3</v>
      </c>
      <c r="E40" t="n">
        <v>2.89</v>
      </c>
      <c r="F40" t="n">
        <v>2.76</v>
      </c>
      <c r="G40" t="n">
        <v>2.7</v>
      </c>
      <c r="H40" t="n">
        <v>2</v>
      </c>
      <c r="I40" t="n">
        <v>2.08</v>
      </c>
      <c r="J40" t="n">
        <v>1.8</v>
      </c>
      <c r="K40" t="n">
        <v>1.66</v>
      </c>
      <c r="L40" t="n">
        <v>1.51</v>
      </c>
      <c r="M40" t="n">
        <v>0.99</v>
      </c>
      <c r="N40" t="n">
        <v>1.14</v>
      </c>
      <c r="O40" t="n">
        <v>1.19</v>
      </c>
      <c r="P40" t="n">
        <v>-1</v>
      </c>
      <c r="Q40" t="inlineStr">
        <is>
          <t>-</t>
        </is>
      </c>
    </row>
    <row r="41">
      <c r="A41" s="5" t="inlineStr">
        <is>
          <t>Ergebnis je Aktie (unverwässert)</t>
        </is>
      </c>
      <c r="B41" s="5" t="inlineStr">
        <is>
          <t>Basic Earnings per share</t>
        </is>
      </c>
      <c r="C41" t="n">
        <v>2.21</v>
      </c>
      <c r="D41" t="n">
        <v>2.12</v>
      </c>
      <c r="E41" t="n">
        <v>2.08</v>
      </c>
      <c r="F41" t="n">
        <v>2.05</v>
      </c>
      <c r="G41" t="n">
        <v>1.9</v>
      </c>
      <c r="H41" t="n">
        <v>1.48</v>
      </c>
      <c r="I41" t="n">
        <v>1.46</v>
      </c>
      <c r="J41" t="n">
        <v>1.33</v>
      </c>
      <c r="K41" t="n">
        <v>1.24</v>
      </c>
      <c r="L41" t="n">
        <v>1.13</v>
      </c>
      <c r="M41" t="n">
        <v>0.71</v>
      </c>
      <c r="N41" t="n">
        <v>0.76</v>
      </c>
      <c r="O41" t="n">
        <v>0.82</v>
      </c>
      <c r="P41" t="n">
        <v>-1.08</v>
      </c>
      <c r="Q41" t="inlineStr">
        <is>
          <t>-</t>
        </is>
      </c>
    </row>
    <row r="42">
      <c r="A42" s="5" t="inlineStr">
        <is>
          <t>Ergebnis je Aktie (verwässert)</t>
        </is>
      </c>
      <c r="B42" s="5" t="inlineStr">
        <is>
          <t>Diluted Earnings per share</t>
        </is>
      </c>
      <c r="C42" t="n">
        <v>2.17</v>
      </c>
      <c r="D42" t="n">
        <v>2.08</v>
      </c>
      <c r="E42" t="n">
        <v>2.06</v>
      </c>
      <c r="F42" t="n">
        <v>2.05</v>
      </c>
      <c r="G42" t="n">
        <v>1.9</v>
      </c>
      <c r="H42" t="n">
        <v>1.48</v>
      </c>
      <c r="I42" t="n">
        <v>1.46</v>
      </c>
      <c r="J42" t="n">
        <v>1.33</v>
      </c>
      <c r="K42" t="n">
        <v>1.24</v>
      </c>
      <c r="L42" t="n">
        <v>1.13</v>
      </c>
      <c r="M42" t="n">
        <v>0.71</v>
      </c>
      <c r="N42" t="n">
        <v>0.76</v>
      </c>
      <c r="O42" t="n">
        <v>0.82</v>
      </c>
      <c r="P42" t="n">
        <v>-1.08</v>
      </c>
      <c r="Q42" t="inlineStr">
        <is>
          <t>-</t>
        </is>
      </c>
    </row>
    <row r="43">
      <c r="A43" s="5" t="inlineStr">
        <is>
          <t>Dividende je Aktie</t>
        </is>
      </c>
      <c r="B43" s="5" t="inlineStr">
        <is>
          <t>Dividend per share</t>
        </is>
      </c>
      <c r="C43" t="n">
        <v>0.95</v>
      </c>
      <c r="D43" t="n">
        <v>0.9</v>
      </c>
      <c r="E43" t="n">
        <v>0.88</v>
      </c>
      <c r="F43" t="n">
        <v>0.85</v>
      </c>
      <c r="G43" t="n">
        <v>0.8</v>
      </c>
      <c r="H43" t="n">
        <v>0.75</v>
      </c>
      <c r="I43" t="n">
        <v>0.7</v>
      </c>
      <c r="J43" t="n">
        <v>0.65</v>
      </c>
      <c r="K43" t="n">
        <v>0.62</v>
      </c>
      <c r="L43" t="n">
        <v>0.6</v>
      </c>
      <c r="M43" t="n">
        <v>0.5</v>
      </c>
      <c r="N43" t="n">
        <v>0.5</v>
      </c>
      <c r="O43" t="n">
        <v>0.5</v>
      </c>
      <c r="P43" t="inlineStr">
        <is>
          <t>-</t>
        </is>
      </c>
      <c r="Q43" t="inlineStr">
        <is>
          <t>-</t>
        </is>
      </c>
    </row>
    <row r="44">
      <c r="A44" s="5" t="inlineStr">
        <is>
          <t>Dividendenausschüttung in Mio</t>
        </is>
      </c>
      <c r="B44" s="5" t="inlineStr">
        <is>
          <t>Dividend Payment in M</t>
        </is>
      </c>
      <c r="C44" t="inlineStr">
        <is>
          <t>-</t>
        </is>
      </c>
      <c r="D44" t="n">
        <v>121.9</v>
      </c>
      <c r="E44" t="n">
        <v>114.2</v>
      </c>
      <c r="F44" t="n">
        <v>110.3</v>
      </c>
      <c r="G44" t="n">
        <v>103.8</v>
      </c>
      <c r="H44" t="n">
        <v>97.40000000000001</v>
      </c>
      <c r="I44" t="n">
        <v>84.40000000000001</v>
      </c>
      <c r="J44" t="n">
        <v>76.8</v>
      </c>
      <c r="K44" t="n">
        <v>73.3</v>
      </c>
      <c r="L44" t="n">
        <v>70.90000000000001</v>
      </c>
      <c r="M44" t="n">
        <v>59.1</v>
      </c>
      <c r="N44" t="n">
        <v>59.1</v>
      </c>
      <c r="O44" t="n">
        <v>59.1</v>
      </c>
      <c r="P44" t="inlineStr">
        <is>
          <t>-</t>
        </is>
      </c>
      <c r="Q44" t="inlineStr">
        <is>
          <t>-</t>
        </is>
      </c>
    </row>
    <row r="45">
      <c r="A45" s="5" t="inlineStr">
        <is>
          <t>Umsatz je Aktie</t>
        </is>
      </c>
      <c r="B45" s="5" t="inlineStr">
        <is>
          <t>Revenue per share</t>
        </is>
      </c>
      <c r="C45" t="n">
        <v>25.16</v>
      </c>
      <c r="D45" t="n">
        <v>24.3</v>
      </c>
      <c r="E45" t="n">
        <v>23.08</v>
      </c>
      <c r="F45" t="n">
        <v>22.36</v>
      </c>
      <c r="G45" t="n">
        <v>20.04</v>
      </c>
      <c r="H45" t="n">
        <v>16.33</v>
      </c>
      <c r="I45" t="n">
        <v>15.49</v>
      </c>
      <c r="J45" t="n">
        <v>14.68</v>
      </c>
      <c r="K45" t="n">
        <v>13.4</v>
      </c>
      <c r="L45" t="n">
        <v>13.3</v>
      </c>
      <c r="M45" t="n">
        <v>11.52</v>
      </c>
      <c r="N45" t="n">
        <v>11.17</v>
      </c>
      <c r="O45" t="n">
        <v>10.78</v>
      </c>
      <c r="P45" t="n">
        <v>10.4</v>
      </c>
      <c r="Q45" t="inlineStr">
        <is>
          <t>-</t>
        </is>
      </c>
    </row>
    <row r="46">
      <c r="A46" s="5" t="inlineStr">
        <is>
          <t>Buchwert je Aktie</t>
        </is>
      </c>
      <c r="B46" s="5" t="inlineStr">
        <is>
          <t>Book value per share</t>
        </is>
      </c>
      <c r="C46" t="n">
        <v>18.2</v>
      </c>
      <c r="D46" t="n">
        <v>14.98</v>
      </c>
      <c r="E46" t="n">
        <v>13.63</v>
      </c>
      <c r="F46" t="n">
        <v>13.34</v>
      </c>
      <c r="G46" t="n">
        <v>12.23</v>
      </c>
      <c r="H46" t="n">
        <v>11.03</v>
      </c>
      <c r="I46" t="n">
        <v>8.050000000000001</v>
      </c>
      <c r="J46" t="n">
        <v>7.42</v>
      </c>
      <c r="K46" t="n">
        <v>7.73</v>
      </c>
      <c r="L46" t="n">
        <v>7.12</v>
      </c>
      <c r="M46" t="n">
        <v>5.83</v>
      </c>
      <c r="N46" t="n">
        <v>5.49</v>
      </c>
      <c r="O46" t="n">
        <v>5.44</v>
      </c>
      <c r="P46" t="n">
        <v>4.66</v>
      </c>
      <c r="Q46" t="inlineStr">
        <is>
          <t>-</t>
        </is>
      </c>
    </row>
    <row r="47">
      <c r="A47" s="5" t="inlineStr">
        <is>
          <t>Cashflow je Aktie</t>
        </is>
      </c>
      <c r="B47" s="5" t="inlineStr">
        <is>
          <t>Cashflow per share</t>
        </is>
      </c>
      <c r="C47" t="n">
        <v>4.04</v>
      </c>
      <c r="D47" t="n">
        <v>3.4</v>
      </c>
      <c r="E47" t="n">
        <v>3.05</v>
      </c>
      <c r="F47" t="n">
        <v>2.61</v>
      </c>
      <c r="G47" t="n">
        <v>2.89</v>
      </c>
      <c r="H47" t="n">
        <v>2.64</v>
      </c>
      <c r="I47" t="n">
        <v>2.33</v>
      </c>
      <c r="J47" t="n">
        <v>1.86</v>
      </c>
      <c r="K47" t="n">
        <v>1.7</v>
      </c>
      <c r="L47" t="n">
        <v>1.99</v>
      </c>
      <c r="M47" t="n">
        <v>1.91</v>
      </c>
      <c r="N47" t="n">
        <v>1.3</v>
      </c>
      <c r="O47" t="n">
        <v>1.29</v>
      </c>
      <c r="P47" t="n">
        <v>1.26</v>
      </c>
      <c r="Q47" t="inlineStr">
        <is>
          <t>-</t>
        </is>
      </c>
    </row>
    <row r="48">
      <c r="A48" s="5" t="inlineStr">
        <is>
          <t>Bilanzsumme je Aktie</t>
        </is>
      </c>
      <c r="B48" s="5" t="inlineStr">
        <is>
          <t>Total assets per share</t>
        </is>
      </c>
      <c r="C48" t="n">
        <v>43.99</v>
      </c>
      <c r="D48" t="n">
        <v>37.9</v>
      </c>
      <c r="E48" t="n">
        <v>36.01</v>
      </c>
      <c r="F48" t="n">
        <v>36.61</v>
      </c>
      <c r="G48" t="n">
        <v>32.23</v>
      </c>
      <c r="H48" t="n">
        <v>30.81</v>
      </c>
      <c r="I48" t="n">
        <v>18.7</v>
      </c>
      <c r="J48" t="n">
        <v>18.21</v>
      </c>
      <c r="K48" t="n">
        <v>17.76</v>
      </c>
      <c r="L48" t="n">
        <v>17.42</v>
      </c>
      <c r="M48" t="n">
        <v>16.03</v>
      </c>
      <c r="N48" t="n">
        <v>16</v>
      </c>
      <c r="O48" t="n">
        <v>15.15</v>
      </c>
      <c r="P48" t="n">
        <v>15.25</v>
      </c>
      <c r="Q48" t="inlineStr">
        <is>
          <t>-</t>
        </is>
      </c>
    </row>
    <row r="49">
      <c r="A49" s="5" t="inlineStr">
        <is>
          <t>Personal am Ende des Jahres</t>
        </is>
      </c>
      <c r="B49" s="5" t="inlineStr">
        <is>
          <t>Staff at the end of year</t>
        </is>
      </c>
      <c r="C49" t="n">
        <v>10018</v>
      </c>
      <c r="D49" t="n">
        <v>9787</v>
      </c>
      <c r="E49" t="n">
        <v>9387</v>
      </c>
      <c r="F49" t="n">
        <v>9092</v>
      </c>
      <c r="G49" t="n">
        <v>8448</v>
      </c>
      <c r="H49" t="n">
        <v>8301</v>
      </c>
      <c r="I49" t="n">
        <v>6085</v>
      </c>
      <c r="J49" t="n">
        <v>5799</v>
      </c>
      <c r="K49" t="n">
        <v>5557</v>
      </c>
      <c r="L49" t="n">
        <v>5404</v>
      </c>
      <c r="M49" t="n">
        <v>5075</v>
      </c>
      <c r="N49" t="n">
        <v>5219</v>
      </c>
      <c r="O49" t="n">
        <v>5046</v>
      </c>
      <c r="P49" t="n">
        <v>4945</v>
      </c>
      <c r="Q49" t="n">
        <v>5235</v>
      </c>
    </row>
    <row r="50">
      <c r="A50" s="5" t="inlineStr">
        <is>
          <t>Personalaufwand in Mio. EUR</t>
        </is>
      </c>
      <c r="B50" s="5" t="inlineStr">
        <is>
          <t>Personnel expenses in M</t>
        </is>
      </c>
      <c r="C50" t="n">
        <v>706.1</v>
      </c>
      <c r="D50" t="n">
        <v>641.6</v>
      </c>
      <c r="E50" t="n">
        <v>621.6</v>
      </c>
      <c r="F50" t="n">
        <v>587.4</v>
      </c>
      <c r="G50" t="n">
        <v>526.4</v>
      </c>
      <c r="H50" t="n">
        <v>456.3</v>
      </c>
      <c r="I50" t="n">
        <v>397.9</v>
      </c>
      <c r="J50" t="n">
        <v>352.7</v>
      </c>
      <c r="K50" t="n">
        <v>338.9</v>
      </c>
      <c r="L50" t="n">
        <v>327.3</v>
      </c>
      <c r="M50" t="n">
        <v>298.8</v>
      </c>
      <c r="N50" t="n">
        <v>283.6</v>
      </c>
      <c r="O50" t="n">
        <v>284.1</v>
      </c>
      <c r="P50" t="n">
        <v>278.6</v>
      </c>
      <c r="Q50" t="n">
        <v>301.7</v>
      </c>
    </row>
    <row r="51">
      <c r="A51" s="5" t="inlineStr">
        <is>
          <t>Aufwand je Mitarbeiter in EUR</t>
        </is>
      </c>
      <c r="B51" s="5" t="inlineStr">
        <is>
          <t>Effort per employee</t>
        </is>
      </c>
      <c r="C51" t="n">
        <v>70483</v>
      </c>
      <c r="D51" t="n">
        <v>65556</v>
      </c>
      <c r="E51" t="n">
        <v>66219</v>
      </c>
      <c r="F51" t="n">
        <v>64606</v>
      </c>
      <c r="G51" t="n">
        <v>62311</v>
      </c>
      <c r="H51" t="n">
        <v>54969</v>
      </c>
      <c r="I51" t="n">
        <v>65390</v>
      </c>
      <c r="J51" t="n">
        <v>60821</v>
      </c>
      <c r="K51" t="n">
        <v>60986</v>
      </c>
      <c r="L51" t="n">
        <v>60566</v>
      </c>
      <c r="M51" t="n">
        <v>58877</v>
      </c>
      <c r="N51" t="n">
        <v>54340</v>
      </c>
      <c r="O51" t="n">
        <v>56302</v>
      </c>
      <c r="P51" t="n">
        <v>56340</v>
      </c>
      <c r="Q51" t="n">
        <v>57631</v>
      </c>
    </row>
    <row r="52">
      <c r="A52" s="5" t="inlineStr">
        <is>
          <t>Umsatz je Mitarbeiter in EUR</t>
        </is>
      </c>
      <c r="B52" s="5" t="inlineStr">
        <is>
          <t>Turnover per employee</t>
        </is>
      </c>
      <c r="C52" t="n">
        <v>340173</v>
      </c>
      <c r="D52" t="n">
        <v>322267</v>
      </c>
      <c r="E52" t="n">
        <v>319196</v>
      </c>
      <c r="F52" t="n">
        <v>286156</v>
      </c>
      <c r="G52" t="n">
        <v>250960</v>
      </c>
      <c r="H52" t="n">
        <v>255404</v>
      </c>
      <c r="I52" t="n">
        <v>300803</v>
      </c>
      <c r="J52" t="n">
        <v>299178</v>
      </c>
      <c r="K52" t="n">
        <v>284982</v>
      </c>
      <c r="L52" t="n">
        <v>290875</v>
      </c>
      <c r="M52" t="n">
        <v>268374</v>
      </c>
      <c r="N52" t="n">
        <v>252902</v>
      </c>
      <c r="O52" t="n">
        <v>243638</v>
      </c>
      <c r="P52" t="n">
        <v>248614</v>
      </c>
      <c r="Q52" t="n">
        <v>219465</v>
      </c>
    </row>
    <row r="53">
      <c r="A53" s="5" t="inlineStr">
        <is>
          <t>Bruttoergebnis je Mitarbeiter in EUR</t>
        </is>
      </c>
      <c r="B53" s="5" t="inlineStr">
        <is>
          <t>Gross Profit per employee</t>
        </is>
      </c>
      <c r="C53" t="n">
        <v>136464</v>
      </c>
      <c r="D53" t="n">
        <v>126852</v>
      </c>
      <c r="E53" t="n">
        <v>130446</v>
      </c>
      <c r="F53" t="n">
        <v>130389</v>
      </c>
      <c r="G53" t="n">
        <v>131581</v>
      </c>
      <c r="H53" t="n">
        <v>107023</v>
      </c>
      <c r="I53" t="n">
        <v>126672</v>
      </c>
      <c r="J53" t="n">
        <v>120814</v>
      </c>
      <c r="K53" t="n">
        <v>117617</v>
      </c>
      <c r="L53" t="n">
        <v>126147</v>
      </c>
      <c r="M53" t="n">
        <v>109931</v>
      </c>
      <c r="N53" t="n">
        <v>106821</v>
      </c>
      <c r="O53" t="n">
        <v>111138</v>
      </c>
      <c r="P53" t="n">
        <v>104530</v>
      </c>
      <c r="Q53" t="n">
        <v>91003</v>
      </c>
    </row>
    <row r="54">
      <c r="A54" s="5" t="inlineStr">
        <is>
          <t>Gewinn je Mitarbeiter in EUR</t>
        </is>
      </c>
      <c r="B54" s="5" t="inlineStr">
        <is>
          <t>Earnings per employee</t>
        </is>
      </c>
      <c r="C54" t="n">
        <v>29776</v>
      </c>
      <c r="D54" t="n">
        <v>28129</v>
      </c>
      <c r="E54" t="n">
        <v>28795</v>
      </c>
      <c r="F54" t="n">
        <v>27794</v>
      </c>
      <c r="G54" t="n">
        <v>29214</v>
      </c>
      <c r="H54" t="n">
        <v>22286</v>
      </c>
      <c r="I54" t="n">
        <v>28316</v>
      </c>
      <c r="J54" t="n">
        <v>27160</v>
      </c>
      <c r="K54" t="n">
        <v>26363</v>
      </c>
      <c r="L54" t="n">
        <v>24704</v>
      </c>
      <c r="M54" t="n">
        <v>16611</v>
      </c>
      <c r="N54" t="n">
        <v>17321</v>
      </c>
      <c r="O54" t="n">
        <v>19302</v>
      </c>
      <c r="P54" t="n">
        <v>-18160</v>
      </c>
      <c r="Q54" t="n">
        <v>-10010</v>
      </c>
    </row>
    <row r="55">
      <c r="A55" s="5" t="inlineStr">
        <is>
          <t>KGV (Kurs/Gewinn)</t>
        </is>
      </c>
      <c r="B55" s="5" t="inlineStr">
        <is>
          <t>PE (price/earnings)</t>
        </is>
      </c>
      <c r="C55" t="n">
        <v>42.4</v>
      </c>
      <c r="D55" t="n">
        <v>30.4</v>
      </c>
      <c r="E55" t="n">
        <v>34.4</v>
      </c>
      <c r="F55" t="n">
        <v>28.2</v>
      </c>
      <c r="G55" t="n">
        <v>32.3</v>
      </c>
      <c r="H55" t="n">
        <v>33.9</v>
      </c>
      <c r="I55" t="n">
        <v>22.9</v>
      </c>
      <c r="J55" t="n">
        <v>20.4</v>
      </c>
      <c r="K55" t="n">
        <v>16.6</v>
      </c>
      <c r="L55" t="n">
        <v>18.2</v>
      </c>
      <c r="M55" t="n">
        <v>21.1</v>
      </c>
      <c r="N55" t="n">
        <v>13.1</v>
      </c>
      <c r="O55" t="n">
        <v>23.5</v>
      </c>
      <c r="P55" t="inlineStr">
        <is>
          <t>-</t>
        </is>
      </c>
      <c r="Q55" t="inlineStr">
        <is>
          <t>-</t>
        </is>
      </c>
    </row>
    <row r="56">
      <c r="A56" s="5" t="inlineStr">
        <is>
          <t>KUV (Kurs/Umsatz)</t>
        </is>
      </c>
      <c r="B56" s="5" t="inlineStr">
        <is>
          <t>PS (price/sales)</t>
        </is>
      </c>
      <c r="C56" t="n">
        <v>3.73</v>
      </c>
      <c r="D56" t="n">
        <v>2.65</v>
      </c>
      <c r="E56" t="n">
        <v>3.1</v>
      </c>
      <c r="F56" t="n">
        <v>2.59</v>
      </c>
      <c r="G56" t="n">
        <v>3.06</v>
      </c>
      <c r="H56" t="n">
        <v>3.07</v>
      </c>
      <c r="I56" t="n">
        <v>2.16</v>
      </c>
      <c r="J56" t="n">
        <v>1.85</v>
      </c>
      <c r="K56" t="n">
        <v>1.54</v>
      </c>
      <c r="L56" t="n">
        <v>1.54</v>
      </c>
      <c r="M56" t="n">
        <v>1.3</v>
      </c>
      <c r="N56" t="n">
        <v>0.89</v>
      </c>
      <c r="O56" t="n">
        <v>1.79</v>
      </c>
      <c r="P56" t="n">
        <v>1.87</v>
      </c>
      <c r="Q56" t="inlineStr">
        <is>
          <t>-</t>
        </is>
      </c>
    </row>
    <row r="57">
      <c r="A57" s="5" t="inlineStr">
        <is>
          <t>KBV (Kurs/Buchwert)</t>
        </is>
      </c>
      <c r="B57" s="5" t="inlineStr">
        <is>
          <t>PB (price/book value)</t>
        </is>
      </c>
      <c r="C57" t="n">
        <v>5.28</v>
      </c>
      <c r="D57" t="n">
        <v>4.43</v>
      </c>
      <c r="E57" t="n">
        <v>5.43</v>
      </c>
      <c r="F57" t="n">
        <v>4.49</v>
      </c>
      <c r="G57" t="n">
        <v>5.08</v>
      </c>
      <c r="H57" t="n">
        <v>4.6</v>
      </c>
      <c r="I57" t="n">
        <v>4.16</v>
      </c>
      <c r="J57" t="n">
        <v>3.66</v>
      </c>
      <c r="K57" t="n">
        <v>2.67</v>
      </c>
      <c r="L57" t="n">
        <v>2.88</v>
      </c>
      <c r="M57" t="n">
        <v>2.57</v>
      </c>
      <c r="N57" t="n">
        <v>1.82</v>
      </c>
      <c r="O57" t="n">
        <v>3.55</v>
      </c>
      <c r="P57" t="n">
        <v>4.19</v>
      </c>
      <c r="Q57" t="inlineStr">
        <is>
          <t>-</t>
        </is>
      </c>
    </row>
    <row r="58">
      <c r="A58" s="5" t="inlineStr">
        <is>
          <t>KCV (Kurs/Cashflow)</t>
        </is>
      </c>
      <c r="B58" s="5" t="inlineStr">
        <is>
          <t>PC (price/cashflow)</t>
        </is>
      </c>
      <c r="C58" t="n">
        <v>23.23</v>
      </c>
      <c r="D58" t="n">
        <v>18.95</v>
      </c>
      <c r="E58" t="n">
        <v>23.47</v>
      </c>
      <c r="F58" t="n">
        <v>22.16</v>
      </c>
      <c r="G58" t="n">
        <v>21.22</v>
      </c>
      <c r="H58" t="n">
        <v>18.96</v>
      </c>
      <c r="I58" t="n">
        <v>14.41</v>
      </c>
      <c r="J58" t="n">
        <v>14.6</v>
      </c>
      <c r="K58" t="n">
        <v>12.13</v>
      </c>
      <c r="L58" t="n">
        <v>10.32</v>
      </c>
      <c r="M58" t="n">
        <v>7.85</v>
      </c>
      <c r="N58" t="n">
        <v>7.71</v>
      </c>
      <c r="O58" t="n">
        <v>14.93</v>
      </c>
      <c r="P58" t="n">
        <v>15.43</v>
      </c>
      <c r="Q58" t="inlineStr">
        <is>
          <t>-</t>
        </is>
      </c>
    </row>
    <row r="59">
      <c r="A59" s="5" t="inlineStr">
        <is>
          <t>Dividendenrendite in %</t>
        </is>
      </c>
      <c r="B59" s="5" t="inlineStr">
        <is>
          <t>Dividend Yield in %</t>
        </is>
      </c>
      <c r="C59" t="n">
        <v>1.01</v>
      </c>
      <c r="D59" t="n">
        <v>1.4</v>
      </c>
      <c r="E59" t="n">
        <v>1.23</v>
      </c>
      <c r="F59" t="n">
        <v>1.47</v>
      </c>
      <c r="G59" t="n">
        <v>1.3</v>
      </c>
      <c r="H59" t="n">
        <v>1.5</v>
      </c>
      <c r="I59" t="n">
        <v>2.09</v>
      </c>
      <c r="J59" t="n">
        <v>2.4</v>
      </c>
      <c r="K59" t="n">
        <v>3.01</v>
      </c>
      <c r="L59" t="n">
        <v>2.92</v>
      </c>
      <c r="M59" t="n">
        <v>3.34</v>
      </c>
      <c r="N59" t="n">
        <v>5.01</v>
      </c>
      <c r="O59" t="n">
        <v>2.59</v>
      </c>
      <c r="P59" t="inlineStr">
        <is>
          <t>-</t>
        </is>
      </c>
      <c r="Q59" t="inlineStr">
        <is>
          <t>-</t>
        </is>
      </c>
    </row>
    <row r="60">
      <c r="A60" s="5" t="inlineStr">
        <is>
          <t>Gewinnrendite in %</t>
        </is>
      </c>
      <c r="B60" s="5" t="inlineStr">
        <is>
          <t>Return on profit in %</t>
        </is>
      </c>
      <c r="C60" t="n">
        <v>2.4</v>
      </c>
      <c r="D60" t="n">
        <v>3.3</v>
      </c>
      <c r="E60" t="n">
        <v>2.9</v>
      </c>
      <c r="F60" t="n">
        <v>3.5</v>
      </c>
      <c r="G60" t="n">
        <v>3.1</v>
      </c>
      <c r="H60" t="n">
        <v>3</v>
      </c>
      <c r="I60" t="n">
        <v>4.4</v>
      </c>
      <c r="J60" t="n">
        <v>4.9</v>
      </c>
      <c r="K60" t="n">
        <v>6</v>
      </c>
      <c r="L60" t="n">
        <v>5.5</v>
      </c>
      <c r="M60" t="n">
        <v>4.7</v>
      </c>
      <c r="N60" t="n">
        <v>7.6</v>
      </c>
      <c r="O60" t="n">
        <v>4.3</v>
      </c>
      <c r="P60" t="n">
        <v>-5.5</v>
      </c>
      <c r="Q60" t="inlineStr">
        <is>
          <t>-</t>
        </is>
      </c>
    </row>
    <row r="61">
      <c r="A61" s="5" t="inlineStr">
        <is>
          <t>Eigenkapitalrendite in %</t>
        </is>
      </c>
      <c r="B61" s="5" t="inlineStr">
        <is>
          <t>Return on Equity in %</t>
        </is>
      </c>
      <c r="C61" t="n">
        <v>12.1</v>
      </c>
      <c r="D61" t="n">
        <v>14.16</v>
      </c>
      <c r="E61" t="n">
        <v>15.28</v>
      </c>
      <c r="F61" t="n">
        <v>14.59</v>
      </c>
      <c r="G61" t="n">
        <v>15.54</v>
      </c>
      <c r="H61" t="n">
        <v>12.92</v>
      </c>
      <c r="I61" t="n">
        <v>18.12</v>
      </c>
      <c r="J61" t="n">
        <v>17.97</v>
      </c>
      <c r="K61" t="n">
        <v>16.03</v>
      </c>
      <c r="L61" t="n">
        <v>15.85</v>
      </c>
      <c r="M61" t="n">
        <v>12.24</v>
      </c>
      <c r="N61" t="n">
        <v>13.94</v>
      </c>
      <c r="O61" t="n">
        <v>15.15</v>
      </c>
      <c r="P61" t="n">
        <v>-16.31</v>
      </c>
      <c r="Q61" t="n">
        <v>-203.89</v>
      </c>
    </row>
    <row r="62">
      <c r="A62" s="5" t="inlineStr">
        <is>
          <t>Umsatzrendite in %</t>
        </is>
      </c>
      <c r="B62" s="5" t="inlineStr">
        <is>
          <t>Return on sales in %</t>
        </is>
      </c>
      <c r="C62" t="n">
        <v>8.75</v>
      </c>
      <c r="D62" t="n">
        <v>8.73</v>
      </c>
      <c r="E62" t="n">
        <v>9.02</v>
      </c>
      <c r="F62" t="n">
        <v>8.699999999999999</v>
      </c>
      <c r="G62" t="n">
        <v>9.49</v>
      </c>
      <c r="H62" t="n">
        <v>8.73</v>
      </c>
      <c r="I62" t="n">
        <v>9.41</v>
      </c>
      <c r="J62" t="n">
        <v>9.08</v>
      </c>
      <c r="K62" t="n">
        <v>9.25</v>
      </c>
      <c r="L62" t="n">
        <v>8.49</v>
      </c>
      <c r="M62" t="n">
        <v>6.19</v>
      </c>
      <c r="N62" t="n">
        <v>6.85</v>
      </c>
      <c r="O62" t="n">
        <v>7.64</v>
      </c>
      <c r="P62" t="n">
        <v>-7.3</v>
      </c>
      <c r="Q62" t="n">
        <v>-4.56</v>
      </c>
    </row>
    <row r="63">
      <c r="A63" s="5" t="inlineStr">
        <is>
          <t>Gesamtkapitalrendite in %</t>
        </is>
      </c>
      <c r="B63" s="5" t="inlineStr">
        <is>
          <t>Total Return on Investment in %</t>
        </is>
      </c>
      <c r="C63" t="n">
        <v>5.88</v>
      </c>
      <c r="D63" t="n">
        <v>6.64</v>
      </c>
      <c r="E63" t="n">
        <v>7.13</v>
      </c>
      <c r="F63" t="n">
        <v>6.37</v>
      </c>
      <c r="G63" t="n">
        <v>7.07</v>
      </c>
      <c r="H63" t="n">
        <v>5.9</v>
      </c>
      <c r="I63" t="n">
        <v>9.550000000000001</v>
      </c>
      <c r="J63" t="n">
        <v>9.300000000000001</v>
      </c>
      <c r="K63" t="n">
        <v>8.91</v>
      </c>
      <c r="L63" t="n">
        <v>10.04</v>
      </c>
      <c r="M63" t="n">
        <v>7.68</v>
      </c>
      <c r="N63" t="n">
        <v>7.86</v>
      </c>
      <c r="O63" t="n">
        <v>8.92</v>
      </c>
      <c r="P63" t="n">
        <v>7.62</v>
      </c>
      <c r="Q63" t="n">
        <v>4.98</v>
      </c>
    </row>
    <row r="64">
      <c r="A64" s="5" t="inlineStr">
        <is>
          <t>Return on Investment in %</t>
        </is>
      </c>
      <c r="B64" s="5" t="inlineStr">
        <is>
          <t>Return on Investment in %</t>
        </is>
      </c>
      <c r="C64" t="n">
        <v>5.01</v>
      </c>
      <c r="D64" t="n">
        <v>5.6</v>
      </c>
      <c r="E64" t="n">
        <v>5.78</v>
      </c>
      <c r="F64" t="n">
        <v>5.32</v>
      </c>
      <c r="G64" t="n">
        <v>5.9</v>
      </c>
      <c r="H64" t="n">
        <v>4.63</v>
      </c>
      <c r="I64" t="n">
        <v>7.79</v>
      </c>
      <c r="J64" t="n">
        <v>7.32</v>
      </c>
      <c r="K64" t="n">
        <v>6.98</v>
      </c>
      <c r="L64" t="n">
        <v>6.48</v>
      </c>
      <c r="M64" t="n">
        <v>4.45</v>
      </c>
      <c r="N64" t="n">
        <v>4.78</v>
      </c>
      <c r="O64" t="n">
        <v>5.44</v>
      </c>
      <c r="P64" t="n">
        <v>-4.98</v>
      </c>
      <c r="Q64" t="n">
        <v>-2.92</v>
      </c>
    </row>
    <row r="65">
      <c r="A65" s="5" t="inlineStr">
        <is>
          <t>Arbeitsintensität in %</t>
        </is>
      </c>
      <c r="B65" s="5" t="inlineStr">
        <is>
          <t>Work Intensity in %</t>
        </is>
      </c>
      <c r="C65" t="n">
        <v>35.2</v>
      </c>
      <c r="D65" t="n">
        <v>37.3</v>
      </c>
      <c r="E65" t="n">
        <v>35.63</v>
      </c>
      <c r="F65" t="n">
        <v>34.4</v>
      </c>
      <c r="G65" t="n">
        <v>32.92</v>
      </c>
      <c r="H65" t="n">
        <v>29.89</v>
      </c>
      <c r="I65" t="n">
        <v>39.47</v>
      </c>
      <c r="J65" t="n">
        <v>38.24</v>
      </c>
      <c r="K65" t="n">
        <v>38.21</v>
      </c>
      <c r="L65" t="n">
        <v>35.76</v>
      </c>
      <c r="M65" t="n">
        <v>32.5</v>
      </c>
      <c r="N65" t="n">
        <v>31.34</v>
      </c>
      <c r="O65" t="n">
        <v>32.66</v>
      </c>
      <c r="P65" t="n">
        <v>29.62</v>
      </c>
      <c r="Q65" t="n">
        <v>28.23</v>
      </c>
    </row>
    <row r="66">
      <c r="A66" s="5" t="inlineStr">
        <is>
          <t>Eigenkapitalquote in %</t>
        </is>
      </c>
      <c r="B66" s="5" t="inlineStr">
        <is>
          <t>Equity Ratio in %</t>
        </is>
      </c>
      <c r="C66" t="n">
        <v>41.37</v>
      </c>
      <c r="D66" t="n">
        <v>39.52</v>
      </c>
      <c r="E66" t="n">
        <v>37.85</v>
      </c>
      <c r="F66" t="n">
        <v>36.45</v>
      </c>
      <c r="G66" t="n">
        <v>37.96</v>
      </c>
      <c r="H66" t="n">
        <v>35.81</v>
      </c>
      <c r="I66" t="n">
        <v>43.03</v>
      </c>
      <c r="J66" t="n">
        <v>40.74</v>
      </c>
      <c r="K66" t="n">
        <v>43.55</v>
      </c>
      <c r="L66" t="n">
        <v>40.9</v>
      </c>
      <c r="M66" t="n">
        <v>36.36</v>
      </c>
      <c r="N66" t="n">
        <v>34.29</v>
      </c>
      <c r="O66" t="n">
        <v>35.89</v>
      </c>
      <c r="P66" t="n">
        <v>30.54</v>
      </c>
      <c r="Q66" t="n">
        <v>1.43</v>
      </c>
    </row>
    <row r="67">
      <c r="A67" s="5" t="inlineStr">
        <is>
          <t>Fremdkapitalquote in %</t>
        </is>
      </c>
      <c r="B67" s="5" t="inlineStr">
        <is>
          <t>Debt Ratio in %</t>
        </is>
      </c>
      <c r="C67" t="n">
        <v>58.63</v>
      </c>
      <c r="D67" t="n">
        <v>60.48</v>
      </c>
      <c r="E67" t="n">
        <v>62.15</v>
      </c>
      <c r="F67" t="n">
        <v>63.55</v>
      </c>
      <c r="G67" t="n">
        <v>62.04</v>
      </c>
      <c r="H67" t="n">
        <v>64.19</v>
      </c>
      <c r="I67" t="n">
        <v>56.97</v>
      </c>
      <c r="J67" t="n">
        <v>59.26</v>
      </c>
      <c r="K67" t="n">
        <v>56.45</v>
      </c>
      <c r="L67" t="n">
        <v>59.1</v>
      </c>
      <c r="M67" t="n">
        <v>63.64</v>
      </c>
      <c r="N67" t="n">
        <v>65.70999999999999</v>
      </c>
      <c r="O67" t="n">
        <v>64.11</v>
      </c>
      <c r="P67" t="n">
        <v>69.45999999999999</v>
      </c>
      <c r="Q67" t="n">
        <v>98.56999999999999</v>
      </c>
    </row>
    <row r="68">
      <c r="A68" s="5" t="inlineStr">
        <is>
          <t>Verschuldungsgrad in %</t>
        </is>
      </c>
      <c r="B68" s="5" t="inlineStr">
        <is>
          <t>Finance Gearing in %</t>
        </is>
      </c>
      <c r="C68" t="n">
        <v>141.73</v>
      </c>
      <c r="D68" t="n">
        <v>153.05</v>
      </c>
      <c r="E68" t="n">
        <v>164.21</v>
      </c>
      <c r="F68" t="n">
        <v>174.38</v>
      </c>
      <c r="G68" t="n">
        <v>163.43</v>
      </c>
      <c r="H68" t="n">
        <v>179.28</v>
      </c>
      <c r="I68" t="n">
        <v>132.4</v>
      </c>
      <c r="J68" t="n">
        <v>145.48</v>
      </c>
      <c r="K68" t="n">
        <v>129.64</v>
      </c>
      <c r="L68" t="n">
        <v>144.51</v>
      </c>
      <c r="M68" t="n">
        <v>175.07</v>
      </c>
      <c r="N68" t="n">
        <v>191.59</v>
      </c>
      <c r="O68" t="n">
        <v>178.65</v>
      </c>
      <c r="P68" t="n">
        <v>227.48</v>
      </c>
      <c r="Q68" t="n">
        <v>6874</v>
      </c>
    </row>
    <row r="69">
      <c r="A69" s="5" t="inlineStr">
        <is>
          <t>Bruttoergebnis Marge in %</t>
        </is>
      </c>
      <c r="B69" s="5" t="inlineStr">
        <is>
          <t>Gross Profit Marge in %</t>
        </is>
      </c>
      <c r="C69" t="n">
        <v>40.11</v>
      </c>
      <c r="D69" t="n">
        <v>39.38</v>
      </c>
      <c r="E69" t="n">
        <v>40.89</v>
      </c>
      <c r="F69" t="n">
        <v>40.85</v>
      </c>
      <c r="G69" t="n">
        <v>42.74</v>
      </c>
      <c r="H69" t="n">
        <v>41.91</v>
      </c>
      <c r="I69" t="n">
        <v>42.12</v>
      </c>
      <c r="J69" t="n">
        <v>40.38</v>
      </c>
      <c r="K69" t="n">
        <v>41.26</v>
      </c>
      <c r="L69" t="n">
        <v>43.37</v>
      </c>
      <c r="M69" t="n">
        <v>40.96</v>
      </c>
      <c r="N69" t="n">
        <v>42.23</v>
      </c>
      <c r="O69" t="n">
        <v>43.98</v>
      </c>
      <c r="P69" t="n">
        <v>42.06</v>
      </c>
    </row>
    <row r="70">
      <c r="A70" s="5" t="inlineStr">
        <is>
          <t>Kurzfristige Vermögensquote in %</t>
        </is>
      </c>
      <c r="B70" s="5" t="inlineStr">
        <is>
          <t>Current Assets Ratio in %</t>
        </is>
      </c>
      <c r="C70" t="n">
        <v>35.2</v>
      </c>
      <c r="D70" t="n">
        <v>37.32</v>
      </c>
      <c r="E70" t="n">
        <v>35.64</v>
      </c>
      <c r="F70" t="n">
        <v>34.4</v>
      </c>
      <c r="G70" t="n">
        <v>32.93</v>
      </c>
      <c r="H70" t="n">
        <v>29.9</v>
      </c>
      <c r="I70" t="n">
        <v>39.48</v>
      </c>
      <c r="J70" t="n">
        <v>38.24</v>
      </c>
      <c r="K70" t="n">
        <v>38.22</v>
      </c>
      <c r="L70" t="n">
        <v>35.76</v>
      </c>
      <c r="M70" t="n">
        <v>32.51</v>
      </c>
      <c r="N70" t="n">
        <v>31.34</v>
      </c>
      <c r="O70" t="n">
        <v>32.66</v>
      </c>
      <c r="P70" t="n">
        <v>29.62</v>
      </c>
    </row>
    <row r="71">
      <c r="A71" s="5" t="inlineStr">
        <is>
          <t>Nettogewinn Marge in %</t>
        </is>
      </c>
      <c r="B71" s="5" t="inlineStr">
        <is>
          <t>Net Profit Marge in %</t>
        </is>
      </c>
      <c r="C71" t="n">
        <v>8.75</v>
      </c>
      <c r="D71" t="n">
        <v>8.73</v>
      </c>
      <c r="E71" t="n">
        <v>9.02</v>
      </c>
      <c r="F71" t="n">
        <v>8.699999999999999</v>
      </c>
      <c r="G71" t="n">
        <v>9.49</v>
      </c>
      <c r="H71" t="n">
        <v>8.73</v>
      </c>
      <c r="I71" t="n">
        <v>9.42</v>
      </c>
      <c r="J71" t="n">
        <v>9.08</v>
      </c>
      <c r="K71" t="n">
        <v>9.25</v>
      </c>
      <c r="L71" t="n">
        <v>8.49</v>
      </c>
      <c r="M71" t="n">
        <v>6.19</v>
      </c>
      <c r="N71" t="n">
        <v>6.85</v>
      </c>
      <c r="O71" t="n">
        <v>7.64</v>
      </c>
      <c r="P71" t="n">
        <v>-7.31</v>
      </c>
    </row>
    <row r="72">
      <c r="A72" s="5" t="inlineStr">
        <is>
          <t>Operative Ergebnis Marge in %</t>
        </is>
      </c>
      <c r="B72" s="5" t="inlineStr">
        <is>
          <t>EBIT Marge in %</t>
        </is>
      </c>
      <c r="C72" t="n">
        <v>13.62</v>
      </c>
      <c r="D72" t="n">
        <v>13.76</v>
      </c>
      <c r="E72" t="n">
        <v>14.41</v>
      </c>
      <c r="F72" t="n">
        <v>13.94</v>
      </c>
      <c r="G72" t="n">
        <v>15.19</v>
      </c>
      <c r="H72" t="n">
        <v>14.53</v>
      </c>
      <c r="I72" t="n">
        <v>15.47</v>
      </c>
      <c r="J72" t="n">
        <v>14.56</v>
      </c>
      <c r="K72" t="n">
        <v>14.8</v>
      </c>
      <c r="L72" t="n">
        <v>15.55</v>
      </c>
      <c r="M72" t="n">
        <v>11.97</v>
      </c>
      <c r="N72" t="n">
        <v>14.17</v>
      </c>
      <c r="O72" t="n">
        <v>15.35</v>
      </c>
      <c r="P72" t="n">
        <v>6.71</v>
      </c>
    </row>
    <row r="73">
      <c r="A73" s="5" t="inlineStr">
        <is>
          <t>Vermögensumsschlag in %</t>
        </is>
      </c>
      <c r="B73" s="5" t="inlineStr">
        <is>
          <t>Asset Turnover in %</t>
        </is>
      </c>
      <c r="C73" t="n">
        <v>57.21</v>
      </c>
      <c r="D73" t="n">
        <v>64.11</v>
      </c>
      <c r="E73" t="n">
        <v>64.09</v>
      </c>
      <c r="F73" t="n">
        <v>61.08</v>
      </c>
      <c r="G73" t="n">
        <v>62.19</v>
      </c>
      <c r="H73" t="n">
        <v>53</v>
      </c>
      <c r="I73" t="n">
        <v>82.81</v>
      </c>
      <c r="J73" t="n">
        <v>80.62</v>
      </c>
      <c r="K73" t="n">
        <v>75.5</v>
      </c>
      <c r="L73" t="n">
        <v>76.34999999999999</v>
      </c>
      <c r="M73" t="n">
        <v>71.87</v>
      </c>
      <c r="N73" t="n">
        <v>69.8</v>
      </c>
      <c r="O73" t="n">
        <v>71.19</v>
      </c>
      <c r="P73" t="n">
        <v>68.16</v>
      </c>
    </row>
    <row r="74">
      <c r="A74" s="5" t="inlineStr">
        <is>
          <t>Langfristige Vermögensquote in %</t>
        </is>
      </c>
      <c r="B74" s="5" t="inlineStr">
        <is>
          <t>Non-Current Assets Ratio in %</t>
        </is>
      </c>
      <c r="C74" t="n">
        <v>64.81</v>
      </c>
      <c r="D74" t="n">
        <v>62.7</v>
      </c>
      <c r="E74" t="n">
        <v>64.36</v>
      </c>
      <c r="F74" t="n">
        <v>65.59999999999999</v>
      </c>
      <c r="G74" t="n">
        <v>67.06999999999999</v>
      </c>
      <c r="H74" t="n">
        <v>70.09999999999999</v>
      </c>
      <c r="I74" t="n">
        <v>60.54</v>
      </c>
      <c r="J74" t="n">
        <v>61.76</v>
      </c>
      <c r="K74" t="n">
        <v>61.77</v>
      </c>
      <c r="L74" t="n">
        <v>64.25</v>
      </c>
      <c r="M74" t="n">
        <v>67.48999999999999</v>
      </c>
      <c r="N74" t="n">
        <v>68.64</v>
      </c>
      <c r="O74" t="n">
        <v>67.34</v>
      </c>
      <c r="P74" t="n">
        <v>70.38</v>
      </c>
    </row>
    <row r="75">
      <c r="A75" s="5" t="inlineStr">
        <is>
          <t>Gesamtkapitalrentabilität</t>
        </is>
      </c>
      <c r="B75" s="5" t="inlineStr">
        <is>
          <t>ROA Return on Assets in %</t>
        </is>
      </c>
      <c r="C75" t="n">
        <v>5.01</v>
      </c>
      <c r="D75" t="n">
        <v>5.6</v>
      </c>
      <c r="E75" t="n">
        <v>5.78</v>
      </c>
      <c r="F75" t="n">
        <v>5.32</v>
      </c>
      <c r="G75" t="n">
        <v>5.9</v>
      </c>
      <c r="H75" t="n">
        <v>4.62</v>
      </c>
      <c r="I75" t="n">
        <v>7.8</v>
      </c>
      <c r="J75" t="n">
        <v>7.32</v>
      </c>
      <c r="K75" t="n">
        <v>6.98</v>
      </c>
      <c r="L75" t="n">
        <v>6.48</v>
      </c>
      <c r="M75" t="n">
        <v>4.45</v>
      </c>
      <c r="N75" t="n">
        <v>4.78</v>
      </c>
      <c r="O75" t="n">
        <v>5.44</v>
      </c>
      <c r="P75" t="n">
        <v>-4.98</v>
      </c>
    </row>
    <row r="76">
      <c r="A76" s="5" t="inlineStr">
        <is>
          <t>Ertrag des eingesetzten Kapitals</t>
        </is>
      </c>
      <c r="B76" s="5" t="inlineStr">
        <is>
          <t>ROCE Return on Cap. Empl. in %</t>
        </is>
      </c>
      <c r="C76" t="n">
        <v>9.640000000000001</v>
      </c>
      <c r="D76" t="n">
        <v>11.72</v>
      </c>
      <c r="E76" t="n">
        <v>10.6</v>
      </c>
      <c r="F76" t="n">
        <v>10.86</v>
      </c>
      <c r="G76" t="n">
        <v>10.73</v>
      </c>
      <c r="H76" t="n">
        <v>8.960000000000001</v>
      </c>
      <c r="I76" t="n">
        <v>15.04</v>
      </c>
      <c r="J76" t="n">
        <v>14.13</v>
      </c>
      <c r="K76" t="n">
        <v>13.87</v>
      </c>
      <c r="L76" t="n">
        <v>15.19</v>
      </c>
      <c r="M76" t="n">
        <v>11.71</v>
      </c>
      <c r="N76" t="n">
        <v>13.92</v>
      </c>
      <c r="O76" t="n">
        <v>14.11</v>
      </c>
      <c r="P76" t="n">
        <v>6.08</v>
      </c>
    </row>
    <row r="77">
      <c r="A77" s="5" t="inlineStr">
        <is>
          <t>Eigenkapital zu Anlagevermögen</t>
        </is>
      </c>
      <c r="B77" s="5" t="inlineStr">
        <is>
          <t>Equity to Fixed Assets in %</t>
        </is>
      </c>
      <c r="C77" t="n">
        <v>62.34</v>
      </c>
      <c r="D77" t="n">
        <v>61.33</v>
      </c>
      <c r="E77" t="n">
        <v>56.93</v>
      </c>
      <c r="F77" t="n">
        <v>53.62</v>
      </c>
      <c r="G77" t="n">
        <v>55.88</v>
      </c>
      <c r="H77" t="n">
        <v>50.43</v>
      </c>
      <c r="I77" t="n">
        <v>71.08</v>
      </c>
      <c r="J77" t="n">
        <v>65.95999999999999</v>
      </c>
      <c r="K77" t="n">
        <v>70.5</v>
      </c>
      <c r="L77" t="n">
        <v>63.65</v>
      </c>
      <c r="M77" t="n">
        <v>53.87</v>
      </c>
      <c r="N77" t="n">
        <v>49.95</v>
      </c>
      <c r="O77" t="n">
        <v>53.29</v>
      </c>
      <c r="P77" t="n">
        <v>43.39</v>
      </c>
    </row>
    <row r="78">
      <c r="A78" s="5" t="inlineStr">
        <is>
          <t>Liquidität Dritten Grades</t>
        </is>
      </c>
      <c r="B78" s="5" t="inlineStr">
        <is>
          <t>Current Ratio in %</t>
        </is>
      </c>
      <c r="C78" t="n">
        <v>183.46</v>
      </c>
      <c r="D78" t="n">
        <v>150.74</v>
      </c>
      <c r="E78" t="n">
        <v>276.1</v>
      </c>
      <c r="F78" t="n">
        <v>159.05</v>
      </c>
      <c r="G78" t="n">
        <v>274.83</v>
      </c>
      <c r="H78" t="n">
        <v>213.72</v>
      </c>
      <c r="I78" t="n">
        <v>265.89</v>
      </c>
      <c r="J78" t="n">
        <v>225.58</v>
      </c>
      <c r="K78" t="n">
        <v>196.47</v>
      </c>
      <c r="L78" t="n">
        <v>163.56</v>
      </c>
      <c r="M78" t="n">
        <v>122.47</v>
      </c>
      <c r="N78" t="n">
        <v>108.14</v>
      </c>
      <c r="O78" t="n">
        <v>144.85</v>
      </c>
      <c r="P78" t="n">
        <v>119.78</v>
      </c>
    </row>
    <row r="79">
      <c r="A79" s="5" t="inlineStr">
        <is>
          <t>Operativer Cashflow</t>
        </is>
      </c>
      <c r="B79" s="5" t="inlineStr">
        <is>
          <t>Operating Cashflow in M</t>
        </is>
      </c>
      <c r="C79" t="n">
        <v>3146.0389</v>
      </c>
      <c r="D79" t="n">
        <v>2459.8995</v>
      </c>
      <c r="E79" t="n">
        <v>3046.6407</v>
      </c>
      <c r="F79" t="n">
        <v>2876.5896</v>
      </c>
      <c r="G79" t="n">
        <v>2754.5682</v>
      </c>
      <c r="H79" t="n">
        <v>2461.1976</v>
      </c>
      <c r="I79" t="n">
        <v>1702.8297</v>
      </c>
      <c r="J79" t="n">
        <v>1725.282</v>
      </c>
      <c r="K79" t="n">
        <v>1433.4021</v>
      </c>
      <c r="L79" t="n">
        <v>1219.824</v>
      </c>
      <c r="M79" t="n">
        <v>927.87</v>
      </c>
      <c r="N79" t="n">
        <v>911.322</v>
      </c>
      <c r="O79" t="n">
        <v>1764.726</v>
      </c>
      <c r="P79" t="n">
        <v>1823.826</v>
      </c>
    </row>
    <row r="80">
      <c r="A80" s="5" t="inlineStr">
        <is>
          <t>Aktienrückkauf</t>
        </is>
      </c>
      <c r="B80" s="5" t="inlineStr">
        <is>
          <t>Share Buyback in M</t>
        </is>
      </c>
      <c r="C80" t="n">
        <v>-5.620000000000005</v>
      </c>
      <c r="D80" t="n">
        <v>0</v>
      </c>
      <c r="E80" t="n">
        <v>0</v>
      </c>
      <c r="F80" t="n">
        <v>0</v>
      </c>
      <c r="G80" t="n">
        <v>0</v>
      </c>
      <c r="H80" t="n">
        <v>-11.64</v>
      </c>
      <c r="I80" t="n">
        <v>0</v>
      </c>
      <c r="J80" t="n">
        <v>0</v>
      </c>
      <c r="K80" t="n">
        <v>0.03000000000000114</v>
      </c>
      <c r="L80" t="n">
        <v>0</v>
      </c>
      <c r="M80" t="n">
        <v>0</v>
      </c>
      <c r="N80" t="n">
        <v>0</v>
      </c>
      <c r="O80" t="n">
        <v>0</v>
      </c>
      <c r="P80" t="inlineStr">
        <is>
          <t>-</t>
        </is>
      </c>
    </row>
    <row r="81">
      <c r="A81" s="5" t="inlineStr">
        <is>
          <t>Umsatzwachstum 1J in %</t>
        </is>
      </c>
      <c r="B81" s="5" t="inlineStr">
        <is>
          <t>Revenue Growth 1Y in %</t>
        </is>
      </c>
      <c r="C81" t="n">
        <v>8.050000000000001</v>
      </c>
      <c r="D81" t="n">
        <v>5.27</v>
      </c>
      <c r="E81" t="n">
        <v>3.2</v>
      </c>
      <c r="F81" t="n">
        <v>11.57</v>
      </c>
      <c r="G81" t="n">
        <v>22.74</v>
      </c>
      <c r="H81" t="n">
        <v>15.85</v>
      </c>
      <c r="I81" t="n">
        <v>5.48</v>
      </c>
      <c r="J81" t="n">
        <v>9.529999999999999</v>
      </c>
      <c r="K81" t="n">
        <v>0.76</v>
      </c>
      <c r="L81" t="n">
        <v>15.42</v>
      </c>
      <c r="M81" t="n">
        <v>3.18</v>
      </c>
      <c r="N81" t="n">
        <v>3.53</v>
      </c>
      <c r="O81" t="n">
        <v>3.74</v>
      </c>
      <c r="P81" t="n">
        <v>6.96</v>
      </c>
    </row>
    <row r="82">
      <c r="A82" s="5" t="inlineStr">
        <is>
          <t>Umsatzwachstum 3J in %</t>
        </is>
      </c>
      <c r="B82" s="5" t="inlineStr">
        <is>
          <t>Revenue Growth 3Y in %</t>
        </is>
      </c>
      <c r="C82" t="n">
        <v>5.51</v>
      </c>
      <c r="D82" t="n">
        <v>6.68</v>
      </c>
      <c r="E82" t="n">
        <v>12.5</v>
      </c>
      <c r="F82" t="n">
        <v>16.72</v>
      </c>
      <c r="G82" t="n">
        <v>14.69</v>
      </c>
      <c r="H82" t="n">
        <v>10.29</v>
      </c>
      <c r="I82" t="n">
        <v>5.26</v>
      </c>
      <c r="J82" t="n">
        <v>8.57</v>
      </c>
      <c r="K82" t="n">
        <v>6.45</v>
      </c>
      <c r="L82" t="n">
        <v>7.38</v>
      </c>
      <c r="M82" t="n">
        <v>3.48</v>
      </c>
      <c r="N82" t="n">
        <v>4.74</v>
      </c>
      <c r="O82" t="inlineStr">
        <is>
          <t>-</t>
        </is>
      </c>
      <c r="P82" t="inlineStr">
        <is>
          <t>-</t>
        </is>
      </c>
    </row>
    <row r="83">
      <c r="A83" s="5" t="inlineStr">
        <is>
          <t>Umsatzwachstum 5J in %</t>
        </is>
      </c>
      <c r="B83" s="5" t="inlineStr">
        <is>
          <t>Revenue Growth 5Y in %</t>
        </is>
      </c>
      <c r="C83" t="n">
        <v>10.17</v>
      </c>
      <c r="D83" t="n">
        <v>11.73</v>
      </c>
      <c r="E83" t="n">
        <v>11.77</v>
      </c>
      <c r="F83" t="n">
        <v>13.03</v>
      </c>
      <c r="G83" t="n">
        <v>10.87</v>
      </c>
      <c r="H83" t="n">
        <v>9.41</v>
      </c>
      <c r="I83" t="n">
        <v>6.87</v>
      </c>
      <c r="J83" t="n">
        <v>6.48</v>
      </c>
      <c r="K83" t="n">
        <v>5.33</v>
      </c>
      <c r="L83" t="n">
        <v>6.57</v>
      </c>
      <c r="M83" t="inlineStr">
        <is>
          <t>-</t>
        </is>
      </c>
      <c r="N83" t="inlineStr">
        <is>
          <t>-</t>
        </is>
      </c>
      <c r="O83" t="inlineStr">
        <is>
          <t>-</t>
        </is>
      </c>
      <c r="P83" t="inlineStr">
        <is>
          <t>-</t>
        </is>
      </c>
    </row>
    <row r="84">
      <c r="A84" s="5" t="inlineStr">
        <is>
          <t>Umsatzwachstum 10J in %</t>
        </is>
      </c>
      <c r="B84" s="5" t="inlineStr">
        <is>
          <t>Revenue Growth 10Y in %</t>
        </is>
      </c>
      <c r="C84" t="n">
        <v>9.789999999999999</v>
      </c>
      <c r="D84" t="n">
        <v>9.300000000000001</v>
      </c>
      <c r="E84" t="n">
        <v>9.130000000000001</v>
      </c>
      <c r="F84" t="n">
        <v>9.18</v>
      </c>
      <c r="G84" t="n">
        <v>8.720000000000001</v>
      </c>
      <c r="H84" t="inlineStr">
        <is>
          <t>-</t>
        </is>
      </c>
      <c r="I84" t="inlineStr">
        <is>
          <t>-</t>
        </is>
      </c>
      <c r="J84" t="inlineStr">
        <is>
          <t>-</t>
        </is>
      </c>
      <c r="K84" t="inlineStr">
        <is>
          <t>-</t>
        </is>
      </c>
      <c r="L84" t="inlineStr">
        <is>
          <t>-</t>
        </is>
      </c>
      <c r="M84" t="inlineStr">
        <is>
          <t>-</t>
        </is>
      </c>
      <c r="N84" t="inlineStr">
        <is>
          <t>-</t>
        </is>
      </c>
      <c r="O84" t="inlineStr">
        <is>
          <t>-</t>
        </is>
      </c>
      <c r="P84" t="inlineStr">
        <is>
          <t>-</t>
        </is>
      </c>
    </row>
    <row r="85">
      <c r="A85" s="5" t="inlineStr">
        <is>
          <t>Gewinnwachstum 1J in %</t>
        </is>
      </c>
      <c r="B85" s="5" t="inlineStr">
        <is>
          <t>Earnings Growth 1Y in %</t>
        </is>
      </c>
      <c r="C85" t="n">
        <v>8.35</v>
      </c>
      <c r="D85" t="n">
        <v>1.85</v>
      </c>
      <c r="E85" t="n">
        <v>6.96</v>
      </c>
      <c r="F85" t="n">
        <v>2.39</v>
      </c>
      <c r="G85" t="n">
        <v>33.41</v>
      </c>
      <c r="H85" t="n">
        <v>7.37</v>
      </c>
      <c r="I85" t="n">
        <v>9.4</v>
      </c>
      <c r="J85" t="n">
        <v>7.51</v>
      </c>
      <c r="K85" t="n">
        <v>9.74</v>
      </c>
      <c r="L85" t="n">
        <v>58.36</v>
      </c>
      <c r="M85" t="n">
        <v>-6.75</v>
      </c>
      <c r="N85" t="n">
        <v>-7.19</v>
      </c>
      <c r="O85" t="n">
        <v>-208.46</v>
      </c>
      <c r="P85" t="n">
        <v>71.37</v>
      </c>
    </row>
    <row r="86">
      <c r="A86" s="5" t="inlineStr">
        <is>
          <t>Gewinnwachstum 3J in %</t>
        </is>
      </c>
      <c r="B86" s="5" t="inlineStr">
        <is>
          <t>Earnings Growth 3Y in %</t>
        </is>
      </c>
      <c r="C86" t="n">
        <v>5.72</v>
      </c>
      <c r="D86" t="n">
        <v>3.73</v>
      </c>
      <c r="E86" t="n">
        <v>14.25</v>
      </c>
      <c r="F86" t="n">
        <v>14.39</v>
      </c>
      <c r="G86" t="n">
        <v>16.73</v>
      </c>
      <c r="H86" t="n">
        <v>8.09</v>
      </c>
      <c r="I86" t="n">
        <v>8.880000000000001</v>
      </c>
      <c r="J86" t="n">
        <v>25.2</v>
      </c>
      <c r="K86" t="n">
        <v>20.45</v>
      </c>
      <c r="L86" t="n">
        <v>14.81</v>
      </c>
      <c r="M86" t="n">
        <v>-74.13</v>
      </c>
      <c r="N86" t="n">
        <v>-48.09</v>
      </c>
      <c r="O86" t="inlineStr">
        <is>
          <t>-</t>
        </is>
      </c>
      <c r="P86" t="inlineStr">
        <is>
          <t>-</t>
        </is>
      </c>
    </row>
    <row r="87">
      <c r="A87" s="5" t="inlineStr">
        <is>
          <t>Gewinnwachstum 5J in %</t>
        </is>
      </c>
      <c r="B87" s="5" t="inlineStr">
        <is>
          <t>Earnings Growth 5Y in %</t>
        </is>
      </c>
      <c r="C87" t="n">
        <v>10.59</v>
      </c>
      <c r="D87" t="n">
        <v>10.4</v>
      </c>
      <c r="E87" t="n">
        <v>11.91</v>
      </c>
      <c r="F87" t="n">
        <v>12.02</v>
      </c>
      <c r="G87" t="n">
        <v>13.49</v>
      </c>
      <c r="H87" t="n">
        <v>18.48</v>
      </c>
      <c r="I87" t="n">
        <v>15.65</v>
      </c>
      <c r="J87" t="n">
        <v>12.33</v>
      </c>
      <c r="K87" t="n">
        <v>-30.86</v>
      </c>
      <c r="L87" t="n">
        <v>-18.53</v>
      </c>
      <c r="M87" t="inlineStr">
        <is>
          <t>-</t>
        </is>
      </c>
      <c r="N87" t="inlineStr">
        <is>
          <t>-</t>
        </is>
      </c>
      <c r="O87" t="inlineStr">
        <is>
          <t>-</t>
        </is>
      </c>
      <c r="P87" t="inlineStr">
        <is>
          <t>-</t>
        </is>
      </c>
    </row>
    <row r="88">
      <c r="A88" s="5" t="inlineStr">
        <is>
          <t>Gewinnwachstum 10J in %</t>
        </is>
      </c>
      <c r="B88" s="5" t="inlineStr">
        <is>
          <t>Earnings Growth 10Y in %</t>
        </is>
      </c>
      <c r="C88" t="n">
        <v>14.53</v>
      </c>
      <c r="D88" t="n">
        <v>13.02</v>
      </c>
      <c r="E88" t="n">
        <v>12.12</v>
      </c>
      <c r="F88" t="n">
        <v>-9.42</v>
      </c>
      <c r="G88" t="n">
        <v>-2.52</v>
      </c>
      <c r="H88" t="inlineStr">
        <is>
          <t>-</t>
        </is>
      </c>
      <c r="I88" t="inlineStr">
        <is>
          <t>-</t>
        </is>
      </c>
      <c r="J88" t="inlineStr">
        <is>
          <t>-</t>
        </is>
      </c>
      <c r="K88" t="inlineStr">
        <is>
          <t>-</t>
        </is>
      </c>
      <c r="L88" t="inlineStr">
        <is>
          <t>-</t>
        </is>
      </c>
      <c r="M88" t="inlineStr">
        <is>
          <t>-</t>
        </is>
      </c>
      <c r="N88" t="inlineStr">
        <is>
          <t>-</t>
        </is>
      </c>
      <c r="O88" t="inlineStr">
        <is>
          <t>-</t>
        </is>
      </c>
      <c r="P88" t="inlineStr">
        <is>
          <t>-</t>
        </is>
      </c>
    </row>
    <row r="89">
      <c r="A89" s="5" t="inlineStr">
        <is>
          <t>PEG Ratio</t>
        </is>
      </c>
      <c r="B89" s="5" t="inlineStr">
        <is>
          <t>KGW Kurs/Gewinn/Wachstum</t>
        </is>
      </c>
      <c r="C89" t="n">
        <v>4</v>
      </c>
      <c r="D89" t="n">
        <v>2.92</v>
      </c>
      <c r="E89" t="n">
        <v>2.89</v>
      </c>
      <c r="F89" t="n">
        <v>2.35</v>
      </c>
      <c r="G89" t="n">
        <v>2.39</v>
      </c>
      <c r="H89" t="n">
        <v>1.83</v>
      </c>
      <c r="I89" t="n">
        <v>1.46</v>
      </c>
      <c r="J89" t="n">
        <v>1.65</v>
      </c>
      <c r="K89" t="n">
        <v>-0.54</v>
      </c>
      <c r="L89" t="n">
        <v>-0.98</v>
      </c>
      <c r="M89" t="inlineStr">
        <is>
          <t>-</t>
        </is>
      </c>
      <c r="N89" t="inlineStr">
        <is>
          <t>-</t>
        </is>
      </c>
      <c r="O89" t="inlineStr">
        <is>
          <t>-</t>
        </is>
      </c>
      <c r="P89" t="inlineStr">
        <is>
          <t>-</t>
        </is>
      </c>
    </row>
    <row r="90">
      <c r="A90" s="5" t="inlineStr">
        <is>
          <t>EBIT-Wachstum 1J in %</t>
        </is>
      </c>
      <c r="B90" s="5" t="inlineStr">
        <is>
          <t>EBIT Growth 1Y in %</t>
        </is>
      </c>
      <c r="C90" t="n">
        <v>6.96</v>
      </c>
      <c r="D90" t="n">
        <v>0.5600000000000001</v>
      </c>
      <c r="E90" t="n">
        <v>6.67</v>
      </c>
      <c r="F90" t="n">
        <v>2.38</v>
      </c>
      <c r="G90" t="n">
        <v>28.27</v>
      </c>
      <c r="H90" t="n">
        <v>8.83</v>
      </c>
      <c r="I90" t="n">
        <v>12.07</v>
      </c>
      <c r="J90" t="n">
        <v>7.76</v>
      </c>
      <c r="K90" t="n">
        <v>-4.09</v>
      </c>
      <c r="L90" t="n">
        <v>49.94</v>
      </c>
      <c r="M90" t="n">
        <v>-12.83</v>
      </c>
      <c r="N90" t="n">
        <v>-4.45</v>
      </c>
      <c r="O90" t="n">
        <v>137.21</v>
      </c>
      <c r="P90" t="n">
        <v>104.21</v>
      </c>
    </row>
    <row r="91">
      <c r="A91" s="5" t="inlineStr">
        <is>
          <t>EBIT-Wachstum 3J in %</t>
        </is>
      </c>
      <c r="B91" s="5" t="inlineStr">
        <is>
          <t>EBIT Growth 3Y in %</t>
        </is>
      </c>
      <c r="C91" t="n">
        <v>4.73</v>
      </c>
      <c r="D91" t="n">
        <v>3.2</v>
      </c>
      <c r="E91" t="n">
        <v>12.44</v>
      </c>
      <c r="F91" t="n">
        <v>13.16</v>
      </c>
      <c r="G91" t="n">
        <v>16.39</v>
      </c>
      <c r="H91" t="n">
        <v>9.550000000000001</v>
      </c>
      <c r="I91" t="n">
        <v>5.25</v>
      </c>
      <c r="J91" t="n">
        <v>17.87</v>
      </c>
      <c r="K91" t="n">
        <v>11.01</v>
      </c>
      <c r="L91" t="n">
        <v>10.89</v>
      </c>
      <c r="M91" t="n">
        <v>39.98</v>
      </c>
      <c r="N91" t="n">
        <v>78.98999999999999</v>
      </c>
      <c r="O91" t="inlineStr">
        <is>
          <t>-</t>
        </is>
      </c>
      <c r="P91" t="inlineStr">
        <is>
          <t>-</t>
        </is>
      </c>
    </row>
    <row r="92">
      <c r="A92" s="5" t="inlineStr">
        <is>
          <t>EBIT-Wachstum 5J in %</t>
        </is>
      </c>
      <c r="B92" s="5" t="inlineStr">
        <is>
          <t>EBIT Growth 5Y in %</t>
        </is>
      </c>
      <c r="C92" t="n">
        <v>8.970000000000001</v>
      </c>
      <c r="D92" t="n">
        <v>9.34</v>
      </c>
      <c r="E92" t="n">
        <v>11.64</v>
      </c>
      <c r="F92" t="n">
        <v>11.86</v>
      </c>
      <c r="G92" t="n">
        <v>10.57</v>
      </c>
      <c r="H92" t="n">
        <v>14.9</v>
      </c>
      <c r="I92" t="n">
        <v>10.57</v>
      </c>
      <c r="J92" t="n">
        <v>7.27</v>
      </c>
      <c r="K92" t="n">
        <v>33.16</v>
      </c>
      <c r="L92" t="n">
        <v>54.82</v>
      </c>
      <c r="M92" t="inlineStr">
        <is>
          <t>-</t>
        </is>
      </c>
      <c r="N92" t="inlineStr">
        <is>
          <t>-</t>
        </is>
      </c>
      <c r="O92" t="inlineStr">
        <is>
          <t>-</t>
        </is>
      </c>
      <c r="P92" t="inlineStr">
        <is>
          <t>-</t>
        </is>
      </c>
    </row>
    <row r="93">
      <c r="A93" s="5" t="inlineStr">
        <is>
          <t>EBIT-Wachstum 10J in %</t>
        </is>
      </c>
      <c r="B93" s="5" t="inlineStr">
        <is>
          <t>EBIT Growth 10Y in %</t>
        </is>
      </c>
      <c r="C93" t="n">
        <v>11.94</v>
      </c>
      <c r="D93" t="n">
        <v>9.960000000000001</v>
      </c>
      <c r="E93" t="n">
        <v>9.460000000000001</v>
      </c>
      <c r="F93" t="n">
        <v>22.51</v>
      </c>
      <c r="G93" t="n">
        <v>32.69</v>
      </c>
      <c r="H93" t="inlineStr">
        <is>
          <t>-</t>
        </is>
      </c>
      <c r="I93" t="inlineStr">
        <is>
          <t>-</t>
        </is>
      </c>
      <c r="J93" t="inlineStr">
        <is>
          <t>-</t>
        </is>
      </c>
      <c r="K93" t="inlineStr">
        <is>
          <t>-</t>
        </is>
      </c>
      <c r="L93" t="inlineStr">
        <is>
          <t>-</t>
        </is>
      </c>
      <c r="M93" t="inlineStr">
        <is>
          <t>-</t>
        </is>
      </c>
      <c r="N93" t="inlineStr">
        <is>
          <t>-</t>
        </is>
      </c>
      <c r="O93" t="inlineStr">
        <is>
          <t>-</t>
        </is>
      </c>
      <c r="P93" t="inlineStr">
        <is>
          <t>-</t>
        </is>
      </c>
    </row>
    <row r="94">
      <c r="A94" s="5" t="inlineStr">
        <is>
          <t>Op.Cashflow Wachstum 1J in %</t>
        </is>
      </c>
      <c r="B94" s="5" t="inlineStr">
        <is>
          <t>Op.Cashflow Wachstum 1Y in %</t>
        </is>
      </c>
      <c r="C94" t="n">
        <v>22.59</v>
      </c>
      <c r="D94" t="n">
        <v>-19.26</v>
      </c>
      <c r="E94" t="n">
        <v>5.91</v>
      </c>
      <c r="F94" t="n">
        <v>4.43</v>
      </c>
      <c r="G94" t="n">
        <v>11.92</v>
      </c>
      <c r="H94" t="n">
        <v>31.58</v>
      </c>
      <c r="I94" t="n">
        <v>-1.3</v>
      </c>
      <c r="J94" t="n">
        <v>20.36</v>
      </c>
      <c r="K94" t="n">
        <v>17.54</v>
      </c>
      <c r="L94" t="n">
        <v>31.46</v>
      </c>
      <c r="M94" t="n">
        <v>1.82</v>
      </c>
      <c r="N94" t="n">
        <v>-48.36</v>
      </c>
      <c r="O94" t="n">
        <v>-3.24</v>
      </c>
      <c r="P94" t="inlineStr">
        <is>
          <t>-</t>
        </is>
      </c>
    </row>
    <row r="95">
      <c r="A95" s="5" t="inlineStr">
        <is>
          <t>Op.Cashflow Wachstum 3J in %</t>
        </is>
      </c>
      <c r="B95" s="5" t="inlineStr">
        <is>
          <t>Op.Cashflow Wachstum 3Y in %</t>
        </is>
      </c>
      <c r="C95" t="n">
        <v>3.08</v>
      </c>
      <c r="D95" t="n">
        <v>-2.97</v>
      </c>
      <c r="E95" t="n">
        <v>7.42</v>
      </c>
      <c r="F95" t="n">
        <v>15.98</v>
      </c>
      <c r="G95" t="n">
        <v>14.07</v>
      </c>
      <c r="H95" t="n">
        <v>16.88</v>
      </c>
      <c r="I95" t="n">
        <v>12.2</v>
      </c>
      <c r="J95" t="n">
        <v>23.12</v>
      </c>
      <c r="K95" t="n">
        <v>16.94</v>
      </c>
      <c r="L95" t="n">
        <v>-5.03</v>
      </c>
      <c r="M95" t="n">
        <v>-16.59</v>
      </c>
      <c r="N95" t="inlineStr">
        <is>
          <t>-</t>
        </is>
      </c>
      <c r="O95" t="inlineStr">
        <is>
          <t>-</t>
        </is>
      </c>
      <c r="P95" t="inlineStr">
        <is>
          <t>-</t>
        </is>
      </c>
    </row>
    <row r="96">
      <c r="A96" s="5" t="inlineStr">
        <is>
          <t>Op.Cashflow Wachstum 5J in %</t>
        </is>
      </c>
      <c r="B96" s="5" t="inlineStr">
        <is>
          <t>Op.Cashflow Wachstum 5Y in %</t>
        </is>
      </c>
      <c r="C96" t="n">
        <v>5.12</v>
      </c>
      <c r="D96" t="n">
        <v>6.92</v>
      </c>
      <c r="E96" t="n">
        <v>10.51</v>
      </c>
      <c r="F96" t="n">
        <v>13.4</v>
      </c>
      <c r="G96" t="n">
        <v>16.02</v>
      </c>
      <c r="H96" t="n">
        <v>19.93</v>
      </c>
      <c r="I96" t="n">
        <v>13.98</v>
      </c>
      <c r="J96" t="n">
        <v>4.56</v>
      </c>
      <c r="K96" t="n">
        <v>-0.16</v>
      </c>
      <c r="L96" t="inlineStr">
        <is>
          <t>-</t>
        </is>
      </c>
      <c r="M96" t="inlineStr">
        <is>
          <t>-</t>
        </is>
      </c>
      <c r="N96" t="inlineStr">
        <is>
          <t>-</t>
        </is>
      </c>
      <c r="O96" t="inlineStr">
        <is>
          <t>-</t>
        </is>
      </c>
      <c r="P96" t="inlineStr">
        <is>
          <t>-</t>
        </is>
      </c>
    </row>
    <row r="97">
      <c r="A97" s="5" t="inlineStr">
        <is>
          <t>Op.Cashflow Wachstum 10J in %</t>
        </is>
      </c>
      <c r="B97" s="5" t="inlineStr">
        <is>
          <t>Op.Cashflow Wachstum 10Y in %</t>
        </is>
      </c>
      <c r="C97" t="n">
        <v>12.52</v>
      </c>
      <c r="D97" t="n">
        <v>10.45</v>
      </c>
      <c r="E97" t="n">
        <v>7.54</v>
      </c>
      <c r="F97" t="n">
        <v>6.62</v>
      </c>
      <c r="G97" t="inlineStr">
        <is>
          <t>-</t>
        </is>
      </c>
      <c r="H97" t="inlineStr">
        <is>
          <t>-</t>
        </is>
      </c>
      <c r="I97" t="inlineStr">
        <is>
          <t>-</t>
        </is>
      </c>
      <c r="J97" t="inlineStr">
        <is>
          <t>-</t>
        </is>
      </c>
      <c r="K97" t="inlineStr">
        <is>
          <t>-</t>
        </is>
      </c>
      <c r="L97" t="inlineStr">
        <is>
          <t>-</t>
        </is>
      </c>
      <c r="M97" t="inlineStr">
        <is>
          <t>-</t>
        </is>
      </c>
      <c r="N97" t="inlineStr">
        <is>
          <t>-</t>
        </is>
      </c>
      <c r="O97" t="inlineStr">
        <is>
          <t>-</t>
        </is>
      </c>
      <c r="P97" t="inlineStr">
        <is>
          <t>-</t>
        </is>
      </c>
    </row>
    <row r="98">
      <c r="A98" s="5" t="inlineStr">
        <is>
          <t>Working Capital in Mio</t>
        </is>
      </c>
      <c r="B98" s="5" t="inlineStr">
        <is>
          <t>Working Capital in M</t>
        </is>
      </c>
      <c r="C98" t="n">
        <v>953.8</v>
      </c>
      <c r="D98" t="n">
        <v>617.1</v>
      </c>
      <c r="E98" t="n">
        <v>1062</v>
      </c>
      <c r="F98" t="n">
        <v>607</v>
      </c>
      <c r="G98" t="n">
        <v>876.1</v>
      </c>
      <c r="H98" t="n">
        <v>635.9</v>
      </c>
      <c r="I98" t="n">
        <v>544.3</v>
      </c>
      <c r="J98" t="n">
        <v>458.1</v>
      </c>
      <c r="K98" t="n">
        <v>393.7</v>
      </c>
      <c r="L98" t="n">
        <v>286.1</v>
      </c>
      <c r="M98" t="n">
        <v>113</v>
      </c>
      <c r="N98" t="n">
        <v>44.6</v>
      </c>
      <c r="O98" t="n">
        <v>181.1</v>
      </c>
      <c r="P98" t="n">
        <v>88.2</v>
      </c>
      <c r="Q98" t="n">
        <v>268.2</v>
      </c>
    </row>
  </sheetData>
  <pageMargins bottom="1" footer="0.5" header="0.5" left="0.75" right="0.75" top="1"/>
</worksheet>
</file>

<file path=xl/worksheets/sheet54.xml><?xml version="1.0" encoding="utf-8"?>
<worksheet xmlns="http://schemas.openxmlformats.org/spreadsheetml/2006/main">
  <sheetPr>
    <outlinePr summaryBelow="1" summaryRight="1"/>
    <pageSetUpPr/>
  </sheetPr>
  <dimension ref="A1:X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1"/>
    <col customWidth="1" max="14" min="14" width="11"/>
    <col customWidth="1" max="15" min="15" width="19"/>
    <col customWidth="1" max="16" min="16" width="10"/>
    <col customWidth="1" max="17" min="17" width="10"/>
    <col customWidth="1" max="18" min="18" width="21"/>
    <col customWidth="1" max="19" min="19" width="20"/>
    <col customWidth="1" max="20" min="20" width="11"/>
    <col customWidth="1" max="21" min="21" width="21"/>
    <col customWidth="1" max="22" min="22" width="10"/>
    <col customWidth="1" max="23" min="23" width="8"/>
    <col customWidth="1" max="24" min="24" width="8"/>
  </cols>
  <sheetData>
    <row r="1">
      <c r="A1" s="1" t="inlineStr">
        <is>
          <t xml:space="preserve">TAG IMMOBILIEN </t>
        </is>
      </c>
      <c r="B1" s="2" t="inlineStr">
        <is>
          <t>WKN: 830350  ISIN: DE0008303504  Symbol:TEG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c r="X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c r="X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1882</t>
        </is>
      </c>
      <c r="C4" s="5" t="inlineStr">
        <is>
          <t>Telefon / Phone</t>
        </is>
      </c>
      <c r="D4" s="5" t="inlineStr"/>
      <c r="E4" t="inlineStr">
        <is>
          <t>+49-40-38032-0</t>
        </is>
      </c>
      <c r="G4" t="inlineStr">
        <is>
          <t>27.02.2020</t>
        </is>
      </c>
      <c r="H4" t="inlineStr">
        <is>
          <t>Publication Of Annual Report</t>
        </is>
      </c>
      <c r="J4" t="inlineStr">
        <is>
          <t>The Capital Group Companies Inc.</t>
        </is>
      </c>
      <c r="L4" t="inlineStr">
        <is>
          <t>9,61%</t>
        </is>
      </c>
    </row>
    <row r="5">
      <c r="A5" s="5" t="inlineStr">
        <is>
          <t>Ticker</t>
        </is>
      </c>
      <c r="B5" t="inlineStr">
        <is>
          <t>TEG</t>
        </is>
      </c>
      <c r="C5" s="5" t="inlineStr">
        <is>
          <t>Fax</t>
        </is>
      </c>
      <c r="D5" s="5" t="inlineStr"/>
      <c r="E5" t="inlineStr">
        <is>
          <t>+49-40-38032-388</t>
        </is>
      </c>
      <c r="G5" t="inlineStr">
        <is>
          <t>14.05.2020</t>
        </is>
      </c>
      <c r="H5" t="inlineStr">
        <is>
          <t>Result Q1</t>
        </is>
      </c>
      <c r="J5" t="inlineStr">
        <is>
          <t>MFS (Massachusetts Financial Services Company)</t>
        </is>
      </c>
      <c r="L5" t="inlineStr">
        <is>
          <t>9,94%</t>
        </is>
      </c>
    </row>
    <row r="6">
      <c r="A6" s="5" t="inlineStr">
        <is>
          <t>Gelistet Seit / Listed Since</t>
        </is>
      </c>
      <c r="B6" t="inlineStr">
        <is>
          <t>06.10.2000</t>
        </is>
      </c>
      <c r="C6" s="5" t="inlineStr">
        <is>
          <t>Internet</t>
        </is>
      </c>
      <c r="D6" s="5" t="inlineStr"/>
      <c r="E6" t="inlineStr">
        <is>
          <t>http://www.tag-ag.com</t>
        </is>
      </c>
      <c r="G6" t="inlineStr">
        <is>
          <t>22.05.2020</t>
        </is>
      </c>
      <c r="H6" t="inlineStr">
        <is>
          <t>Annual General Meeting</t>
        </is>
      </c>
      <c r="J6" t="inlineStr">
        <is>
          <t>BlackRock Inc.</t>
        </is>
      </c>
      <c r="L6" t="inlineStr">
        <is>
          <t>6,17%</t>
        </is>
      </c>
    </row>
    <row r="7">
      <c r="A7" s="5" t="inlineStr">
        <is>
          <t>Nominalwert / Nominal Value</t>
        </is>
      </c>
      <c r="B7" t="inlineStr">
        <is>
          <t>1,00</t>
        </is>
      </c>
      <c r="C7" s="5" t="inlineStr">
        <is>
          <t>E-Mail</t>
        </is>
      </c>
      <c r="D7" s="5" t="inlineStr"/>
      <c r="E7" t="inlineStr">
        <is>
          <t>info@tag-ag.com</t>
        </is>
      </c>
      <c r="G7" t="inlineStr">
        <is>
          <t>27.05.2020</t>
        </is>
      </c>
      <c r="H7" t="inlineStr">
        <is>
          <t>Dividend Payout</t>
        </is>
      </c>
      <c r="J7" t="inlineStr">
        <is>
          <t>Flossbach von Storch SICAV</t>
        </is>
      </c>
      <c r="L7" t="inlineStr">
        <is>
          <t>5,21%</t>
        </is>
      </c>
    </row>
    <row r="8">
      <c r="A8" s="5" t="inlineStr">
        <is>
          <t>Land / Country</t>
        </is>
      </c>
      <c r="B8" t="inlineStr">
        <is>
          <t>Deutschland</t>
        </is>
      </c>
      <c r="C8" s="5" t="inlineStr">
        <is>
          <t>Inv. Relations Telefon / Phone</t>
        </is>
      </c>
      <c r="D8" s="5" t="inlineStr"/>
      <c r="E8" t="inlineStr">
        <is>
          <t>+49-40-38032-300</t>
        </is>
      </c>
      <c r="G8" t="inlineStr">
        <is>
          <t>20.08.2020</t>
        </is>
      </c>
      <c r="H8" t="inlineStr">
        <is>
          <t>Score Half Year</t>
        </is>
      </c>
      <c r="J8" t="inlineStr">
        <is>
          <t>BayernInvest Kapitalverwaltungsgesellschaft mbH</t>
        </is>
      </c>
      <c r="L8" t="inlineStr">
        <is>
          <t>4,90%</t>
        </is>
      </c>
    </row>
    <row r="9">
      <c r="A9" s="5" t="inlineStr">
        <is>
          <t>Währung / Currency</t>
        </is>
      </c>
      <c r="B9" t="inlineStr">
        <is>
          <t>EUR</t>
        </is>
      </c>
      <c r="C9" s="5" t="inlineStr">
        <is>
          <t>Inv. Relations E-Mail</t>
        </is>
      </c>
      <c r="D9" s="5" t="inlineStr"/>
      <c r="E9" t="inlineStr">
        <is>
          <t>ir@tag-ag.com</t>
        </is>
      </c>
      <c r="G9" t="inlineStr">
        <is>
          <t>12.11.2020</t>
        </is>
      </c>
      <c r="H9" t="inlineStr">
        <is>
          <t>Q3 Earnings</t>
        </is>
      </c>
      <c r="J9" t="inlineStr">
        <is>
          <t>Versorgungsanstalt des Bundes und der Länder</t>
        </is>
      </c>
      <c r="L9" t="inlineStr">
        <is>
          <t>4,71%</t>
        </is>
      </c>
    </row>
    <row r="10">
      <c r="A10" s="5" t="inlineStr">
        <is>
          <t>Branche / Industry</t>
        </is>
      </c>
      <c r="B10" t="inlineStr">
        <is>
          <t>Real Estate</t>
        </is>
      </c>
      <c r="C10" s="5" t="inlineStr">
        <is>
          <t>Kontaktperson / Contact Person</t>
        </is>
      </c>
      <c r="D10" s="5" t="inlineStr"/>
      <c r="E10" t="inlineStr">
        <is>
          <t>Dominique Mann</t>
        </is>
      </c>
      <c r="J10" t="inlineStr">
        <is>
          <t>Freefloat</t>
        </is>
      </c>
      <c r="L10" t="inlineStr">
        <is>
          <t>59,46%</t>
        </is>
      </c>
    </row>
    <row r="11">
      <c r="A11" s="5" t="inlineStr">
        <is>
          <t>Sektor / Sector</t>
        </is>
      </c>
      <c r="B11" t="inlineStr">
        <is>
          <t>Various</t>
        </is>
      </c>
    </row>
    <row r="12">
      <c r="A12" s="5" t="inlineStr">
        <is>
          <t>Typ / Genre</t>
        </is>
      </c>
      <c r="B12" t="inlineStr">
        <is>
          <t>Inhaber-Stammaktie</t>
        </is>
      </c>
    </row>
    <row r="13">
      <c r="A13" s="5" t="inlineStr">
        <is>
          <t>Adresse / Address</t>
        </is>
      </c>
      <c r="B13" t="inlineStr">
        <is>
          <t>TAG Immobilien AGSteckelhörn 5  D-20457 Hamburg</t>
        </is>
      </c>
    </row>
    <row r="14">
      <c r="A14" s="5" t="inlineStr">
        <is>
          <t>Management</t>
        </is>
      </c>
      <c r="B14" t="inlineStr">
        <is>
          <t>Claudia Hoyer, Martin Thiel, Dr. Harboe Vaagt</t>
        </is>
      </c>
    </row>
    <row r="15">
      <c r="A15" s="5" t="inlineStr">
        <is>
          <t>Aufsichtsrat / Board</t>
        </is>
      </c>
      <c r="B15" t="inlineStr">
        <is>
          <t>Rolf Elgeti, Lothar Lanz, Prof. Dr. Kristin Wellner, Dr. Philipp K. Wagner, Harald Kintzel, Marco Schellenberg</t>
        </is>
      </c>
    </row>
    <row r="16">
      <c r="A16" s="5" t="inlineStr">
        <is>
          <t>Beschreibung</t>
        </is>
      </c>
      <c r="B16" t="inlineStr">
        <is>
          <t>Die TAG Immobilien AG (TAG) ist ein im MDAX gelistetes Immobilienunternehmen mit einer über 125-jährigen Geschichte. Die TAG ist ein Bestandshalter von Wohnimmobilien in Deutschland. Die Hauptstandorte sind der Großraum Hamburg, der Großraum Berlin, die Region Salzgitter, Thüringen/Sachsen sowie Nordrhein-Westfalen. Im Fokus der operativen Geschäftstätigkeit der TAG stehen die Bewirtschaftung und Entwicklung von Wohnimmobilien sowie die Wertsteigerung des Portfolios durch aktives Asset Management. Das Ziel der TAG ist die Steigerung des Unternehmenswertes durch den nachhaltigen Ausbau und die Wertsteigerung des Wohnimmobilienportfolios sowie durch eine gute Rentabilität der Bestände, um Investoren eine attraktive Anlageklasse zu bieten. Copyright 2014 FINANCE BASE AG</t>
        </is>
      </c>
    </row>
    <row r="17">
      <c r="A17" s="5" t="inlineStr">
        <is>
          <t>Profile</t>
        </is>
      </c>
      <c r="B17" t="inlineStr">
        <is>
          <t>TAG Immobilien AG (TAG) is a company listed on the MDAX real estate company with a more than 125-year history. TAG is a proprietor of residential properties in Germany. Its main locations are the greater Hamburg area, the greater Berlin area, the region Salzgitter, Thuringia / Saxony and North Rhine-Westphalia. The focus of the operations, the TAG management and development are of residential properties as well as the increase in value of the portfolio through active asset management. The goal of the TAG is to increase the company's value through the sustainable growth and increasing the value of residential real estate portfolio and to offer through a good return on stocks to investors an attractive asset class.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c r="X18" s="4" t="inlineStr"/>
    </row>
    <row r="19">
      <c r="A19" s="5" t="inlineStr">
        <is>
          <t>Bilanz in Mio.  EUR per  31.12</t>
        </is>
      </c>
      <c r="B19" s="5" t="inlineStr">
        <is>
          <t>Balance Sheet in M  EUR per  31.12</t>
        </is>
      </c>
      <c r="C19" s="5" t="n">
        <v>2020</v>
      </c>
      <c r="D19" s="5" t="n">
        <v>2019</v>
      </c>
      <c r="E19" s="5" t="n">
        <v>2018</v>
      </c>
      <c r="F19" s="5" t="n">
        <v>2017</v>
      </c>
      <c r="G19" s="5" t="n">
        <v>2016</v>
      </c>
      <c r="H19" s="5" t="n">
        <v>2015</v>
      </c>
      <c r="I19" s="5" t="n">
        <v>2014</v>
      </c>
      <c r="J19" s="5" t="n">
        <v>2013</v>
      </c>
      <c r="K19" s="5" t="n">
        <v>2012</v>
      </c>
      <c r="L19" s="5" t="n">
        <v>2011</v>
      </c>
      <c r="M19" s="5" t="n">
        <v>2010</v>
      </c>
      <c r="N19" s="5" t="n">
        <v>2009</v>
      </c>
      <c r="O19" s="5" t="n">
        <v>2008</v>
      </c>
      <c r="P19" s="5" t="n">
        <v>2007</v>
      </c>
      <c r="Q19" s="5" t="n">
        <v>2006</v>
      </c>
      <c r="R19" s="5" t="n">
        <v>2005</v>
      </c>
      <c r="S19" s="5" t="n">
        <v>2004</v>
      </c>
      <c r="T19" s="5" t="n">
        <v>2003</v>
      </c>
      <c r="U19" s="5" t="n">
        <v>2002</v>
      </c>
      <c r="V19" s="5" t="n">
        <v>2001</v>
      </c>
      <c r="W19" s="5" t="n">
        <v>2000</v>
      </c>
      <c r="X19" s="5" t="n">
        <v>1999</v>
      </c>
    </row>
    <row r="20">
      <c r="A20" s="5" t="inlineStr">
        <is>
          <t>Umsatz</t>
        </is>
      </c>
      <c r="B20" s="5" t="inlineStr">
        <is>
          <t>Revenue</t>
        </is>
      </c>
      <c r="C20" t="inlineStr">
        <is>
          <t>-</t>
        </is>
      </c>
      <c r="D20" t="n">
        <v>498.4</v>
      </c>
      <c r="E20" t="n">
        <v>529.5</v>
      </c>
      <c r="F20" t="n">
        <v>426.4</v>
      </c>
      <c r="G20" t="n">
        <v>326.6</v>
      </c>
      <c r="H20" t="n">
        <v>461.2</v>
      </c>
      <c r="I20" t="n">
        <v>521.6</v>
      </c>
      <c r="J20" t="n">
        <v>375.8</v>
      </c>
      <c r="K20" t="n">
        <v>252.8</v>
      </c>
      <c r="L20" t="n">
        <v>178.3</v>
      </c>
      <c r="M20" t="n">
        <v>82.90000000000001</v>
      </c>
      <c r="N20" t="n">
        <v>134.4</v>
      </c>
      <c r="O20" t="n">
        <v>101.6</v>
      </c>
      <c r="P20" t="n">
        <v>146.1</v>
      </c>
      <c r="Q20" t="n">
        <v>107.3</v>
      </c>
      <c r="R20" t="n">
        <v>153.5</v>
      </c>
      <c r="S20" t="n">
        <v>121.3</v>
      </c>
      <c r="T20" t="n">
        <v>122.2</v>
      </c>
      <c r="U20" t="n">
        <v>142.4</v>
      </c>
      <c r="V20" t="n">
        <v>41.8</v>
      </c>
      <c r="W20" t="n">
        <v>1.3</v>
      </c>
      <c r="X20" t="inlineStr">
        <is>
          <t>-</t>
        </is>
      </c>
    </row>
    <row r="21">
      <c r="A21" s="5" t="inlineStr">
        <is>
          <t>Operatives Ergebnis (EBIT)</t>
        </is>
      </c>
      <c r="B21" s="5" t="inlineStr">
        <is>
          <t>EBIT Earning Before Interest &amp; Tax</t>
        </is>
      </c>
      <c r="C21" t="inlineStr">
        <is>
          <t>-</t>
        </is>
      </c>
      <c r="D21" t="n">
        <v>624.9</v>
      </c>
      <c r="E21" t="n">
        <v>638.2</v>
      </c>
      <c r="F21" t="n">
        <v>478.9</v>
      </c>
      <c r="G21" t="n">
        <v>336.2</v>
      </c>
      <c r="H21" t="n">
        <v>271.1</v>
      </c>
      <c r="I21" t="n">
        <v>230.1</v>
      </c>
      <c r="J21" t="n">
        <v>127.6</v>
      </c>
      <c r="K21" t="n">
        <v>289.1</v>
      </c>
      <c r="L21" t="n">
        <v>144.6</v>
      </c>
      <c r="M21" t="n">
        <v>46.9</v>
      </c>
      <c r="N21" t="n">
        <v>-1.3</v>
      </c>
      <c r="O21" t="n">
        <v>-5.7</v>
      </c>
      <c r="P21" t="n">
        <v>51.1</v>
      </c>
      <c r="Q21" t="n">
        <v>17.1</v>
      </c>
      <c r="R21" t="n">
        <v>-13.8</v>
      </c>
      <c r="S21" t="n">
        <v>21.9</v>
      </c>
      <c r="T21" t="n">
        <v>5.4</v>
      </c>
      <c r="U21" t="n">
        <v>20.5</v>
      </c>
      <c r="V21" t="n">
        <v>9.300000000000001</v>
      </c>
      <c r="W21" t="n">
        <v>0.4</v>
      </c>
      <c r="X21" t="inlineStr">
        <is>
          <t>-</t>
        </is>
      </c>
    </row>
    <row r="22">
      <c r="A22" s="5" t="inlineStr">
        <is>
          <t>Finanzergebnis</t>
        </is>
      </c>
      <c r="B22" s="5" t="inlineStr">
        <is>
          <t>Financial Result</t>
        </is>
      </c>
      <c r="C22" t="inlineStr">
        <is>
          <t>-</t>
        </is>
      </c>
      <c r="D22" t="n">
        <v>-77.59999999999999</v>
      </c>
      <c r="E22" t="n">
        <v>-96</v>
      </c>
      <c r="F22" t="n">
        <v>-82.40000000000001</v>
      </c>
      <c r="G22" t="n">
        <v>-89.5</v>
      </c>
      <c r="H22" t="n">
        <v>-96</v>
      </c>
      <c r="I22" t="n">
        <v>-108.9</v>
      </c>
      <c r="J22" t="n">
        <v>-104.5</v>
      </c>
      <c r="K22" t="n">
        <v>-86.5</v>
      </c>
      <c r="L22" t="n">
        <v>-61.3</v>
      </c>
      <c r="M22" t="n">
        <v>-24.7</v>
      </c>
      <c r="N22" t="n">
        <v>-23.4</v>
      </c>
      <c r="O22" t="n">
        <v>-36.4</v>
      </c>
      <c r="P22" t="n">
        <v>-20</v>
      </c>
      <c r="Q22" t="n">
        <v>-10.7</v>
      </c>
      <c r="R22" t="n">
        <v>-18.5</v>
      </c>
      <c r="S22" t="n">
        <v>-18.7</v>
      </c>
      <c r="T22" t="n">
        <v>-21.3</v>
      </c>
      <c r="U22" t="n">
        <v>-18.2</v>
      </c>
      <c r="V22" t="n">
        <v>-5.2</v>
      </c>
      <c r="W22" t="n">
        <v>0.1</v>
      </c>
      <c r="X22" t="inlineStr">
        <is>
          <t>-</t>
        </is>
      </c>
    </row>
    <row r="23">
      <c r="A23" s="5" t="inlineStr">
        <is>
          <t>Ergebnis vor Steuer (EBT)</t>
        </is>
      </c>
      <c r="B23" s="5" t="inlineStr">
        <is>
          <t>EBT Earning Before Tax</t>
        </is>
      </c>
      <c r="C23" t="inlineStr">
        <is>
          <t>-</t>
        </is>
      </c>
      <c r="D23" t="n">
        <v>547.3</v>
      </c>
      <c r="E23" t="n">
        <v>542.2</v>
      </c>
      <c r="F23" t="n">
        <v>396.5</v>
      </c>
      <c r="G23" t="n">
        <v>246.7</v>
      </c>
      <c r="H23" t="n">
        <v>175.1</v>
      </c>
      <c r="I23" t="n">
        <v>121.2</v>
      </c>
      <c r="J23" t="n">
        <v>23.1</v>
      </c>
      <c r="K23" t="n">
        <v>202.6</v>
      </c>
      <c r="L23" t="n">
        <v>83.3</v>
      </c>
      <c r="M23" t="n">
        <v>22.2</v>
      </c>
      <c r="N23" t="n">
        <v>-24.7</v>
      </c>
      <c r="O23" t="n">
        <v>-42.1</v>
      </c>
      <c r="P23" t="n">
        <v>31.1</v>
      </c>
      <c r="Q23" t="n">
        <v>6.4</v>
      </c>
      <c r="R23" t="n">
        <v>-32.3</v>
      </c>
      <c r="S23" t="n">
        <v>3.2</v>
      </c>
      <c r="T23" t="n">
        <v>-15.9</v>
      </c>
      <c r="U23" t="n">
        <v>2.3</v>
      </c>
      <c r="V23" t="n">
        <v>4.1</v>
      </c>
      <c r="W23" t="n">
        <v>0.5</v>
      </c>
      <c r="X23" t="inlineStr">
        <is>
          <t>-</t>
        </is>
      </c>
    </row>
    <row r="24">
      <c r="A24" s="5" t="inlineStr">
        <is>
          <t>Steuern auf Einkommen und Ertrag</t>
        </is>
      </c>
      <c r="B24" s="5" t="inlineStr">
        <is>
          <t>Taxes on income and earnings</t>
        </is>
      </c>
      <c r="C24" t="inlineStr">
        <is>
          <t>-</t>
        </is>
      </c>
      <c r="D24" t="n">
        <v>91</v>
      </c>
      <c r="E24" t="n">
        <v>54</v>
      </c>
      <c r="F24" t="n">
        <v>82.8</v>
      </c>
      <c r="G24" t="n">
        <v>46</v>
      </c>
      <c r="H24" t="n">
        <v>27.7</v>
      </c>
      <c r="I24" t="n">
        <v>53.2</v>
      </c>
      <c r="J24" t="n">
        <v>-3.9</v>
      </c>
      <c r="K24" t="n">
        <v>25.1</v>
      </c>
      <c r="L24" t="n">
        <v>17.3</v>
      </c>
      <c r="M24" t="n">
        <v>2.8</v>
      </c>
      <c r="N24" t="n">
        <v>6.1</v>
      </c>
      <c r="O24" t="n">
        <v>-10.1</v>
      </c>
      <c r="P24" t="n">
        <v>10.5</v>
      </c>
      <c r="Q24" t="n">
        <v>0.5</v>
      </c>
      <c r="R24" t="n">
        <v>2.1</v>
      </c>
      <c r="S24" t="n">
        <v>1</v>
      </c>
      <c r="T24" t="n">
        <v>-0.9</v>
      </c>
      <c r="U24" t="n">
        <v>1.6</v>
      </c>
      <c r="V24" t="n">
        <v>0.7</v>
      </c>
      <c r="W24" t="n">
        <v>0.1</v>
      </c>
      <c r="X24" t="inlineStr">
        <is>
          <t>-</t>
        </is>
      </c>
    </row>
    <row r="25">
      <c r="A25" s="5" t="inlineStr">
        <is>
          <t>Ergebnis nach Steuer</t>
        </is>
      </c>
      <c r="B25" s="5" t="inlineStr">
        <is>
          <t>Earnings after tax</t>
        </is>
      </c>
      <c r="C25" t="inlineStr">
        <is>
          <t>-</t>
        </is>
      </c>
      <c r="D25" t="n">
        <v>456.4</v>
      </c>
      <c r="E25" t="n">
        <v>488.2</v>
      </c>
      <c r="F25" t="n">
        <v>313.7</v>
      </c>
      <c r="G25" t="n">
        <v>200.7</v>
      </c>
      <c r="H25" t="n">
        <v>147.3</v>
      </c>
      <c r="I25" t="n">
        <v>67.8</v>
      </c>
      <c r="J25" t="n">
        <v>27</v>
      </c>
      <c r="K25" t="n">
        <v>177.9</v>
      </c>
      <c r="L25" t="n">
        <v>65.90000000000001</v>
      </c>
      <c r="M25" t="n">
        <v>19.2</v>
      </c>
      <c r="N25" t="n">
        <v>-31.2</v>
      </c>
      <c r="O25" t="n">
        <v>-32.1</v>
      </c>
      <c r="P25" t="n">
        <v>19.3</v>
      </c>
      <c r="Q25" t="n">
        <v>4.9</v>
      </c>
      <c r="R25" t="n">
        <v>-35.4</v>
      </c>
      <c r="S25" t="n">
        <v>2.2</v>
      </c>
      <c r="T25" t="n">
        <v>-15</v>
      </c>
      <c r="U25" t="n">
        <v>0.7</v>
      </c>
      <c r="V25" t="n">
        <v>4</v>
      </c>
      <c r="W25" t="n">
        <v>0.3</v>
      </c>
      <c r="X25" t="inlineStr">
        <is>
          <t>-</t>
        </is>
      </c>
    </row>
    <row r="26">
      <c r="A26" s="5" t="inlineStr">
        <is>
          <t>Minderheitenanteil</t>
        </is>
      </c>
      <c r="B26" s="5" t="inlineStr">
        <is>
          <t>Minority Share</t>
        </is>
      </c>
      <c r="C26" t="inlineStr">
        <is>
          <t>-</t>
        </is>
      </c>
      <c r="D26" t="n">
        <v>-10.1</v>
      </c>
      <c r="E26" t="n">
        <v>-7.2</v>
      </c>
      <c r="F26" t="n">
        <v>-2.6</v>
      </c>
      <c r="G26" t="n">
        <v>0.7</v>
      </c>
      <c r="H26" t="n">
        <v>-2</v>
      </c>
      <c r="I26" t="n">
        <v>-5.3</v>
      </c>
      <c r="J26" t="n">
        <v>1.1</v>
      </c>
      <c r="K26" t="n">
        <v>1.2</v>
      </c>
      <c r="L26" t="n">
        <v>1</v>
      </c>
      <c r="M26" t="n">
        <v>-0.7</v>
      </c>
      <c r="N26" t="n">
        <v>2.1</v>
      </c>
      <c r="O26" t="n">
        <v>5.8</v>
      </c>
      <c r="P26" t="n">
        <v>-2.8</v>
      </c>
      <c r="Q26" t="n">
        <v>-2.1</v>
      </c>
      <c r="R26" t="n">
        <v>-0.1</v>
      </c>
      <c r="S26" t="n">
        <v>-0.2</v>
      </c>
      <c r="T26" t="n">
        <v>-0.1</v>
      </c>
      <c r="U26" t="n">
        <v>0.3</v>
      </c>
      <c r="V26" t="n">
        <v>-0.5</v>
      </c>
      <c r="W26" t="inlineStr">
        <is>
          <t>-</t>
        </is>
      </c>
      <c r="X26" t="inlineStr">
        <is>
          <t>-</t>
        </is>
      </c>
    </row>
    <row r="27">
      <c r="A27" s="5" t="inlineStr">
        <is>
          <t>Jahresüberschuss/-fehlbetrag</t>
        </is>
      </c>
      <c r="B27" s="5" t="inlineStr">
        <is>
          <t>Net Profit</t>
        </is>
      </c>
      <c r="C27" t="inlineStr">
        <is>
          <t>-</t>
        </is>
      </c>
      <c r="D27" t="n">
        <v>446.3</v>
      </c>
      <c r="E27" t="n">
        <v>481</v>
      </c>
      <c r="F27" t="n">
        <v>311.1</v>
      </c>
      <c r="G27" t="n">
        <v>201.4</v>
      </c>
      <c r="H27" t="n">
        <v>145.3</v>
      </c>
      <c r="I27" t="n">
        <v>23.6</v>
      </c>
      <c r="J27" t="n">
        <v>28</v>
      </c>
      <c r="K27" t="n">
        <v>179.1</v>
      </c>
      <c r="L27" t="n">
        <v>66.90000000000001</v>
      </c>
      <c r="M27" t="n">
        <v>18.5</v>
      </c>
      <c r="N27" t="n">
        <v>-29.2</v>
      </c>
      <c r="O27" t="n">
        <v>-30.6</v>
      </c>
      <c r="P27" t="n">
        <v>16.5</v>
      </c>
      <c r="Q27" t="n">
        <v>2.8</v>
      </c>
      <c r="R27" t="n">
        <v>-35.5</v>
      </c>
      <c r="S27" t="n">
        <v>2.1</v>
      </c>
      <c r="T27" t="n">
        <v>-15.1</v>
      </c>
      <c r="U27" t="n">
        <v>1.1</v>
      </c>
      <c r="V27" t="n">
        <v>3.9</v>
      </c>
      <c r="W27" t="n">
        <v>0.3</v>
      </c>
      <c r="X27" t="inlineStr">
        <is>
          <t>-</t>
        </is>
      </c>
    </row>
    <row r="28">
      <c r="A28" s="5" t="inlineStr">
        <is>
          <t>Summe Umlaufvermögen</t>
        </is>
      </c>
      <c r="B28" s="5" t="inlineStr">
        <is>
          <t>Current Assets</t>
        </is>
      </c>
      <c r="C28" t="inlineStr">
        <is>
          <t>-</t>
        </is>
      </c>
      <c r="D28" t="n">
        <v>311</v>
      </c>
      <c r="E28" t="n">
        <v>174.2</v>
      </c>
      <c r="F28" t="n">
        <v>339.2</v>
      </c>
      <c r="G28" t="n">
        <v>156.2</v>
      </c>
      <c r="H28" t="n">
        <v>165.1</v>
      </c>
      <c r="I28" t="n">
        <v>303.1</v>
      </c>
      <c r="J28" t="n">
        <v>176.2</v>
      </c>
      <c r="K28" t="n">
        <v>192.9</v>
      </c>
      <c r="L28" t="n">
        <v>87.8</v>
      </c>
      <c r="M28" t="n">
        <v>256.5</v>
      </c>
      <c r="N28" t="n">
        <v>168.7</v>
      </c>
      <c r="O28" t="n">
        <v>201.1</v>
      </c>
      <c r="P28" t="n">
        <v>322.3</v>
      </c>
      <c r="Q28" t="n">
        <v>505.9</v>
      </c>
      <c r="R28" t="n">
        <v>352.1</v>
      </c>
      <c r="S28" t="n">
        <v>406.3</v>
      </c>
      <c r="T28" t="n">
        <v>469.9</v>
      </c>
      <c r="U28" t="n">
        <v>434.9</v>
      </c>
      <c r="V28" t="n">
        <v>117</v>
      </c>
      <c r="W28" t="n">
        <v>13.8</v>
      </c>
      <c r="X28" t="inlineStr">
        <is>
          <t>-</t>
        </is>
      </c>
    </row>
    <row r="29">
      <c r="A29" s="5" t="inlineStr">
        <is>
          <t>Summe Anlagevermögen</t>
        </is>
      </c>
      <c r="B29" s="5" t="inlineStr">
        <is>
          <t>Fixed Assets</t>
        </is>
      </c>
      <c r="C29" t="inlineStr">
        <is>
          <t>-</t>
        </is>
      </c>
      <c r="D29" t="n">
        <v>5286</v>
      </c>
      <c r="E29" t="n">
        <v>4789</v>
      </c>
      <c r="F29" t="n">
        <v>4250</v>
      </c>
      <c r="G29" t="n">
        <v>3822</v>
      </c>
      <c r="H29" t="n">
        <v>3586</v>
      </c>
      <c r="I29" t="n">
        <v>3372</v>
      </c>
      <c r="J29" t="n">
        <v>3587</v>
      </c>
      <c r="K29" t="n">
        <v>3606</v>
      </c>
      <c r="L29" t="n">
        <v>1960</v>
      </c>
      <c r="M29" t="n">
        <v>930</v>
      </c>
      <c r="N29" t="n">
        <v>626</v>
      </c>
      <c r="O29" t="n">
        <v>631.1</v>
      </c>
      <c r="P29" t="n">
        <v>564.3</v>
      </c>
      <c r="Q29" t="n">
        <v>187.4</v>
      </c>
      <c r="R29" t="n">
        <v>130.3</v>
      </c>
      <c r="S29" t="n">
        <v>141.5</v>
      </c>
      <c r="T29" t="n">
        <v>125.5</v>
      </c>
      <c r="U29" t="n">
        <v>133.9</v>
      </c>
      <c r="V29" t="n">
        <v>67.2</v>
      </c>
      <c r="W29" t="n">
        <v>5.7</v>
      </c>
      <c r="X29" t="inlineStr">
        <is>
          <t>-</t>
        </is>
      </c>
    </row>
    <row r="30">
      <c r="A30" s="5" t="inlineStr">
        <is>
          <t>Summe Aktiva</t>
        </is>
      </c>
      <c r="B30" s="5" t="inlineStr">
        <is>
          <t>Total Assets</t>
        </is>
      </c>
      <c r="C30" t="inlineStr">
        <is>
          <t>-</t>
        </is>
      </c>
      <c r="D30" t="n">
        <v>5647</v>
      </c>
      <c r="E30" t="n">
        <v>5033</v>
      </c>
      <c r="F30" t="n">
        <v>4635</v>
      </c>
      <c r="G30" t="n">
        <v>4017</v>
      </c>
      <c r="H30" t="n">
        <v>3794</v>
      </c>
      <c r="I30" t="n">
        <v>3734</v>
      </c>
      <c r="J30" t="n">
        <v>3763</v>
      </c>
      <c r="K30" t="n">
        <v>3800</v>
      </c>
      <c r="L30" t="n">
        <v>2048</v>
      </c>
      <c r="M30" t="n">
        <v>1191</v>
      </c>
      <c r="N30" t="n">
        <v>801.4</v>
      </c>
      <c r="O30" t="n">
        <v>839.3</v>
      </c>
      <c r="P30" t="n">
        <v>886.6</v>
      </c>
      <c r="Q30" t="n">
        <v>693.3</v>
      </c>
      <c r="R30" t="n">
        <v>482.7</v>
      </c>
      <c r="S30" t="n">
        <v>560.7</v>
      </c>
      <c r="T30" t="n">
        <v>605.7</v>
      </c>
      <c r="U30" t="n">
        <v>576.6</v>
      </c>
      <c r="V30" t="n">
        <v>184.3</v>
      </c>
      <c r="W30" t="n">
        <v>19.5</v>
      </c>
      <c r="X30" t="inlineStr">
        <is>
          <t>-</t>
        </is>
      </c>
    </row>
    <row r="31">
      <c r="A31" s="5" t="inlineStr">
        <is>
          <t>Summe kurzfristiges Fremdkapital</t>
        </is>
      </c>
      <c r="B31" s="5" t="inlineStr">
        <is>
          <t>Short-Term Debt</t>
        </is>
      </c>
      <c r="C31" t="inlineStr">
        <is>
          <t>-</t>
        </is>
      </c>
      <c r="D31" t="n">
        <v>263.6</v>
      </c>
      <c r="E31" t="n">
        <v>257.2</v>
      </c>
      <c r="F31" t="n">
        <v>369.8</v>
      </c>
      <c r="G31" t="n">
        <v>251.6</v>
      </c>
      <c r="H31" t="n">
        <v>294.6</v>
      </c>
      <c r="I31" t="n">
        <v>200.2</v>
      </c>
      <c r="J31" t="n">
        <v>245.6</v>
      </c>
      <c r="K31" t="n">
        <v>508.1</v>
      </c>
      <c r="L31" t="n">
        <v>245.3</v>
      </c>
      <c r="M31" t="n">
        <v>153.3</v>
      </c>
      <c r="N31" t="n">
        <v>158.4</v>
      </c>
      <c r="O31" t="n">
        <v>173.2</v>
      </c>
      <c r="P31" t="n">
        <v>274.2</v>
      </c>
      <c r="Q31" t="n">
        <v>362.5</v>
      </c>
      <c r="R31" t="n">
        <v>299.7</v>
      </c>
      <c r="S31" t="n">
        <v>351.1</v>
      </c>
      <c r="T31" t="n">
        <v>391</v>
      </c>
      <c r="U31" t="n">
        <v>342.8</v>
      </c>
      <c r="V31" t="inlineStr">
        <is>
          <t>-</t>
        </is>
      </c>
      <c r="W31" t="inlineStr">
        <is>
          <t>-</t>
        </is>
      </c>
      <c r="X31" t="inlineStr">
        <is>
          <t>-</t>
        </is>
      </c>
    </row>
    <row r="32">
      <c r="A32" s="5" t="inlineStr">
        <is>
          <t>Summe langfristiges Fremdkapital</t>
        </is>
      </c>
      <c r="B32" s="5" t="inlineStr">
        <is>
          <t>Long-Term Debt</t>
        </is>
      </c>
      <c r="C32" t="inlineStr">
        <is>
          <t>-</t>
        </is>
      </c>
      <c r="D32" t="n">
        <v>2988</v>
      </c>
      <c r="E32" t="n">
        <v>2728</v>
      </c>
      <c r="F32" t="n">
        <v>2618</v>
      </c>
      <c r="G32" t="n">
        <v>2400</v>
      </c>
      <c r="H32" t="n">
        <v>2379</v>
      </c>
      <c r="I32" t="n">
        <v>2529</v>
      </c>
      <c r="J32" t="n">
        <v>2390</v>
      </c>
      <c r="K32" t="n">
        <v>2134</v>
      </c>
      <c r="L32" t="n">
        <v>1208</v>
      </c>
      <c r="M32" t="n">
        <v>658.3</v>
      </c>
      <c r="N32" t="n">
        <v>430</v>
      </c>
      <c r="O32" t="n">
        <v>409.9</v>
      </c>
      <c r="P32" t="n">
        <v>305.9</v>
      </c>
      <c r="Q32" t="n">
        <v>41.8</v>
      </c>
      <c r="R32" t="n">
        <v>90.90000000000001</v>
      </c>
      <c r="S32" t="n">
        <v>95.40000000000001</v>
      </c>
      <c r="T32" t="n">
        <v>102.9</v>
      </c>
      <c r="U32" t="n">
        <v>112.2</v>
      </c>
      <c r="V32" t="inlineStr">
        <is>
          <t>-</t>
        </is>
      </c>
      <c r="W32" t="inlineStr">
        <is>
          <t>-</t>
        </is>
      </c>
      <c r="X32" t="inlineStr">
        <is>
          <t>-</t>
        </is>
      </c>
    </row>
    <row r="33">
      <c r="A33" s="5" t="inlineStr">
        <is>
          <t>Summe Fremdkapital</t>
        </is>
      </c>
      <c r="B33" s="5" t="inlineStr">
        <is>
          <t>Total Liabilities</t>
        </is>
      </c>
      <c r="C33" t="inlineStr">
        <is>
          <t>-</t>
        </is>
      </c>
      <c r="D33" t="n">
        <v>3253</v>
      </c>
      <c r="E33" t="n">
        <v>2985</v>
      </c>
      <c r="F33" t="n">
        <v>2988</v>
      </c>
      <c r="G33" t="n">
        <v>2651</v>
      </c>
      <c r="H33" t="n">
        <v>2674</v>
      </c>
      <c r="I33" t="n">
        <v>2729</v>
      </c>
      <c r="J33" t="n">
        <v>2636</v>
      </c>
      <c r="K33" t="n">
        <v>2644</v>
      </c>
      <c r="L33" t="n">
        <v>1453</v>
      </c>
      <c r="M33" t="n">
        <v>825.2</v>
      </c>
      <c r="N33" t="n">
        <v>597</v>
      </c>
      <c r="O33" t="n">
        <v>585.1</v>
      </c>
      <c r="P33" t="n">
        <v>580.1</v>
      </c>
      <c r="Q33" t="n">
        <v>404.6</v>
      </c>
      <c r="R33" t="n">
        <v>390.7</v>
      </c>
      <c r="S33" t="n">
        <v>459.9</v>
      </c>
      <c r="T33" t="n">
        <v>504</v>
      </c>
      <c r="U33" t="n">
        <v>463.9</v>
      </c>
      <c r="V33" t="n">
        <v>128.4</v>
      </c>
      <c r="W33" t="n">
        <v>3.5</v>
      </c>
      <c r="X33" t="inlineStr">
        <is>
          <t>-</t>
        </is>
      </c>
    </row>
    <row r="34">
      <c r="A34" s="5" t="inlineStr">
        <is>
          <t>Minderheitenanteil</t>
        </is>
      </c>
      <c r="B34" s="5" t="inlineStr">
        <is>
          <t>Minority Share</t>
        </is>
      </c>
      <c r="C34" t="inlineStr">
        <is>
          <t>-</t>
        </is>
      </c>
      <c r="D34" t="n">
        <v>51.7</v>
      </c>
      <c r="E34" t="n">
        <v>41.8</v>
      </c>
      <c r="F34" t="n">
        <v>20.7</v>
      </c>
      <c r="G34" t="n">
        <v>14.7</v>
      </c>
      <c r="H34" t="n">
        <v>35.4</v>
      </c>
      <c r="I34" t="n">
        <v>25.5</v>
      </c>
      <c r="J34" t="n">
        <v>20.1</v>
      </c>
      <c r="K34" t="n">
        <v>20.3</v>
      </c>
      <c r="L34" t="n">
        <v>47.2</v>
      </c>
      <c r="M34" t="n">
        <v>8.800000000000001</v>
      </c>
      <c r="N34" t="n">
        <v>8.1</v>
      </c>
      <c r="O34" t="n">
        <v>26.1</v>
      </c>
      <c r="P34" t="n">
        <v>34.5</v>
      </c>
      <c r="Q34" t="n">
        <v>31.7</v>
      </c>
      <c r="R34" t="n">
        <v>8</v>
      </c>
      <c r="S34" t="n">
        <v>9.6</v>
      </c>
      <c r="T34" t="n">
        <v>9.5</v>
      </c>
      <c r="U34" t="n">
        <v>9.5</v>
      </c>
      <c r="V34" t="n">
        <v>-0.5</v>
      </c>
      <c r="W34" t="n">
        <v>-0.5</v>
      </c>
      <c r="X34" t="inlineStr">
        <is>
          <t>-</t>
        </is>
      </c>
    </row>
    <row r="35">
      <c r="A35" s="5" t="inlineStr">
        <is>
          <t>Summe Eigenkapital</t>
        </is>
      </c>
      <c r="B35" s="5" t="inlineStr">
        <is>
          <t>Equity</t>
        </is>
      </c>
      <c r="C35" t="inlineStr">
        <is>
          <t>-</t>
        </is>
      </c>
      <c r="D35" t="n">
        <v>2343</v>
      </c>
      <c r="E35" t="n">
        <v>2007</v>
      </c>
      <c r="F35" t="n">
        <v>1626</v>
      </c>
      <c r="G35" t="n">
        <v>1351</v>
      </c>
      <c r="H35" t="n">
        <v>1085</v>
      </c>
      <c r="I35" t="n">
        <v>979.5</v>
      </c>
      <c r="J35" t="n">
        <v>1107</v>
      </c>
      <c r="K35" t="n">
        <v>1136</v>
      </c>
      <c r="L35" t="n">
        <v>547.4</v>
      </c>
      <c r="M35" t="n">
        <v>356.5</v>
      </c>
      <c r="N35" t="n">
        <v>196.4</v>
      </c>
      <c r="O35" t="n">
        <v>228.1</v>
      </c>
      <c r="P35" t="n">
        <v>272</v>
      </c>
      <c r="Q35" t="n">
        <v>257</v>
      </c>
      <c r="R35" t="n">
        <v>84</v>
      </c>
      <c r="S35" t="n">
        <v>91.2</v>
      </c>
      <c r="T35" t="n">
        <v>92.2</v>
      </c>
      <c r="U35" t="n">
        <v>103.2</v>
      </c>
      <c r="V35" t="n">
        <v>56.4</v>
      </c>
      <c r="W35" t="n">
        <v>16.5</v>
      </c>
      <c r="X35" t="inlineStr">
        <is>
          <t>-</t>
        </is>
      </c>
    </row>
    <row r="36">
      <c r="A36" s="5" t="inlineStr">
        <is>
          <t>Summe Passiva</t>
        </is>
      </c>
      <c r="B36" s="5" t="inlineStr">
        <is>
          <t>Liabilities &amp; Shareholder Equity</t>
        </is>
      </c>
      <c r="C36" t="inlineStr">
        <is>
          <t>-</t>
        </is>
      </c>
      <c r="D36" t="n">
        <v>5647</v>
      </c>
      <c r="E36" t="n">
        <v>5033</v>
      </c>
      <c r="F36" t="n">
        <v>4635</v>
      </c>
      <c r="G36" t="n">
        <v>4017</v>
      </c>
      <c r="H36" t="n">
        <v>3794</v>
      </c>
      <c r="I36" t="n">
        <v>3734</v>
      </c>
      <c r="J36" t="n">
        <v>3763</v>
      </c>
      <c r="K36" t="n">
        <v>3800</v>
      </c>
      <c r="L36" t="n">
        <v>2048</v>
      </c>
      <c r="M36" t="n">
        <v>1191</v>
      </c>
      <c r="N36" t="n">
        <v>801.4</v>
      </c>
      <c r="O36" t="n">
        <v>839.3</v>
      </c>
      <c r="P36" t="n">
        <v>886.6</v>
      </c>
      <c r="Q36" t="n">
        <v>693.3</v>
      </c>
      <c r="R36" t="n">
        <v>482.7</v>
      </c>
      <c r="S36" t="n">
        <v>560.7</v>
      </c>
      <c r="T36" t="n">
        <v>605.7</v>
      </c>
      <c r="U36" t="n">
        <v>576.6</v>
      </c>
      <c r="V36" t="n">
        <v>184.3</v>
      </c>
      <c r="W36" t="n">
        <v>19.5</v>
      </c>
      <c r="X36" t="inlineStr">
        <is>
          <t>-</t>
        </is>
      </c>
    </row>
    <row r="37">
      <c r="A37" s="5" t="inlineStr">
        <is>
          <t>Mio.Aktien im Umlauf</t>
        </is>
      </c>
      <c r="B37" s="5" t="inlineStr">
        <is>
          <t>Million shares outstanding</t>
        </is>
      </c>
      <c r="C37" t="inlineStr">
        <is>
          <t>-</t>
        </is>
      </c>
      <c r="D37" t="n">
        <v>146.5</v>
      </c>
      <c r="E37" t="n">
        <v>146.5</v>
      </c>
      <c r="F37" t="n">
        <v>146.5</v>
      </c>
      <c r="G37" t="n">
        <v>146.5</v>
      </c>
      <c r="H37" t="n">
        <v>136.6</v>
      </c>
      <c r="I37" t="n">
        <v>131.71</v>
      </c>
      <c r="J37" t="n">
        <v>131.3</v>
      </c>
      <c r="K37" t="n">
        <v>130.74</v>
      </c>
      <c r="L37" t="n">
        <v>74.91</v>
      </c>
      <c r="M37" t="n">
        <v>58.6</v>
      </c>
      <c r="N37" t="n">
        <v>32.6</v>
      </c>
      <c r="O37" t="n">
        <v>32.6</v>
      </c>
      <c r="P37" t="n">
        <v>32.6</v>
      </c>
      <c r="Q37" t="n">
        <v>32.6</v>
      </c>
      <c r="R37" t="n">
        <v>10.1</v>
      </c>
      <c r="S37" t="n">
        <v>6.2</v>
      </c>
      <c r="T37" t="n">
        <v>5.7</v>
      </c>
      <c r="U37" t="n">
        <v>5.2</v>
      </c>
      <c r="V37" t="n">
        <v>2.8</v>
      </c>
      <c r="W37" t="n">
        <v>0.9</v>
      </c>
      <c r="X37" t="n">
        <v>0.2</v>
      </c>
    </row>
    <row r="38">
      <c r="A38" s="5" t="inlineStr">
        <is>
          <t>Gezeichnetes Kapital (in Mio.)</t>
        </is>
      </c>
      <c r="B38" s="5" t="inlineStr">
        <is>
          <t>Subscribed Capital in M</t>
        </is>
      </c>
      <c r="C38" t="inlineStr">
        <is>
          <t>-</t>
        </is>
      </c>
      <c r="D38" t="n">
        <v>146.5</v>
      </c>
      <c r="E38" t="n">
        <v>146.5</v>
      </c>
      <c r="F38" t="n">
        <v>146.5</v>
      </c>
      <c r="G38" t="n">
        <v>146.5</v>
      </c>
      <c r="H38" t="n">
        <v>136.6</v>
      </c>
      <c r="I38" t="n">
        <v>131.71</v>
      </c>
      <c r="J38" t="n">
        <v>131.3</v>
      </c>
      <c r="K38" t="n">
        <v>130.74</v>
      </c>
      <c r="L38" t="n">
        <v>74.91</v>
      </c>
      <c r="M38" t="n">
        <v>58.6</v>
      </c>
      <c r="N38" t="n">
        <v>32.6</v>
      </c>
      <c r="O38" t="n">
        <v>32.6</v>
      </c>
      <c r="P38" t="n">
        <v>32.6</v>
      </c>
      <c r="Q38" t="n">
        <v>32.6</v>
      </c>
      <c r="R38" t="n">
        <v>10.1</v>
      </c>
      <c r="S38" t="n">
        <v>6.2</v>
      </c>
      <c r="T38" t="n">
        <v>5.7</v>
      </c>
      <c r="U38" t="n">
        <v>5.2</v>
      </c>
      <c r="V38" t="n">
        <v>2.8</v>
      </c>
      <c r="W38" t="n">
        <v>0.9</v>
      </c>
      <c r="X38" t="n">
        <v>0.2</v>
      </c>
    </row>
    <row r="39">
      <c r="A39" s="5" t="inlineStr">
        <is>
          <t>Ergebnis je Aktie (brutto)</t>
        </is>
      </c>
      <c r="B39" s="5" t="inlineStr">
        <is>
          <t>Earnings per share</t>
        </is>
      </c>
      <c r="C39" t="inlineStr">
        <is>
          <t>-</t>
        </is>
      </c>
      <c r="D39" t="n">
        <v>3.74</v>
      </c>
      <c r="E39" t="n">
        <v>3.7</v>
      </c>
      <c r="F39" t="n">
        <v>2.71</v>
      </c>
      <c r="G39" t="n">
        <v>1.68</v>
      </c>
      <c r="H39" t="n">
        <v>1.28</v>
      </c>
      <c r="I39" t="n">
        <v>0.92</v>
      </c>
      <c r="J39" t="n">
        <v>0.18</v>
      </c>
      <c r="K39" t="n">
        <v>1.55</v>
      </c>
      <c r="L39" t="n">
        <v>1.11</v>
      </c>
      <c r="M39" t="n">
        <v>0.38</v>
      </c>
      <c r="N39" t="n">
        <v>-0.76</v>
      </c>
      <c r="O39" t="n">
        <v>-1.29</v>
      </c>
      <c r="P39" t="n">
        <v>0.95</v>
      </c>
      <c r="Q39" t="n">
        <v>0.2</v>
      </c>
      <c r="R39" t="n">
        <v>-3.2</v>
      </c>
      <c r="S39" t="n">
        <v>0.52</v>
      </c>
      <c r="T39" t="n">
        <v>-2.79</v>
      </c>
      <c r="U39" t="n">
        <v>0.44</v>
      </c>
      <c r="V39" t="n">
        <v>1.46</v>
      </c>
      <c r="W39" t="n">
        <v>0.5600000000000001</v>
      </c>
      <c r="X39" t="inlineStr">
        <is>
          <t>-</t>
        </is>
      </c>
    </row>
    <row r="40">
      <c r="A40" s="5" t="inlineStr">
        <is>
          <t>Ergebnis je Aktie (unverwässert)</t>
        </is>
      </c>
      <c r="B40" s="5" t="inlineStr">
        <is>
          <t>Basic Earnings per share</t>
        </is>
      </c>
      <c r="C40" t="inlineStr">
        <is>
          <t>-</t>
        </is>
      </c>
      <c r="D40" t="n">
        <v>3.05</v>
      </c>
      <c r="E40" t="n">
        <v>3.29</v>
      </c>
      <c r="F40" t="n">
        <v>2.14</v>
      </c>
      <c r="G40" t="n">
        <v>1.48</v>
      </c>
      <c r="H40" t="n">
        <v>1.18</v>
      </c>
      <c r="I40" t="n">
        <v>0.18</v>
      </c>
      <c r="J40" t="n">
        <v>0.21</v>
      </c>
      <c r="K40" t="n">
        <v>1.88</v>
      </c>
      <c r="L40" t="n">
        <v>1.05</v>
      </c>
      <c r="M40" t="n">
        <v>0.48</v>
      </c>
      <c r="N40" t="n">
        <v>-0.9</v>
      </c>
      <c r="O40" t="n">
        <v>-0.9399999999999999</v>
      </c>
      <c r="P40" t="n">
        <v>0.51</v>
      </c>
      <c r="Q40" t="n">
        <v>0.14</v>
      </c>
      <c r="R40" t="n">
        <v>-4.65</v>
      </c>
      <c r="S40" t="n">
        <v>0.33</v>
      </c>
      <c r="T40" t="n">
        <v>-2.69</v>
      </c>
      <c r="U40" t="n">
        <v>0.21</v>
      </c>
      <c r="V40" t="n">
        <v>0.96</v>
      </c>
      <c r="W40" t="n">
        <v>0.67</v>
      </c>
      <c r="X40" t="n">
        <v>1.5</v>
      </c>
    </row>
    <row r="41">
      <c r="A41" s="5" t="inlineStr">
        <is>
          <t>Ergebnis je Aktie (verwässert)</t>
        </is>
      </c>
      <c r="B41" s="5" t="inlineStr">
        <is>
          <t>Diluted Earnings per share</t>
        </is>
      </c>
      <c r="C41" t="inlineStr">
        <is>
          <t>-</t>
        </is>
      </c>
      <c r="D41" t="n">
        <v>2.9</v>
      </c>
      <c r="E41" t="n">
        <v>3.13</v>
      </c>
      <c r="F41" t="n">
        <v>2.08</v>
      </c>
      <c r="G41" t="n">
        <v>1.45</v>
      </c>
      <c r="H41" t="n">
        <v>1.12</v>
      </c>
      <c r="I41" t="n">
        <v>0.18</v>
      </c>
      <c r="J41" t="n">
        <v>0.21</v>
      </c>
      <c r="K41" t="n">
        <v>1.6</v>
      </c>
      <c r="L41" t="n">
        <v>0.89</v>
      </c>
      <c r="M41" t="n">
        <v>0.45</v>
      </c>
      <c r="N41" t="n">
        <v>-0.83</v>
      </c>
      <c r="O41" t="n">
        <v>-0.9399999999999999</v>
      </c>
      <c r="P41" t="n">
        <v>0.51</v>
      </c>
      <c r="Q41" t="n">
        <v>0.14</v>
      </c>
      <c r="R41" t="n">
        <v>-4.65</v>
      </c>
      <c r="S41" t="n">
        <v>0.33</v>
      </c>
      <c r="T41" t="n">
        <v>-2.69</v>
      </c>
      <c r="U41" t="n">
        <v>0.21</v>
      </c>
      <c r="V41" t="n">
        <v>0.96</v>
      </c>
      <c r="W41" t="n">
        <v>0.67</v>
      </c>
      <c r="X41" t="n">
        <v>1.5</v>
      </c>
    </row>
    <row r="42">
      <c r="A42" s="5" t="inlineStr">
        <is>
          <t>Dividende je Aktie</t>
        </is>
      </c>
      <c r="B42" s="5" t="inlineStr">
        <is>
          <t>Dividend per share</t>
        </is>
      </c>
      <c r="C42" t="n">
        <v>0.87</v>
      </c>
      <c r="D42" t="n">
        <v>0.82</v>
      </c>
      <c r="E42" t="n">
        <v>0.75</v>
      </c>
      <c r="F42" t="n">
        <v>0.65</v>
      </c>
      <c r="G42" t="n">
        <v>0.57</v>
      </c>
      <c r="H42" t="n">
        <v>0.55</v>
      </c>
      <c r="I42" t="n">
        <v>0.5</v>
      </c>
      <c r="J42" t="n">
        <v>0.35</v>
      </c>
      <c r="K42" t="n">
        <v>0.25</v>
      </c>
      <c r="L42" t="n">
        <v>0.2</v>
      </c>
      <c r="M42" t="inlineStr">
        <is>
          <t>-</t>
        </is>
      </c>
      <c r="N42" t="inlineStr">
        <is>
          <t>-</t>
        </is>
      </c>
      <c r="O42" t="inlineStr">
        <is>
          <t>-</t>
        </is>
      </c>
      <c r="P42" t="n">
        <v>0.1</v>
      </c>
      <c r="Q42" t="inlineStr">
        <is>
          <t>-</t>
        </is>
      </c>
      <c r="R42" t="inlineStr">
        <is>
          <t>-</t>
        </is>
      </c>
      <c r="S42" t="inlineStr">
        <is>
          <t>-</t>
        </is>
      </c>
      <c r="T42" t="inlineStr">
        <is>
          <t>-</t>
        </is>
      </c>
      <c r="U42" t="inlineStr">
        <is>
          <t>-</t>
        </is>
      </c>
      <c r="V42" t="inlineStr">
        <is>
          <t>-</t>
        </is>
      </c>
      <c r="W42" t="n">
        <v>0.2</v>
      </c>
      <c r="X42" t="n">
        <v>0.25</v>
      </c>
    </row>
    <row r="43">
      <c r="A43" s="5" t="inlineStr">
        <is>
          <t>Dividendenausschüttung in Mio</t>
        </is>
      </c>
      <c r="B43" s="5" t="inlineStr">
        <is>
          <t>Dividend Payment in M</t>
        </is>
      </c>
      <c r="C43" t="inlineStr">
        <is>
          <t>-</t>
        </is>
      </c>
      <c r="D43" t="inlineStr">
        <is>
          <t>-</t>
        </is>
      </c>
      <c r="E43" t="n">
        <v>109.8</v>
      </c>
      <c r="F43" t="n">
        <v>95.09999999999999</v>
      </c>
      <c r="G43" t="n">
        <v>83.5</v>
      </c>
      <c r="H43" t="n">
        <v>72.90000000000001</v>
      </c>
      <c r="I43" t="n">
        <v>60.3</v>
      </c>
      <c r="J43" t="n">
        <v>46</v>
      </c>
      <c r="K43" t="n">
        <v>32.7</v>
      </c>
      <c r="L43" t="n">
        <v>19.1</v>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c r="W43" t="inlineStr">
        <is>
          <t>-</t>
        </is>
      </c>
      <c r="X43" t="inlineStr">
        <is>
          <t>-</t>
        </is>
      </c>
    </row>
    <row r="44">
      <c r="A44" s="5" t="inlineStr">
        <is>
          <t>Umsatz</t>
        </is>
      </c>
      <c r="B44" s="5" t="inlineStr">
        <is>
          <t>Revenue</t>
        </is>
      </c>
      <c r="C44" t="inlineStr">
        <is>
          <t>-</t>
        </is>
      </c>
      <c r="D44" t="n">
        <v>3.4</v>
      </c>
      <c r="E44" t="n">
        <v>3.61</v>
      </c>
      <c r="F44" t="n">
        <v>2.91</v>
      </c>
      <c r="G44" t="n">
        <v>2.23</v>
      </c>
      <c r="H44" t="n">
        <v>3.38</v>
      </c>
      <c r="I44" t="n">
        <v>3.96</v>
      </c>
      <c r="J44" t="n">
        <v>2.86</v>
      </c>
      <c r="K44" t="n">
        <v>1.93</v>
      </c>
      <c r="L44" t="n">
        <v>2.38</v>
      </c>
      <c r="M44" t="n">
        <v>1.41</v>
      </c>
      <c r="N44" t="n">
        <v>4.12</v>
      </c>
      <c r="O44" t="n">
        <v>3.12</v>
      </c>
      <c r="P44" t="n">
        <v>4.48</v>
      </c>
      <c r="Q44" t="n">
        <v>3.29</v>
      </c>
      <c r="R44" t="n">
        <v>15.2</v>
      </c>
      <c r="S44" t="n">
        <v>19.56</v>
      </c>
      <c r="T44" t="n">
        <v>21.44</v>
      </c>
      <c r="U44" t="n">
        <v>27.38</v>
      </c>
      <c r="V44" t="n">
        <v>14.93</v>
      </c>
      <c r="W44" t="n">
        <v>1.44</v>
      </c>
      <c r="X44" t="inlineStr">
        <is>
          <t>-</t>
        </is>
      </c>
    </row>
    <row r="45">
      <c r="A45" s="5" t="inlineStr">
        <is>
          <t>Buchwert je Aktie</t>
        </is>
      </c>
      <c r="B45" s="5" t="inlineStr">
        <is>
          <t>Book value per share</t>
        </is>
      </c>
      <c r="C45" t="inlineStr">
        <is>
          <t>-</t>
        </is>
      </c>
      <c r="D45" t="n">
        <v>15.99</v>
      </c>
      <c r="E45" t="n">
        <v>13.7</v>
      </c>
      <c r="F45" t="n">
        <v>11.1</v>
      </c>
      <c r="G45" t="n">
        <v>9.220000000000001</v>
      </c>
      <c r="H45" t="n">
        <v>7.94</v>
      </c>
      <c r="I45" t="n">
        <v>7.44</v>
      </c>
      <c r="J45" t="n">
        <v>8.43</v>
      </c>
      <c r="K45" t="n">
        <v>8.69</v>
      </c>
      <c r="L45" t="n">
        <v>7.31</v>
      </c>
      <c r="M45" t="n">
        <v>6.08</v>
      </c>
      <c r="N45" t="n">
        <v>6.02</v>
      </c>
      <c r="O45" t="n">
        <v>7</v>
      </c>
      <c r="P45" t="n">
        <v>8.34</v>
      </c>
      <c r="Q45" t="n">
        <v>7.88</v>
      </c>
      <c r="R45" t="n">
        <v>8.32</v>
      </c>
      <c r="S45" t="n">
        <v>14.71</v>
      </c>
      <c r="T45" t="n">
        <v>16.18</v>
      </c>
      <c r="U45" t="n">
        <v>19.85</v>
      </c>
      <c r="V45" t="n">
        <v>20.14</v>
      </c>
      <c r="W45" t="n">
        <v>18.33</v>
      </c>
      <c r="X45" t="inlineStr">
        <is>
          <t>-</t>
        </is>
      </c>
    </row>
    <row r="46">
      <c r="A46" s="5" t="inlineStr">
        <is>
          <t>Cashflow je Aktie</t>
        </is>
      </c>
      <c r="B46" s="5" t="inlineStr">
        <is>
          <t>Cashflow per share</t>
        </is>
      </c>
      <c r="C46" t="inlineStr">
        <is>
          <t>-</t>
        </is>
      </c>
      <c r="D46" t="n">
        <v>1.05</v>
      </c>
      <c r="E46" t="n">
        <v>1.09</v>
      </c>
      <c r="F46" t="n">
        <v>0.85</v>
      </c>
      <c r="G46" t="n">
        <v>0.7</v>
      </c>
      <c r="H46" t="n">
        <v>0.57</v>
      </c>
      <c r="I46" t="n">
        <v>0.61</v>
      </c>
      <c r="J46" t="n">
        <v>0.57</v>
      </c>
      <c r="K46" t="n">
        <v>0.11</v>
      </c>
      <c r="L46" t="n">
        <v>-0.1</v>
      </c>
      <c r="M46" t="n">
        <v>-0.29</v>
      </c>
      <c r="N46" t="n">
        <v>0.4</v>
      </c>
      <c r="O46" t="n">
        <v>1.1</v>
      </c>
      <c r="P46" t="n">
        <v>-2.12</v>
      </c>
      <c r="Q46" t="n">
        <v>-0.48</v>
      </c>
      <c r="R46" t="n">
        <v>2</v>
      </c>
      <c r="S46" t="n">
        <v>4.08</v>
      </c>
      <c r="T46" t="n">
        <v>-0.14</v>
      </c>
      <c r="U46" t="n">
        <v>-4.04</v>
      </c>
      <c r="V46" t="n">
        <v>-0.86</v>
      </c>
      <c r="W46" t="n">
        <v>0.33</v>
      </c>
      <c r="X46" t="inlineStr">
        <is>
          <t>-</t>
        </is>
      </c>
    </row>
    <row r="47">
      <c r="A47" s="5" t="inlineStr">
        <is>
          <t>Bilanzsumme je Aktie</t>
        </is>
      </c>
      <c r="B47" s="5" t="inlineStr">
        <is>
          <t>Total assets per share</t>
        </is>
      </c>
      <c r="C47" t="inlineStr">
        <is>
          <t>-</t>
        </is>
      </c>
      <c r="D47" t="n">
        <v>38.55</v>
      </c>
      <c r="E47" t="n">
        <v>34.36</v>
      </c>
      <c r="F47" t="n">
        <v>31.64</v>
      </c>
      <c r="G47" t="n">
        <v>27.42</v>
      </c>
      <c r="H47" t="n">
        <v>27.78</v>
      </c>
      <c r="I47" t="n">
        <v>28.35</v>
      </c>
      <c r="J47" t="n">
        <v>28.66</v>
      </c>
      <c r="K47" t="n">
        <v>29.07</v>
      </c>
      <c r="L47" t="n">
        <v>27.34</v>
      </c>
      <c r="M47" t="n">
        <v>20.32</v>
      </c>
      <c r="N47" t="n">
        <v>24.58</v>
      </c>
      <c r="O47" t="n">
        <v>25.75</v>
      </c>
      <c r="P47" t="n">
        <v>27.2</v>
      </c>
      <c r="Q47" t="n">
        <v>21.27</v>
      </c>
      <c r="R47" t="n">
        <v>47.79</v>
      </c>
      <c r="S47" t="n">
        <v>90.44</v>
      </c>
      <c r="T47" t="n">
        <v>106.26</v>
      </c>
      <c r="U47" t="n">
        <v>110.88</v>
      </c>
      <c r="V47" t="n">
        <v>65.81999999999999</v>
      </c>
      <c r="W47" t="n">
        <v>21.67</v>
      </c>
      <c r="X47" t="inlineStr">
        <is>
          <t>-</t>
        </is>
      </c>
    </row>
    <row r="48">
      <c r="A48" s="5" t="inlineStr">
        <is>
          <t>Personal am Ende des Jahres</t>
        </is>
      </c>
      <c r="B48" s="5" t="inlineStr">
        <is>
          <t>Staff at the end of year</t>
        </is>
      </c>
      <c r="C48" t="inlineStr">
        <is>
          <t>-</t>
        </is>
      </c>
      <c r="D48" t="n">
        <v>1160</v>
      </c>
      <c r="E48" t="n">
        <v>993</v>
      </c>
      <c r="F48" t="n">
        <v>961</v>
      </c>
      <c r="G48" t="n">
        <v>833</v>
      </c>
      <c r="H48" t="n">
        <v>781</v>
      </c>
      <c r="I48" t="n">
        <v>521</v>
      </c>
      <c r="J48" t="n">
        <v>519</v>
      </c>
      <c r="K48" t="n">
        <v>508</v>
      </c>
      <c r="L48" t="n">
        <v>281</v>
      </c>
      <c r="M48" t="n">
        <v>168</v>
      </c>
      <c r="N48" t="n">
        <v>119</v>
      </c>
      <c r="O48" t="n">
        <v>116</v>
      </c>
      <c r="P48" t="n">
        <v>181</v>
      </c>
      <c r="Q48" t="n">
        <v>160</v>
      </c>
      <c r="R48" t="n">
        <v>140</v>
      </c>
      <c r="S48" t="n">
        <v>150</v>
      </c>
      <c r="T48" t="n">
        <v>150</v>
      </c>
      <c r="U48" t="n">
        <v>150</v>
      </c>
      <c r="V48" t="n">
        <v>173</v>
      </c>
      <c r="W48" t="inlineStr">
        <is>
          <t>-</t>
        </is>
      </c>
      <c r="X48" t="inlineStr">
        <is>
          <t>-</t>
        </is>
      </c>
    </row>
    <row r="49">
      <c r="A49" s="5" t="inlineStr">
        <is>
          <t>Personalaufwand in Mio. EUR</t>
        </is>
      </c>
      <c r="B49" s="5" t="inlineStr">
        <is>
          <t>Personnel expenses in M</t>
        </is>
      </c>
      <c r="C49" t="inlineStr">
        <is>
          <t>-</t>
        </is>
      </c>
      <c r="D49" t="n">
        <v>50.3</v>
      </c>
      <c r="E49" t="n">
        <v>43.7</v>
      </c>
      <c r="F49" t="n">
        <v>41.4</v>
      </c>
      <c r="G49" t="n">
        <v>38.1</v>
      </c>
      <c r="H49" t="n">
        <v>35.2</v>
      </c>
      <c r="I49" t="n">
        <v>33.7</v>
      </c>
      <c r="J49" t="n">
        <v>29.5</v>
      </c>
      <c r="K49" t="n">
        <v>23.1</v>
      </c>
      <c r="L49" t="n">
        <v>12.7</v>
      </c>
      <c r="M49" t="n">
        <v>8.800000000000001</v>
      </c>
      <c r="N49" t="n">
        <v>10.4</v>
      </c>
      <c r="O49" t="n">
        <v>9.6</v>
      </c>
      <c r="P49" t="n">
        <v>12.4</v>
      </c>
      <c r="Q49" t="n">
        <v>10.1</v>
      </c>
      <c r="R49" t="n">
        <v>9.199999999999999</v>
      </c>
      <c r="S49" t="n">
        <v>8.800000000000001</v>
      </c>
      <c r="T49" t="n">
        <v>8.6</v>
      </c>
      <c r="U49" t="n">
        <v>9.1</v>
      </c>
      <c r="V49" t="n">
        <v>6.2</v>
      </c>
      <c r="W49" t="inlineStr">
        <is>
          <t>-</t>
        </is>
      </c>
      <c r="X49" t="inlineStr">
        <is>
          <t>-</t>
        </is>
      </c>
    </row>
    <row r="50">
      <c r="A50" s="5" t="inlineStr">
        <is>
          <t>Aufwand je Mitarbeiter in EUR</t>
        </is>
      </c>
      <c r="B50" s="5" t="inlineStr">
        <is>
          <t>Effort per employee</t>
        </is>
      </c>
      <c r="C50" t="inlineStr">
        <is>
          <t>-</t>
        </is>
      </c>
      <c r="D50" t="n">
        <v>43362</v>
      </c>
      <c r="E50" t="n">
        <v>44008</v>
      </c>
      <c r="F50" t="n">
        <v>43080</v>
      </c>
      <c r="G50" t="n">
        <v>45738</v>
      </c>
      <c r="H50" t="n">
        <v>45070</v>
      </c>
      <c r="I50" t="n">
        <v>64683</v>
      </c>
      <c r="J50" t="n">
        <v>56840</v>
      </c>
      <c r="K50" t="n">
        <v>45472</v>
      </c>
      <c r="L50" t="n">
        <v>45196</v>
      </c>
      <c r="M50" t="n">
        <v>52381</v>
      </c>
      <c r="N50" t="n">
        <v>87395</v>
      </c>
      <c r="O50" t="n">
        <v>82759</v>
      </c>
      <c r="P50" t="n">
        <v>68508</v>
      </c>
      <c r="Q50" t="n">
        <v>63125</v>
      </c>
      <c r="R50" t="n">
        <v>65714</v>
      </c>
      <c r="S50" t="n">
        <v>58667</v>
      </c>
      <c r="T50" t="n">
        <v>57333</v>
      </c>
      <c r="U50" t="n">
        <v>60667</v>
      </c>
      <c r="V50" t="n">
        <v>35838</v>
      </c>
      <c r="W50" t="inlineStr">
        <is>
          <t>-</t>
        </is>
      </c>
      <c r="X50" t="inlineStr">
        <is>
          <t>-</t>
        </is>
      </c>
    </row>
    <row r="51">
      <c r="A51" s="5" t="inlineStr">
        <is>
          <t>Umsatz je Aktie</t>
        </is>
      </c>
      <c r="B51" s="5" t="inlineStr">
        <is>
          <t>Revenue per share</t>
        </is>
      </c>
      <c r="C51" t="inlineStr">
        <is>
          <t>-</t>
        </is>
      </c>
      <c r="D51" t="n">
        <v>429695</v>
      </c>
      <c r="E51" t="n">
        <v>533209</v>
      </c>
      <c r="F51" t="n">
        <v>443704</v>
      </c>
      <c r="G51" t="n">
        <v>392077</v>
      </c>
      <c r="H51" t="n">
        <v>590558</v>
      </c>
      <c r="I51" t="n">
        <v>1000000</v>
      </c>
      <c r="J51" t="n">
        <v>724127</v>
      </c>
      <c r="K51" t="n">
        <v>497703</v>
      </c>
      <c r="L51" t="n">
        <v>634530</v>
      </c>
      <c r="M51" t="n">
        <v>493696</v>
      </c>
      <c r="N51" t="n">
        <v>1130000</v>
      </c>
      <c r="O51" t="n">
        <v>875862</v>
      </c>
      <c r="P51" t="n">
        <v>807182</v>
      </c>
      <c r="Q51" t="n">
        <v>670625</v>
      </c>
      <c r="R51" t="n">
        <v>1100000</v>
      </c>
      <c r="S51" t="n">
        <v>808666</v>
      </c>
      <c r="T51" t="n">
        <v>814666</v>
      </c>
      <c r="U51" t="n">
        <v>949333</v>
      </c>
      <c r="V51" t="n">
        <v>745086</v>
      </c>
      <c r="W51" t="inlineStr">
        <is>
          <t>-</t>
        </is>
      </c>
      <c r="X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c r="X52" t="inlineStr">
        <is>
          <t>-</t>
        </is>
      </c>
    </row>
    <row r="53">
      <c r="A53" s="5" t="inlineStr">
        <is>
          <t>Gewinn je Mitarbeiter in EUR</t>
        </is>
      </c>
      <c r="B53" s="5" t="inlineStr">
        <is>
          <t>Earnings per employee</t>
        </is>
      </c>
      <c r="C53" t="inlineStr">
        <is>
          <t>-</t>
        </is>
      </c>
      <c r="D53" t="n">
        <v>384741</v>
      </c>
      <c r="E53" t="n">
        <v>484391</v>
      </c>
      <c r="F53" t="n">
        <v>323725</v>
      </c>
      <c r="G53" t="n">
        <v>241777</v>
      </c>
      <c r="H53" t="n">
        <v>186044</v>
      </c>
      <c r="I53" t="n">
        <v>45298</v>
      </c>
      <c r="J53" t="n">
        <v>53950</v>
      </c>
      <c r="K53" t="n">
        <v>352559</v>
      </c>
      <c r="L53" t="n">
        <v>238078</v>
      </c>
      <c r="M53" t="n">
        <v>110119</v>
      </c>
      <c r="N53" t="n">
        <v>-245378</v>
      </c>
      <c r="O53" t="n">
        <v>-263793</v>
      </c>
      <c r="P53" t="n">
        <v>91160</v>
      </c>
      <c r="Q53" t="n">
        <v>17500</v>
      </c>
      <c r="R53" t="n">
        <v>-253571</v>
      </c>
      <c r="S53" t="n">
        <v>14000</v>
      </c>
      <c r="T53" t="n">
        <v>-100667</v>
      </c>
      <c r="U53" t="n">
        <v>7333</v>
      </c>
      <c r="V53" t="n">
        <v>22543</v>
      </c>
      <c r="W53" t="inlineStr">
        <is>
          <t>-</t>
        </is>
      </c>
      <c r="X53" t="inlineStr">
        <is>
          <t>-</t>
        </is>
      </c>
    </row>
    <row r="54">
      <c r="A54" s="5" t="inlineStr">
        <is>
          <t>KGV (Kurs/Gewinn)</t>
        </is>
      </c>
      <c r="B54" s="5" t="inlineStr">
        <is>
          <t>PE (price/earnings)</t>
        </is>
      </c>
      <c r="C54" t="inlineStr">
        <is>
          <t>-</t>
        </is>
      </c>
      <c r="D54" t="n">
        <v>7.3</v>
      </c>
      <c r="E54" t="n">
        <v>6.1</v>
      </c>
      <c r="F54" t="n">
        <v>7.4</v>
      </c>
      <c r="G54" t="n">
        <v>8.5</v>
      </c>
      <c r="H54" t="n">
        <v>9.699999999999999</v>
      </c>
      <c r="I54" t="n">
        <v>53.4</v>
      </c>
      <c r="J54" t="n">
        <v>41.8</v>
      </c>
      <c r="K54" t="n">
        <v>5</v>
      </c>
      <c r="L54" t="n">
        <v>5.9</v>
      </c>
      <c r="M54" t="n">
        <v>13.3</v>
      </c>
      <c r="N54" t="inlineStr">
        <is>
          <t>-</t>
        </is>
      </c>
      <c r="O54" t="inlineStr">
        <is>
          <t>-</t>
        </is>
      </c>
      <c r="P54" t="n">
        <v>12.8</v>
      </c>
      <c r="Q54" t="n">
        <v>66</v>
      </c>
      <c r="R54" t="inlineStr">
        <is>
          <t>-</t>
        </is>
      </c>
      <c r="S54" t="n">
        <v>22.4</v>
      </c>
      <c r="T54" t="inlineStr">
        <is>
          <t>-</t>
        </is>
      </c>
      <c r="U54" t="n">
        <v>42.9</v>
      </c>
      <c r="V54" t="n">
        <v>44.2</v>
      </c>
      <c r="W54" t="n">
        <v>40.5</v>
      </c>
      <c r="X54" t="inlineStr">
        <is>
          <t>-</t>
        </is>
      </c>
    </row>
    <row r="55">
      <c r="A55" s="5" t="inlineStr">
        <is>
          <t>KUV (Kurs/Umsatz)</t>
        </is>
      </c>
      <c r="B55" s="5" t="inlineStr">
        <is>
          <t>PS (price/sales)</t>
        </is>
      </c>
      <c r="C55" t="inlineStr">
        <is>
          <t>-</t>
        </is>
      </c>
      <c r="D55" t="n">
        <v>6.51</v>
      </c>
      <c r="E55" t="n">
        <v>5.51</v>
      </c>
      <c r="F55" t="n">
        <v>5.44</v>
      </c>
      <c r="G55" t="n">
        <v>5.63</v>
      </c>
      <c r="H55" t="n">
        <v>3.41</v>
      </c>
      <c r="I55" t="n">
        <v>2.43</v>
      </c>
      <c r="J55" t="n">
        <v>3.07</v>
      </c>
      <c r="K55" t="n">
        <v>4.91</v>
      </c>
      <c r="L55" t="n">
        <v>2.59</v>
      </c>
      <c r="M55" t="n">
        <v>4.5</v>
      </c>
      <c r="N55" t="n">
        <v>1.09</v>
      </c>
      <c r="O55" t="n">
        <v>0.64</v>
      </c>
      <c r="P55" t="n">
        <v>1.46</v>
      </c>
      <c r="Q55" t="n">
        <v>2.81</v>
      </c>
      <c r="R55" t="n">
        <v>0.54</v>
      </c>
      <c r="S55" t="n">
        <v>0.38</v>
      </c>
      <c r="T55" t="n">
        <v>0.28</v>
      </c>
      <c r="U55" t="n">
        <v>0.33</v>
      </c>
      <c r="V55" t="n">
        <v>2.84</v>
      </c>
      <c r="W55" t="n">
        <v>18.78</v>
      </c>
      <c r="X55" t="inlineStr">
        <is>
          <t>-</t>
        </is>
      </c>
    </row>
    <row r="56">
      <c r="A56" s="5" t="inlineStr">
        <is>
          <t>KBV (Kurs/Buchwert)</t>
        </is>
      </c>
      <c r="B56" s="5" t="inlineStr">
        <is>
          <t>PB (price/book value)</t>
        </is>
      </c>
      <c r="C56" t="inlineStr">
        <is>
          <t>-</t>
        </is>
      </c>
      <c r="D56" t="n">
        <v>1.39</v>
      </c>
      <c r="E56" t="n">
        <v>1.45</v>
      </c>
      <c r="F56" t="n">
        <v>1.43</v>
      </c>
      <c r="G56" t="n">
        <v>1.36</v>
      </c>
      <c r="H56" t="n">
        <v>1.45</v>
      </c>
      <c r="I56" t="n">
        <v>1.29</v>
      </c>
      <c r="J56" t="n">
        <v>1.04</v>
      </c>
      <c r="K56" t="n">
        <v>1.09</v>
      </c>
      <c r="L56" t="n">
        <v>0.84</v>
      </c>
      <c r="M56" t="n">
        <v>1.05</v>
      </c>
      <c r="N56" t="n">
        <v>0.75</v>
      </c>
      <c r="O56" t="n">
        <v>0.28</v>
      </c>
      <c r="P56" t="n">
        <v>0.78</v>
      </c>
      <c r="Q56" t="n">
        <v>1.17</v>
      </c>
      <c r="R56" t="n">
        <v>0.98</v>
      </c>
      <c r="S56" t="n">
        <v>0.5</v>
      </c>
      <c r="T56" t="n">
        <v>0.38</v>
      </c>
      <c r="U56" t="n">
        <v>0.45</v>
      </c>
      <c r="V56" t="n">
        <v>2.1</v>
      </c>
      <c r="W56" t="n">
        <v>1.48</v>
      </c>
      <c r="X56" t="inlineStr">
        <is>
          <t>-</t>
        </is>
      </c>
    </row>
    <row r="57">
      <c r="A57" s="5" t="inlineStr">
        <is>
          <t>KCV (Kurs/Cashflow)</t>
        </is>
      </c>
      <c r="B57" s="5" t="inlineStr">
        <is>
          <t>PC (price/cashflow)</t>
        </is>
      </c>
      <c r="C57" t="inlineStr">
        <is>
          <t>-</t>
        </is>
      </c>
      <c r="D57" t="n">
        <v>21.03</v>
      </c>
      <c r="E57" t="n">
        <v>18.28</v>
      </c>
      <c r="F57" t="n">
        <v>18.64</v>
      </c>
      <c r="G57" t="n">
        <v>18.04</v>
      </c>
      <c r="H57" t="n">
        <v>20.01</v>
      </c>
      <c r="I57" t="n">
        <v>15.74</v>
      </c>
      <c r="J57" t="n">
        <v>15.31</v>
      </c>
      <c r="K57" t="n">
        <v>85.56999999999999</v>
      </c>
      <c r="L57" t="n">
        <v>-63.21</v>
      </c>
      <c r="M57" t="n">
        <v>-21.92</v>
      </c>
      <c r="N57" t="n">
        <v>11.2</v>
      </c>
      <c r="O57" t="n">
        <v>1.8</v>
      </c>
      <c r="P57" t="n">
        <v>-3.09</v>
      </c>
      <c r="Q57" t="n">
        <v>-19.19</v>
      </c>
      <c r="R57" t="n">
        <v>4.09</v>
      </c>
      <c r="S57" t="n">
        <v>1.81</v>
      </c>
      <c r="T57" t="n">
        <v>-43.46</v>
      </c>
      <c r="U57" t="n">
        <v>-2.23</v>
      </c>
      <c r="V57" t="n">
        <v>-49.47</v>
      </c>
      <c r="W57" t="n">
        <v>81.36</v>
      </c>
      <c r="X57" t="inlineStr">
        <is>
          <t>-</t>
        </is>
      </c>
    </row>
    <row r="58">
      <c r="A58" s="5" t="inlineStr">
        <is>
          <t>Dividendenrendite in %</t>
        </is>
      </c>
      <c r="B58" s="5" t="inlineStr">
        <is>
          <t>Dividend Yield in %</t>
        </is>
      </c>
      <c r="C58" t="n">
        <v>4.4</v>
      </c>
      <c r="D58" t="n">
        <v>3.7</v>
      </c>
      <c r="E58" t="n">
        <v>3.77</v>
      </c>
      <c r="F58" t="n">
        <v>4.1</v>
      </c>
      <c r="G58" t="n">
        <v>4.54</v>
      </c>
      <c r="H58" t="n">
        <v>4.78</v>
      </c>
      <c r="I58" t="n">
        <v>5.2</v>
      </c>
      <c r="J58" t="n">
        <v>3.99</v>
      </c>
      <c r="K58" t="n">
        <v>2.63</v>
      </c>
      <c r="L58" t="n">
        <v>3.25</v>
      </c>
      <c r="M58" t="inlineStr">
        <is>
          <t>-</t>
        </is>
      </c>
      <c r="N58" t="inlineStr">
        <is>
          <t>-</t>
        </is>
      </c>
      <c r="O58" t="inlineStr">
        <is>
          <t>-</t>
        </is>
      </c>
      <c r="P58" t="n">
        <v>1.53</v>
      </c>
      <c r="Q58" t="inlineStr">
        <is>
          <t>-</t>
        </is>
      </c>
      <c r="R58" t="inlineStr">
        <is>
          <t>-</t>
        </is>
      </c>
      <c r="S58" t="inlineStr">
        <is>
          <t>-</t>
        </is>
      </c>
      <c r="T58" t="inlineStr">
        <is>
          <t>-</t>
        </is>
      </c>
      <c r="U58" t="inlineStr">
        <is>
          <t>-</t>
        </is>
      </c>
      <c r="V58" t="inlineStr">
        <is>
          <t>-</t>
        </is>
      </c>
      <c r="W58" t="n">
        <v>0.74</v>
      </c>
      <c r="X58" t="inlineStr">
        <is>
          <t>-</t>
        </is>
      </c>
    </row>
    <row r="59">
      <c r="A59" s="5" t="inlineStr">
        <is>
          <t>Gewinnrendite in %</t>
        </is>
      </c>
      <c r="B59" s="5" t="inlineStr">
        <is>
          <t>Return on profit in %</t>
        </is>
      </c>
      <c r="C59" t="inlineStr">
        <is>
          <t>-</t>
        </is>
      </c>
      <c r="D59" t="n">
        <v>13.8</v>
      </c>
      <c r="E59" t="n">
        <v>16.5</v>
      </c>
      <c r="F59" t="n">
        <v>13.5</v>
      </c>
      <c r="G59" t="n">
        <v>11.8</v>
      </c>
      <c r="H59" t="n">
        <v>10.3</v>
      </c>
      <c r="I59" t="n">
        <v>1.9</v>
      </c>
      <c r="J59" t="n">
        <v>2.4</v>
      </c>
      <c r="K59" t="n">
        <v>19.8</v>
      </c>
      <c r="L59" t="n">
        <v>17</v>
      </c>
      <c r="M59" t="n">
        <v>7.5</v>
      </c>
      <c r="N59" t="n">
        <v>-20</v>
      </c>
      <c r="O59" t="n">
        <v>-47.2</v>
      </c>
      <c r="P59" t="n">
        <v>7.8</v>
      </c>
      <c r="Q59" t="n">
        <v>1.5</v>
      </c>
      <c r="R59" t="n">
        <v>-56.8</v>
      </c>
      <c r="S59" t="n">
        <v>4.5</v>
      </c>
      <c r="T59" t="n">
        <v>-44.1</v>
      </c>
      <c r="U59" t="n">
        <v>2.3</v>
      </c>
      <c r="V59" t="n">
        <v>2.3</v>
      </c>
      <c r="W59" t="n">
        <v>2.5</v>
      </c>
      <c r="X59" t="inlineStr">
        <is>
          <t>-</t>
        </is>
      </c>
    </row>
    <row r="60">
      <c r="A60" s="5" t="inlineStr">
        <is>
          <t>Eigenkapitalrendite in %</t>
        </is>
      </c>
      <c r="B60" s="5" t="inlineStr">
        <is>
          <t>Return on Equity in %</t>
        </is>
      </c>
      <c r="C60" t="inlineStr">
        <is>
          <t>-</t>
        </is>
      </c>
      <c r="D60" t="n">
        <v>19.05</v>
      </c>
      <c r="E60" t="n">
        <v>23.97</v>
      </c>
      <c r="F60" t="n">
        <v>19.13</v>
      </c>
      <c r="G60" t="n">
        <v>14.91</v>
      </c>
      <c r="H60" t="n">
        <v>13.39</v>
      </c>
      <c r="I60" t="n">
        <v>2.41</v>
      </c>
      <c r="J60" t="n">
        <v>2.53</v>
      </c>
      <c r="K60" t="n">
        <v>15.76</v>
      </c>
      <c r="L60" t="n">
        <v>12.22</v>
      </c>
      <c r="M60" t="n">
        <v>5.19</v>
      </c>
      <c r="N60" t="n">
        <v>-14.87</v>
      </c>
      <c r="O60" t="n">
        <v>-13.42</v>
      </c>
      <c r="P60" t="n">
        <v>6.07</v>
      </c>
      <c r="Q60" t="n">
        <v>1.09</v>
      </c>
      <c r="R60" t="n">
        <v>-42.26</v>
      </c>
      <c r="S60" t="n">
        <v>2.3</v>
      </c>
      <c r="T60" t="n">
        <v>-16.38</v>
      </c>
      <c r="U60" t="n">
        <v>1.07</v>
      </c>
      <c r="V60" t="n">
        <v>6.91</v>
      </c>
      <c r="W60" t="n">
        <v>1.82</v>
      </c>
      <c r="X60" t="inlineStr">
        <is>
          <t>-</t>
        </is>
      </c>
    </row>
    <row r="61">
      <c r="A61" s="5" t="inlineStr">
        <is>
          <t>Umsatzrendite in %</t>
        </is>
      </c>
      <c r="B61" s="5" t="inlineStr">
        <is>
          <t>Return on sales in %</t>
        </is>
      </c>
      <c r="C61" t="inlineStr">
        <is>
          <t>-</t>
        </is>
      </c>
      <c r="D61" t="n">
        <v>89.55</v>
      </c>
      <c r="E61" t="n">
        <v>90.84</v>
      </c>
      <c r="F61" t="n">
        <v>72.95999999999999</v>
      </c>
      <c r="G61" t="n">
        <v>61.67</v>
      </c>
      <c r="H61" t="n">
        <v>31.5</v>
      </c>
      <c r="I61" t="n">
        <v>4.52</v>
      </c>
      <c r="J61" t="n">
        <v>7.45</v>
      </c>
      <c r="K61" t="n">
        <v>70.84999999999999</v>
      </c>
      <c r="L61" t="n">
        <v>37.52</v>
      </c>
      <c r="M61" t="n">
        <v>22.32</v>
      </c>
      <c r="N61" t="n">
        <v>-21.73</v>
      </c>
      <c r="O61" t="n">
        <v>-30.12</v>
      </c>
      <c r="P61" t="n">
        <v>11.29</v>
      </c>
      <c r="Q61" t="n">
        <v>2.61</v>
      </c>
      <c r="R61" t="n">
        <v>-23.13</v>
      </c>
      <c r="S61" t="n">
        <v>1.73</v>
      </c>
      <c r="T61" t="n">
        <v>-12.36</v>
      </c>
      <c r="U61" t="n">
        <v>0.77</v>
      </c>
      <c r="V61" t="n">
        <v>9.33</v>
      </c>
      <c r="W61" t="n">
        <v>23.08</v>
      </c>
      <c r="X61" t="inlineStr">
        <is>
          <t>-</t>
        </is>
      </c>
    </row>
    <row r="62">
      <c r="A62" s="5" t="inlineStr">
        <is>
          <t>Gesamtkapitalrendite in %</t>
        </is>
      </c>
      <c r="B62" s="5" t="inlineStr">
        <is>
          <t>Total Return on Investment in %</t>
        </is>
      </c>
      <c r="C62" t="inlineStr">
        <is>
          <t>-</t>
        </is>
      </c>
      <c r="D62" t="n">
        <v>9.31</v>
      </c>
      <c r="E62" t="n">
        <v>11.52</v>
      </c>
      <c r="F62" t="n">
        <v>8.609999999999999</v>
      </c>
      <c r="G62" t="n">
        <v>7.32</v>
      </c>
      <c r="H62" t="n">
        <v>6.45</v>
      </c>
      <c r="I62" t="n">
        <v>3.67</v>
      </c>
      <c r="J62" t="n">
        <v>3.81</v>
      </c>
      <c r="K62" t="n">
        <v>7.28</v>
      </c>
      <c r="L62" t="n">
        <v>6.77</v>
      </c>
      <c r="M62" t="n">
        <v>4.44</v>
      </c>
      <c r="N62" t="n">
        <v>0.3</v>
      </c>
      <c r="O62" t="n">
        <v>-0.32</v>
      </c>
      <c r="P62" t="n">
        <v>4.02</v>
      </c>
      <c r="Q62" t="n">
        <v>1.92</v>
      </c>
      <c r="R62" t="n">
        <v>-3.75</v>
      </c>
      <c r="S62" t="n">
        <v>3.62</v>
      </c>
      <c r="T62" t="n">
        <v>0.83</v>
      </c>
      <c r="U62" t="n">
        <v>3.47</v>
      </c>
      <c r="V62" t="n">
        <v>5.21</v>
      </c>
      <c r="W62" t="n">
        <v>1.54</v>
      </c>
      <c r="X62" t="inlineStr">
        <is>
          <t>-</t>
        </is>
      </c>
    </row>
    <row r="63">
      <c r="A63" s="5" t="inlineStr">
        <is>
          <t>Return on Investment in %</t>
        </is>
      </c>
      <c r="B63" s="5" t="inlineStr">
        <is>
          <t>Return on Investment in %</t>
        </is>
      </c>
      <c r="C63" t="inlineStr">
        <is>
          <t>-</t>
        </is>
      </c>
      <c r="D63" t="n">
        <v>7.9</v>
      </c>
      <c r="E63" t="n">
        <v>9.56</v>
      </c>
      <c r="F63" t="n">
        <v>6.71</v>
      </c>
      <c r="G63" t="n">
        <v>5.01</v>
      </c>
      <c r="H63" t="n">
        <v>3.83</v>
      </c>
      <c r="I63" t="n">
        <v>0.63</v>
      </c>
      <c r="J63" t="n">
        <v>0.74</v>
      </c>
      <c r="K63" t="n">
        <v>4.71</v>
      </c>
      <c r="L63" t="n">
        <v>3.27</v>
      </c>
      <c r="M63" t="n">
        <v>1.55</v>
      </c>
      <c r="N63" t="n">
        <v>-3.64</v>
      </c>
      <c r="O63" t="n">
        <v>-3.65</v>
      </c>
      <c r="P63" t="n">
        <v>1.86</v>
      </c>
      <c r="Q63" t="n">
        <v>0.4</v>
      </c>
      <c r="R63" t="n">
        <v>-7.35</v>
      </c>
      <c r="S63" t="n">
        <v>0.37</v>
      </c>
      <c r="T63" t="n">
        <v>-2.49</v>
      </c>
      <c r="U63" t="n">
        <v>0.19</v>
      </c>
      <c r="V63" t="n">
        <v>2.12</v>
      </c>
      <c r="W63" t="n">
        <v>1.54</v>
      </c>
      <c r="X63" t="inlineStr">
        <is>
          <t>-</t>
        </is>
      </c>
    </row>
    <row r="64">
      <c r="A64" s="5" t="inlineStr">
        <is>
          <t>Arbeitsintensität in %</t>
        </is>
      </c>
      <c r="B64" s="5" t="inlineStr">
        <is>
          <t>Work Intensity in %</t>
        </is>
      </c>
      <c r="C64" t="inlineStr">
        <is>
          <t>-</t>
        </is>
      </c>
      <c r="D64" t="n">
        <v>5.51</v>
      </c>
      <c r="E64" t="n">
        <v>3.46</v>
      </c>
      <c r="F64" t="n">
        <v>7.32</v>
      </c>
      <c r="G64" t="n">
        <v>3.89</v>
      </c>
      <c r="H64" t="n">
        <v>4.35</v>
      </c>
      <c r="I64" t="n">
        <v>8.119999999999999</v>
      </c>
      <c r="J64" t="n">
        <v>4.68</v>
      </c>
      <c r="K64" t="n">
        <v>5.08</v>
      </c>
      <c r="L64" t="n">
        <v>4.29</v>
      </c>
      <c r="M64" t="n">
        <v>21.55</v>
      </c>
      <c r="N64" t="n">
        <v>21.05</v>
      </c>
      <c r="O64" t="n">
        <v>23.96</v>
      </c>
      <c r="P64" t="n">
        <v>36.35</v>
      </c>
      <c r="Q64" t="n">
        <v>72.97</v>
      </c>
      <c r="R64" t="n">
        <v>72.94</v>
      </c>
      <c r="S64" t="n">
        <v>72.45999999999999</v>
      </c>
      <c r="T64" t="n">
        <v>77.58</v>
      </c>
      <c r="U64" t="n">
        <v>75.42</v>
      </c>
      <c r="V64" t="n">
        <v>63.48</v>
      </c>
      <c r="W64" t="n">
        <v>70.77</v>
      </c>
      <c r="X64" t="inlineStr">
        <is>
          <t>-</t>
        </is>
      </c>
    </row>
    <row r="65">
      <c r="A65" s="5" t="inlineStr">
        <is>
          <t>Eigenkapitalquote in %</t>
        </is>
      </c>
      <c r="B65" s="5" t="inlineStr">
        <is>
          <t>Equity Ratio in %</t>
        </is>
      </c>
      <c r="C65" t="inlineStr">
        <is>
          <t>-</t>
        </is>
      </c>
      <c r="D65" t="n">
        <v>41.48</v>
      </c>
      <c r="E65" t="n">
        <v>39.86</v>
      </c>
      <c r="F65" t="n">
        <v>35.08</v>
      </c>
      <c r="G65" t="n">
        <v>33.63</v>
      </c>
      <c r="H65" t="n">
        <v>28.6</v>
      </c>
      <c r="I65" t="n">
        <v>26.23</v>
      </c>
      <c r="J65" t="n">
        <v>29.42</v>
      </c>
      <c r="K65" t="n">
        <v>29.9</v>
      </c>
      <c r="L65" t="n">
        <v>26.73</v>
      </c>
      <c r="M65" t="n">
        <v>29.95</v>
      </c>
      <c r="N65" t="n">
        <v>24.51</v>
      </c>
      <c r="O65" t="n">
        <v>27.18</v>
      </c>
      <c r="P65" t="n">
        <v>30.68</v>
      </c>
      <c r="Q65" t="n">
        <v>37.07</v>
      </c>
      <c r="R65" t="n">
        <v>17.4</v>
      </c>
      <c r="S65" t="n">
        <v>16.27</v>
      </c>
      <c r="T65" t="n">
        <v>15.22</v>
      </c>
      <c r="U65" t="n">
        <v>17.9</v>
      </c>
      <c r="V65" t="n">
        <v>30.6</v>
      </c>
      <c r="W65" t="n">
        <v>84.62</v>
      </c>
      <c r="X65" t="inlineStr">
        <is>
          <t>-</t>
        </is>
      </c>
    </row>
    <row r="66">
      <c r="A66" s="5" t="inlineStr">
        <is>
          <t>Fremdkapitalquote in %</t>
        </is>
      </c>
      <c r="B66" s="5" t="inlineStr">
        <is>
          <t>Debt Ratio in %</t>
        </is>
      </c>
      <c r="C66" t="inlineStr">
        <is>
          <t>-</t>
        </is>
      </c>
      <c r="D66" t="n">
        <v>58.52</v>
      </c>
      <c r="E66" t="n">
        <v>60.14</v>
      </c>
      <c r="F66" t="n">
        <v>64.92</v>
      </c>
      <c r="G66" t="n">
        <v>66.37</v>
      </c>
      <c r="H66" t="n">
        <v>71.40000000000001</v>
      </c>
      <c r="I66" t="n">
        <v>73.77</v>
      </c>
      <c r="J66" t="n">
        <v>70.58</v>
      </c>
      <c r="K66" t="n">
        <v>70.09999999999999</v>
      </c>
      <c r="L66" t="n">
        <v>73.27</v>
      </c>
      <c r="M66" t="n">
        <v>70.05</v>
      </c>
      <c r="N66" t="n">
        <v>75.48999999999999</v>
      </c>
      <c r="O66" t="n">
        <v>72.81999999999999</v>
      </c>
      <c r="P66" t="n">
        <v>69.31999999999999</v>
      </c>
      <c r="Q66" t="n">
        <v>62.93</v>
      </c>
      <c r="R66" t="n">
        <v>82.59999999999999</v>
      </c>
      <c r="S66" t="n">
        <v>83.73</v>
      </c>
      <c r="T66" t="n">
        <v>84.78</v>
      </c>
      <c r="U66" t="n">
        <v>82.09999999999999</v>
      </c>
      <c r="V66" t="n">
        <v>69.40000000000001</v>
      </c>
      <c r="W66" t="n">
        <v>15.38</v>
      </c>
      <c r="X66" t="inlineStr">
        <is>
          <t>-</t>
        </is>
      </c>
    </row>
    <row r="67">
      <c r="A67" s="5" t="inlineStr">
        <is>
          <t>Verschuldungsgrad in %</t>
        </is>
      </c>
      <c r="B67" s="5" t="inlineStr">
        <is>
          <t>Finance Gearing in %</t>
        </is>
      </c>
      <c r="C67" t="inlineStr">
        <is>
          <t>-</t>
        </is>
      </c>
      <c r="D67" t="n">
        <v>141.06</v>
      </c>
      <c r="E67" t="n">
        <v>150.85</v>
      </c>
      <c r="F67" t="n">
        <v>185.04</v>
      </c>
      <c r="G67" t="n">
        <v>197.34</v>
      </c>
      <c r="H67" t="n">
        <v>249.66</v>
      </c>
      <c r="I67" t="n">
        <v>281.24</v>
      </c>
      <c r="J67" t="n">
        <v>239.86</v>
      </c>
      <c r="K67" t="n">
        <v>234.45</v>
      </c>
      <c r="L67" t="n">
        <v>274.08</v>
      </c>
      <c r="M67" t="n">
        <v>233.94</v>
      </c>
      <c r="N67" t="n">
        <v>308.04</v>
      </c>
      <c r="O67" t="n">
        <v>267.95</v>
      </c>
      <c r="P67" t="n">
        <v>225.96</v>
      </c>
      <c r="Q67" t="n">
        <v>169.77</v>
      </c>
      <c r="R67" t="n">
        <v>474.64</v>
      </c>
      <c r="S67" t="n">
        <v>514.8</v>
      </c>
      <c r="T67" t="n">
        <v>556.9400000000001</v>
      </c>
      <c r="U67" t="n">
        <v>458.72</v>
      </c>
      <c r="V67" t="n">
        <v>226.77</v>
      </c>
      <c r="W67" t="n">
        <v>18.18</v>
      </c>
      <c r="X67" t="inlineStr">
        <is>
          <t>-</t>
        </is>
      </c>
    </row>
    <row r="68">
      <c r="A68" s="5" t="inlineStr"/>
      <c r="B68" s="5" t="inlineStr"/>
    </row>
    <row r="69">
      <c r="A69" s="5" t="inlineStr">
        <is>
          <t>Kurzfristige Vermögensquote in %</t>
        </is>
      </c>
      <c r="B69" s="5" t="inlineStr">
        <is>
          <t>Current Assets Ratio in %</t>
        </is>
      </c>
      <c r="C69" t="inlineStr">
        <is>
          <t>-</t>
        </is>
      </c>
      <c r="D69" t="n">
        <v>5.51</v>
      </c>
      <c r="E69" t="n">
        <v>3.46</v>
      </c>
      <c r="F69" t="n">
        <v>7.32</v>
      </c>
      <c r="G69" t="n">
        <v>3.89</v>
      </c>
      <c r="H69" t="n">
        <v>4.35</v>
      </c>
      <c r="I69" t="n">
        <v>8.119999999999999</v>
      </c>
      <c r="J69" t="n">
        <v>4.68</v>
      </c>
      <c r="K69" t="n">
        <v>5.08</v>
      </c>
      <c r="L69" t="n">
        <v>4.29</v>
      </c>
      <c r="M69" t="n">
        <v>21.54</v>
      </c>
      <c r="N69" t="n">
        <v>21.05</v>
      </c>
      <c r="O69" t="n">
        <v>23.96</v>
      </c>
      <c r="P69" t="n">
        <v>36.35</v>
      </c>
      <c r="Q69" t="n">
        <v>72.97</v>
      </c>
      <c r="R69" t="n">
        <v>72.94</v>
      </c>
      <c r="S69" t="n">
        <v>72.45999999999999</v>
      </c>
      <c r="T69" t="n">
        <v>77.58</v>
      </c>
      <c r="U69" t="n">
        <v>75.42</v>
      </c>
      <c r="V69" t="n">
        <v>63.48</v>
      </c>
      <c r="W69" t="n">
        <v>70.77</v>
      </c>
    </row>
    <row r="70">
      <c r="A70" s="5" t="inlineStr">
        <is>
          <t>Nettogewinn Marge in %</t>
        </is>
      </c>
      <c r="B70" s="5" t="inlineStr">
        <is>
          <t>Net Profit Marge in %</t>
        </is>
      </c>
      <c r="C70" t="inlineStr">
        <is>
          <t>-</t>
        </is>
      </c>
      <c r="D70" t="n">
        <v>13126.47</v>
      </c>
      <c r="E70" t="n">
        <v>13324.1</v>
      </c>
      <c r="F70" t="n">
        <v>10690.72</v>
      </c>
      <c r="G70" t="n">
        <v>9031.389999999999</v>
      </c>
      <c r="H70" t="n">
        <v>4298.82</v>
      </c>
      <c r="I70" t="n">
        <v>595.96</v>
      </c>
      <c r="J70" t="n">
        <v>979.02</v>
      </c>
      <c r="K70" t="n">
        <v>9279.790000000001</v>
      </c>
      <c r="L70" t="n">
        <v>2810.92</v>
      </c>
      <c r="M70" t="n">
        <v>1312.06</v>
      </c>
      <c r="N70" t="n">
        <v>-708.74</v>
      </c>
      <c r="O70" t="n">
        <v>-980.77</v>
      </c>
      <c r="P70" t="n">
        <v>368.3</v>
      </c>
      <c r="Q70" t="n">
        <v>85.11</v>
      </c>
      <c r="R70" t="n">
        <v>-233.55</v>
      </c>
      <c r="S70" t="n">
        <v>10.74</v>
      </c>
      <c r="T70" t="n">
        <v>-70.43000000000001</v>
      </c>
      <c r="U70" t="n">
        <v>4.02</v>
      </c>
      <c r="V70" t="n">
        <v>26.12</v>
      </c>
      <c r="W70" t="n">
        <v>20.83</v>
      </c>
    </row>
    <row r="71">
      <c r="A71" s="5" t="inlineStr">
        <is>
          <t>Operative Ergebnis Marge in %</t>
        </is>
      </c>
      <c r="B71" s="5" t="inlineStr">
        <is>
          <t>EBIT Marge in %</t>
        </is>
      </c>
      <c r="C71" t="inlineStr">
        <is>
          <t>-</t>
        </is>
      </c>
      <c r="D71" t="n">
        <v>18379.41</v>
      </c>
      <c r="E71" t="n">
        <v>17678.67</v>
      </c>
      <c r="F71" t="n">
        <v>16457.04</v>
      </c>
      <c r="G71" t="n">
        <v>15076.23</v>
      </c>
      <c r="H71" t="n">
        <v>8020.71</v>
      </c>
      <c r="I71" t="n">
        <v>5810.61</v>
      </c>
      <c r="J71" t="n">
        <v>4461.54</v>
      </c>
      <c r="K71" t="n">
        <v>14979.27</v>
      </c>
      <c r="L71" t="n">
        <v>6075.63</v>
      </c>
      <c r="M71" t="n">
        <v>3326.24</v>
      </c>
      <c r="N71" t="n">
        <v>-31.55</v>
      </c>
      <c r="O71" t="n">
        <v>-182.69</v>
      </c>
      <c r="P71" t="n">
        <v>1140.62</v>
      </c>
      <c r="Q71" t="n">
        <v>519.76</v>
      </c>
      <c r="R71" t="n">
        <v>-90.79000000000001</v>
      </c>
      <c r="S71" t="n">
        <v>111.96</v>
      </c>
      <c r="T71" t="n">
        <v>25.19</v>
      </c>
      <c r="U71" t="n">
        <v>74.87</v>
      </c>
      <c r="V71" t="n">
        <v>62.29</v>
      </c>
      <c r="W71" t="n">
        <v>27.78</v>
      </c>
    </row>
    <row r="72">
      <c r="A72" s="5" t="inlineStr">
        <is>
          <t>Vermögensumsschlag in %</t>
        </is>
      </c>
      <c r="B72" s="5" t="inlineStr">
        <is>
          <t>Asset Turnover in %</t>
        </is>
      </c>
      <c r="C72" t="inlineStr">
        <is>
          <t>-</t>
        </is>
      </c>
      <c r="D72" t="n">
        <v>0.06</v>
      </c>
      <c r="E72" t="n">
        <v>0.07000000000000001</v>
      </c>
      <c r="F72" t="n">
        <v>0.06</v>
      </c>
      <c r="G72" t="n">
        <v>0.06</v>
      </c>
      <c r="H72" t="n">
        <v>0.09</v>
      </c>
      <c r="I72" t="n">
        <v>0.11</v>
      </c>
      <c r="J72" t="n">
        <v>0.08</v>
      </c>
      <c r="K72" t="n">
        <v>0.05</v>
      </c>
      <c r="L72" t="n">
        <v>0.12</v>
      </c>
      <c r="M72" t="n">
        <v>0.12</v>
      </c>
      <c r="N72" t="n">
        <v>0.51</v>
      </c>
      <c r="O72" t="n">
        <v>0.37</v>
      </c>
      <c r="P72" t="n">
        <v>0.51</v>
      </c>
      <c r="Q72" t="n">
        <v>0.47</v>
      </c>
      <c r="R72" t="n">
        <v>3.15</v>
      </c>
      <c r="S72" t="n">
        <v>3.49</v>
      </c>
      <c r="T72" t="n">
        <v>3.54</v>
      </c>
      <c r="U72" t="n">
        <v>4.75</v>
      </c>
      <c r="V72" t="n">
        <v>8.1</v>
      </c>
      <c r="W72" t="n">
        <v>7.38</v>
      </c>
    </row>
    <row r="73">
      <c r="A73" s="5" t="inlineStr">
        <is>
          <t>Langfristige Vermögensquote in %</t>
        </is>
      </c>
      <c r="B73" s="5" t="inlineStr">
        <is>
          <t>Non-Current Assets Ratio in %</t>
        </is>
      </c>
      <c r="C73" t="inlineStr">
        <is>
          <t>-</t>
        </is>
      </c>
      <c r="D73" t="n">
        <v>93.61</v>
      </c>
      <c r="E73" t="n">
        <v>95.15000000000001</v>
      </c>
      <c r="F73" t="n">
        <v>91.69</v>
      </c>
      <c r="G73" t="n">
        <v>95.15000000000001</v>
      </c>
      <c r="H73" t="n">
        <v>94.52</v>
      </c>
      <c r="I73" t="n">
        <v>90.31</v>
      </c>
      <c r="J73" t="n">
        <v>95.31999999999999</v>
      </c>
      <c r="K73" t="n">
        <v>94.89</v>
      </c>
      <c r="L73" t="n">
        <v>95.7</v>
      </c>
      <c r="M73" t="n">
        <v>78.09</v>
      </c>
      <c r="N73" t="n">
        <v>78.11</v>
      </c>
      <c r="O73" t="n">
        <v>75.19</v>
      </c>
      <c r="P73" t="n">
        <v>63.65</v>
      </c>
      <c r="Q73" t="n">
        <v>27.03</v>
      </c>
      <c r="R73" t="n">
        <v>26.99</v>
      </c>
      <c r="S73" t="n">
        <v>25.24</v>
      </c>
      <c r="T73" t="n">
        <v>20.72</v>
      </c>
      <c r="U73" t="n">
        <v>23.22</v>
      </c>
      <c r="V73" t="n">
        <v>36.46</v>
      </c>
      <c r="W73" t="n">
        <v>29.23</v>
      </c>
    </row>
    <row r="74">
      <c r="A74" s="5" t="inlineStr">
        <is>
          <t>Gesamtkapitalrentabilität</t>
        </is>
      </c>
      <c r="B74" s="5" t="inlineStr">
        <is>
          <t>ROA Return on Assets in %</t>
        </is>
      </c>
      <c r="C74" t="inlineStr">
        <is>
          <t>-</t>
        </is>
      </c>
      <c r="D74" t="n">
        <v>7.9</v>
      </c>
      <c r="E74" t="n">
        <v>9.56</v>
      </c>
      <c r="F74" t="n">
        <v>6.71</v>
      </c>
      <c r="G74" t="n">
        <v>5.01</v>
      </c>
      <c r="H74" t="n">
        <v>3.83</v>
      </c>
      <c r="I74" t="n">
        <v>0.63</v>
      </c>
      <c r="J74" t="n">
        <v>0.74</v>
      </c>
      <c r="K74" t="n">
        <v>4.71</v>
      </c>
      <c r="L74" t="n">
        <v>3.27</v>
      </c>
      <c r="M74" t="n">
        <v>1.55</v>
      </c>
      <c r="N74" t="n">
        <v>-3.64</v>
      </c>
      <c r="O74" t="n">
        <v>-3.65</v>
      </c>
      <c r="P74" t="n">
        <v>1.86</v>
      </c>
      <c r="Q74" t="n">
        <v>0.4</v>
      </c>
      <c r="R74" t="n">
        <v>-7.35</v>
      </c>
      <c r="S74" t="n">
        <v>0.37</v>
      </c>
      <c r="T74" t="n">
        <v>-2.49</v>
      </c>
      <c r="U74" t="n">
        <v>0.19</v>
      </c>
      <c r="V74" t="n">
        <v>2.12</v>
      </c>
      <c r="W74" t="n">
        <v>1.54</v>
      </c>
    </row>
    <row r="75">
      <c r="A75" s="5" t="inlineStr">
        <is>
          <t>Ertrag des eingesetzten Kapitals</t>
        </is>
      </c>
      <c r="B75" s="5" t="inlineStr">
        <is>
          <t>ROCE Return on Cap. Empl. in %</t>
        </is>
      </c>
      <c r="C75" t="inlineStr">
        <is>
          <t>-</t>
        </is>
      </c>
      <c r="D75" t="n">
        <v>11.61</v>
      </c>
      <c r="E75" t="n">
        <v>13.36</v>
      </c>
      <c r="F75" t="n">
        <v>11.23</v>
      </c>
      <c r="G75" t="n">
        <v>8.93</v>
      </c>
      <c r="H75" t="n">
        <v>7.75</v>
      </c>
      <c r="I75" t="n">
        <v>6.51</v>
      </c>
      <c r="J75" t="n">
        <v>3.63</v>
      </c>
      <c r="K75" t="n">
        <v>8.779999999999999</v>
      </c>
      <c r="L75" t="n">
        <v>8.02</v>
      </c>
      <c r="M75" t="n">
        <v>4.52</v>
      </c>
      <c r="N75" t="n">
        <v>-0.2</v>
      </c>
      <c r="O75" t="n">
        <v>-0.86</v>
      </c>
      <c r="P75" t="n">
        <v>8.34</v>
      </c>
      <c r="Q75" t="n">
        <v>5.17</v>
      </c>
      <c r="R75" t="n">
        <v>-7.54</v>
      </c>
      <c r="S75" t="n">
        <v>10.45</v>
      </c>
      <c r="T75" t="n">
        <v>2.52</v>
      </c>
      <c r="U75" t="n">
        <v>8.77</v>
      </c>
      <c r="V75" t="inlineStr">
        <is>
          <t>-</t>
        </is>
      </c>
      <c r="W75" t="inlineStr">
        <is>
          <t>-</t>
        </is>
      </c>
    </row>
    <row r="76">
      <c r="A76" s="5" t="inlineStr">
        <is>
          <t>Eigenkapital zu Anlagevermögen</t>
        </is>
      </c>
      <c r="B76" s="5" t="inlineStr">
        <is>
          <t>Equity to Fixed Assets in %</t>
        </is>
      </c>
      <c r="C76" t="inlineStr">
        <is>
          <t>-</t>
        </is>
      </c>
      <c r="D76" t="n">
        <v>44.32</v>
      </c>
      <c r="E76" t="n">
        <v>41.91</v>
      </c>
      <c r="F76" t="n">
        <v>38.26</v>
      </c>
      <c r="G76" t="n">
        <v>35.35</v>
      </c>
      <c r="H76" t="n">
        <v>30.26</v>
      </c>
      <c r="I76" t="n">
        <v>29.05</v>
      </c>
      <c r="J76" t="n">
        <v>30.86</v>
      </c>
      <c r="K76" t="n">
        <v>31.5</v>
      </c>
      <c r="L76" t="n">
        <v>27.93</v>
      </c>
      <c r="M76" t="n">
        <v>38.33</v>
      </c>
      <c r="N76" t="n">
        <v>31.37</v>
      </c>
      <c r="O76" t="n">
        <v>36.14</v>
      </c>
      <c r="P76" t="n">
        <v>48.2</v>
      </c>
      <c r="Q76" t="n">
        <v>137.14</v>
      </c>
      <c r="R76" t="n">
        <v>64.47</v>
      </c>
      <c r="S76" t="n">
        <v>64.45</v>
      </c>
      <c r="T76" t="n">
        <v>73.47</v>
      </c>
      <c r="U76" t="n">
        <v>77.06999999999999</v>
      </c>
      <c r="V76" t="n">
        <v>83.93000000000001</v>
      </c>
      <c r="W76" t="n">
        <v>289.47</v>
      </c>
    </row>
    <row r="77">
      <c r="A77" s="5" t="inlineStr">
        <is>
          <t>Liquidität Dritten Grades</t>
        </is>
      </c>
      <c r="B77" s="5" t="inlineStr">
        <is>
          <t>Current Ratio in %</t>
        </is>
      </c>
      <c r="C77" t="inlineStr">
        <is>
          <t>-</t>
        </is>
      </c>
      <c r="D77" t="n">
        <v>117.98</v>
      </c>
      <c r="E77" t="n">
        <v>67.73</v>
      </c>
      <c r="F77" t="n">
        <v>91.73</v>
      </c>
      <c r="G77" t="n">
        <v>62.08</v>
      </c>
      <c r="H77" t="n">
        <v>56.04</v>
      </c>
      <c r="I77" t="n">
        <v>151.4</v>
      </c>
      <c r="J77" t="n">
        <v>71.73999999999999</v>
      </c>
      <c r="K77" t="n">
        <v>37.96</v>
      </c>
      <c r="L77" t="n">
        <v>35.79</v>
      </c>
      <c r="M77" t="n">
        <v>167.32</v>
      </c>
      <c r="N77" t="n">
        <v>106.5</v>
      </c>
      <c r="O77" t="n">
        <v>116.11</v>
      </c>
      <c r="P77" t="n">
        <v>117.54</v>
      </c>
      <c r="Q77" t="n">
        <v>139.56</v>
      </c>
      <c r="R77" t="n">
        <v>117.48</v>
      </c>
      <c r="S77" t="n">
        <v>115.72</v>
      </c>
      <c r="T77" t="n">
        <v>120.18</v>
      </c>
      <c r="U77" t="n">
        <v>126.87</v>
      </c>
      <c r="V77" t="inlineStr">
        <is>
          <t>-</t>
        </is>
      </c>
      <c r="W77" t="inlineStr">
        <is>
          <t>-</t>
        </is>
      </c>
    </row>
    <row r="78">
      <c r="A78" s="5" t="inlineStr">
        <is>
          <t>Operativer Cashflow</t>
        </is>
      </c>
      <c r="B78" s="5" t="inlineStr">
        <is>
          <t>Operating Cashflow in M</t>
        </is>
      </c>
      <c r="C78" t="inlineStr">
        <is>
          <t>-</t>
        </is>
      </c>
      <c r="D78" t="n">
        <v>3080.895</v>
      </c>
      <c r="E78" t="n">
        <v>2678.02</v>
      </c>
      <c r="F78" t="n">
        <v>2730.76</v>
      </c>
      <c r="G78" t="n">
        <v>2642.86</v>
      </c>
      <c r="H78" t="n">
        <v>2733.366</v>
      </c>
      <c r="I78" t="n">
        <v>2073.1154</v>
      </c>
      <c r="J78" t="n">
        <v>2010.203</v>
      </c>
      <c r="K78" t="n">
        <v>11187.4218</v>
      </c>
      <c r="L78" t="n">
        <v>-4735.0611</v>
      </c>
      <c r="M78" t="n">
        <v>-1284.512</v>
      </c>
      <c r="N78" t="n">
        <v>365.12</v>
      </c>
      <c r="O78" t="n">
        <v>58.68000000000001</v>
      </c>
      <c r="P78" t="n">
        <v>-100.734</v>
      </c>
      <c r="Q78" t="n">
        <v>-625.5940000000001</v>
      </c>
      <c r="R78" t="n">
        <v>41.309</v>
      </c>
      <c r="S78" t="n">
        <v>11.222</v>
      </c>
      <c r="T78" t="n">
        <v>-247.722</v>
      </c>
      <c r="U78" t="n">
        <v>-11.596</v>
      </c>
      <c r="V78" t="n">
        <v>-138.516</v>
      </c>
      <c r="W78" t="n">
        <v>73.224</v>
      </c>
    </row>
    <row r="79">
      <c r="A79" s="5" t="inlineStr">
        <is>
          <t>Aktienrückkauf</t>
        </is>
      </c>
      <c r="B79" s="5" t="inlineStr">
        <is>
          <t>Share Buyback in M</t>
        </is>
      </c>
      <c r="C79" t="inlineStr">
        <is>
          <t>-</t>
        </is>
      </c>
      <c r="D79" t="n">
        <v>0</v>
      </c>
      <c r="E79" t="n">
        <v>0</v>
      </c>
      <c r="F79" t="n">
        <v>0</v>
      </c>
      <c r="G79" t="n">
        <v>-9.900000000000006</v>
      </c>
      <c r="H79" t="n">
        <v>-4.889999999999986</v>
      </c>
      <c r="I79" t="n">
        <v>-0.4099999999999966</v>
      </c>
      <c r="J79" t="n">
        <v>-0.5600000000000023</v>
      </c>
      <c r="K79" t="n">
        <v>-55.83000000000001</v>
      </c>
      <c r="L79" t="n">
        <v>-16.31</v>
      </c>
      <c r="M79" t="n">
        <v>-26</v>
      </c>
      <c r="N79" t="n">
        <v>0</v>
      </c>
      <c r="O79" t="n">
        <v>0</v>
      </c>
      <c r="P79" t="n">
        <v>0</v>
      </c>
      <c r="Q79" t="n">
        <v>-22.5</v>
      </c>
      <c r="R79" t="n">
        <v>-3.899999999999999</v>
      </c>
      <c r="S79" t="n">
        <v>-0.5</v>
      </c>
      <c r="T79" t="n">
        <v>-0.5</v>
      </c>
      <c r="U79" t="n">
        <v>-2.4</v>
      </c>
      <c r="V79" t="n">
        <v>-1.9</v>
      </c>
      <c r="W79" t="n">
        <v>-0.7</v>
      </c>
    </row>
    <row r="80">
      <c r="A80" s="5" t="inlineStr">
        <is>
          <t>Umsatzwachstum 1J in %</t>
        </is>
      </c>
      <c r="B80" s="5" t="inlineStr">
        <is>
          <t>Revenue Growth 1Y in %</t>
        </is>
      </c>
      <c r="C80" t="inlineStr">
        <is>
          <t>-</t>
        </is>
      </c>
      <c r="D80" t="n">
        <v>-5.82</v>
      </c>
      <c r="E80" t="n">
        <v>24.05</v>
      </c>
      <c r="F80" t="n">
        <v>30.49</v>
      </c>
      <c r="G80" t="n">
        <v>-34.02</v>
      </c>
      <c r="H80" t="n">
        <v>-14.65</v>
      </c>
      <c r="I80" t="n">
        <v>38.46</v>
      </c>
      <c r="J80" t="n">
        <v>48.19</v>
      </c>
      <c r="K80" t="n">
        <v>-18.91</v>
      </c>
      <c r="L80" t="n">
        <v>68.79000000000001</v>
      </c>
      <c r="M80" t="n">
        <v>-65.78</v>
      </c>
      <c r="N80" t="n">
        <v>32.05</v>
      </c>
      <c r="O80" t="n">
        <v>-30.36</v>
      </c>
      <c r="P80" t="n">
        <v>36.17</v>
      </c>
      <c r="Q80" t="n">
        <v>-78.36</v>
      </c>
      <c r="R80" t="n">
        <v>-22.29</v>
      </c>
      <c r="S80" t="n">
        <v>-8.77</v>
      </c>
      <c r="T80" t="n">
        <v>-21.69</v>
      </c>
      <c r="U80" t="n">
        <v>83.39</v>
      </c>
      <c r="V80" t="n">
        <v>936.8099999999999</v>
      </c>
      <c r="W80" t="inlineStr">
        <is>
          <t>-</t>
        </is>
      </c>
    </row>
    <row r="81">
      <c r="A81" s="5" t="inlineStr">
        <is>
          <t>Umsatzwachstum 3J in %</t>
        </is>
      </c>
      <c r="B81" s="5" t="inlineStr">
        <is>
          <t>Revenue Growth 3Y in %</t>
        </is>
      </c>
      <c r="C81" t="inlineStr">
        <is>
          <t>-</t>
        </is>
      </c>
      <c r="D81" t="n">
        <v>16.24</v>
      </c>
      <c r="E81" t="n">
        <v>6.84</v>
      </c>
      <c r="F81" t="n">
        <v>-6.06</v>
      </c>
      <c r="G81" t="n">
        <v>-3.4</v>
      </c>
      <c r="H81" t="n">
        <v>24</v>
      </c>
      <c r="I81" t="n">
        <v>22.58</v>
      </c>
      <c r="J81" t="n">
        <v>32.69</v>
      </c>
      <c r="K81" t="n">
        <v>-5.3</v>
      </c>
      <c r="L81" t="n">
        <v>11.69</v>
      </c>
      <c r="M81" t="n">
        <v>-21.36</v>
      </c>
      <c r="N81" t="n">
        <v>12.62</v>
      </c>
      <c r="O81" t="n">
        <v>-24.18</v>
      </c>
      <c r="P81" t="n">
        <v>-21.49</v>
      </c>
      <c r="Q81" t="n">
        <v>-36.47</v>
      </c>
      <c r="R81" t="n">
        <v>-17.58</v>
      </c>
      <c r="S81" t="n">
        <v>17.64</v>
      </c>
      <c r="T81" t="n">
        <v>332.84</v>
      </c>
      <c r="U81" t="inlineStr">
        <is>
          <t>-</t>
        </is>
      </c>
      <c r="V81" t="inlineStr">
        <is>
          <t>-</t>
        </is>
      </c>
      <c r="W81" t="inlineStr">
        <is>
          <t>-</t>
        </is>
      </c>
    </row>
    <row r="82">
      <c r="A82" s="5" t="inlineStr">
        <is>
          <t>Umsatzwachstum 5J in %</t>
        </is>
      </c>
      <c r="B82" s="5" t="inlineStr">
        <is>
          <t>Revenue Growth 5Y in %</t>
        </is>
      </c>
      <c r="C82" t="inlineStr">
        <is>
          <t>-</t>
        </is>
      </c>
      <c r="D82" t="n">
        <v>0.01</v>
      </c>
      <c r="E82" t="n">
        <v>8.869999999999999</v>
      </c>
      <c r="F82" t="n">
        <v>13.69</v>
      </c>
      <c r="G82" t="n">
        <v>3.81</v>
      </c>
      <c r="H82" t="n">
        <v>24.38</v>
      </c>
      <c r="I82" t="n">
        <v>14.15</v>
      </c>
      <c r="J82" t="n">
        <v>12.87</v>
      </c>
      <c r="K82" t="n">
        <v>-2.84</v>
      </c>
      <c r="L82" t="n">
        <v>8.17</v>
      </c>
      <c r="M82" t="n">
        <v>-21.26</v>
      </c>
      <c r="N82" t="n">
        <v>-12.56</v>
      </c>
      <c r="O82" t="n">
        <v>-20.72</v>
      </c>
      <c r="P82" t="n">
        <v>-18.99</v>
      </c>
      <c r="Q82" t="n">
        <v>-9.539999999999999</v>
      </c>
      <c r="R82" t="n">
        <v>193.49</v>
      </c>
      <c r="S82" t="inlineStr">
        <is>
          <t>-</t>
        </is>
      </c>
      <c r="T82" t="inlineStr">
        <is>
          <t>-</t>
        </is>
      </c>
      <c r="U82" t="inlineStr">
        <is>
          <t>-</t>
        </is>
      </c>
      <c r="V82" t="inlineStr">
        <is>
          <t>-</t>
        </is>
      </c>
      <c r="W82" t="inlineStr">
        <is>
          <t>-</t>
        </is>
      </c>
    </row>
    <row r="83">
      <c r="A83" s="5" t="inlineStr">
        <is>
          <t>Umsatzwachstum 10J in %</t>
        </is>
      </c>
      <c r="B83" s="5" t="inlineStr">
        <is>
          <t>Revenue Growth 10Y in %</t>
        </is>
      </c>
      <c r="C83" t="inlineStr">
        <is>
          <t>-</t>
        </is>
      </c>
      <c r="D83" t="n">
        <v>7.08</v>
      </c>
      <c r="E83" t="n">
        <v>10.87</v>
      </c>
      <c r="F83" t="n">
        <v>5.43</v>
      </c>
      <c r="G83" t="n">
        <v>5.99</v>
      </c>
      <c r="H83" t="n">
        <v>1.56</v>
      </c>
      <c r="I83" t="n">
        <v>0.8</v>
      </c>
      <c r="J83" t="n">
        <v>-3.93</v>
      </c>
      <c r="K83" t="n">
        <v>-10.91</v>
      </c>
      <c r="L83" t="n">
        <v>-0.68</v>
      </c>
      <c r="M83" t="n">
        <v>86.12</v>
      </c>
      <c r="N83" t="inlineStr">
        <is>
          <t>-</t>
        </is>
      </c>
      <c r="O83" t="inlineStr">
        <is>
          <t>-</t>
        </is>
      </c>
      <c r="P83" t="inlineStr">
        <is>
          <t>-</t>
        </is>
      </c>
      <c r="Q83" t="inlineStr">
        <is>
          <t>-</t>
        </is>
      </c>
      <c r="R83" t="inlineStr">
        <is>
          <t>-</t>
        </is>
      </c>
      <c r="S83" t="inlineStr">
        <is>
          <t>-</t>
        </is>
      </c>
      <c r="T83" t="inlineStr">
        <is>
          <t>-</t>
        </is>
      </c>
      <c r="U83" t="inlineStr">
        <is>
          <t>-</t>
        </is>
      </c>
      <c r="V83" t="inlineStr">
        <is>
          <t>-</t>
        </is>
      </c>
      <c r="W83" t="inlineStr">
        <is>
          <t>-</t>
        </is>
      </c>
    </row>
    <row r="84">
      <c r="A84" s="5" t="inlineStr">
        <is>
          <t>Gewinnwachstum 1J in %</t>
        </is>
      </c>
      <c r="B84" s="5" t="inlineStr">
        <is>
          <t>Earnings Growth 1Y in %</t>
        </is>
      </c>
      <c r="C84" t="inlineStr">
        <is>
          <t>-</t>
        </is>
      </c>
      <c r="D84" t="n">
        <v>-7.21</v>
      </c>
      <c r="E84" t="n">
        <v>54.61</v>
      </c>
      <c r="F84" t="n">
        <v>54.47</v>
      </c>
      <c r="G84" t="n">
        <v>38.61</v>
      </c>
      <c r="H84" t="n">
        <v>515.6799999999999</v>
      </c>
      <c r="I84" t="n">
        <v>-15.71</v>
      </c>
      <c r="J84" t="n">
        <v>-84.37</v>
      </c>
      <c r="K84" t="n">
        <v>167.71</v>
      </c>
      <c r="L84" t="n">
        <v>261.62</v>
      </c>
      <c r="M84" t="n">
        <v>-163.36</v>
      </c>
      <c r="N84" t="n">
        <v>-4.58</v>
      </c>
      <c r="O84" t="n">
        <v>-285.45</v>
      </c>
      <c r="P84" t="n">
        <v>489.29</v>
      </c>
      <c r="Q84" t="n">
        <v>-107.89</v>
      </c>
      <c r="R84" t="n">
        <v>-1790.48</v>
      </c>
      <c r="S84" t="n">
        <v>-113.91</v>
      </c>
      <c r="T84" t="n">
        <v>-1472.73</v>
      </c>
      <c r="U84" t="n">
        <v>-71.79000000000001</v>
      </c>
      <c r="V84" t="n">
        <v>1200</v>
      </c>
      <c r="W84" t="inlineStr">
        <is>
          <t>-</t>
        </is>
      </c>
    </row>
    <row r="85">
      <c r="A85" s="5" t="inlineStr">
        <is>
          <t>Gewinnwachstum 3J in %</t>
        </is>
      </c>
      <c r="B85" s="5" t="inlineStr">
        <is>
          <t>Earnings Growth 3Y in %</t>
        </is>
      </c>
      <c r="C85" t="inlineStr">
        <is>
          <t>-</t>
        </is>
      </c>
      <c r="D85" t="n">
        <v>33.96</v>
      </c>
      <c r="E85" t="n">
        <v>49.23</v>
      </c>
      <c r="F85" t="n">
        <v>202.92</v>
      </c>
      <c r="G85" t="n">
        <v>179.53</v>
      </c>
      <c r="H85" t="n">
        <v>138.53</v>
      </c>
      <c r="I85" t="n">
        <v>22.54</v>
      </c>
      <c r="J85" t="n">
        <v>114.99</v>
      </c>
      <c r="K85" t="n">
        <v>88.66</v>
      </c>
      <c r="L85" t="n">
        <v>31.23</v>
      </c>
      <c r="M85" t="n">
        <v>-151.13</v>
      </c>
      <c r="N85" t="n">
        <v>66.42</v>
      </c>
      <c r="O85" t="n">
        <v>31.98</v>
      </c>
      <c r="P85" t="n">
        <v>-469.69</v>
      </c>
      <c r="Q85" t="n">
        <v>-670.76</v>
      </c>
      <c r="R85" t="n">
        <v>-1125.71</v>
      </c>
      <c r="S85" t="n">
        <v>-552.8099999999999</v>
      </c>
      <c r="T85" t="n">
        <v>-114.84</v>
      </c>
      <c r="U85" t="inlineStr">
        <is>
          <t>-</t>
        </is>
      </c>
      <c r="V85" t="inlineStr">
        <is>
          <t>-</t>
        </is>
      </c>
      <c r="W85" t="inlineStr">
        <is>
          <t>-</t>
        </is>
      </c>
    </row>
    <row r="86">
      <c r="A86" s="5" t="inlineStr">
        <is>
          <t>Gewinnwachstum 5J in %</t>
        </is>
      </c>
      <c r="B86" s="5" t="inlineStr">
        <is>
          <t>Earnings Growth 5Y in %</t>
        </is>
      </c>
      <c r="C86" t="inlineStr">
        <is>
          <t>-</t>
        </is>
      </c>
      <c r="D86" t="n">
        <v>131.23</v>
      </c>
      <c r="E86" t="n">
        <v>129.53</v>
      </c>
      <c r="F86" t="n">
        <v>101.74</v>
      </c>
      <c r="G86" t="n">
        <v>124.38</v>
      </c>
      <c r="H86" t="n">
        <v>168.99</v>
      </c>
      <c r="I86" t="n">
        <v>33.18</v>
      </c>
      <c r="J86" t="n">
        <v>35.4</v>
      </c>
      <c r="K86" t="n">
        <v>-4.81</v>
      </c>
      <c r="L86" t="n">
        <v>59.5</v>
      </c>
      <c r="M86" t="n">
        <v>-14.4</v>
      </c>
      <c r="N86" t="n">
        <v>-339.82</v>
      </c>
      <c r="O86" t="n">
        <v>-361.69</v>
      </c>
      <c r="P86" t="n">
        <v>-599.14</v>
      </c>
      <c r="Q86" t="n">
        <v>-711.36</v>
      </c>
      <c r="R86" t="n">
        <v>-449.78</v>
      </c>
      <c r="S86" t="inlineStr">
        <is>
          <t>-</t>
        </is>
      </c>
      <c r="T86" t="inlineStr">
        <is>
          <t>-</t>
        </is>
      </c>
      <c r="U86" t="inlineStr">
        <is>
          <t>-</t>
        </is>
      </c>
      <c r="V86" t="inlineStr">
        <is>
          <t>-</t>
        </is>
      </c>
      <c r="W86" t="inlineStr">
        <is>
          <t>-</t>
        </is>
      </c>
    </row>
    <row r="87">
      <c r="A87" s="5" t="inlineStr">
        <is>
          <t>Gewinnwachstum 10J in %</t>
        </is>
      </c>
      <c r="B87" s="5" t="inlineStr">
        <is>
          <t>Earnings Growth 10Y in %</t>
        </is>
      </c>
      <c r="C87" t="inlineStr">
        <is>
          <t>-</t>
        </is>
      </c>
      <c r="D87" t="n">
        <v>82.2</v>
      </c>
      <c r="E87" t="n">
        <v>82.47</v>
      </c>
      <c r="F87" t="n">
        <v>48.46</v>
      </c>
      <c r="G87" t="n">
        <v>91.94</v>
      </c>
      <c r="H87" t="n">
        <v>77.29000000000001</v>
      </c>
      <c r="I87" t="n">
        <v>-153.32</v>
      </c>
      <c r="J87" t="n">
        <v>-163.14</v>
      </c>
      <c r="K87" t="n">
        <v>-301.98</v>
      </c>
      <c r="L87" t="n">
        <v>-325.93</v>
      </c>
      <c r="M87" t="n">
        <v>-232.09</v>
      </c>
      <c r="N87" t="inlineStr">
        <is>
          <t>-</t>
        </is>
      </c>
      <c r="O87" t="inlineStr">
        <is>
          <t>-</t>
        </is>
      </c>
      <c r="P87" t="inlineStr">
        <is>
          <t>-</t>
        </is>
      </c>
      <c r="Q87" t="inlineStr">
        <is>
          <t>-</t>
        </is>
      </c>
      <c r="R87" t="inlineStr">
        <is>
          <t>-</t>
        </is>
      </c>
      <c r="S87" t="inlineStr">
        <is>
          <t>-</t>
        </is>
      </c>
      <c r="T87" t="inlineStr">
        <is>
          <t>-</t>
        </is>
      </c>
      <c r="U87" t="inlineStr">
        <is>
          <t>-</t>
        </is>
      </c>
      <c r="V87" t="inlineStr">
        <is>
          <t>-</t>
        </is>
      </c>
      <c r="W87" t="inlineStr">
        <is>
          <t>-</t>
        </is>
      </c>
    </row>
    <row r="88">
      <c r="A88" s="5" t="inlineStr">
        <is>
          <t>PEG Ratio</t>
        </is>
      </c>
      <c r="B88" s="5" t="inlineStr">
        <is>
          <t>KGW Kurs/Gewinn/Wachstum</t>
        </is>
      </c>
      <c r="C88" t="inlineStr">
        <is>
          <t>-</t>
        </is>
      </c>
      <c r="D88" t="n">
        <v>0.06</v>
      </c>
      <c r="E88" t="n">
        <v>0.05</v>
      </c>
      <c r="F88" t="n">
        <v>0.07000000000000001</v>
      </c>
      <c r="G88" t="n">
        <v>0.07000000000000001</v>
      </c>
      <c r="H88" t="n">
        <v>0.06</v>
      </c>
      <c r="I88" t="n">
        <v>1.61</v>
      </c>
      <c r="J88" t="n">
        <v>1.18</v>
      </c>
      <c r="K88" t="n">
        <v>-1.04</v>
      </c>
      <c r="L88" t="n">
        <v>0.1</v>
      </c>
      <c r="M88" t="n">
        <v>-0.92</v>
      </c>
      <c r="N88" t="inlineStr">
        <is>
          <t>-</t>
        </is>
      </c>
      <c r="O88" t="inlineStr">
        <is>
          <t>-</t>
        </is>
      </c>
      <c r="P88" t="n">
        <v>-0.02</v>
      </c>
      <c r="Q88" t="n">
        <v>-0.09</v>
      </c>
      <c r="R88" t="inlineStr">
        <is>
          <t>-</t>
        </is>
      </c>
      <c r="S88" t="inlineStr">
        <is>
          <t>-</t>
        </is>
      </c>
      <c r="T88" t="inlineStr">
        <is>
          <t>-</t>
        </is>
      </c>
      <c r="U88" t="inlineStr">
        <is>
          <t>-</t>
        </is>
      </c>
      <c r="V88" t="inlineStr">
        <is>
          <t>-</t>
        </is>
      </c>
      <c r="W88" t="inlineStr">
        <is>
          <t>-</t>
        </is>
      </c>
    </row>
    <row r="89">
      <c r="A89" s="5" t="inlineStr">
        <is>
          <t>EBIT-Wachstum 1J in %</t>
        </is>
      </c>
      <c r="B89" s="5" t="inlineStr">
        <is>
          <t>EBIT Growth 1Y in %</t>
        </is>
      </c>
      <c r="C89" t="inlineStr">
        <is>
          <t>-</t>
        </is>
      </c>
      <c r="D89" t="n">
        <v>-2.08</v>
      </c>
      <c r="E89" t="n">
        <v>33.26</v>
      </c>
      <c r="F89" t="n">
        <v>42.44</v>
      </c>
      <c r="G89" t="n">
        <v>24.01</v>
      </c>
      <c r="H89" t="n">
        <v>17.82</v>
      </c>
      <c r="I89" t="n">
        <v>80.33</v>
      </c>
      <c r="J89" t="n">
        <v>-55.86</v>
      </c>
      <c r="K89" t="n">
        <v>99.93000000000001</v>
      </c>
      <c r="L89" t="n">
        <v>208.32</v>
      </c>
      <c r="M89" t="n">
        <v>-3707.69</v>
      </c>
      <c r="N89" t="n">
        <v>-77.19</v>
      </c>
      <c r="O89" t="n">
        <v>-111.15</v>
      </c>
      <c r="P89" t="n">
        <v>198.83</v>
      </c>
      <c r="Q89" t="n">
        <v>-223.91</v>
      </c>
      <c r="R89" t="n">
        <v>-163.01</v>
      </c>
      <c r="S89" t="n">
        <v>305.56</v>
      </c>
      <c r="T89" t="n">
        <v>-73.66</v>
      </c>
      <c r="U89" t="n">
        <v>120.43</v>
      </c>
      <c r="V89" t="n">
        <v>2225</v>
      </c>
      <c r="W89" t="inlineStr">
        <is>
          <t>-</t>
        </is>
      </c>
    </row>
    <row r="90">
      <c r="A90" s="5" t="inlineStr">
        <is>
          <t>EBIT-Wachstum 3J in %</t>
        </is>
      </c>
      <c r="B90" s="5" t="inlineStr">
        <is>
          <t>EBIT Growth 3Y in %</t>
        </is>
      </c>
      <c r="C90" t="inlineStr">
        <is>
          <t>-</t>
        </is>
      </c>
      <c r="D90" t="n">
        <v>24.54</v>
      </c>
      <c r="E90" t="n">
        <v>33.24</v>
      </c>
      <c r="F90" t="n">
        <v>28.09</v>
      </c>
      <c r="G90" t="n">
        <v>40.72</v>
      </c>
      <c r="H90" t="n">
        <v>14.1</v>
      </c>
      <c r="I90" t="n">
        <v>41.47</v>
      </c>
      <c r="J90" t="n">
        <v>84.13</v>
      </c>
      <c r="K90" t="n">
        <v>-1133.15</v>
      </c>
      <c r="L90" t="n">
        <v>-1192.19</v>
      </c>
      <c r="M90" t="n">
        <v>-1298.68</v>
      </c>
      <c r="N90" t="n">
        <v>3.5</v>
      </c>
      <c r="O90" t="n">
        <v>-45.41</v>
      </c>
      <c r="P90" t="n">
        <v>-62.7</v>
      </c>
      <c r="Q90" t="n">
        <v>-27.12</v>
      </c>
      <c r="R90" t="n">
        <v>22.96</v>
      </c>
      <c r="S90" t="n">
        <v>117.44</v>
      </c>
      <c r="T90" t="n">
        <v>757.26</v>
      </c>
      <c r="U90" t="inlineStr">
        <is>
          <t>-</t>
        </is>
      </c>
      <c r="V90" t="inlineStr">
        <is>
          <t>-</t>
        </is>
      </c>
      <c r="W90" t="inlineStr">
        <is>
          <t>-</t>
        </is>
      </c>
    </row>
    <row r="91">
      <c r="A91" s="5" t="inlineStr">
        <is>
          <t>EBIT-Wachstum 5J in %</t>
        </is>
      </c>
      <c r="B91" s="5" t="inlineStr">
        <is>
          <t>EBIT Growth 5Y in %</t>
        </is>
      </c>
      <c r="C91" t="inlineStr">
        <is>
          <t>-</t>
        </is>
      </c>
      <c r="D91" t="n">
        <v>23.09</v>
      </c>
      <c r="E91" t="n">
        <v>39.57</v>
      </c>
      <c r="F91" t="n">
        <v>21.75</v>
      </c>
      <c r="G91" t="n">
        <v>33.25</v>
      </c>
      <c r="H91" t="n">
        <v>70.11</v>
      </c>
      <c r="I91" t="n">
        <v>-674.99</v>
      </c>
      <c r="J91" t="n">
        <v>-706.5</v>
      </c>
      <c r="K91" t="n">
        <v>-717.5599999999999</v>
      </c>
      <c r="L91" t="n">
        <v>-697.78</v>
      </c>
      <c r="M91" t="n">
        <v>-784.22</v>
      </c>
      <c r="N91" t="n">
        <v>-75.29000000000001</v>
      </c>
      <c r="O91" t="n">
        <v>1.26</v>
      </c>
      <c r="P91" t="n">
        <v>8.76</v>
      </c>
      <c r="Q91" t="n">
        <v>-6.92</v>
      </c>
      <c r="R91" t="n">
        <v>482.86</v>
      </c>
      <c r="S91" t="inlineStr">
        <is>
          <t>-</t>
        </is>
      </c>
      <c r="T91" t="inlineStr">
        <is>
          <t>-</t>
        </is>
      </c>
      <c r="U91" t="inlineStr">
        <is>
          <t>-</t>
        </is>
      </c>
      <c r="V91" t="inlineStr">
        <is>
          <t>-</t>
        </is>
      </c>
      <c r="W91" t="inlineStr">
        <is>
          <t>-</t>
        </is>
      </c>
    </row>
    <row r="92">
      <c r="A92" s="5" t="inlineStr">
        <is>
          <t>EBIT-Wachstum 10J in %</t>
        </is>
      </c>
      <c r="B92" s="5" t="inlineStr">
        <is>
          <t>EBIT Growth 10Y in %</t>
        </is>
      </c>
      <c r="C92" t="inlineStr">
        <is>
          <t>-</t>
        </is>
      </c>
      <c r="D92" t="n">
        <v>-325.95</v>
      </c>
      <c r="E92" t="n">
        <v>-333.46</v>
      </c>
      <c r="F92" t="n">
        <v>-347.9</v>
      </c>
      <c r="G92" t="n">
        <v>-332.26</v>
      </c>
      <c r="H92" t="n">
        <v>-357.06</v>
      </c>
      <c r="I92" t="n">
        <v>-375.14</v>
      </c>
      <c r="J92" t="n">
        <v>-352.62</v>
      </c>
      <c r="K92" t="n">
        <v>-354.4</v>
      </c>
      <c r="L92" t="n">
        <v>-352.35</v>
      </c>
      <c r="M92" t="n">
        <v>-150.68</v>
      </c>
      <c r="N92" t="inlineStr">
        <is>
          <t>-</t>
        </is>
      </c>
      <c r="O92" t="inlineStr">
        <is>
          <t>-</t>
        </is>
      </c>
      <c r="P92" t="inlineStr">
        <is>
          <t>-</t>
        </is>
      </c>
      <c r="Q92" t="inlineStr">
        <is>
          <t>-</t>
        </is>
      </c>
      <c r="R92" t="inlineStr">
        <is>
          <t>-</t>
        </is>
      </c>
      <c r="S92" t="inlineStr">
        <is>
          <t>-</t>
        </is>
      </c>
      <c r="T92" t="inlineStr">
        <is>
          <t>-</t>
        </is>
      </c>
      <c r="U92" t="inlineStr">
        <is>
          <t>-</t>
        </is>
      </c>
      <c r="V92" t="inlineStr">
        <is>
          <t>-</t>
        </is>
      </c>
      <c r="W92" t="inlineStr">
        <is>
          <t>-</t>
        </is>
      </c>
    </row>
    <row r="93">
      <c r="A93" s="5" t="inlineStr">
        <is>
          <t>Op.Cashflow Wachstum 1J in %</t>
        </is>
      </c>
      <c r="B93" s="5" t="inlineStr">
        <is>
          <t>Op.Cashflow Wachstum 1Y in %</t>
        </is>
      </c>
      <c r="C93" t="inlineStr">
        <is>
          <t>-</t>
        </is>
      </c>
      <c r="D93" t="n">
        <v>15.04</v>
      </c>
      <c r="E93" t="n">
        <v>-1.93</v>
      </c>
      <c r="F93" t="n">
        <v>3.33</v>
      </c>
      <c r="G93" t="n">
        <v>-9.85</v>
      </c>
      <c r="H93" t="n">
        <v>27.13</v>
      </c>
      <c r="I93" t="n">
        <v>2.81</v>
      </c>
      <c r="J93" t="n">
        <v>-82.11</v>
      </c>
      <c r="K93" t="n">
        <v>-235.37</v>
      </c>
      <c r="L93" t="n">
        <v>188.37</v>
      </c>
      <c r="M93" t="n">
        <v>-295.71</v>
      </c>
      <c r="N93" t="n">
        <v>522.22</v>
      </c>
      <c r="O93" t="n">
        <v>-158.25</v>
      </c>
      <c r="P93" t="n">
        <v>-83.90000000000001</v>
      </c>
      <c r="Q93" t="n">
        <v>-569.1900000000001</v>
      </c>
      <c r="R93" t="n">
        <v>125.97</v>
      </c>
      <c r="S93" t="n">
        <v>-104.16</v>
      </c>
      <c r="T93" t="n">
        <v>1848.88</v>
      </c>
      <c r="U93" t="n">
        <v>-95.48999999999999</v>
      </c>
      <c r="V93" t="n">
        <v>-160.8</v>
      </c>
      <c r="W93" t="inlineStr">
        <is>
          <t>-</t>
        </is>
      </c>
    </row>
    <row r="94">
      <c r="A94" s="5" t="inlineStr">
        <is>
          <t>Op.Cashflow Wachstum 3J in %</t>
        </is>
      </c>
      <c r="B94" s="5" t="inlineStr">
        <is>
          <t>Op.Cashflow Wachstum 3Y in %</t>
        </is>
      </c>
      <c r="C94" t="inlineStr">
        <is>
          <t>-</t>
        </is>
      </c>
      <c r="D94" t="n">
        <v>5.48</v>
      </c>
      <c r="E94" t="n">
        <v>-2.82</v>
      </c>
      <c r="F94" t="n">
        <v>6.87</v>
      </c>
      <c r="G94" t="n">
        <v>6.7</v>
      </c>
      <c r="H94" t="n">
        <v>-17.39</v>
      </c>
      <c r="I94" t="n">
        <v>-104.89</v>
      </c>
      <c r="J94" t="n">
        <v>-43.04</v>
      </c>
      <c r="K94" t="n">
        <v>-114.24</v>
      </c>
      <c r="L94" t="n">
        <v>138.29</v>
      </c>
      <c r="M94" t="n">
        <v>22.75</v>
      </c>
      <c r="N94" t="n">
        <v>93.36</v>
      </c>
      <c r="O94" t="n">
        <v>-270.45</v>
      </c>
      <c r="P94" t="n">
        <v>-175.71</v>
      </c>
      <c r="Q94" t="n">
        <v>-182.46</v>
      </c>
      <c r="R94" t="n">
        <v>623.5599999999999</v>
      </c>
      <c r="S94" t="n">
        <v>549.74</v>
      </c>
      <c r="T94" t="n">
        <v>530.86</v>
      </c>
      <c r="U94" t="inlineStr">
        <is>
          <t>-</t>
        </is>
      </c>
      <c r="V94" t="inlineStr">
        <is>
          <t>-</t>
        </is>
      </c>
      <c r="W94" t="inlineStr">
        <is>
          <t>-</t>
        </is>
      </c>
    </row>
    <row r="95">
      <c r="A95" s="5" t="inlineStr">
        <is>
          <t>Op.Cashflow Wachstum 5J in %</t>
        </is>
      </c>
      <c r="B95" s="5" t="inlineStr">
        <is>
          <t>Op.Cashflow Wachstum 5Y in %</t>
        </is>
      </c>
      <c r="C95" t="inlineStr">
        <is>
          <t>-</t>
        </is>
      </c>
      <c r="D95" t="n">
        <v>6.74</v>
      </c>
      <c r="E95" t="n">
        <v>4.3</v>
      </c>
      <c r="F95" t="n">
        <v>-11.74</v>
      </c>
      <c r="G95" t="n">
        <v>-59.48</v>
      </c>
      <c r="H95" t="n">
        <v>-19.83</v>
      </c>
      <c r="I95" t="n">
        <v>-84.40000000000001</v>
      </c>
      <c r="J95" t="n">
        <v>19.48</v>
      </c>
      <c r="K95" t="n">
        <v>4.25</v>
      </c>
      <c r="L95" t="n">
        <v>34.55</v>
      </c>
      <c r="M95" t="n">
        <v>-116.97</v>
      </c>
      <c r="N95" t="n">
        <v>-32.63</v>
      </c>
      <c r="O95" t="n">
        <v>-157.91</v>
      </c>
      <c r="P95" t="n">
        <v>243.52</v>
      </c>
      <c r="Q95" t="n">
        <v>241.2</v>
      </c>
      <c r="R95" t="n">
        <v>322.88</v>
      </c>
      <c r="S95" t="inlineStr">
        <is>
          <t>-</t>
        </is>
      </c>
      <c r="T95" t="inlineStr">
        <is>
          <t>-</t>
        </is>
      </c>
      <c r="U95" t="inlineStr">
        <is>
          <t>-</t>
        </is>
      </c>
      <c r="V95" t="inlineStr">
        <is>
          <t>-</t>
        </is>
      </c>
      <c r="W95" t="inlineStr">
        <is>
          <t>-</t>
        </is>
      </c>
    </row>
    <row r="96">
      <c r="A96" s="5" t="inlineStr">
        <is>
          <t>Op.Cashflow Wachstum 10J in %</t>
        </is>
      </c>
      <c r="B96" s="5" t="inlineStr">
        <is>
          <t>Op.Cashflow Wachstum 10Y in %</t>
        </is>
      </c>
      <c r="C96" t="inlineStr">
        <is>
          <t>-</t>
        </is>
      </c>
      <c r="D96" t="n">
        <v>-38.83</v>
      </c>
      <c r="E96" t="n">
        <v>11.89</v>
      </c>
      <c r="F96" t="n">
        <v>-3.74</v>
      </c>
      <c r="G96" t="n">
        <v>-12.47</v>
      </c>
      <c r="H96" t="n">
        <v>-68.40000000000001</v>
      </c>
      <c r="I96" t="n">
        <v>-58.52</v>
      </c>
      <c r="J96" t="n">
        <v>-69.20999999999999</v>
      </c>
      <c r="K96" t="n">
        <v>123.89</v>
      </c>
      <c r="L96" t="n">
        <v>137.87</v>
      </c>
      <c r="M96" t="n">
        <v>102.96</v>
      </c>
      <c r="N96" t="inlineStr">
        <is>
          <t>-</t>
        </is>
      </c>
      <c r="O96" t="inlineStr">
        <is>
          <t>-</t>
        </is>
      </c>
      <c r="P96" t="inlineStr">
        <is>
          <t>-</t>
        </is>
      </c>
      <c r="Q96" t="inlineStr">
        <is>
          <t>-</t>
        </is>
      </c>
      <c r="R96" t="inlineStr">
        <is>
          <t>-</t>
        </is>
      </c>
      <c r="S96" t="inlineStr">
        <is>
          <t>-</t>
        </is>
      </c>
      <c r="T96" t="inlineStr">
        <is>
          <t>-</t>
        </is>
      </c>
      <c r="U96" t="inlineStr">
        <is>
          <t>-</t>
        </is>
      </c>
      <c r="V96" t="inlineStr">
        <is>
          <t>-</t>
        </is>
      </c>
      <c r="W96" t="inlineStr">
        <is>
          <t>-</t>
        </is>
      </c>
    </row>
    <row r="97">
      <c r="A97" s="5" t="inlineStr">
        <is>
          <t>Working Capital in Mio</t>
        </is>
      </c>
      <c r="B97" s="5" t="inlineStr">
        <is>
          <t>Working Capital in M</t>
        </is>
      </c>
      <c r="C97" t="inlineStr">
        <is>
          <t>-</t>
        </is>
      </c>
      <c r="D97" t="n">
        <v>47.4</v>
      </c>
      <c r="E97" t="n">
        <v>-83</v>
      </c>
      <c r="F97" t="n">
        <v>-30.6</v>
      </c>
      <c r="G97" t="n">
        <v>-95.40000000000001</v>
      </c>
      <c r="H97" t="n">
        <v>-129.5</v>
      </c>
      <c r="I97" t="n">
        <v>102.9</v>
      </c>
      <c r="J97" t="n">
        <v>-69.40000000000001</v>
      </c>
      <c r="K97" t="n">
        <v>-315.2</v>
      </c>
      <c r="L97" t="n">
        <v>-157.5</v>
      </c>
      <c r="M97" t="n">
        <v>103.2</v>
      </c>
      <c r="N97" t="n">
        <v>10.3</v>
      </c>
      <c r="O97" t="n">
        <v>27.9</v>
      </c>
      <c r="P97" t="n">
        <v>48.1</v>
      </c>
      <c r="Q97" t="n">
        <v>143.4</v>
      </c>
      <c r="R97" t="n">
        <v>52.4</v>
      </c>
      <c r="S97" t="n">
        <v>55.2</v>
      </c>
      <c r="T97" t="n">
        <v>78.90000000000001</v>
      </c>
      <c r="U97" t="n">
        <v>92.09999999999999</v>
      </c>
      <c r="V97" t="n">
        <v>117</v>
      </c>
      <c r="W97" t="n">
        <v>13.8</v>
      </c>
      <c r="X97" t="inlineStr">
        <is>
          <t>-</t>
        </is>
      </c>
    </row>
  </sheetData>
  <pageMargins bottom="1" footer="0.5" header="0.5" left="0.75" right="0.75" top="1"/>
</worksheet>
</file>

<file path=xl/worksheets/sheet55.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TEAMVIEWER </t>
        </is>
      </c>
      <c r="B1" s="2" t="inlineStr">
        <is>
          <t>WKN: A2YN90  ISIN: DE000A2YN900  Symbol:TMV  Typ: Aktie</t>
        </is>
      </c>
      <c r="C1" s="2" t="inlineStr"/>
      <c r="D1" s="2" t="inlineStr"/>
      <c r="E1" s="2" t="inlineStr"/>
      <c r="F1" s="2">
        <f>HYPERLINK("mdax_Stock_Data_EUR.xlsx#INDEX!A1",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2005</t>
        </is>
      </c>
      <c r="C4" s="5" t="inlineStr">
        <is>
          <t>Telefon / Phone</t>
        </is>
      </c>
      <c r="D4" s="5" t="inlineStr"/>
      <c r="E4" t="inlineStr">
        <is>
          <t>+49-7161-305-897-700</t>
        </is>
      </c>
      <c r="G4" t="inlineStr">
        <is>
          <t>10.02.2020</t>
        </is>
      </c>
      <c r="H4" t="inlineStr">
        <is>
          <t>Preliminary Results</t>
        </is>
      </c>
      <c r="J4" t="inlineStr">
        <is>
          <t>Premira Holdings Limited</t>
        </is>
      </c>
      <c r="L4" t="inlineStr">
        <is>
          <t>51,50%</t>
        </is>
      </c>
    </row>
    <row r="5">
      <c r="A5" s="5" t="inlineStr">
        <is>
          <t>Ticker</t>
        </is>
      </c>
      <c r="B5" t="inlineStr">
        <is>
          <t>TMV</t>
        </is>
      </c>
      <c r="C5" s="5" t="inlineStr">
        <is>
          <t>Fax</t>
        </is>
      </c>
      <c r="D5" s="5" t="inlineStr"/>
      <c r="E5" t="inlineStr">
        <is>
          <t>+49-7161-606-92-79</t>
        </is>
      </c>
      <c r="G5" t="inlineStr">
        <is>
          <t>26.03.2020</t>
        </is>
      </c>
      <c r="H5" t="inlineStr">
        <is>
          <t>Publication Of Annual Report</t>
        </is>
      </c>
      <c r="J5" t="inlineStr">
        <is>
          <t>The Capital Group Companies, Inc.</t>
        </is>
      </c>
      <c r="L5" t="inlineStr">
        <is>
          <t>5,03%</t>
        </is>
      </c>
    </row>
    <row r="6">
      <c r="A6" s="5" t="inlineStr">
        <is>
          <t>Gelistet Seit / Listed Since</t>
        </is>
      </c>
      <c r="B6" t="inlineStr">
        <is>
          <t>25.09.2019</t>
        </is>
      </c>
      <c r="C6" s="5" t="inlineStr">
        <is>
          <t>Internet</t>
        </is>
      </c>
      <c r="D6" s="5" t="inlineStr"/>
      <c r="E6" t="inlineStr">
        <is>
          <t>https://www.teamviewer.com/de/</t>
        </is>
      </c>
      <c r="G6" t="inlineStr">
        <is>
          <t>12.05.2020</t>
        </is>
      </c>
      <c r="H6" t="inlineStr">
        <is>
          <t>Result Q1</t>
        </is>
      </c>
      <c r="J6" t="inlineStr">
        <is>
          <t>Freefloat</t>
        </is>
      </c>
      <c r="L6" t="inlineStr">
        <is>
          <t>43,47%</t>
        </is>
      </c>
    </row>
    <row r="7">
      <c r="A7" s="5" t="inlineStr">
        <is>
          <t>Nominalwert / Nominal Value</t>
        </is>
      </c>
      <c r="B7" t="inlineStr">
        <is>
          <t>-</t>
        </is>
      </c>
      <c r="C7" s="5" t="inlineStr">
        <is>
          <t>E-Mail</t>
        </is>
      </c>
      <c r="D7" s="5" t="inlineStr"/>
      <c r="E7" t="inlineStr">
        <is>
          <t>contact@teamviewer.com</t>
        </is>
      </c>
      <c r="G7" t="inlineStr">
        <is>
          <t>29.05.2020</t>
        </is>
      </c>
      <c r="H7" t="inlineStr">
        <is>
          <t>Annual General Meeting</t>
        </is>
      </c>
    </row>
    <row r="8">
      <c r="A8" s="5" t="inlineStr">
        <is>
          <t>Land / Country</t>
        </is>
      </c>
      <c r="B8" t="inlineStr">
        <is>
          <t>Deutschland</t>
        </is>
      </c>
      <c r="C8" s="5" t="inlineStr">
        <is>
          <t>Inv. Relations Telefon / Phone</t>
        </is>
      </c>
      <c r="D8" s="5" t="inlineStr"/>
      <c r="E8" t="inlineStr">
        <is>
          <t>+49-7161-972-00-81</t>
        </is>
      </c>
      <c r="G8" t="inlineStr">
        <is>
          <t>04.08.2020</t>
        </is>
      </c>
      <c r="H8" t="inlineStr">
        <is>
          <t>Score Half Year</t>
        </is>
      </c>
    </row>
    <row r="9">
      <c r="A9" s="5" t="inlineStr">
        <is>
          <t>Währung / Currency</t>
        </is>
      </c>
      <c r="B9" t="inlineStr">
        <is>
          <t>EUR</t>
        </is>
      </c>
      <c r="C9" s="5" t="inlineStr">
        <is>
          <t>Inv. Relations E-Mail</t>
        </is>
      </c>
      <c r="D9" s="5" t="inlineStr"/>
      <c r="E9" t="inlineStr">
        <is>
          <t>ir@teamviewer.com</t>
        </is>
      </c>
      <c r="G9" t="inlineStr">
        <is>
          <t>10.11.2020</t>
        </is>
      </c>
      <c r="H9" t="inlineStr">
        <is>
          <t>Q3 Earnings</t>
        </is>
      </c>
    </row>
    <row r="10">
      <c r="A10" s="5" t="inlineStr">
        <is>
          <t>Branche / Industry</t>
        </is>
      </c>
      <c r="B10" t="inlineStr">
        <is>
          <t>Standard Software</t>
        </is>
      </c>
      <c r="C10" s="5" t="inlineStr">
        <is>
          <t>Kontaktperson / Contact Person</t>
        </is>
      </c>
      <c r="D10" s="5" t="inlineStr"/>
      <c r="E10" t="inlineStr">
        <is>
          <t>-</t>
        </is>
      </c>
    </row>
    <row r="11">
      <c r="A11" s="5" t="inlineStr">
        <is>
          <t>Sektor / Sector</t>
        </is>
      </c>
      <c r="B11" t="inlineStr">
        <is>
          <t>Software</t>
        </is>
      </c>
    </row>
    <row r="12">
      <c r="A12" s="5" t="inlineStr">
        <is>
          <t>Typ / Genre</t>
        </is>
      </c>
      <c r="B12" t="inlineStr">
        <is>
          <t>Inhaberaktie</t>
        </is>
      </c>
    </row>
    <row r="13">
      <c r="A13" s="5" t="inlineStr">
        <is>
          <t>Adresse / Address</t>
        </is>
      </c>
      <c r="B13" t="inlineStr">
        <is>
          <t>TeamViewer AGJahnstr. 30  D-73037 Göppingen</t>
        </is>
      </c>
    </row>
    <row r="14">
      <c r="A14" s="5" t="inlineStr">
        <is>
          <t>Management</t>
        </is>
      </c>
      <c r="B14" t="inlineStr">
        <is>
          <t>Oliver Steil, Stefan Gaiser</t>
        </is>
      </c>
    </row>
    <row r="15">
      <c r="A15" s="5" t="inlineStr">
        <is>
          <t>Aufsichtsrat / Board</t>
        </is>
      </c>
      <c r="B15" t="inlineStr">
        <is>
          <t>Dr. Abraham Peled, Jacob Fonnesbech Aqraou, Dr. Jörg Rockenhäuser, Stefan Dziarski, Holger Felgner, Axel Salzmann</t>
        </is>
      </c>
    </row>
    <row r="16">
      <c r="A16" s="5" t="inlineStr">
        <is>
          <t>Beschreibung</t>
        </is>
      </c>
      <c r="B16" t="inlineStr">
        <is>
          <t>Die TeamViewer AG ist ein weltweit führender Software-Anbieter von Remote-Konnektivitätslösungen. Über die Konnektivitätsplattform von TeamViewer kann eine Vielzahl an elektronischen Geräten über das Internet der Dinge miteinander vernetzt werden, um die Fernsteuerung, Verwaltung und Interaktion zwischen Personen und Geräten, Personen und Personen oder Geräten und Geräten zu ermöglichen. Das Unternehmen bietet dadurch Organisationen jeder Größe sichere Fernzugriffs-, Support-, Kontroll- und Kollaborationsfunktionen. Die modulare Architektur von TeamViewer ist cloud-basiert und wurde bereits auf mehr als zwei Milliarden Geräten aktiviert. Das 2005 gegründete Unternehmen unterhält Niederlassungen in Europa, den USA und im asiatisch-pazifischen Raum. Copyright 2014 FINANCE BASE AG</t>
        </is>
      </c>
    </row>
    <row r="17">
      <c r="A17" s="5" t="inlineStr">
        <is>
          <t>Profile</t>
        </is>
      </c>
      <c r="B17" t="inlineStr">
        <is>
          <t>The TeamViewer AG is a leading global software provider of remote connectivity solutions. About connectivity platform TeamViewer a variety of electronic devices can be networked together to enable the remote control, administration and interaction between people and equipment, and persons or equipment and devices over the Internet of Things. The company thus provides organizations of all sizes secure remote access, support, control and collaboration features. The modular architecture of TeamViewer is cloud-based and has already been activated on more than two billion devices. Founded in 2005 with offices in Europe, the USA and Asia-Pacific.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inlineStr"/>
      <c r="G19" s="5" t="inlineStr"/>
      <c r="H19" s="5" t="inlineStr"/>
      <c r="I19" s="5" t="inlineStr"/>
      <c r="J19" s="5" t="inlineStr"/>
      <c r="K19" s="5" t="inlineStr"/>
      <c r="L19" s="5" t="inlineStr"/>
    </row>
    <row r="20">
      <c r="A20" s="5" t="inlineStr">
        <is>
          <t>Umsatz</t>
        </is>
      </c>
      <c r="B20" s="5" t="inlineStr">
        <is>
          <t>Revenue</t>
        </is>
      </c>
      <c r="C20" t="n">
        <v>390.2</v>
      </c>
      <c r="D20" t="n">
        <v>258.2</v>
      </c>
      <c r="E20" t="n">
        <v>138.5</v>
      </c>
    </row>
    <row r="21">
      <c r="A21" s="5" t="inlineStr">
        <is>
          <t>Bruttoergebnis vom Umsatz</t>
        </is>
      </c>
      <c r="B21" s="5" t="inlineStr">
        <is>
          <t>Gross Profit</t>
        </is>
      </c>
      <c r="C21" t="n">
        <v>340</v>
      </c>
      <c r="D21" t="n">
        <v>211.5</v>
      </c>
      <c r="E21" t="n">
        <v>97.09999999999999</v>
      </c>
    </row>
    <row r="22">
      <c r="A22" s="5" t="inlineStr">
        <is>
          <t>Operatives Ergebnis (EBIT)</t>
        </is>
      </c>
      <c r="B22" s="5" t="inlineStr">
        <is>
          <t>EBIT Earning Before Interest &amp; Tax</t>
        </is>
      </c>
      <c r="C22" t="n">
        <v>153</v>
      </c>
      <c r="D22" t="n">
        <v>107.1</v>
      </c>
      <c r="E22" t="n">
        <v>26.2</v>
      </c>
    </row>
    <row r="23">
      <c r="A23" s="5" t="inlineStr">
        <is>
          <t>Finanzergebnis</t>
        </is>
      </c>
      <c r="B23" s="5" t="inlineStr">
        <is>
          <t>Financial Result</t>
        </is>
      </c>
      <c r="C23" t="n">
        <v>-57.9</v>
      </c>
      <c r="D23" t="n">
        <v>-102.6</v>
      </c>
      <c r="E23" t="n">
        <v>-96.40000000000001</v>
      </c>
    </row>
    <row r="24">
      <c r="A24" s="5" t="inlineStr">
        <is>
          <t>Ergebnis vor Steuer (EBT)</t>
        </is>
      </c>
      <c r="B24" s="5" t="inlineStr">
        <is>
          <t>EBT Earning Before Tax</t>
        </is>
      </c>
      <c r="C24" t="n">
        <v>95.09999999999999</v>
      </c>
      <c r="D24" t="n">
        <v>4.5</v>
      </c>
      <c r="E24" t="n">
        <v>-70.2</v>
      </c>
    </row>
    <row r="25">
      <c r="A25" s="5" t="inlineStr">
        <is>
          <t>Steuern auf Einkommen und Ertrag</t>
        </is>
      </c>
      <c r="B25" s="5" t="inlineStr">
        <is>
          <t>Taxes on income and earnings</t>
        </is>
      </c>
      <c r="C25" t="n">
        <v>-8.699999999999999</v>
      </c>
      <c r="D25" t="n">
        <v>16.9</v>
      </c>
      <c r="E25" t="n">
        <v>-1.1</v>
      </c>
    </row>
    <row r="26">
      <c r="A26" s="5" t="inlineStr">
        <is>
          <t>Ergebnis nach Steuer</t>
        </is>
      </c>
      <c r="B26" s="5" t="inlineStr">
        <is>
          <t>Earnings after tax</t>
        </is>
      </c>
      <c r="C26" t="n">
        <v>103.9</v>
      </c>
      <c r="D26" t="n">
        <v>-12.4</v>
      </c>
      <c r="E26" t="n">
        <v>-69.2</v>
      </c>
    </row>
    <row r="27">
      <c r="A27" s="5" t="inlineStr">
        <is>
          <t>Jahresüberschuss/-fehlbetrag</t>
        </is>
      </c>
      <c r="B27" s="5" t="inlineStr">
        <is>
          <t>Net Profit</t>
        </is>
      </c>
      <c r="C27" t="n">
        <v>103.9</v>
      </c>
      <c r="D27" t="n">
        <v>-12.4</v>
      </c>
      <c r="E27" t="n">
        <v>-69.2</v>
      </c>
    </row>
    <row r="28">
      <c r="A28" s="5" t="inlineStr">
        <is>
          <t>Summe Umlaufvermögen</t>
        </is>
      </c>
      <c r="B28" s="5" t="inlineStr">
        <is>
          <t>Current Assets</t>
        </is>
      </c>
      <c r="C28" t="n">
        <v>93.7</v>
      </c>
      <c r="D28" t="n">
        <v>108.4</v>
      </c>
      <c r="E28" t="n">
        <v>67.59999999999999</v>
      </c>
    </row>
    <row r="29">
      <c r="A29" s="5" t="inlineStr">
        <is>
          <t>Summe Anlagevermögen</t>
        </is>
      </c>
      <c r="B29" s="5" t="inlineStr">
        <is>
          <t>Fixed Assets</t>
        </is>
      </c>
      <c r="C29" t="n">
        <v>865.2</v>
      </c>
      <c r="D29" t="n">
        <v>839.8</v>
      </c>
      <c r="E29" t="n">
        <v>872.8</v>
      </c>
    </row>
    <row r="30">
      <c r="A30" s="5" t="inlineStr">
        <is>
          <t>Summe Aktiva</t>
        </is>
      </c>
      <c r="B30" s="5" t="inlineStr">
        <is>
          <t>Total Assets</t>
        </is>
      </c>
      <c r="C30" t="n">
        <v>958.9</v>
      </c>
      <c r="D30" t="n">
        <v>948.2</v>
      </c>
      <c r="E30" t="n">
        <v>940.4</v>
      </c>
    </row>
    <row r="31">
      <c r="A31" s="5" t="inlineStr">
        <is>
          <t>Summe kurzfristiges Fremdkapital</t>
        </is>
      </c>
      <c r="B31" s="5" t="inlineStr">
        <is>
          <t>Short-Term Debt</t>
        </is>
      </c>
      <c r="C31" t="n">
        <v>281.4</v>
      </c>
      <c r="D31" t="n">
        <v>417.1</v>
      </c>
      <c r="E31" t="n">
        <v>321.6</v>
      </c>
    </row>
    <row r="32">
      <c r="A32" s="5" t="inlineStr">
        <is>
          <t>Summe langfristiges Fremdkapital</t>
        </is>
      </c>
      <c r="B32" s="5" t="inlineStr">
        <is>
          <t>Long-Term Debt</t>
        </is>
      </c>
      <c r="C32" t="n">
        <v>585.7</v>
      </c>
      <c r="D32" t="n">
        <v>747.7</v>
      </c>
      <c r="E32" t="n">
        <v>820.5</v>
      </c>
    </row>
    <row r="33">
      <c r="A33" s="5" t="inlineStr">
        <is>
          <t>Summe Fremdkapital</t>
        </is>
      </c>
      <c r="B33" s="5" t="inlineStr">
        <is>
          <t>Total Liabilities</t>
        </is>
      </c>
      <c r="C33" t="n">
        <v>867.1</v>
      </c>
      <c r="D33" t="n">
        <v>1165</v>
      </c>
      <c r="E33" t="n">
        <v>1142</v>
      </c>
    </row>
    <row r="34">
      <c r="A34" s="5" t="inlineStr">
        <is>
          <t>Minderheitenanteil</t>
        </is>
      </c>
      <c r="B34" s="5" t="inlineStr">
        <is>
          <t>Minority Share</t>
        </is>
      </c>
      <c r="C34" t="inlineStr">
        <is>
          <t>-</t>
        </is>
      </c>
      <c r="D34" t="inlineStr">
        <is>
          <t>-</t>
        </is>
      </c>
      <c r="E34" t="inlineStr">
        <is>
          <t>-</t>
        </is>
      </c>
    </row>
    <row r="35">
      <c r="A35" s="5" t="inlineStr">
        <is>
          <t>Summe Eigenkapital</t>
        </is>
      </c>
      <c r="B35" s="5" t="inlineStr">
        <is>
          <t>Equity</t>
        </is>
      </c>
      <c r="C35" t="n">
        <v>91.90000000000001</v>
      </c>
      <c r="D35" t="n">
        <v>-216.5</v>
      </c>
      <c r="E35" t="n">
        <v>-201.7</v>
      </c>
    </row>
    <row r="36">
      <c r="A36" s="5" t="inlineStr">
        <is>
          <t>Summe Passiva</t>
        </is>
      </c>
      <c r="B36" s="5" t="inlineStr">
        <is>
          <t>Liabilities &amp; Shareholder Equity</t>
        </is>
      </c>
      <c r="C36" t="n">
        <v>958.9</v>
      </c>
      <c r="D36" t="n">
        <v>948.2</v>
      </c>
      <c r="E36" t="n">
        <v>940.4</v>
      </c>
    </row>
    <row r="37">
      <c r="A37" s="5" t="inlineStr">
        <is>
          <t>Mio.Aktien im Umlauf</t>
        </is>
      </c>
      <c r="B37" s="5" t="inlineStr">
        <is>
          <t>Million shares outstanding</t>
        </is>
      </c>
      <c r="C37" t="n">
        <v>200</v>
      </c>
      <c r="D37" t="n">
        <v>0.025</v>
      </c>
      <c r="E37" t="inlineStr">
        <is>
          <t>-</t>
        </is>
      </c>
    </row>
    <row r="38">
      <c r="A38" s="5" t="inlineStr">
        <is>
          <t>Gezeichnetes Kapital (in Mio.)</t>
        </is>
      </c>
      <c r="B38" s="5" t="inlineStr">
        <is>
          <t>Subscribed Capital in M</t>
        </is>
      </c>
      <c r="C38" t="n">
        <v>200</v>
      </c>
      <c r="D38" t="n">
        <v>0.025</v>
      </c>
      <c r="E38" t="inlineStr">
        <is>
          <t>-</t>
        </is>
      </c>
    </row>
    <row r="39">
      <c r="A39" s="5" t="inlineStr">
        <is>
          <t>Ergebnis je Aktie (brutto)</t>
        </is>
      </c>
      <c r="B39" s="5" t="inlineStr">
        <is>
          <t>Earnings per share</t>
        </is>
      </c>
      <c r="C39" t="n">
        <v>0.48</v>
      </c>
      <c r="D39" t="n">
        <v>180</v>
      </c>
      <c r="E39" t="inlineStr">
        <is>
          <t>-</t>
        </is>
      </c>
    </row>
    <row r="40">
      <c r="A40" s="5" t="inlineStr">
        <is>
          <t>Ergebnis je Aktie (unverwässert)</t>
        </is>
      </c>
      <c r="B40" s="5" t="inlineStr">
        <is>
          <t>Basic Earnings per share</t>
        </is>
      </c>
      <c r="C40" t="n">
        <v>0.52</v>
      </c>
      <c r="D40" t="n">
        <v>-496</v>
      </c>
      <c r="E40" t="inlineStr">
        <is>
          <t>-</t>
        </is>
      </c>
    </row>
    <row r="41">
      <c r="A41" s="5" t="inlineStr">
        <is>
          <t>Ergebnis je Aktie (verwässert)</t>
        </is>
      </c>
      <c r="B41" s="5" t="inlineStr">
        <is>
          <t>Diluted Earnings per share</t>
        </is>
      </c>
      <c r="C41" t="n">
        <v>0.52</v>
      </c>
      <c r="D41" t="inlineStr">
        <is>
          <t>-</t>
        </is>
      </c>
      <c r="E41" t="inlineStr">
        <is>
          <t>-</t>
        </is>
      </c>
    </row>
    <row r="42">
      <c r="A42" s="5" t="inlineStr">
        <is>
          <t>Dividende je Aktie</t>
        </is>
      </c>
      <c r="B42" s="5" t="inlineStr">
        <is>
          <t>Dividend per share</t>
        </is>
      </c>
      <c r="C42" t="inlineStr">
        <is>
          <t>-</t>
        </is>
      </c>
      <c r="D42" t="inlineStr">
        <is>
          <t>-</t>
        </is>
      </c>
      <c r="E42" t="inlineStr">
        <is>
          <t>-</t>
        </is>
      </c>
    </row>
    <row r="43">
      <c r="A43" s="5" t="inlineStr">
        <is>
          <t>Dividendenausschüttung in Mio</t>
        </is>
      </c>
      <c r="B43" s="5" t="inlineStr">
        <is>
          <t>Dividend Payment in M</t>
        </is>
      </c>
      <c r="C43" t="inlineStr">
        <is>
          <t>-</t>
        </is>
      </c>
      <c r="D43" t="inlineStr">
        <is>
          <t>-</t>
        </is>
      </c>
      <c r="E43" t="inlineStr">
        <is>
          <t>-</t>
        </is>
      </c>
    </row>
    <row r="44">
      <c r="A44" s="5" t="inlineStr">
        <is>
          <t>Umsatz je Aktie</t>
        </is>
      </c>
      <c r="B44" s="5" t="inlineStr">
        <is>
          <t>Revenue per share</t>
        </is>
      </c>
      <c r="C44" t="n">
        <v>1.95</v>
      </c>
      <c r="D44" t="n">
        <v>10328</v>
      </c>
      <c r="E44" t="inlineStr">
        <is>
          <t>-</t>
        </is>
      </c>
    </row>
    <row r="45">
      <c r="A45" s="5" t="inlineStr">
        <is>
          <t>Buchwert je Aktie</t>
        </is>
      </c>
      <c r="B45" s="5" t="inlineStr">
        <is>
          <t>Book value per share</t>
        </is>
      </c>
      <c r="C45" t="n">
        <v>0.46</v>
      </c>
      <c r="D45" t="n">
        <v>-8660</v>
      </c>
      <c r="E45" t="inlineStr">
        <is>
          <t>-</t>
        </is>
      </c>
    </row>
    <row r="46">
      <c r="A46" s="5" t="inlineStr">
        <is>
          <t>Cashflow je Aktie</t>
        </is>
      </c>
      <c r="B46" s="5" t="inlineStr">
        <is>
          <t>Cashflow per share</t>
        </is>
      </c>
      <c r="C46" t="n">
        <v>0.72</v>
      </c>
      <c r="D46" t="n">
        <v>4504</v>
      </c>
      <c r="E46" t="inlineStr">
        <is>
          <t>-</t>
        </is>
      </c>
    </row>
    <row r="47">
      <c r="A47" s="5" t="inlineStr">
        <is>
          <t>Bilanzsumme je Aktie</t>
        </is>
      </c>
      <c r="B47" s="5" t="inlineStr">
        <is>
          <t>Total assets per share</t>
        </is>
      </c>
      <c r="C47" t="n">
        <v>4.79</v>
      </c>
      <c r="D47" t="n">
        <v>37928</v>
      </c>
      <c r="E47" t="inlineStr">
        <is>
          <t>-</t>
        </is>
      </c>
    </row>
    <row r="48">
      <c r="A48" s="5" t="inlineStr">
        <is>
          <t>Personal am Ende des Jahres</t>
        </is>
      </c>
      <c r="B48" s="5" t="inlineStr">
        <is>
          <t>Staff at the end of year</t>
        </is>
      </c>
      <c r="C48" t="n">
        <v>841</v>
      </c>
      <c r="D48" t="n">
        <v>652</v>
      </c>
      <c r="E48" t="n">
        <v>638</v>
      </c>
    </row>
    <row r="49">
      <c r="A49" s="5" t="inlineStr">
        <is>
          <t>Personalaufwand in Mio. EUR</t>
        </is>
      </c>
      <c r="B49" s="5" t="inlineStr">
        <is>
          <t>Personnel expenses in M</t>
        </is>
      </c>
      <c r="C49" t="n">
        <v>3.2</v>
      </c>
      <c r="D49" t="inlineStr">
        <is>
          <t>-</t>
        </is>
      </c>
      <c r="E49" t="inlineStr">
        <is>
          <t>-</t>
        </is>
      </c>
    </row>
    <row r="50">
      <c r="A50" s="5" t="inlineStr">
        <is>
          <t>Aufwand je Mitarbeiter in EUR</t>
        </is>
      </c>
      <c r="B50" s="5" t="inlineStr">
        <is>
          <t>Effort per employee</t>
        </is>
      </c>
      <c r="C50" t="n">
        <v>3805</v>
      </c>
      <c r="D50" t="inlineStr">
        <is>
          <t>-</t>
        </is>
      </c>
      <c r="E50" t="inlineStr">
        <is>
          <t>-</t>
        </is>
      </c>
    </row>
    <row r="51">
      <c r="A51" s="5" t="inlineStr">
        <is>
          <t>Umsatz je Mitarbeiter in EUR</t>
        </is>
      </c>
      <c r="B51" s="5" t="inlineStr">
        <is>
          <t>Turnover per employee</t>
        </is>
      </c>
      <c r="C51" t="n">
        <v>463961</v>
      </c>
      <c r="D51" t="n">
        <v>395946</v>
      </c>
      <c r="E51" t="n">
        <v>217033</v>
      </c>
    </row>
    <row r="52">
      <c r="A52" s="5" t="inlineStr">
        <is>
          <t>Bruttoergebnis je Mitarbeiter in EUR</t>
        </is>
      </c>
      <c r="B52" s="5" t="inlineStr">
        <is>
          <t>Gross Profit per employee</t>
        </is>
      </c>
      <c r="C52" t="n">
        <v>404281</v>
      </c>
      <c r="D52" t="n">
        <v>324387</v>
      </c>
      <c r="E52" t="n">
        <v>152194</v>
      </c>
    </row>
    <row r="53">
      <c r="A53" s="5" t="inlineStr">
        <is>
          <t>Gewinn je Mitarbeiter in EUR</t>
        </is>
      </c>
      <c r="B53" s="5" t="inlineStr">
        <is>
          <t>Earnings per employee</t>
        </is>
      </c>
      <c r="C53" t="n">
        <v>123543</v>
      </c>
      <c r="D53" t="n">
        <v>-19018</v>
      </c>
      <c r="E53" t="n">
        <v>-108464</v>
      </c>
    </row>
    <row r="54">
      <c r="A54" s="5" t="inlineStr">
        <is>
          <t>KGV (Kurs/Gewinn)</t>
        </is>
      </c>
      <c r="B54" s="5" t="inlineStr">
        <is>
          <t>PE (price/earnings)</t>
        </is>
      </c>
      <c r="C54" t="n">
        <v>61.3</v>
      </c>
      <c r="D54" t="inlineStr">
        <is>
          <t>-</t>
        </is>
      </c>
      <c r="E54" t="inlineStr">
        <is>
          <t>-</t>
        </is>
      </c>
    </row>
    <row r="55">
      <c r="A55" s="5" t="inlineStr">
        <is>
          <t>KUV (Kurs/Umsatz)</t>
        </is>
      </c>
      <c r="B55" s="5" t="inlineStr">
        <is>
          <t>PS (price/sales)</t>
        </is>
      </c>
      <c r="C55" t="n">
        <v>16.34</v>
      </c>
      <c r="D55" t="inlineStr">
        <is>
          <t>-</t>
        </is>
      </c>
      <c r="E55" t="inlineStr">
        <is>
          <t>-</t>
        </is>
      </c>
    </row>
    <row r="56">
      <c r="A56" s="5" t="inlineStr">
        <is>
          <t>KBV (Kurs/Buchwert)</t>
        </is>
      </c>
      <c r="B56" s="5" t="inlineStr">
        <is>
          <t>PB (price/book value)</t>
        </is>
      </c>
      <c r="C56" t="n">
        <v>69.38</v>
      </c>
      <c r="D56" t="inlineStr">
        <is>
          <t>-</t>
        </is>
      </c>
      <c r="E56" t="inlineStr">
        <is>
          <t>-</t>
        </is>
      </c>
    </row>
    <row r="57">
      <c r="A57" s="5" t="inlineStr">
        <is>
          <t>KCV (Kurs/Cashflow)</t>
        </is>
      </c>
      <c r="B57" s="5" t="inlineStr">
        <is>
          <t>PC (price/cashflow)</t>
        </is>
      </c>
      <c r="C57" t="n">
        <v>44.4</v>
      </c>
      <c r="D57" t="inlineStr">
        <is>
          <t>-</t>
        </is>
      </c>
      <c r="E57" t="inlineStr">
        <is>
          <t>-</t>
        </is>
      </c>
    </row>
    <row r="58">
      <c r="A58" s="5" t="inlineStr">
        <is>
          <t>Dividendenrendite in %</t>
        </is>
      </c>
      <c r="B58" s="5" t="inlineStr">
        <is>
          <t>Dividend Yield in %</t>
        </is>
      </c>
      <c r="C58" t="inlineStr">
        <is>
          <t>-</t>
        </is>
      </c>
      <c r="D58" t="inlineStr">
        <is>
          <t>-</t>
        </is>
      </c>
      <c r="E58" t="inlineStr">
        <is>
          <t>-</t>
        </is>
      </c>
    </row>
    <row r="59">
      <c r="A59" s="5" t="inlineStr">
        <is>
          <t>Gewinnrendite in %</t>
        </is>
      </c>
      <c r="B59" s="5" t="inlineStr">
        <is>
          <t>Return on profit in %</t>
        </is>
      </c>
      <c r="C59" t="n">
        <v>1.6</v>
      </c>
      <c r="D59" t="inlineStr">
        <is>
          <t>-</t>
        </is>
      </c>
      <c r="E59" t="inlineStr">
        <is>
          <t>-</t>
        </is>
      </c>
    </row>
    <row r="60">
      <c r="A60" s="5" t="inlineStr">
        <is>
          <t>Eigenkapitalrendite in %</t>
        </is>
      </c>
      <c r="B60" s="5" t="inlineStr">
        <is>
          <t>Return on Equity in %</t>
        </is>
      </c>
      <c r="C60" t="n">
        <v>113.06</v>
      </c>
      <c r="D60" t="n">
        <v>5.73</v>
      </c>
      <c r="E60" t="n">
        <v>34.31</v>
      </c>
    </row>
    <row r="61">
      <c r="A61" s="5" t="inlineStr">
        <is>
          <t>Umsatzrendite in %</t>
        </is>
      </c>
      <c r="B61" s="5" t="inlineStr">
        <is>
          <t>Return on sales in %</t>
        </is>
      </c>
      <c r="C61" t="n">
        <v>26.63</v>
      </c>
      <c r="D61" t="n">
        <v>-4.8</v>
      </c>
      <c r="E61" t="n">
        <v>-49.96</v>
      </c>
    </row>
    <row r="62">
      <c r="A62" s="5" t="inlineStr">
        <is>
          <t>Gesamtkapitalrendite in %</t>
        </is>
      </c>
      <c r="B62" s="5" t="inlineStr">
        <is>
          <t>Total Return on Investment in %</t>
        </is>
      </c>
      <c r="C62" t="n">
        <v>19.58</v>
      </c>
      <c r="D62" t="n">
        <v>8.609999999999999</v>
      </c>
      <c r="E62" t="n">
        <v>9.710000000000001</v>
      </c>
    </row>
    <row r="63">
      <c r="A63" s="5" t="inlineStr">
        <is>
          <t>Return on Investment in %</t>
        </is>
      </c>
      <c r="B63" s="5" t="inlineStr">
        <is>
          <t>Return on Investment in %</t>
        </is>
      </c>
      <c r="C63" t="n">
        <v>10.84</v>
      </c>
      <c r="D63" t="n">
        <v>-1.31</v>
      </c>
      <c r="E63" t="n">
        <v>-7.36</v>
      </c>
    </row>
    <row r="64">
      <c r="A64" s="5" t="inlineStr">
        <is>
          <t>Arbeitsintensität in %</t>
        </is>
      </c>
      <c r="B64" s="5" t="inlineStr">
        <is>
          <t>Work Intensity in %</t>
        </is>
      </c>
      <c r="C64" t="n">
        <v>9.77</v>
      </c>
      <c r="D64" t="n">
        <v>11.43</v>
      </c>
      <c r="E64" t="n">
        <v>7.19</v>
      </c>
    </row>
    <row r="65">
      <c r="A65" s="5" t="inlineStr">
        <is>
          <t>Eigenkapitalquote in %</t>
        </is>
      </c>
      <c r="B65" s="5" t="inlineStr">
        <is>
          <t>Equity Ratio in %</t>
        </is>
      </c>
      <c r="C65" t="n">
        <v>9.58</v>
      </c>
      <c r="D65" t="n">
        <v>-22.83</v>
      </c>
      <c r="E65" t="n">
        <v>-21.45</v>
      </c>
    </row>
    <row r="66">
      <c r="A66" s="5" t="inlineStr">
        <is>
          <t>Fremdkapitalquote in %</t>
        </is>
      </c>
      <c r="B66" s="5" t="inlineStr">
        <is>
          <t>Debt Ratio in %</t>
        </is>
      </c>
      <c r="C66" t="n">
        <v>90.42</v>
      </c>
      <c r="D66" t="n">
        <v>122.83</v>
      </c>
      <c r="E66" t="n">
        <v>121.45</v>
      </c>
    </row>
    <row r="67">
      <c r="A67" s="5" t="inlineStr">
        <is>
          <t>Verschuldungsgrad in %</t>
        </is>
      </c>
      <c r="B67" s="5" t="inlineStr">
        <is>
          <t>Finance Gearing in %</t>
        </is>
      </c>
      <c r="C67" t="n">
        <v>943.42</v>
      </c>
      <c r="D67" t="n">
        <v>-537.97</v>
      </c>
      <c r="E67" t="n">
        <v>-566.24</v>
      </c>
    </row>
    <row r="68">
      <c r="A68" s="5" t="inlineStr">
        <is>
          <t>Bruttoergebnis Marge in %</t>
        </is>
      </c>
      <c r="B68" s="5" t="inlineStr">
        <is>
          <t>Gross Profit Marge in %</t>
        </is>
      </c>
      <c r="C68" t="n">
        <v>87.13</v>
      </c>
      <c r="D68" t="n">
        <v>81.91</v>
      </c>
    </row>
    <row r="69">
      <c r="A69" s="5" t="inlineStr">
        <is>
          <t>Kurzfristige Vermögensquote in %</t>
        </is>
      </c>
      <c r="B69" s="5" t="inlineStr">
        <is>
          <t>Current Assets Ratio in %</t>
        </is>
      </c>
      <c r="C69" t="n">
        <v>9.77</v>
      </c>
      <c r="D69" t="n">
        <v>11.43</v>
      </c>
    </row>
    <row r="70">
      <c r="A70" s="5" t="inlineStr">
        <is>
          <t>Nettogewinn Marge in %</t>
        </is>
      </c>
      <c r="B70" s="5" t="inlineStr">
        <is>
          <t>Net Profit Marge in %</t>
        </is>
      </c>
      <c r="C70" t="n">
        <v>26.63</v>
      </c>
      <c r="D70" t="n">
        <v>-4.8</v>
      </c>
    </row>
    <row r="71">
      <c r="A71" s="5" t="inlineStr">
        <is>
          <t>Operative Ergebnis Marge in %</t>
        </is>
      </c>
      <c r="B71" s="5" t="inlineStr">
        <is>
          <t>EBIT Marge in %</t>
        </is>
      </c>
      <c r="C71" t="n">
        <v>39.21</v>
      </c>
      <c r="D71" t="n">
        <v>41.48</v>
      </c>
    </row>
    <row r="72">
      <c r="A72" s="5" t="inlineStr">
        <is>
          <t>Vermögensumsschlag in %</t>
        </is>
      </c>
      <c r="B72" s="5" t="inlineStr">
        <is>
          <t>Asset Turnover in %</t>
        </is>
      </c>
      <c r="C72" t="n">
        <v>40.69</v>
      </c>
      <c r="D72" t="n">
        <v>27.23</v>
      </c>
    </row>
    <row r="73">
      <c r="A73" s="5" t="inlineStr">
        <is>
          <t>Langfristige Vermögensquote in %</t>
        </is>
      </c>
      <c r="B73" s="5" t="inlineStr">
        <is>
          <t>Non-Current Assets Ratio in %</t>
        </is>
      </c>
      <c r="C73" t="n">
        <v>90.23</v>
      </c>
      <c r="D73" t="n">
        <v>88.56999999999999</v>
      </c>
    </row>
    <row r="74">
      <c r="A74" s="5" t="inlineStr">
        <is>
          <t>Gesamtkapitalrentabilität</t>
        </is>
      </c>
      <c r="B74" s="5" t="inlineStr">
        <is>
          <t>ROA Return on Assets in %</t>
        </is>
      </c>
      <c r="C74" t="n">
        <v>10.84</v>
      </c>
      <c r="D74" t="n">
        <v>-1.31</v>
      </c>
    </row>
    <row r="75">
      <c r="A75" s="5" t="inlineStr">
        <is>
          <t>Ertrag des eingesetzten Kapitals</t>
        </is>
      </c>
      <c r="B75" s="5" t="inlineStr">
        <is>
          <t>ROCE Return on Cap. Empl. in %</t>
        </is>
      </c>
      <c r="C75" t="n">
        <v>22.58</v>
      </c>
      <c r="D75" t="n">
        <v>20.17</v>
      </c>
    </row>
    <row r="76">
      <c r="A76" s="5" t="inlineStr">
        <is>
          <t>Eigenkapital zu Anlagevermögen</t>
        </is>
      </c>
      <c r="B76" s="5" t="inlineStr">
        <is>
          <t>Equity to Fixed Assets in %</t>
        </is>
      </c>
      <c r="C76" t="n">
        <v>10.62</v>
      </c>
      <c r="D76" t="n">
        <v>-25.78</v>
      </c>
    </row>
    <row r="77">
      <c r="A77" s="5" t="inlineStr">
        <is>
          <t>Liquidität Dritten Grades</t>
        </is>
      </c>
      <c r="B77" s="5" t="inlineStr">
        <is>
          <t>Current Ratio in %</t>
        </is>
      </c>
      <c r="C77" t="n">
        <v>33.3</v>
      </c>
      <c r="D77" t="n">
        <v>25.99</v>
      </c>
    </row>
    <row r="78">
      <c r="A78" s="5" t="inlineStr">
        <is>
          <t>Operativer Cashflow</t>
        </is>
      </c>
      <c r="B78" s="5" t="inlineStr">
        <is>
          <t>Operating Cashflow in M</t>
        </is>
      </c>
      <c r="C78" t="n">
        <v>8880</v>
      </c>
      <c r="D78" t="inlineStr">
        <is>
          <t>-</t>
        </is>
      </c>
    </row>
    <row r="79">
      <c r="A79" s="5" t="inlineStr">
        <is>
          <t>Aktienrückkauf</t>
        </is>
      </c>
      <c r="B79" s="5" t="inlineStr">
        <is>
          <t>Share Buyback in M</t>
        </is>
      </c>
      <c r="C79" t="n">
        <v>-199.975</v>
      </c>
      <c r="D79" t="inlineStr">
        <is>
          <t>-</t>
        </is>
      </c>
    </row>
    <row r="80">
      <c r="A80" s="5" t="inlineStr">
        <is>
          <t>Umsatzwachstum 1J in %</t>
        </is>
      </c>
      <c r="B80" s="5" t="inlineStr">
        <is>
          <t>Revenue Growth 1Y in %</t>
        </is>
      </c>
      <c r="C80" t="n">
        <v>51.12</v>
      </c>
      <c r="D80" t="n">
        <v>86.43000000000001</v>
      </c>
    </row>
    <row r="81">
      <c r="A81" s="5" t="inlineStr">
        <is>
          <t>Umsatzwachstum 3J in %</t>
        </is>
      </c>
      <c r="B81" s="5" t="inlineStr">
        <is>
          <t>Revenue Growth 3Y in %</t>
        </is>
      </c>
      <c r="C81" t="inlineStr">
        <is>
          <t>-</t>
        </is>
      </c>
      <c r="D81" t="inlineStr">
        <is>
          <t>-</t>
        </is>
      </c>
    </row>
    <row r="82">
      <c r="A82" s="5" t="inlineStr">
        <is>
          <t>Umsatzwachstum 5J in %</t>
        </is>
      </c>
      <c r="B82" s="5" t="inlineStr">
        <is>
          <t>Revenue Growth 5Y in %</t>
        </is>
      </c>
      <c r="C82" t="inlineStr">
        <is>
          <t>-</t>
        </is>
      </c>
      <c r="D82" t="inlineStr">
        <is>
          <t>-</t>
        </is>
      </c>
    </row>
    <row r="83">
      <c r="A83" s="5" t="inlineStr">
        <is>
          <t>Umsatzwachstum 10J in %</t>
        </is>
      </c>
      <c r="B83" s="5" t="inlineStr">
        <is>
          <t>Revenue Growth 10Y in %</t>
        </is>
      </c>
      <c r="C83" t="inlineStr">
        <is>
          <t>-</t>
        </is>
      </c>
      <c r="D83" t="inlineStr">
        <is>
          <t>-</t>
        </is>
      </c>
    </row>
    <row r="84">
      <c r="A84" s="5" t="inlineStr">
        <is>
          <t>Gewinnwachstum 1J in %</t>
        </is>
      </c>
      <c r="B84" s="5" t="inlineStr">
        <is>
          <t>Earnings Growth 1Y in %</t>
        </is>
      </c>
      <c r="C84" t="n">
        <v>-937.9</v>
      </c>
      <c r="D84" t="n">
        <v>-82.08</v>
      </c>
    </row>
    <row r="85">
      <c r="A85" s="5" t="inlineStr">
        <is>
          <t>Gewinnwachstum 3J in %</t>
        </is>
      </c>
      <c r="B85" s="5" t="inlineStr">
        <is>
          <t>Earnings Growth 3Y in %</t>
        </is>
      </c>
      <c r="C85" t="inlineStr">
        <is>
          <t>-</t>
        </is>
      </c>
      <c r="D85" t="inlineStr">
        <is>
          <t>-</t>
        </is>
      </c>
    </row>
    <row r="86">
      <c r="A86" s="5" t="inlineStr">
        <is>
          <t>Gewinnwachstum 5J in %</t>
        </is>
      </c>
      <c r="B86" s="5" t="inlineStr">
        <is>
          <t>Earnings Growth 5Y in %</t>
        </is>
      </c>
      <c r="C86" t="inlineStr">
        <is>
          <t>-</t>
        </is>
      </c>
      <c r="D86" t="inlineStr">
        <is>
          <t>-</t>
        </is>
      </c>
    </row>
    <row r="87">
      <c r="A87" s="5" t="inlineStr">
        <is>
          <t>Gewinnwachstum 10J in %</t>
        </is>
      </c>
      <c r="B87" s="5" t="inlineStr">
        <is>
          <t>Earnings Growth 10Y in %</t>
        </is>
      </c>
      <c r="C87" t="inlineStr">
        <is>
          <t>-</t>
        </is>
      </c>
      <c r="D87" t="inlineStr">
        <is>
          <t>-</t>
        </is>
      </c>
    </row>
    <row r="88">
      <c r="A88" s="5" t="inlineStr">
        <is>
          <t>PEG Ratio</t>
        </is>
      </c>
      <c r="B88" s="5" t="inlineStr">
        <is>
          <t>KGW Kurs/Gewinn/Wachstum</t>
        </is>
      </c>
      <c r="C88" t="inlineStr">
        <is>
          <t>-</t>
        </is>
      </c>
      <c r="D88" t="inlineStr">
        <is>
          <t>-</t>
        </is>
      </c>
    </row>
    <row r="89">
      <c r="A89" s="5" t="inlineStr">
        <is>
          <t>EBIT-Wachstum 1J in %</t>
        </is>
      </c>
      <c r="B89" s="5" t="inlineStr">
        <is>
          <t>EBIT Growth 1Y in %</t>
        </is>
      </c>
      <c r="C89" t="n">
        <v>42.86</v>
      </c>
      <c r="D89" t="n">
        <v>308.78</v>
      </c>
    </row>
    <row r="90">
      <c r="A90" s="5" t="inlineStr">
        <is>
          <t>EBIT-Wachstum 3J in %</t>
        </is>
      </c>
      <c r="B90" s="5" t="inlineStr">
        <is>
          <t>EBIT Growth 3Y in %</t>
        </is>
      </c>
      <c r="C90" t="inlineStr">
        <is>
          <t>-</t>
        </is>
      </c>
      <c r="D90" t="inlineStr">
        <is>
          <t>-</t>
        </is>
      </c>
    </row>
    <row r="91">
      <c r="A91" s="5" t="inlineStr">
        <is>
          <t>EBIT-Wachstum 5J in %</t>
        </is>
      </c>
      <c r="B91" s="5" t="inlineStr">
        <is>
          <t>EBIT Growth 5Y in %</t>
        </is>
      </c>
      <c r="C91" t="inlineStr">
        <is>
          <t>-</t>
        </is>
      </c>
      <c r="D91" t="inlineStr">
        <is>
          <t>-</t>
        </is>
      </c>
    </row>
    <row r="92">
      <c r="A92" s="5" t="inlineStr">
        <is>
          <t>EBIT-Wachstum 10J in %</t>
        </is>
      </c>
      <c r="B92" s="5" t="inlineStr">
        <is>
          <t>EBIT Growth 10Y in %</t>
        </is>
      </c>
      <c r="C92" t="inlineStr">
        <is>
          <t>-</t>
        </is>
      </c>
      <c r="D92" t="inlineStr">
        <is>
          <t>-</t>
        </is>
      </c>
    </row>
    <row r="93">
      <c r="A93" s="5" t="inlineStr">
        <is>
          <t>Op.Cashflow Wachstum 1J in %</t>
        </is>
      </c>
      <c r="B93" s="5" t="inlineStr">
        <is>
          <t>Op.Cashflow Wachstum 1Y in %</t>
        </is>
      </c>
      <c r="C93" t="inlineStr">
        <is>
          <t>-</t>
        </is>
      </c>
      <c r="D93" t="inlineStr">
        <is>
          <t>-</t>
        </is>
      </c>
    </row>
    <row r="94">
      <c r="A94" s="5" t="inlineStr">
        <is>
          <t>Op.Cashflow Wachstum 3J in %</t>
        </is>
      </c>
      <c r="B94" s="5" t="inlineStr">
        <is>
          <t>Op.Cashflow Wachstum 3Y in %</t>
        </is>
      </c>
      <c r="C94" t="inlineStr">
        <is>
          <t>-</t>
        </is>
      </c>
      <c r="D94" t="inlineStr">
        <is>
          <t>-</t>
        </is>
      </c>
    </row>
    <row r="95">
      <c r="A95" s="5" t="inlineStr">
        <is>
          <t>Op.Cashflow Wachstum 5J in %</t>
        </is>
      </c>
      <c r="B95" s="5" t="inlineStr">
        <is>
          <t>Op.Cashflow Wachstum 5Y in %</t>
        </is>
      </c>
      <c r="C95" t="inlineStr">
        <is>
          <t>-</t>
        </is>
      </c>
      <c r="D95" t="inlineStr">
        <is>
          <t>-</t>
        </is>
      </c>
    </row>
    <row r="96">
      <c r="A96" s="5" t="inlineStr">
        <is>
          <t>Op.Cashflow Wachstum 10J in %</t>
        </is>
      </c>
      <c r="B96" s="5" t="inlineStr">
        <is>
          <t>Op.Cashflow Wachstum 10Y in %</t>
        </is>
      </c>
      <c r="C96" t="inlineStr">
        <is>
          <t>-</t>
        </is>
      </c>
      <c r="D96" t="inlineStr">
        <is>
          <t>-</t>
        </is>
      </c>
    </row>
    <row r="97">
      <c r="A97" s="5" t="inlineStr">
        <is>
          <t>Working Capital in Mio</t>
        </is>
      </c>
      <c r="B97" s="5" t="inlineStr">
        <is>
          <t>Working Capital in M</t>
        </is>
      </c>
      <c r="C97" t="n">
        <v>-187.7</v>
      </c>
      <c r="D97" t="n">
        <v>-308.7</v>
      </c>
      <c r="E97" t="n">
        <v>-254</v>
      </c>
    </row>
  </sheetData>
  <pageMargins bottom="1" footer="0.5" header="0.5" left="0.75" right="0.75" top="1"/>
</worksheet>
</file>

<file path=xl/worksheets/sheet56.xml><?xml version="1.0" encoding="utf-8"?>
<worksheet xmlns="http://schemas.openxmlformats.org/spreadsheetml/2006/main">
  <sheetPr>
    <outlinePr summaryBelow="1" summaryRight="1"/>
    <pageSetUpPr/>
  </sheetPr>
  <dimension ref="A1:L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TELEFONICA DEUTSCHLAND HOLDING </t>
        </is>
      </c>
      <c r="B1" s="2" t="inlineStr">
        <is>
          <t>WKN: A1J5RX  ISIN: DE000A1J5RX9  Symbol:O2D  Typ: Aktie</t>
        </is>
      </c>
      <c r="C1" s="2" t="inlineStr"/>
      <c r="D1" s="2" t="inlineStr"/>
      <c r="E1" s="2" t="inlineStr"/>
      <c r="F1" s="2">
        <f>HYPERLINK("mdax_Stock_Data_EUR.xlsx#INDEX!A1",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+49-89-2442-0</t>
        </is>
      </c>
      <c r="G4" t="inlineStr">
        <is>
          <t>19.02.2020</t>
        </is>
      </c>
      <c r="H4" t="inlineStr">
        <is>
          <t>Preliminary Results</t>
        </is>
      </c>
      <c r="J4" t="inlineStr">
        <is>
          <t>Telefónica Germany Holding Ltd.</t>
        </is>
      </c>
      <c r="L4" t="inlineStr">
        <is>
          <t>69,20%</t>
        </is>
      </c>
    </row>
    <row r="5">
      <c r="A5" s="5" t="inlineStr">
        <is>
          <t>Ticker</t>
        </is>
      </c>
      <c r="B5" t="inlineStr">
        <is>
          <t>O2D</t>
        </is>
      </c>
      <c r="C5" s="5" t="inlineStr">
        <is>
          <t>Fax</t>
        </is>
      </c>
      <c r="D5" s="5" t="inlineStr"/>
      <c r="E5" t="inlineStr">
        <is>
          <t>-</t>
        </is>
      </c>
      <c r="G5" t="inlineStr">
        <is>
          <t>03.03.2020</t>
        </is>
      </c>
      <c r="H5" t="inlineStr">
        <is>
          <t>Publication Of Annual Report</t>
        </is>
      </c>
      <c r="J5" t="inlineStr">
        <is>
          <t>Koninklijke KPN N.V.</t>
        </is>
      </c>
      <c r="L5" t="inlineStr">
        <is>
          <t>2,98%</t>
        </is>
      </c>
    </row>
    <row r="6">
      <c r="A6" s="5" t="inlineStr">
        <is>
          <t>Gelistet Seit / Listed Since</t>
        </is>
      </c>
      <c r="B6" t="inlineStr">
        <is>
          <t>30.10.2012</t>
        </is>
      </c>
      <c r="C6" s="5" t="inlineStr">
        <is>
          <t>Internet</t>
        </is>
      </c>
      <c r="D6" s="5" t="inlineStr"/>
      <c r="E6" t="inlineStr">
        <is>
          <t>http://www.telefonica.de/</t>
        </is>
      </c>
      <c r="G6" t="inlineStr">
        <is>
          <t>06.05.2020</t>
        </is>
      </c>
      <c r="H6" t="inlineStr">
        <is>
          <t>Result Q1</t>
        </is>
      </c>
      <c r="J6" t="inlineStr">
        <is>
          <t>T. Rowe Price Group, Inc.</t>
        </is>
      </c>
      <c r="L6" t="inlineStr">
        <is>
          <t>3,00%</t>
        </is>
      </c>
    </row>
    <row r="7">
      <c r="A7" s="5" t="inlineStr">
        <is>
          <t>Nominalwert / Nominal Value</t>
        </is>
      </c>
      <c r="B7" t="inlineStr">
        <is>
          <t>-</t>
        </is>
      </c>
      <c r="C7" s="5" t="inlineStr">
        <is>
          <t>Inv. Relations E-Mail</t>
        </is>
      </c>
      <c r="D7" s="5" t="inlineStr"/>
      <c r="E7" t="inlineStr">
        <is>
          <t>ir-deutschland@telefonica.com</t>
        </is>
      </c>
      <c r="G7" t="inlineStr">
        <is>
          <t>20.05.2020</t>
        </is>
      </c>
      <c r="H7" t="inlineStr">
        <is>
          <t>Annual General Meeting</t>
        </is>
      </c>
      <c r="J7" t="inlineStr">
        <is>
          <t>BlackRock, Inc.</t>
        </is>
      </c>
      <c r="L7" t="inlineStr">
        <is>
          <t>2,99%</t>
        </is>
      </c>
    </row>
    <row r="8">
      <c r="A8" s="5" t="inlineStr">
        <is>
          <t>Land / Country</t>
        </is>
      </c>
      <c r="B8" t="inlineStr">
        <is>
          <t>Deutschland</t>
        </is>
      </c>
      <c r="C8" s="5" t="inlineStr">
        <is>
          <t>Kontaktperson / Contact Person</t>
        </is>
      </c>
      <c r="D8" s="5" t="inlineStr"/>
      <c r="E8" t="inlineStr">
        <is>
          <t>Dr. Veronika Bunk-Sanderson</t>
        </is>
      </c>
      <c r="G8" t="inlineStr">
        <is>
          <t>26.05.2020</t>
        </is>
      </c>
      <c r="H8" t="inlineStr">
        <is>
          <t>Dividend Payout</t>
        </is>
      </c>
      <c r="J8" t="inlineStr">
        <is>
          <t>Freefloat</t>
        </is>
      </c>
      <c r="L8" t="inlineStr">
        <is>
          <t>21,83%</t>
        </is>
      </c>
    </row>
    <row r="9">
      <c r="A9" s="5" t="inlineStr">
        <is>
          <t>Währung / Currency</t>
        </is>
      </c>
      <c r="B9" t="inlineStr">
        <is>
          <t>EUR</t>
        </is>
      </c>
      <c r="C9" s="5" t="inlineStr">
        <is>
          <t>13.08.2020</t>
        </is>
      </c>
      <c r="D9" s="5" t="inlineStr">
        <is>
          <t>Score Half Year</t>
        </is>
      </c>
    </row>
    <row r="10">
      <c r="A10" s="5" t="inlineStr">
        <is>
          <t>Branche / Industry</t>
        </is>
      </c>
      <c r="B10" t="inlineStr">
        <is>
          <t>Telecommunications Provider</t>
        </is>
      </c>
      <c r="C10" s="5" t="inlineStr">
        <is>
          <t>28.10.2020</t>
        </is>
      </c>
      <c r="D10" s="5" t="inlineStr">
        <is>
          <t>Q3 Earnings</t>
        </is>
      </c>
    </row>
    <row r="11">
      <c r="A11" s="5" t="inlineStr">
        <is>
          <t>Sektor / Sector</t>
        </is>
      </c>
      <c r="B11" t="inlineStr">
        <is>
          <t>Telecommunications</t>
        </is>
      </c>
    </row>
    <row r="12">
      <c r="A12" s="5" t="inlineStr">
        <is>
          <t>Typ / Genre</t>
        </is>
      </c>
      <c r="B12" t="inlineStr">
        <is>
          <t>Namensaktie</t>
        </is>
      </c>
    </row>
    <row r="13">
      <c r="A13" s="5" t="inlineStr">
        <is>
          <t>Adresse / Address</t>
        </is>
      </c>
      <c r="B13" t="inlineStr">
        <is>
          <t>Telefónica Deutschland Holding AGGeorg-Brauchle-Ring 23-25  D-80992 München</t>
        </is>
      </c>
    </row>
    <row r="14">
      <c r="A14" s="5" t="inlineStr">
        <is>
          <t>Management</t>
        </is>
      </c>
      <c r="B14" t="inlineStr">
        <is>
          <t>Markus Haas, Markus Rolle, Valentina Daiber, Nicole Gerhardt, Alfons Lösing, Wolfgang Metze, Mallik Rao</t>
        </is>
      </c>
    </row>
    <row r="15">
      <c r="A15" s="5" t="inlineStr">
        <is>
          <t>Aufsichtsrat / Board</t>
        </is>
      </c>
      <c r="B15" t="inlineStr">
        <is>
          <t>Peter Löscher, Christoph Braun, Sally Anne Ashford, Martin Butz, Pablo de Carvajal González, Patricia Cobián González, Peter Erskine, María García-Legaz Ponce, Cansever Heil, Christoph Heil, Michael Hoffmann, Julio Linares López, Thomas Pfeil, Joachim Rieger, Dr. Jan-Erik Walter, Claudia Weber</t>
        </is>
      </c>
    </row>
    <row r="16">
      <c r="A16" s="5" t="inlineStr">
        <is>
          <t>Beschreibung</t>
        </is>
      </c>
      <c r="B16" t="inlineStr">
        <is>
          <t>Telefónica Deutschland zählt mit über 49 Millionen Kundenanschlüssen zu den größten integrierten Telekommunikationsanbietern in Deutschland. Die Gesellschaft offeriert für Privat- und Geschäftskunden Mobilfunk- und Festnetzprodukte sowie Datenversand und Mehrwertdienste. Die Produktpalette setzt sich aus Post- und Prepaid-Mobilfunkprodukten sowie mobilen Datendiensten auf Basis der GPRS-, UMTS- und LTE-Technologie zusammen. Als integrierter Telekommunikationsanbieter stellt das Unternehmen des Weiteren DSL-Festnetztelefonie und Highspeed-Internet zur Verfügung. Anfang 2013 startet die Telekommunikationsgesellschaft mit der Marke O2 ein mobiles Bezahlverfahren: Kunden können via Handy Beträge überweisen. Ergänzend offeriert O2 die digitale Geldbörse mit dem Markennamen O2 Wallet. Copyright 2014 FINANCE BASE AG</t>
        </is>
      </c>
    </row>
    <row r="17">
      <c r="A17" s="5" t="inlineStr">
        <is>
          <t>Profile</t>
        </is>
      </c>
      <c r="B17" t="inlineStr">
        <is>
          <t>Telefónica Germany is one with more than 49 million customer connections to the largest integrated telecommunications provider in Germany. The Company offers for private and business clients mobile and fixed network products as well as data transmission and value added services. The product range consists of postpaid and prepaid wireless products and mobile data services based on GPRS, UMTS and LTE technology together. As an integrated telecommunications provider, the company further offers DSL fixed network telephony and high-speed Internet. Early 2013, the telecommunications company will launch a mobile payment system with the brand O2 Customers can transfer mobile amounts. In addition offers O2 digital wallet with the brand name O2 Wallet.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inlineStr"/>
    </row>
    <row r="20">
      <c r="A20" s="5" t="inlineStr">
        <is>
          <t>Umsatz</t>
        </is>
      </c>
      <c r="B20" s="5" t="inlineStr">
        <is>
          <t>Revenue</t>
        </is>
      </c>
      <c r="C20" t="n">
        <v>7399</v>
      </c>
      <c r="D20" t="n">
        <v>7320</v>
      </c>
      <c r="E20" t="n">
        <v>7296</v>
      </c>
      <c r="F20" t="n">
        <v>7503</v>
      </c>
      <c r="G20" t="n">
        <v>7888</v>
      </c>
      <c r="H20" t="n">
        <v>5522</v>
      </c>
      <c r="I20" t="n">
        <v>4914</v>
      </c>
      <c r="J20" t="n">
        <v>5213</v>
      </c>
      <c r="K20" t="n">
        <v>5036</v>
      </c>
    </row>
    <row r="21">
      <c r="A21" s="5" t="inlineStr">
        <is>
          <t>Operatives Ergebnis (EBIT)</t>
        </is>
      </c>
      <c r="B21" s="5" t="inlineStr">
        <is>
          <t>EBIT Earning Before Interest &amp; Tax</t>
        </is>
      </c>
      <c r="C21" t="n">
        <v>-124</v>
      </c>
      <c r="D21" t="n">
        <v>-190</v>
      </c>
      <c r="E21" t="n">
        <v>-84</v>
      </c>
      <c r="F21" t="n">
        <v>-50</v>
      </c>
      <c r="G21" t="n">
        <v>-263</v>
      </c>
      <c r="H21" t="n">
        <v>-646</v>
      </c>
      <c r="I21" t="n">
        <v>105.4</v>
      </c>
      <c r="J21" t="n">
        <v>145.9</v>
      </c>
      <c r="K21" t="n">
        <v>67</v>
      </c>
    </row>
    <row r="22">
      <c r="A22" s="5" t="inlineStr">
        <is>
          <t>Finanzergebnis</t>
        </is>
      </c>
      <c r="B22" s="5" t="inlineStr">
        <is>
          <t>Financial Result</t>
        </is>
      </c>
      <c r="C22" t="n">
        <v>-55</v>
      </c>
      <c r="D22" t="n">
        <v>-43</v>
      </c>
      <c r="E22" t="n">
        <v>-34</v>
      </c>
      <c r="F22" t="n">
        <v>-36</v>
      </c>
      <c r="G22" t="n">
        <v>-48</v>
      </c>
      <c r="H22" t="n">
        <v>-41</v>
      </c>
      <c r="I22" t="n">
        <v>-27</v>
      </c>
      <c r="J22" t="n">
        <v>-6.1</v>
      </c>
      <c r="K22" t="n">
        <v>6.1</v>
      </c>
    </row>
    <row r="23">
      <c r="A23" s="5" t="inlineStr">
        <is>
          <t>Ergebnis vor Steuer (EBT)</t>
        </is>
      </c>
      <c r="B23" s="5" t="inlineStr">
        <is>
          <t>EBT Earning Before Tax</t>
        </is>
      </c>
      <c r="C23" t="n">
        <v>-179</v>
      </c>
      <c r="D23" t="n">
        <v>-233</v>
      </c>
      <c r="E23" t="n">
        <v>-118</v>
      </c>
      <c r="F23" t="n">
        <v>-86</v>
      </c>
      <c r="G23" t="n">
        <v>-311</v>
      </c>
      <c r="H23" t="n">
        <v>-687</v>
      </c>
      <c r="I23" t="n">
        <v>78.40000000000001</v>
      </c>
      <c r="J23" t="n">
        <v>139.8</v>
      </c>
      <c r="K23" t="n">
        <v>73.09999999999999</v>
      </c>
    </row>
    <row r="24">
      <c r="A24" s="5" t="inlineStr">
        <is>
          <t>Steuern auf Einkommen und Ertrag</t>
        </is>
      </c>
      <c r="B24" s="5" t="inlineStr">
        <is>
          <t>Taxes on income and earnings</t>
        </is>
      </c>
      <c r="C24" t="n">
        <v>33</v>
      </c>
      <c r="D24" t="n">
        <v>-3</v>
      </c>
      <c r="E24" t="n">
        <v>262</v>
      </c>
      <c r="F24" t="n">
        <v>90</v>
      </c>
      <c r="G24" t="n">
        <v>72</v>
      </c>
      <c r="H24" t="n">
        <v>34</v>
      </c>
      <c r="I24" t="n">
        <v>0.6</v>
      </c>
      <c r="J24" t="n">
        <v>-167.8</v>
      </c>
      <c r="K24" t="n">
        <v>1.7</v>
      </c>
    </row>
    <row r="25">
      <c r="A25" s="5" t="inlineStr">
        <is>
          <t>Ergebnis nach Steuer</t>
        </is>
      </c>
      <c r="B25" s="5" t="inlineStr">
        <is>
          <t>Earnings after tax</t>
        </is>
      </c>
      <c r="C25" t="n">
        <v>-212</v>
      </c>
      <c r="D25" t="n">
        <v>-230</v>
      </c>
      <c r="E25" t="n">
        <v>-381</v>
      </c>
      <c r="F25" t="n">
        <v>-176</v>
      </c>
      <c r="G25" t="n">
        <v>-383</v>
      </c>
      <c r="H25" t="n">
        <v>-721</v>
      </c>
      <c r="I25" t="n">
        <v>77.8</v>
      </c>
      <c r="J25" t="n">
        <v>307.5</v>
      </c>
      <c r="K25" t="n">
        <v>71.3</v>
      </c>
    </row>
    <row r="26">
      <c r="A26" s="5" t="inlineStr">
        <is>
          <t>Jahresüberschuss/-fehlbetrag</t>
        </is>
      </c>
      <c r="B26" s="5" t="inlineStr">
        <is>
          <t>Net Profit</t>
        </is>
      </c>
      <c r="C26" t="n">
        <v>-212</v>
      </c>
      <c r="D26" t="n">
        <v>-230</v>
      </c>
      <c r="E26" t="n">
        <v>-381</v>
      </c>
      <c r="F26" t="n">
        <v>-176</v>
      </c>
      <c r="G26" t="n">
        <v>-383</v>
      </c>
      <c r="H26" t="n">
        <v>-721</v>
      </c>
      <c r="I26" t="n">
        <v>77.8</v>
      </c>
      <c r="J26" t="n">
        <v>1335</v>
      </c>
      <c r="K26" t="n">
        <v>553.9</v>
      </c>
    </row>
    <row r="27">
      <c r="A27" s="5" t="inlineStr">
        <is>
          <t>Summe Umlaufvermögen</t>
        </is>
      </c>
      <c r="B27" s="5" t="inlineStr">
        <is>
          <t>Current Assets</t>
        </is>
      </c>
      <c r="C27" t="n">
        <v>2783</v>
      </c>
      <c r="D27" t="n">
        <v>2736</v>
      </c>
      <c r="E27" t="n">
        <v>2160</v>
      </c>
      <c r="F27" t="n">
        <v>2246</v>
      </c>
      <c r="G27" t="n">
        <v>2248</v>
      </c>
      <c r="H27" t="n">
        <v>3494</v>
      </c>
      <c r="I27" t="n">
        <v>1854</v>
      </c>
      <c r="J27" t="n">
        <v>1418</v>
      </c>
      <c r="K27" t="n">
        <v>5657</v>
      </c>
    </row>
    <row r="28">
      <c r="A28" s="5" t="inlineStr">
        <is>
          <t>Summe Anlagevermögen</t>
        </is>
      </c>
      <c r="B28" s="5" t="inlineStr">
        <is>
          <t>Fixed Assets</t>
        </is>
      </c>
      <c r="C28" t="n">
        <v>14368</v>
      </c>
      <c r="D28" t="n">
        <v>11060</v>
      </c>
      <c r="E28" t="n">
        <v>11940</v>
      </c>
      <c r="F28" t="n">
        <v>13055</v>
      </c>
      <c r="G28" t="n">
        <v>14406</v>
      </c>
      <c r="H28" t="n">
        <v>14393</v>
      </c>
      <c r="I28" t="n">
        <v>7168</v>
      </c>
      <c r="J28" t="n">
        <v>7652</v>
      </c>
      <c r="K28" t="n">
        <v>7997</v>
      </c>
    </row>
    <row r="29">
      <c r="A29" s="5" t="inlineStr">
        <is>
          <t>Summe Aktiva</t>
        </is>
      </c>
      <c r="B29" s="5" t="inlineStr">
        <is>
          <t>Total Assets</t>
        </is>
      </c>
      <c r="C29" t="n">
        <v>17151</v>
      </c>
      <c r="D29" t="n">
        <v>13796</v>
      </c>
      <c r="E29" t="n">
        <v>14100</v>
      </c>
      <c r="F29" t="n">
        <v>15301</v>
      </c>
      <c r="G29" t="n">
        <v>16654</v>
      </c>
      <c r="H29" t="n">
        <v>17887</v>
      </c>
      <c r="I29" t="n">
        <v>9021</v>
      </c>
      <c r="J29" t="n">
        <v>9070</v>
      </c>
      <c r="K29" t="n">
        <v>13654</v>
      </c>
    </row>
    <row r="30">
      <c r="A30" s="5" t="inlineStr">
        <is>
          <t>Summe kurzfristiges Fremdkapital</t>
        </is>
      </c>
      <c r="B30" s="5" t="inlineStr">
        <is>
          <t>Short-Term Debt</t>
        </is>
      </c>
      <c r="C30" t="n">
        <v>4084</v>
      </c>
      <c r="D30" t="n">
        <v>3326</v>
      </c>
      <c r="E30" t="n">
        <v>3662</v>
      </c>
      <c r="F30" t="n">
        <v>3256</v>
      </c>
      <c r="G30" t="n">
        <v>3554</v>
      </c>
      <c r="H30" t="n">
        <v>3595</v>
      </c>
      <c r="I30" t="n">
        <v>1571</v>
      </c>
      <c r="J30" t="n">
        <v>1549</v>
      </c>
      <c r="K30" t="n">
        <v>1296</v>
      </c>
    </row>
    <row r="31">
      <c r="A31" s="5" t="inlineStr">
        <is>
          <t>Summe langfristiges Fremdkapital</t>
        </is>
      </c>
      <c r="B31" s="5" t="inlineStr">
        <is>
          <t>Long-Term Debt</t>
        </is>
      </c>
      <c r="C31" t="n">
        <v>6532</v>
      </c>
      <c r="D31" t="n">
        <v>2901</v>
      </c>
      <c r="E31" t="n">
        <v>2141</v>
      </c>
      <c r="F31" t="n">
        <v>2637</v>
      </c>
      <c r="G31" t="n">
        <v>2779</v>
      </c>
      <c r="H31" t="n">
        <v>2912</v>
      </c>
      <c r="I31" t="n">
        <v>1452</v>
      </c>
      <c r="J31" t="n">
        <v>1092</v>
      </c>
      <c r="K31" t="n">
        <v>75.3</v>
      </c>
    </row>
    <row r="32">
      <c r="A32" s="5" t="inlineStr">
        <is>
          <t>Summe Fremdkapital</t>
        </is>
      </c>
      <c r="B32" s="5" t="inlineStr">
        <is>
          <t>Total Liabilities</t>
        </is>
      </c>
      <c r="C32" t="n">
        <v>10616</v>
      </c>
      <c r="D32" t="n">
        <v>6227</v>
      </c>
      <c r="E32" t="n">
        <v>5803</v>
      </c>
      <c r="F32" t="n">
        <v>5893</v>
      </c>
      <c r="G32" t="n">
        <v>6333</v>
      </c>
      <c r="H32" t="n">
        <v>6507</v>
      </c>
      <c r="I32" t="n">
        <v>3022</v>
      </c>
      <c r="J32" t="n">
        <v>2641</v>
      </c>
      <c r="K32" t="n">
        <v>1372</v>
      </c>
    </row>
    <row r="33">
      <c r="A33" s="5" t="inlineStr">
        <is>
          <t>Minderheitenanteil</t>
        </is>
      </c>
      <c r="B33" s="5" t="inlineStr">
        <is>
          <t>Minority Share</t>
        </is>
      </c>
      <c r="C33" t="inlineStr">
        <is>
          <t>-</t>
        </is>
      </c>
      <c r="D33" t="inlineStr">
        <is>
          <t>-</t>
        </is>
      </c>
      <c r="E33" t="inlineStr">
        <is>
          <t>-</t>
        </is>
      </c>
      <c r="F33" t="inlineStr">
        <is>
          <t>-</t>
        </is>
      </c>
      <c r="G33" t="inlineStr">
        <is>
          <t>-</t>
        </is>
      </c>
      <c r="H33" t="inlineStr">
        <is>
          <t>-</t>
        </is>
      </c>
      <c r="I33" t="inlineStr">
        <is>
          <t>-</t>
        </is>
      </c>
      <c r="J33" t="inlineStr">
        <is>
          <t>-</t>
        </is>
      </c>
      <c r="K33" t="inlineStr">
        <is>
          <t>-</t>
        </is>
      </c>
    </row>
    <row r="34">
      <c r="A34" s="5" t="inlineStr">
        <is>
          <t>Summe Eigenkapital</t>
        </is>
      </c>
      <c r="B34" s="5" t="inlineStr">
        <is>
          <t>Equity</t>
        </is>
      </c>
      <c r="C34" t="n">
        <v>6534</v>
      </c>
      <c r="D34" t="n">
        <v>7569</v>
      </c>
      <c r="E34" t="n">
        <v>8297</v>
      </c>
      <c r="F34" t="n">
        <v>9408</v>
      </c>
      <c r="G34" t="n">
        <v>10321</v>
      </c>
      <c r="H34" t="n">
        <v>11380</v>
      </c>
      <c r="I34" t="n">
        <v>5999</v>
      </c>
      <c r="J34" t="n">
        <v>6429</v>
      </c>
      <c r="K34" t="n">
        <v>12283</v>
      </c>
    </row>
    <row r="35">
      <c r="A35" s="5" t="inlineStr">
        <is>
          <t>Summe Passiva</t>
        </is>
      </c>
      <c r="B35" s="5" t="inlineStr">
        <is>
          <t>Liabilities &amp; Shareholder Equity</t>
        </is>
      </c>
      <c r="C35" t="n">
        <v>17151</v>
      </c>
      <c r="D35" t="n">
        <v>13796</v>
      </c>
      <c r="E35" t="n">
        <v>14100</v>
      </c>
      <c r="F35" t="n">
        <v>15301</v>
      </c>
      <c r="G35" t="n">
        <v>16654</v>
      </c>
      <c r="H35" t="n">
        <v>17887</v>
      </c>
      <c r="I35" t="n">
        <v>9021</v>
      </c>
      <c r="J35" t="n">
        <v>9070</v>
      </c>
      <c r="K35" t="n">
        <v>13654</v>
      </c>
    </row>
    <row r="36">
      <c r="A36" s="5" t="inlineStr">
        <is>
          <t>Mio.Aktien im Umlauf</t>
        </is>
      </c>
      <c r="B36" s="5" t="inlineStr">
        <is>
          <t>Million shares outstanding</t>
        </is>
      </c>
      <c r="C36" t="n">
        <v>2975</v>
      </c>
      <c r="D36" t="n">
        <v>2975</v>
      </c>
      <c r="E36" t="n">
        <v>2975</v>
      </c>
      <c r="F36" t="n">
        <v>2975</v>
      </c>
      <c r="G36" t="n">
        <v>2975</v>
      </c>
      <c r="H36" t="n">
        <v>2975</v>
      </c>
      <c r="I36" t="n">
        <v>1117</v>
      </c>
      <c r="J36" t="n">
        <v>1117</v>
      </c>
      <c r="K36" t="n">
        <v>1117</v>
      </c>
    </row>
    <row r="37">
      <c r="A37" s="5" t="inlineStr">
        <is>
          <t>Gezeichnetes Kapital (in Mio.)</t>
        </is>
      </c>
      <c r="B37" s="5" t="inlineStr">
        <is>
          <t>Subscribed Capital in M</t>
        </is>
      </c>
      <c r="C37" t="n">
        <v>2975</v>
      </c>
      <c r="D37" t="n">
        <v>2975</v>
      </c>
      <c r="E37" t="n">
        <v>2975</v>
      </c>
      <c r="F37" t="n">
        <v>2975</v>
      </c>
      <c r="G37" t="n">
        <v>2975</v>
      </c>
      <c r="H37" t="n">
        <v>2975</v>
      </c>
      <c r="I37" t="n">
        <v>1117</v>
      </c>
      <c r="J37" t="n">
        <v>1117</v>
      </c>
      <c r="K37" t="n">
        <v>1117</v>
      </c>
    </row>
    <row r="38">
      <c r="A38" s="5" t="inlineStr">
        <is>
          <t>Ergebnis je Aktie (brutto)</t>
        </is>
      </c>
      <c r="B38" s="5" t="inlineStr">
        <is>
          <t>Earnings per share</t>
        </is>
      </c>
      <c r="C38" t="n">
        <v>-0.06</v>
      </c>
      <c r="D38" t="n">
        <v>-0.08</v>
      </c>
      <c r="E38" t="n">
        <v>-0.04</v>
      </c>
      <c r="F38" t="n">
        <v>-0.03</v>
      </c>
      <c r="G38" t="n">
        <v>-0.1</v>
      </c>
      <c r="H38" t="n">
        <v>-0.23</v>
      </c>
      <c r="I38" t="n">
        <v>0.07000000000000001</v>
      </c>
      <c r="J38" t="n">
        <v>0.13</v>
      </c>
      <c r="K38" t="n">
        <v>0.07000000000000001</v>
      </c>
    </row>
    <row r="39">
      <c r="A39" s="5" t="inlineStr">
        <is>
          <t>Ergebnis je Aktie (unverwässert)</t>
        </is>
      </c>
      <c r="B39" s="5" t="inlineStr">
        <is>
          <t>Basic Earnings per share</t>
        </is>
      </c>
      <c r="C39" t="n">
        <v>-0.07000000000000001</v>
      </c>
      <c r="D39" t="n">
        <v>-0.08</v>
      </c>
      <c r="E39" t="n">
        <v>-0.13</v>
      </c>
      <c r="F39" t="n">
        <v>-0.06</v>
      </c>
      <c r="G39" t="n">
        <v>-0.13</v>
      </c>
      <c r="H39" t="n">
        <v>-0.43</v>
      </c>
      <c r="I39" t="n">
        <v>0.07000000000000001</v>
      </c>
      <c r="J39" t="n">
        <v>1.2</v>
      </c>
      <c r="K39" t="n">
        <v>0.49</v>
      </c>
    </row>
    <row r="40">
      <c r="A40" s="5" t="inlineStr">
        <is>
          <t>Ergebnis je Aktie (verwässert)</t>
        </is>
      </c>
      <c r="B40" s="5" t="inlineStr">
        <is>
          <t>Diluted Earnings per share</t>
        </is>
      </c>
      <c r="C40" t="n">
        <v>-0.07000000000000001</v>
      </c>
      <c r="D40" t="n">
        <v>-0.08</v>
      </c>
      <c r="E40" t="n">
        <v>-0.13</v>
      </c>
      <c r="F40" t="n">
        <v>-0.06</v>
      </c>
      <c r="G40" t="n">
        <v>-0.13</v>
      </c>
      <c r="H40" t="n">
        <v>-0.43</v>
      </c>
      <c r="I40" t="n">
        <v>0.07000000000000001</v>
      </c>
      <c r="J40" t="n">
        <v>1.2</v>
      </c>
      <c r="K40" t="n">
        <v>0.49</v>
      </c>
    </row>
    <row r="41">
      <c r="A41" s="5" t="inlineStr">
        <is>
          <t>Dividende je Aktie</t>
        </is>
      </c>
      <c r="B41" s="5" t="inlineStr">
        <is>
          <t>Dividend per share</t>
        </is>
      </c>
      <c r="C41" t="n">
        <v>0.17</v>
      </c>
      <c r="D41" t="n">
        <v>0.27</v>
      </c>
      <c r="E41" t="n">
        <v>0.26</v>
      </c>
      <c r="F41" t="n">
        <v>0.25</v>
      </c>
      <c r="G41" t="n">
        <v>0.24</v>
      </c>
      <c r="H41" t="n">
        <v>0.24</v>
      </c>
      <c r="I41" t="n">
        <v>0.47</v>
      </c>
      <c r="J41" t="n">
        <v>0.45</v>
      </c>
      <c r="K41" t="inlineStr">
        <is>
          <t>-</t>
        </is>
      </c>
    </row>
    <row r="42">
      <c r="A42" s="5" t="inlineStr">
        <is>
          <t>Dividendenausschüttung in Mio</t>
        </is>
      </c>
      <c r="B42" s="5" t="inlineStr">
        <is>
          <t>Dividend Payment in M</t>
        </is>
      </c>
      <c r="C42" t="n">
        <v>506</v>
      </c>
      <c r="D42" t="n">
        <v>803.1</v>
      </c>
      <c r="E42" t="n">
        <v>773</v>
      </c>
      <c r="F42" t="n">
        <v>744</v>
      </c>
      <c r="G42" t="n">
        <v>714</v>
      </c>
      <c r="H42" t="n">
        <v>713.9</v>
      </c>
      <c r="I42" t="n">
        <v>525</v>
      </c>
      <c r="J42" t="n">
        <v>503</v>
      </c>
      <c r="K42" t="inlineStr">
        <is>
          <t>-</t>
        </is>
      </c>
    </row>
    <row r="43">
      <c r="A43" s="5" t="inlineStr">
        <is>
          <t>Umsatz</t>
        </is>
      </c>
      <c r="B43" s="5" t="inlineStr">
        <is>
          <t>Revenue</t>
        </is>
      </c>
      <c r="C43" t="n">
        <v>2.49</v>
      </c>
      <c r="D43" t="n">
        <v>2.46</v>
      </c>
      <c r="E43" t="n">
        <v>2.45</v>
      </c>
      <c r="F43" t="n">
        <v>2.52</v>
      </c>
      <c r="G43" t="n">
        <v>2.65</v>
      </c>
      <c r="H43" t="n">
        <v>1.86</v>
      </c>
      <c r="I43" t="n">
        <v>4.4</v>
      </c>
      <c r="J43" t="n">
        <v>4.67</v>
      </c>
      <c r="K43" t="n">
        <v>4.51</v>
      </c>
    </row>
    <row r="44">
      <c r="A44" s="5" t="inlineStr">
        <is>
          <t>Buchwert je Aktie</t>
        </is>
      </c>
      <c r="B44" s="5" t="inlineStr">
        <is>
          <t>Book value per share</t>
        </is>
      </c>
      <c r="C44" t="n">
        <v>2.2</v>
      </c>
      <c r="D44" t="n">
        <v>2.54</v>
      </c>
      <c r="E44" t="n">
        <v>2.79</v>
      </c>
      <c r="F44" t="n">
        <v>3.16</v>
      </c>
      <c r="G44" t="n">
        <v>3.47</v>
      </c>
      <c r="H44" t="n">
        <v>3.83</v>
      </c>
      <c r="I44" t="n">
        <v>5.37</v>
      </c>
      <c r="J44" t="n">
        <v>5.76</v>
      </c>
      <c r="K44" t="n">
        <v>11</v>
      </c>
    </row>
    <row r="45">
      <c r="A45" s="5" t="inlineStr">
        <is>
          <t>Cashflow je Aktie</t>
        </is>
      </c>
      <c r="B45" s="5" t="inlineStr">
        <is>
          <t>Cashflow per share</t>
        </is>
      </c>
      <c r="C45" t="n">
        <v>0.68</v>
      </c>
      <c r="D45" t="n">
        <v>0.57</v>
      </c>
      <c r="E45" t="n">
        <v>0.57</v>
      </c>
      <c r="F45" t="n">
        <v>0.62</v>
      </c>
      <c r="G45" t="n">
        <v>0.62</v>
      </c>
      <c r="H45" t="n">
        <v>0.47</v>
      </c>
      <c r="I45" t="n">
        <v>1.14</v>
      </c>
      <c r="J45" t="n">
        <v>1.46</v>
      </c>
      <c r="K45" t="n">
        <v>1.43</v>
      </c>
    </row>
    <row r="46">
      <c r="A46" s="5" t="inlineStr">
        <is>
          <t>Bilanzsumme je Aktie</t>
        </is>
      </c>
      <c r="B46" s="5" t="inlineStr">
        <is>
          <t>Total assets per share</t>
        </is>
      </c>
      <c r="C46" t="n">
        <v>5.77</v>
      </c>
      <c r="D46" t="n">
        <v>4.64</v>
      </c>
      <c r="E46" t="n">
        <v>4.74</v>
      </c>
      <c r="F46" t="n">
        <v>5.14</v>
      </c>
      <c r="G46" t="n">
        <v>5.6</v>
      </c>
      <c r="H46" t="n">
        <v>6.01</v>
      </c>
      <c r="I46" t="n">
        <v>8.08</v>
      </c>
      <c r="J46" t="n">
        <v>8.119999999999999</v>
      </c>
      <c r="K46" t="n">
        <v>12.22</v>
      </c>
    </row>
    <row r="47">
      <c r="A47" s="5" t="inlineStr">
        <is>
          <t>Personal am Ende des Jahres</t>
        </is>
      </c>
      <c r="B47" s="5" t="inlineStr">
        <is>
          <t>Staff at the end of year</t>
        </is>
      </c>
      <c r="C47" t="n">
        <v>8590</v>
      </c>
      <c r="D47" t="n">
        <v>8868</v>
      </c>
      <c r="E47" t="n">
        <v>9281</v>
      </c>
      <c r="F47" t="n">
        <v>9476</v>
      </c>
      <c r="G47" t="n">
        <v>9464</v>
      </c>
      <c r="H47" t="n">
        <v>10936</v>
      </c>
      <c r="I47" t="n">
        <v>5940</v>
      </c>
      <c r="J47" t="n">
        <v>6019</v>
      </c>
      <c r="K47" t="n">
        <v>6281</v>
      </c>
    </row>
    <row r="48">
      <c r="A48" s="5" t="inlineStr">
        <is>
          <t>Personalaufwand in Mio. EUR</t>
        </is>
      </c>
      <c r="B48" s="5" t="inlineStr">
        <is>
          <t>Personnel expenses in M</t>
        </is>
      </c>
      <c r="C48" t="n">
        <v>592</v>
      </c>
      <c r="D48" t="n">
        <v>610</v>
      </c>
      <c r="E48" t="n">
        <v>642</v>
      </c>
      <c r="F48" t="n">
        <v>646</v>
      </c>
      <c r="G48" t="n">
        <v>655</v>
      </c>
      <c r="H48" t="n">
        <v>828</v>
      </c>
      <c r="I48" t="n">
        <v>419</v>
      </c>
      <c r="J48" t="n">
        <v>465</v>
      </c>
      <c r="K48" t="n">
        <v>438</v>
      </c>
    </row>
    <row r="49">
      <c r="A49" s="5" t="inlineStr">
        <is>
          <t>Aufwand je Mitarbeiter in EUR</t>
        </is>
      </c>
      <c r="B49" s="5" t="inlineStr">
        <is>
          <t>Effort per employee</t>
        </is>
      </c>
      <c r="C49" t="n">
        <v>68917</v>
      </c>
      <c r="D49" t="n">
        <v>68787</v>
      </c>
      <c r="E49" t="n">
        <v>69174</v>
      </c>
      <c r="F49" t="n">
        <v>68172</v>
      </c>
      <c r="G49" t="n">
        <v>69210</v>
      </c>
      <c r="H49" t="n">
        <v>75713</v>
      </c>
      <c r="I49" t="n">
        <v>70539</v>
      </c>
      <c r="J49" t="n">
        <v>77255</v>
      </c>
      <c r="K49" t="n">
        <v>69734</v>
      </c>
    </row>
    <row r="50">
      <c r="A50" s="5" t="inlineStr">
        <is>
          <t>Umsatz je Aktie</t>
        </is>
      </c>
      <c r="B50" s="5" t="inlineStr">
        <is>
          <t>Revenue per share</t>
        </is>
      </c>
      <c r="C50" t="n">
        <v>861350</v>
      </c>
      <c r="D50" t="n">
        <v>825440</v>
      </c>
      <c r="E50" t="n">
        <v>786122</v>
      </c>
      <c r="F50" t="n">
        <v>791790</v>
      </c>
      <c r="G50" t="n">
        <v>833474</v>
      </c>
      <c r="H50" t="n">
        <v>504938</v>
      </c>
      <c r="I50" t="n">
        <v>827253</v>
      </c>
      <c r="J50" t="n">
        <v>866064</v>
      </c>
      <c r="K50" t="n">
        <v>801711</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row>
    <row r="52">
      <c r="A52" s="5" t="inlineStr">
        <is>
          <t>Gewinn je Mitarbeiter in EUR</t>
        </is>
      </c>
      <c r="B52" s="5" t="inlineStr">
        <is>
          <t>Earnings per employee</t>
        </is>
      </c>
      <c r="C52" t="n">
        <v>-24680</v>
      </c>
      <c r="D52" t="n">
        <v>-25936</v>
      </c>
      <c r="E52" t="n">
        <v>-41052</v>
      </c>
      <c r="F52" t="n">
        <v>-18573</v>
      </c>
      <c r="G52" t="n">
        <v>-40469</v>
      </c>
      <c r="H52" t="n">
        <v>-65929</v>
      </c>
      <c r="I52" t="n">
        <v>13098</v>
      </c>
      <c r="J52" t="n">
        <v>221731</v>
      </c>
      <c r="K52" t="n">
        <v>88187</v>
      </c>
    </row>
    <row r="53">
      <c r="A53" s="5" t="inlineStr">
        <is>
          <t>KGV (Kurs/Gewinn)</t>
        </is>
      </c>
      <c r="B53" s="5" t="inlineStr">
        <is>
          <t>PE (price/earnings)</t>
        </is>
      </c>
      <c r="C53" t="inlineStr">
        <is>
          <t>-</t>
        </is>
      </c>
      <c r="D53" t="inlineStr">
        <is>
          <t>-</t>
        </is>
      </c>
      <c r="E53" t="inlineStr">
        <is>
          <t>-</t>
        </is>
      </c>
      <c r="F53" t="inlineStr">
        <is>
          <t>-</t>
        </is>
      </c>
      <c r="G53" t="inlineStr">
        <is>
          <t>-</t>
        </is>
      </c>
      <c r="H53" t="inlineStr">
        <is>
          <t>-</t>
        </is>
      </c>
      <c r="I53" t="n">
        <v>85.7</v>
      </c>
      <c r="J53" t="n">
        <v>4.8</v>
      </c>
      <c r="K53" t="inlineStr">
        <is>
          <t>-</t>
        </is>
      </c>
    </row>
    <row r="54">
      <c r="A54" s="5" t="inlineStr">
        <is>
          <t>KUV (Kurs/Umsatz)</t>
        </is>
      </c>
      <c r="B54" s="5" t="inlineStr">
        <is>
          <t>PS (price/sales)</t>
        </is>
      </c>
      <c r="C54" t="n">
        <v>1.04</v>
      </c>
      <c r="D54" t="n">
        <v>1.39</v>
      </c>
      <c r="E54" t="n">
        <v>1.7</v>
      </c>
      <c r="F54" t="n">
        <v>1.61</v>
      </c>
      <c r="G54" t="n">
        <v>1.85</v>
      </c>
      <c r="H54" t="n">
        <v>2.38</v>
      </c>
      <c r="I54" t="n">
        <v>1.36</v>
      </c>
      <c r="J54" t="n">
        <v>1.24</v>
      </c>
      <c r="K54" t="inlineStr">
        <is>
          <t>-</t>
        </is>
      </c>
    </row>
    <row r="55">
      <c r="A55" s="5" t="inlineStr">
        <is>
          <t>KBV (Kurs/Buchwert)</t>
        </is>
      </c>
      <c r="B55" s="5" t="inlineStr">
        <is>
          <t>PB (price/book value)</t>
        </is>
      </c>
      <c r="C55" t="n">
        <v>1.17</v>
      </c>
      <c r="D55" t="n">
        <v>1.34</v>
      </c>
      <c r="E55" t="n">
        <v>1.5</v>
      </c>
      <c r="F55" t="n">
        <v>1.29</v>
      </c>
      <c r="G55" t="n">
        <v>1.42</v>
      </c>
      <c r="H55" t="n">
        <v>1.15</v>
      </c>
      <c r="I55" t="n">
        <v>1.12</v>
      </c>
      <c r="J55" t="n">
        <v>1</v>
      </c>
      <c r="K55" t="inlineStr">
        <is>
          <t>-</t>
        </is>
      </c>
    </row>
    <row r="56">
      <c r="A56" s="5" t="inlineStr">
        <is>
          <t>KCV (Kurs/Cashflow)</t>
        </is>
      </c>
      <c r="B56" s="5" t="inlineStr">
        <is>
          <t>PC (price/cashflow)</t>
        </is>
      </c>
      <c r="C56" t="n">
        <v>3.8</v>
      </c>
      <c r="D56" t="n">
        <v>6.02</v>
      </c>
      <c r="E56" t="n">
        <v>7.31</v>
      </c>
      <c r="F56" t="n">
        <v>6.51</v>
      </c>
      <c r="G56" t="n">
        <v>7.95</v>
      </c>
      <c r="H56" t="n">
        <v>9.35</v>
      </c>
      <c r="I56" t="n">
        <v>5.28</v>
      </c>
      <c r="J56" t="n">
        <v>3.95</v>
      </c>
      <c r="K56" t="inlineStr">
        <is>
          <t>-</t>
        </is>
      </c>
    </row>
    <row r="57">
      <c r="A57" s="5" t="inlineStr">
        <is>
          <t>Dividendenrendite in %</t>
        </is>
      </c>
      <c r="B57" s="5" t="inlineStr">
        <is>
          <t>Dividend Yield in %</t>
        </is>
      </c>
      <c r="C57" t="n">
        <v>6.6</v>
      </c>
      <c r="D57" t="n">
        <v>7.89</v>
      </c>
      <c r="E57" t="n">
        <v>6.22</v>
      </c>
      <c r="F57" t="n">
        <v>6.14</v>
      </c>
      <c r="G57" t="n">
        <v>4.89</v>
      </c>
      <c r="H57" t="n">
        <v>5.44</v>
      </c>
      <c r="I57" t="n">
        <v>7.83</v>
      </c>
      <c r="J57" t="n">
        <v>7.8</v>
      </c>
      <c r="K57" t="inlineStr">
        <is>
          <t>-</t>
        </is>
      </c>
    </row>
    <row r="58">
      <c r="A58" s="5" t="inlineStr">
        <is>
          <t>Gewinnrendite in %</t>
        </is>
      </c>
      <c r="B58" s="5" t="inlineStr">
        <is>
          <t>Return on profit in %</t>
        </is>
      </c>
      <c r="C58" t="n">
        <v>-2.7</v>
      </c>
      <c r="D58" t="n">
        <v>-2.3</v>
      </c>
      <c r="E58" t="n">
        <v>-3.1</v>
      </c>
      <c r="F58" t="n">
        <v>-1.5</v>
      </c>
      <c r="G58" t="n">
        <v>-2.6</v>
      </c>
      <c r="H58" t="n">
        <v>-9.800000000000001</v>
      </c>
      <c r="I58" t="n">
        <v>1.2</v>
      </c>
      <c r="J58" t="n">
        <v>20.8</v>
      </c>
      <c r="K58" t="inlineStr">
        <is>
          <t>-</t>
        </is>
      </c>
    </row>
    <row r="59">
      <c r="A59" s="5" t="inlineStr">
        <is>
          <t>Eigenkapitalrendite in %</t>
        </is>
      </c>
      <c r="B59" s="5" t="inlineStr">
        <is>
          <t>Return on Equity in %</t>
        </is>
      </c>
      <c r="C59" t="n">
        <v>-3.24</v>
      </c>
      <c r="D59" t="n">
        <v>-3.04</v>
      </c>
      <c r="E59" t="n">
        <v>-4.59</v>
      </c>
      <c r="F59" t="n">
        <v>-1.87</v>
      </c>
      <c r="G59" t="n">
        <v>-3.71</v>
      </c>
      <c r="H59" t="n">
        <v>-6.34</v>
      </c>
      <c r="I59" t="n">
        <v>1.3</v>
      </c>
      <c r="J59" t="n">
        <v>20.76</v>
      </c>
      <c r="K59" t="n">
        <v>4.51</v>
      </c>
    </row>
    <row r="60">
      <c r="A60" s="5" t="inlineStr">
        <is>
          <t>Umsatzrendite in %</t>
        </is>
      </c>
      <c r="B60" s="5" t="inlineStr">
        <is>
          <t>Return on sales in %</t>
        </is>
      </c>
      <c r="C60" t="n">
        <v>-2.87</v>
      </c>
      <c r="D60" t="n">
        <v>-3.14</v>
      </c>
      <c r="E60" t="n">
        <v>-5.22</v>
      </c>
      <c r="F60" t="n">
        <v>-2.35</v>
      </c>
      <c r="G60" t="n">
        <v>-4.86</v>
      </c>
      <c r="H60" t="n">
        <v>-13.06</v>
      </c>
      <c r="I60" t="n">
        <v>1.58</v>
      </c>
      <c r="J60" t="n">
        <v>25.6</v>
      </c>
      <c r="K60" t="n">
        <v>11</v>
      </c>
    </row>
    <row r="61">
      <c r="A61" s="5" t="inlineStr">
        <is>
          <t>Gesamtkapitalrendite in %</t>
        </is>
      </c>
      <c r="B61" s="5" t="inlineStr">
        <is>
          <t>Total Return on Investment in %</t>
        </is>
      </c>
      <c r="C61" t="n">
        <v>-0.92</v>
      </c>
      <c r="D61" t="n">
        <v>-1.36</v>
      </c>
      <c r="E61" t="n">
        <v>-2.46</v>
      </c>
      <c r="F61" t="n">
        <v>-0.84</v>
      </c>
      <c r="G61" t="n">
        <v>-1.96</v>
      </c>
      <c r="H61" t="n">
        <v>-3.75</v>
      </c>
      <c r="I61" t="n">
        <v>1.23</v>
      </c>
      <c r="J61" t="n">
        <v>14.95</v>
      </c>
      <c r="K61" t="n">
        <v>4.12</v>
      </c>
    </row>
    <row r="62">
      <c r="A62" s="5" t="inlineStr">
        <is>
          <t>Return on Investment in %</t>
        </is>
      </c>
      <c r="B62" s="5" t="inlineStr">
        <is>
          <t>Return on Investment in %</t>
        </is>
      </c>
      <c r="C62" t="n">
        <v>-1.24</v>
      </c>
      <c r="D62" t="n">
        <v>-1.67</v>
      </c>
      <c r="E62" t="n">
        <v>-2.7</v>
      </c>
      <c r="F62" t="n">
        <v>-1.15</v>
      </c>
      <c r="G62" t="n">
        <v>-2.3</v>
      </c>
      <c r="H62" t="n">
        <v>-4.03</v>
      </c>
      <c r="I62" t="n">
        <v>0.86</v>
      </c>
      <c r="J62" t="n">
        <v>14.71</v>
      </c>
      <c r="K62" t="n">
        <v>4.06</v>
      </c>
    </row>
    <row r="63">
      <c r="A63" s="5" t="inlineStr">
        <is>
          <t>Arbeitsintensität in %</t>
        </is>
      </c>
      <c r="B63" s="5" t="inlineStr">
        <is>
          <t>Work Intensity in %</t>
        </is>
      </c>
      <c r="C63" t="n">
        <v>16.23</v>
      </c>
      <c r="D63" t="n">
        <v>19.83</v>
      </c>
      <c r="E63" t="n">
        <v>15.32</v>
      </c>
      <c r="F63" t="n">
        <v>14.68</v>
      </c>
      <c r="G63" t="n">
        <v>13.5</v>
      </c>
      <c r="H63" t="n">
        <v>19.53</v>
      </c>
      <c r="I63" t="n">
        <v>20.55</v>
      </c>
      <c r="J63" t="n">
        <v>15.63</v>
      </c>
      <c r="K63" t="n">
        <v>41.43</v>
      </c>
    </row>
    <row r="64">
      <c r="A64" s="5" t="inlineStr">
        <is>
          <t>Eigenkapitalquote in %</t>
        </is>
      </c>
      <c r="B64" s="5" t="inlineStr">
        <is>
          <t>Equity Ratio in %</t>
        </is>
      </c>
      <c r="C64" t="n">
        <v>38.1</v>
      </c>
      <c r="D64" t="n">
        <v>54.86</v>
      </c>
      <c r="E64" t="n">
        <v>58.84</v>
      </c>
      <c r="F64" t="n">
        <v>61.49</v>
      </c>
      <c r="G64" t="n">
        <v>61.97</v>
      </c>
      <c r="H64" t="n">
        <v>63.62</v>
      </c>
      <c r="I64" t="n">
        <v>66.5</v>
      </c>
      <c r="J64" t="n">
        <v>70.88</v>
      </c>
      <c r="K64" t="n">
        <v>89.95</v>
      </c>
    </row>
    <row r="65">
      <c r="A65" s="5" t="inlineStr">
        <is>
          <t>Fremdkapitalquote in %</t>
        </is>
      </c>
      <c r="B65" s="5" t="inlineStr">
        <is>
          <t>Debt Ratio in %</t>
        </is>
      </c>
      <c r="C65" t="n">
        <v>61.9</v>
      </c>
      <c r="D65" t="n">
        <v>45.14</v>
      </c>
      <c r="E65" t="n">
        <v>41.16</v>
      </c>
      <c r="F65" t="n">
        <v>38.51</v>
      </c>
      <c r="G65" t="n">
        <v>38.03</v>
      </c>
      <c r="H65" t="n">
        <v>36.38</v>
      </c>
      <c r="I65" t="n">
        <v>33.5</v>
      </c>
      <c r="J65" t="n">
        <v>29.12</v>
      </c>
      <c r="K65" t="n">
        <v>10.05</v>
      </c>
    </row>
    <row r="66">
      <c r="A66" s="5" t="inlineStr">
        <is>
          <t>Verschuldungsgrad in %</t>
        </is>
      </c>
      <c r="B66" s="5" t="inlineStr">
        <is>
          <t>Finance Gearing in %</t>
        </is>
      </c>
      <c r="C66" t="n">
        <v>162.49</v>
      </c>
      <c r="D66" t="n">
        <v>82.27</v>
      </c>
      <c r="E66" t="n">
        <v>69.94</v>
      </c>
      <c r="F66" t="n">
        <v>62.64</v>
      </c>
      <c r="G66" t="n">
        <v>61.36</v>
      </c>
      <c r="H66" t="n">
        <v>57.18</v>
      </c>
      <c r="I66" t="n">
        <v>50.38</v>
      </c>
      <c r="J66" t="n">
        <v>41.08</v>
      </c>
      <c r="K66" t="n">
        <v>11.17</v>
      </c>
    </row>
    <row r="67">
      <c r="A67" s="5" t="inlineStr"/>
      <c r="B67" s="5" t="inlineStr"/>
    </row>
    <row r="68">
      <c r="A68" s="5" t="inlineStr">
        <is>
          <t>Kurzfristige Vermögensquote in %</t>
        </is>
      </c>
      <c r="B68" s="5" t="inlineStr">
        <is>
          <t>Current Assets Ratio in %</t>
        </is>
      </c>
      <c r="C68" t="n">
        <v>16.23</v>
      </c>
      <c r="D68" t="n">
        <v>19.83</v>
      </c>
      <c r="E68" t="n">
        <v>15.32</v>
      </c>
      <c r="F68" t="n">
        <v>14.68</v>
      </c>
      <c r="G68" t="n">
        <v>13.5</v>
      </c>
      <c r="H68" t="n">
        <v>19.53</v>
      </c>
      <c r="I68" t="n">
        <v>20.55</v>
      </c>
      <c r="J68" t="n">
        <v>15.63</v>
      </c>
    </row>
    <row r="69">
      <c r="A69" s="5" t="inlineStr">
        <is>
          <t>Nettogewinn Marge in %</t>
        </is>
      </c>
      <c r="B69" s="5" t="inlineStr">
        <is>
          <t>Net Profit Marge in %</t>
        </is>
      </c>
      <c r="C69" t="n">
        <v>-8514.059999999999</v>
      </c>
      <c r="D69" t="n">
        <v>-9349.59</v>
      </c>
      <c r="E69" t="n">
        <v>-15551.02</v>
      </c>
      <c r="F69" t="n">
        <v>-6984.13</v>
      </c>
      <c r="G69" t="n">
        <v>-14452.83</v>
      </c>
      <c r="H69" t="n">
        <v>-38763.44</v>
      </c>
      <c r="I69" t="n">
        <v>1768.18</v>
      </c>
      <c r="J69" t="n">
        <v>28586.72</v>
      </c>
    </row>
    <row r="70">
      <c r="A70" s="5" t="inlineStr">
        <is>
          <t>Operative Ergebnis Marge in %</t>
        </is>
      </c>
      <c r="B70" s="5" t="inlineStr">
        <is>
          <t>EBIT Marge in %</t>
        </is>
      </c>
      <c r="C70" t="n">
        <v>-4979.92</v>
      </c>
      <c r="D70" t="n">
        <v>-7723.58</v>
      </c>
      <c r="E70" t="n">
        <v>-3428.57</v>
      </c>
      <c r="F70" t="n">
        <v>-1984.13</v>
      </c>
      <c r="G70" t="n">
        <v>-9924.530000000001</v>
      </c>
      <c r="H70" t="n">
        <v>-34731.18</v>
      </c>
      <c r="I70" t="n">
        <v>2395.45</v>
      </c>
      <c r="J70" t="n">
        <v>3124.2</v>
      </c>
    </row>
    <row r="71">
      <c r="A71" s="5" t="inlineStr">
        <is>
          <t>Vermögensumsschlag in %</t>
        </is>
      </c>
      <c r="B71" s="5" t="inlineStr">
        <is>
          <t>Asset Turnover in %</t>
        </is>
      </c>
      <c r="C71" t="n">
        <v>0.01</v>
      </c>
      <c r="D71" t="n">
        <v>0.02</v>
      </c>
      <c r="E71" t="n">
        <v>0.02</v>
      </c>
      <c r="F71" t="n">
        <v>0.02</v>
      </c>
      <c r="G71" t="n">
        <v>0.02</v>
      </c>
      <c r="H71" t="n">
        <v>0.01</v>
      </c>
      <c r="I71" t="n">
        <v>0.05</v>
      </c>
      <c r="J71" t="n">
        <v>0.05</v>
      </c>
    </row>
    <row r="72">
      <c r="A72" s="5" t="inlineStr">
        <is>
          <t>Langfristige Vermögensquote in %</t>
        </is>
      </c>
      <c r="B72" s="5" t="inlineStr">
        <is>
          <t>Non-Current Assets Ratio in %</t>
        </is>
      </c>
      <c r="C72" t="n">
        <v>83.77</v>
      </c>
      <c r="D72" t="n">
        <v>80.17</v>
      </c>
      <c r="E72" t="n">
        <v>84.68000000000001</v>
      </c>
      <c r="F72" t="n">
        <v>85.31999999999999</v>
      </c>
      <c r="G72" t="n">
        <v>86.5</v>
      </c>
      <c r="H72" t="n">
        <v>80.47</v>
      </c>
      <c r="I72" t="n">
        <v>79.45999999999999</v>
      </c>
      <c r="J72" t="n">
        <v>84.37</v>
      </c>
    </row>
    <row r="73">
      <c r="A73" s="5" t="inlineStr">
        <is>
          <t>Gesamtkapitalrentabilität</t>
        </is>
      </c>
      <c r="B73" s="5" t="inlineStr">
        <is>
          <t>ROA Return on Assets in %</t>
        </is>
      </c>
      <c r="C73" t="n">
        <v>-1.24</v>
      </c>
      <c r="D73" t="n">
        <v>-1.67</v>
      </c>
      <c r="E73" t="n">
        <v>-2.7</v>
      </c>
      <c r="F73" t="n">
        <v>-1.15</v>
      </c>
      <c r="G73" t="n">
        <v>-2.3</v>
      </c>
      <c r="H73" t="n">
        <v>-4.03</v>
      </c>
      <c r="I73" t="n">
        <v>0.86</v>
      </c>
      <c r="J73" t="n">
        <v>14.72</v>
      </c>
    </row>
    <row r="74">
      <c r="A74" s="5" t="inlineStr">
        <is>
          <t>Ertrag des eingesetzten Kapitals</t>
        </is>
      </c>
      <c r="B74" s="5" t="inlineStr">
        <is>
          <t>ROCE Return on Cap. Empl. in %</t>
        </is>
      </c>
      <c r="C74" t="n">
        <v>-0.95</v>
      </c>
      <c r="D74" t="n">
        <v>-1.81</v>
      </c>
      <c r="E74" t="n">
        <v>-0.8</v>
      </c>
      <c r="F74" t="n">
        <v>-0.42</v>
      </c>
      <c r="G74" t="n">
        <v>-2.01</v>
      </c>
      <c r="H74" t="n">
        <v>-4.52</v>
      </c>
      <c r="I74" t="n">
        <v>1.41</v>
      </c>
      <c r="J74" t="n">
        <v>1.94</v>
      </c>
    </row>
    <row r="75">
      <c r="A75" s="5" t="inlineStr">
        <is>
          <t>Eigenkapital zu Anlagevermögen</t>
        </is>
      </c>
      <c r="B75" s="5" t="inlineStr">
        <is>
          <t>Equity to Fixed Assets in %</t>
        </is>
      </c>
      <c r="C75" t="n">
        <v>45.48</v>
      </c>
      <c r="D75" t="n">
        <v>68.44</v>
      </c>
      <c r="E75" t="n">
        <v>69.48999999999999</v>
      </c>
      <c r="F75" t="n">
        <v>72.06</v>
      </c>
      <c r="G75" t="n">
        <v>71.64</v>
      </c>
      <c r="H75" t="n">
        <v>79.06999999999999</v>
      </c>
      <c r="I75" t="n">
        <v>83.69</v>
      </c>
      <c r="J75" t="n">
        <v>84.02</v>
      </c>
    </row>
    <row r="76">
      <c r="A76" s="5" t="inlineStr">
        <is>
          <t>Liquidität Dritten Grades</t>
        </is>
      </c>
      <c r="B76" s="5" t="inlineStr">
        <is>
          <t>Current Ratio in %</t>
        </is>
      </c>
      <c r="C76" t="n">
        <v>68.14</v>
      </c>
      <c r="D76" t="n">
        <v>82.26000000000001</v>
      </c>
      <c r="E76" t="n">
        <v>58.98</v>
      </c>
      <c r="F76" t="n">
        <v>68.98</v>
      </c>
      <c r="G76" t="n">
        <v>63.25</v>
      </c>
      <c r="H76" t="n">
        <v>97.19</v>
      </c>
      <c r="I76" t="n">
        <v>118.01</v>
      </c>
      <c r="J76" t="n">
        <v>91.54000000000001</v>
      </c>
    </row>
    <row r="77">
      <c r="A77" s="5" t="inlineStr">
        <is>
          <t>Operativer Cashflow</t>
        </is>
      </c>
      <c r="B77" s="5" t="inlineStr">
        <is>
          <t>Operating Cashflow in M</t>
        </is>
      </c>
      <c r="C77" t="n">
        <v>11305</v>
      </c>
      <c r="D77" t="n">
        <v>17909.5</v>
      </c>
      <c r="E77" t="n">
        <v>21747.25</v>
      </c>
      <c r="F77" t="n">
        <v>19367.25</v>
      </c>
      <c r="G77" t="n">
        <v>23651.25</v>
      </c>
      <c r="H77" t="n">
        <v>27816.25</v>
      </c>
      <c r="I77" t="n">
        <v>5897.76</v>
      </c>
      <c r="J77" t="n">
        <v>4412.150000000001</v>
      </c>
    </row>
    <row r="78">
      <c r="A78" s="5" t="inlineStr">
        <is>
          <t>Aktienrückkauf</t>
        </is>
      </c>
      <c r="B78" s="5" t="inlineStr">
        <is>
          <t>Share Buyback in M</t>
        </is>
      </c>
      <c r="C78" t="n">
        <v>0</v>
      </c>
      <c r="D78" t="n">
        <v>0</v>
      </c>
      <c r="E78" t="n">
        <v>0</v>
      </c>
      <c r="F78" t="n">
        <v>0</v>
      </c>
      <c r="G78" t="n">
        <v>0</v>
      </c>
      <c r="H78" t="n">
        <v>-1858</v>
      </c>
      <c r="I78" t="n">
        <v>0</v>
      </c>
      <c r="J78" t="n">
        <v>0</v>
      </c>
    </row>
    <row r="79">
      <c r="A79" s="5" t="inlineStr">
        <is>
          <t>Umsatzwachstum 1J in %</t>
        </is>
      </c>
      <c r="B79" s="5" t="inlineStr">
        <is>
          <t>Revenue Growth 1Y in %</t>
        </is>
      </c>
      <c r="C79" t="n">
        <v>1.22</v>
      </c>
      <c r="D79" t="n">
        <v>0.41</v>
      </c>
      <c r="E79" t="n">
        <v>-2.78</v>
      </c>
      <c r="F79" t="n">
        <v>-4.91</v>
      </c>
      <c r="G79" t="n">
        <v>42.47</v>
      </c>
      <c r="H79" t="n">
        <v>-57.73</v>
      </c>
      <c r="I79" t="n">
        <v>-5.78</v>
      </c>
      <c r="J79" t="n">
        <v>3.55</v>
      </c>
    </row>
    <row r="80">
      <c r="A80" s="5" t="inlineStr">
        <is>
          <t>Umsatzwachstum 3J in %</t>
        </is>
      </c>
      <c r="B80" s="5" t="inlineStr">
        <is>
          <t>Revenue Growth 3Y in %</t>
        </is>
      </c>
      <c r="C80" t="n">
        <v>-0.38</v>
      </c>
      <c r="D80" t="n">
        <v>-2.43</v>
      </c>
      <c r="E80" t="n">
        <v>11.59</v>
      </c>
      <c r="F80" t="n">
        <v>-6.72</v>
      </c>
      <c r="G80" t="n">
        <v>-7.01</v>
      </c>
      <c r="H80" t="n">
        <v>-19.99</v>
      </c>
      <c r="I80" t="inlineStr">
        <is>
          <t>-</t>
        </is>
      </c>
      <c r="J80" t="inlineStr">
        <is>
          <t>-</t>
        </is>
      </c>
    </row>
    <row r="81">
      <c r="A81" s="5" t="inlineStr">
        <is>
          <t>Umsatzwachstum 5J in %</t>
        </is>
      </c>
      <c r="B81" s="5" t="inlineStr">
        <is>
          <t>Revenue Growth 5Y in %</t>
        </is>
      </c>
      <c r="C81" t="n">
        <v>7.28</v>
      </c>
      <c r="D81" t="n">
        <v>-4.51</v>
      </c>
      <c r="E81" t="n">
        <v>-5.75</v>
      </c>
      <c r="F81" t="n">
        <v>-4.48</v>
      </c>
      <c r="G81" t="inlineStr">
        <is>
          <t>-</t>
        </is>
      </c>
      <c r="H81" t="inlineStr">
        <is>
          <t>-</t>
        </is>
      </c>
      <c r="I81" t="inlineStr">
        <is>
          <t>-</t>
        </is>
      </c>
      <c r="J81" t="inlineStr">
        <is>
          <t>-</t>
        </is>
      </c>
    </row>
    <row r="82">
      <c r="A82" s="5" t="inlineStr">
        <is>
          <t>Umsatzwachstum 10J in %</t>
        </is>
      </c>
      <c r="B82" s="5" t="inlineStr">
        <is>
          <t>Revenue Growth 10Y in %</t>
        </is>
      </c>
      <c r="C82" t="inlineStr">
        <is>
          <t>-</t>
        </is>
      </c>
      <c r="D82" t="inlineStr">
        <is>
          <t>-</t>
        </is>
      </c>
      <c r="E82" t="inlineStr">
        <is>
          <t>-</t>
        </is>
      </c>
      <c r="F82" t="inlineStr">
        <is>
          <t>-</t>
        </is>
      </c>
      <c r="G82" t="inlineStr">
        <is>
          <t>-</t>
        </is>
      </c>
      <c r="H82" t="inlineStr">
        <is>
          <t>-</t>
        </is>
      </c>
      <c r="I82" t="inlineStr">
        <is>
          <t>-</t>
        </is>
      </c>
      <c r="J82" t="inlineStr">
        <is>
          <t>-</t>
        </is>
      </c>
    </row>
    <row r="83">
      <c r="A83" s="5" t="inlineStr">
        <is>
          <t>Gewinnwachstum 1J in %</t>
        </is>
      </c>
      <c r="B83" s="5" t="inlineStr">
        <is>
          <t>Earnings Growth 1Y in %</t>
        </is>
      </c>
      <c r="C83" t="n">
        <v>-7.83</v>
      </c>
      <c r="D83" t="n">
        <v>-39.63</v>
      </c>
      <c r="E83" t="n">
        <v>116.48</v>
      </c>
      <c r="F83" t="n">
        <v>-54.05</v>
      </c>
      <c r="G83" t="n">
        <v>-46.88</v>
      </c>
      <c r="H83" t="n">
        <v>-1026.74</v>
      </c>
      <c r="I83" t="n">
        <v>-94.17</v>
      </c>
      <c r="J83" t="n">
        <v>141.02</v>
      </c>
    </row>
    <row r="84">
      <c r="A84" s="5" t="inlineStr">
        <is>
          <t>Gewinnwachstum 3J in %</t>
        </is>
      </c>
      <c r="B84" s="5" t="inlineStr">
        <is>
          <t>Earnings Growth 3Y in %</t>
        </is>
      </c>
      <c r="C84" t="n">
        <v>23.01</v>
      </c>
      <c r="D84" t="n">
        <v>7.6</v>
      </c>
      <c r="E84" t="n">
        <v>5.18</v>
      </c>
      <c r="F84" t="n">
        <v>-375.89</v>
      </c>
      <c r="G84" t="n">
        <v>-389.26</v>
      </c>
      <c r="H84" t="n">
        <v>-326.63</v>
      </c>
      <c r="I84" t="inlineStr">
        <is>
          <t>-</t>
        </is>
      </c>
      <c r="J84" t="inlineStr">
        <is>
          <t>-</t>
        </is>
      </c>
    </row>
    <row r="85">
      <c r="A85" s="5" t="inlineStr">
        <is>
          <t>Gewinnwachstum 5J in %</t>
        </is>
      </c>
      <c r="B85" s="5" t="inlineStr">
        <is>
          <t>Earnings Growth 5Y in %</t>
        </is>
      </c>
      <c r="C85" t="n">
        <v>-6.38</v>
      </c>
      <c r="D85" t="n">
        <v>-210.16</v>
      </c>
      <c r="E85" t="n">
        <v>-221.07</v>
      </c>
      <c r="F85" t="n">
        <v>-216.16</v>
      </c>
      <c r="G85" t="inlineStr">
        <is>
          <t>-</t>
        </is>
      </c>
      <c r="H85" t="inlineStr">
        <is>
          <t>-</t>
        </is>
      </c>
      <c r="I85" t="inlineStr">
        <is>
          <t>-</t>
        </is>
      </c>
      <c r="J85" t="inlineStr">
        <is>
          <t>-</t>
        </is>
      </c>
    </row>
    <row r="86">
      <c r="A86" s="5" t="inlineStr">
        <is>
          <t>Gewinnwachstum 10J in %</t>
        </is>
      </c>
      <c r="B86" s="5" t="inlineStr">
        <is>
          <t>Earnings Growth 10Y in %</t>
        </is>
      </c>
      <c r="C86" t="inlineStr">
        <is>
          <t>-</t>
        </is>
      </c>
      <c r="D86" t="inlineStr">
        <is>
          <t>-</t>
        </is>
      </c>
      <c r="E86" t="inlineStr">
        <is>
          <t>-</t>
        </is>
      </c>
      <c r="F86" t="inlineStr">
        <is>
          <t>-</t>
        </is>
      </c>
      <c r="G86" t="inlineStr">
        <is>
          <t>-</t>
        </is>
      </c>
      <c r="H86" t="inlineStr">
        <is>
          <t>-</t>
        </is>
      </c>
      <c r="I86" t="inlineStr">
        <is>
          <t>-</t>
        </is>
      </c>
      <c r="J86" t="inlineStr">
        <is>
          <t>-</t>
        </is>
      </c>
    </row>
    <row r="87">
      <c r="A87" s="5" t="inlineStr">
        <is>
          <t>PEG Ratio</t>
        </is>
      </c>
      <c r="B87" s="5" t="inlineStr">
        <is>
          <t>KGW Kurs/Gewinn/Wachstum</t>
        </is>
      </c>
      <c r="C87" t="inlineStr">
        <is>
          <t>-</t>
        </is>
      </c>
      <c r="D87" t="inlineStr">
        <is>
          <t>-</t>
        </is>
      </c>
      <c r="E87" t="inlineStr">
        <is>
          <t>-</t>
        </is>
      </c>
      <c r="F87" t="inlineStr">
        <is>
          <t>-</t>
        </is>
      </c>
      <c r="G87" t="inlineStr">
        <is>
          <t>-</t>
        </is>
      </c>
      <c r="H87" t="inlineStr">
        <is>
          <t>-</t>
        </is>
      </c>
      <c r="I87" t="inlineStr">
        <is>
          <t>-</t>
        </is>
      </c>
      <c r="J87" t="inlineStr">
        <is>
          <t>-</t>
        </is>
      </c>
    </row>
    <row r="88">
      <c r="A88" s="5" t="inlineStr">
        <is>
          <t>EBIT-Wachstum 1J in %</t>
        </is>
      </c>
      <c r="B88" s="5" t="inlineStr">
        <is>
          <t>EBIT Growth 1Y in %</t>
        </is>
      </c>
      <c r="C88" t="n">
        <v>-34.74</v>
      </c>
      <c r="D88" t="n">
        <v>126.19</v>
      </c>
      <c r="E88" t="n">
        <v>68</v>
      </c>
      <c r="F88" t="n">
        <v>-80.98999999999999</v>
      </c>
      <c r="G88" t="n">
        <v>-59.29</v>
      </c>
      <c r="H88" t="n">
        <v>-712.9</v>
      </c>
      <c r="I88" t="n">
        <v>-27.76</v>
      </c>
      <c r="J88" t="n">
        <v>117.76</v>
      </c>
    </row>
    <row r="89">
      <c r="A89" s="5" t="inlineStr">
        <is>
          <t>EBIT-Wachstum 3J in %</t>
        </is>
      </c>
      <c r="B89" s="5" t="inlineStr">
        <is>
          <t>EBIT Growth 3Y in %</t>
        </is>
      </c>
      <c r="C89" t="n">
        <v>53.15</v>
      </c>
      <c r="D89" t="n">
        <v>37.73</v>
      </c>
      <c r="E89" t="n">
        <v>-24.09</v>
      </c>
      <c r="F89" t="n">
        <v>-284.39</v>
      </c>
      <c r="G89" t="n">
        <v>-266.65</v>
      </c>
      <c r="H89" t="n">
        <v>-207.63</v>
      </c>
      <c r="I89" t="inlineStr">
        <is>
          <t>-</t>
        </is>
      </c>
      <c r="J89" t="inlineStr">
        <is>
          <t>-</t>
        </is>
      </c>
    </row>
    <row r="90">
      <c r="A90" s="5" t="inlineStr">
        <is>
          <t>EBIT-Wachstum 5J in %</t>
        </is>
      </c>
      <c r="B90" s="5" t="inlineStr">
        <is>
          <t>EBIT Growth 5Y in %</t>
        </is>
      </c>
      <c r="C90" t="n">
        <v>3.83</v>
      </c>
      <c r="D90" t="n">
        <v>-131.8</v>
      </c>
      <c r="E90" t="n">
        <v>-162.59</v>
      </c>
      <c r="F90" t="n">
        <v>-152.64</v>
      </c>
      <c r="G90" t="inlineStr">
        <is>
          <t>-</t>
        </is>
      </c>
      <c r="H90" t="inlineStr">
        <is>
          <t>-</t>
        </is>
      </c>
      <c r="I90" t="inlineStr">
        <is>
          <t>-</t>
        </is>
      </c>
      <c r="J90" t="inlineStr">
        <is>
          <t>-</t>
        </is>
      </c>
    </row>
    <row r="91">
      <c r="A91" s="5" t="inlineStr">
        <is>
          <t>EBIT-Wachstum 10J in %</t>
        </is>
      </c>
      <c r="B91" s="5" t="inlineStr">
        <is>
          <t>EBIT Growth 10Y in %</t>
        </is>
      </c>
      <c r="C91" t="inlineStr">
        <is>
          <t>-</t>
        </is>
      </c>
      <c r="D91" t="inlineStr">
        <is>
          <t>-</t>
        </is>
      </c>
      <c r="E91" t="inlineStr">
        <is>
          <t>-</t>
        </is>
      </c>
      <c r="F91" t="inlineStr">
        <is>
          <t>-</t>
        </is>
      </c>
      <c r="G91" t="inlineStr">
        <is>
          <t>-</t>
        </is>
      </c>
      <c r="H91" t="inlineStr">
        <is>
          <t>-</t>
        </is>
      </c>
      <c r="I91" t="inlineStr">
        <is>
          <t>-</t>
        </is>
      </c>
      <c r="J91" t="inlineStr">
        <is>
          <t>-</t>
        </is>
      </c>
    </row>
    <row r="92">
      <c r="A92" s="5" t="inlineStr">
        <is>
          <t>Op.Cashflow Wachstum 1J in %</t>
        </is>
      </c>
      <c r="B92" s="5" t="inlineStr">
        <is>
          <t>Op.Cashflow Wachstum 1Y in %</t>
        </is>
      </c>
      <c r="C92" t="n">
        <v>-36.88</v>
      </c>
      <c r="D92" t="n">
        <v>-17.65</v>
      </c>
      <c r="E92" t="n">
        <v>12.29</v>
      </c>
      <c r="F92" t="n">
        <v>-18.11</v>
      </c>
      <c r="G92" t="n">
        <v>-14.97</v>
      </c>
      <c r="H92" t="n">
        <v>77.08</v>
      </c>
      <c r="I92" t="n">
        <v>33.67</v>
      </c>
      <c r="J92" t="inlineStr">
        <is>
          <t>-</t>
        </is>
      </c>
    </row>
    <row r="93">
      <c r="A93" s="5" t="inlineStr">
        <is>
          <t>Op.Cashflow Wachstum 3J in %</t>
        </is>
      </c>
      <c r="B93" s="5" t="inlineStr">
        <is>
          <t>Op.Cashflow Wachstum 3Y in %</t>
        </is>
      </c>
      <c r="C93" t="n">
        <v>-14.08</v>
      </c>
      <c r="D93" t="n">
        <v>-7.82</v>
      </c>
      <c r="E93" t="n">
        <v>-6.93</v>
      </c>
      <c r="F93" t="n">
        <v>14.67</v>
      </c>
      <c r="G93" t="n">
        <v>31.93</v>
      </c>
      <c r="H93" t="inlineStr">
        <is>
          <t>-</t>
        </is>
      </c>
      <c r="I93" t="inlineStr">
        <is>
          <t>-</t>
        </is>
      </c>
      <c r="J93" t="inlineStr">
        <is>
          <t>-</t>
        </is>
      </c>
    </row>
    <row r="94">
      <c r="A94" s="5" t="inlineStr">
        <is>
          <t>Op.Cashflow Wachstum 5J in %</t>
        </is>
      </c>
      <c r="B94" s="5" t="inlineStr">
        <is>
          <t>Op.Cashflow Wachstum 5Y in %</t>
        </is>
      </c>
      <c r="C94" t="n">
        <v>-15.06</v>
      </c>
      <c r="D94" t="n">
        <v>7.73</v>
      </c>
      <c r="E94" t="n">
        <v>17.99</v>
      </c>
      <c r="F94" t="inlineStr">
        <is>
          <t>-</t>
        </is>
      </c>
      <c r="G94" t="inlineStr">
        <is>
          <t>-</t>
        </is>
      </c>
      <c r="H94" t="inlineStr">
        <is>
          <t>-</t>
        </is>
      </c>
      <c r="I94" t="inlineStr">
        <is>
          <t>-</t>
        </is>
      </c>
      <c r="J94" t="inlineStr">
        <is>
          <t>-</t>
        </is>
      </c>
    </row>
    <row r="95">
      <c r="A95" s="5" t="inlineStr">
        <is>
          <t>Op.Cashflow Wachstum 10J in %</t>
        </is>
      </c>
      <c r="B95" s="5" t="inlineStr">
        <is>
          <t>Op.Cashflow Wachstum 10Y in %</t>
        </is>
      </c>
      <c r="C95" t="inlineStr">
        <is>
          <t>-</t>
        </is>
      </c>
      <c r="D95" t="inlineStr">
        <is>
          <t>-</t>
        </is>
      </c>
      <c r="E95" t="inlineStr">
        <is>
          <t>-</t>
        </is>
      </c>
      <c r="F95" t="inlineStr">
        <is>
          <t>-</t>
        </is>
      </c>
      <c r="G95" t="inlineStr">
        <is>
          <t>-</t>
        </is>
      </c>
      <c r="H95" t="inlineStr">
        <is>
          <t>-</t>
        </is>
      </c>
      <c r="I95" t="inlineStr">
        <is>
          <t>-</t>
        </is>
      </c>
      <c r="J95" t="inlineStr">
        <is>
          <t>-</t>
        </is>
      </c>
    </row>
    <row r="96">
      <c r="A96" s="5" t="inlineStr">
        <is>
          <t>Working Capital in Mio</t>
        </is>
      </c>
      <c r="B96" s="5" t="inlineStr">
        <is>
          <t>Working Capital in M</t>
        </is>
      </c>
      <c r="C96" t="n">
        <v>-1301</v>
      </c>
      <c r="D96" t="n">
        <v>-590</v>
      </c>
      <c r="E96" t="n">
        <v>-1502</v>
      </c>
      <c r="F96" t="n">
        <v>-1010</v>
      </c>
      <c r="G96" t="n">
        <v>-1306</v>
      </c>
      <c r="H96" t="n">
        <v>-101</v>
      </c>
      <c r="I96" t="n">
        <v>283</v>
      </c>
      <c r="J96" t="n">
        <v>-131.9</v>
      </c>
      <c r="K96" t="n">
        <v>4361</v>
      </c>
    </row>
  </sheetData>
  <pageMargins bottom="1" footer="0.5" header="0.5" left="0.75" right="0.75" top="1"/>
</worksheet>
</file>

<file path=xl/worksheets/sheet57.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20"/>
    <col customWidth="1" max="15" min="15" width="10"/>
    <col customWidth="1" max="16" min="16" width="20"/>
    <col customWidth="1" max="17" min="17" width="10"/>
    <col customWidth="1" max="18" min="18" width="10"/>
    <col customWidth="1" max="19" min="19" width="10"/>
    <col customWidth="1" max="20" min="20" width="10"/>
    <col customWidth="1" max="21" min="21" width="20"/>
    <col customWidth="1" max="22" min="22" width="10"/>
    <col customWidth="1" max="23" min="23" width="10"/>
  </cols>
  <sheetData>
    <row r="1">
      <c r="A1" s="1" t="inlineStr">
        <is>
          <t xml:space="preserve">THYSSENKRUPP </t>
        </is>
      </c>
      <c r="B1" s="2" t="inlineStr">
        <is>
          <t>WKN: 750000  ISIN: DE0007500001  Symbol:TKA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1999</t>
        </is>
      </c>
      <c r="C4" s="5" t="inlineStr">
        <is>
          <t>Telefon / Phone</t>
        </is>
      </c>
      <c r="D4" s="5" t="inlineStr"/>
      <c r="E4" t="inlineStr">
        <is>
          <t>+49-201-844-0</t>
        </is>
      </c>
      <c r="G4" t="inlineStr">
        <is>
          <t>31.01.2020</t>
        </is>
      </c>
      <c r="H4" t="inlineStr">
        <is>
          <t>Annual General Meeting</t>
        </is>
      </c>
      <c r="J4" t="inlineStr">
        <is>
          <t>Alfred Krupp von Bohlen und Halbach-Stiftung</t>
        </is>
      </c>
      <c r="L4" t="inlineStr">
        <is>
          <t>21,00%</t>
        </is>
      </c>
    </row>
    <row r="5">
      <c r="A5" s="5" t="inlineStr">
        <is>
          <t>Ticker</t>
        </is>
      </c>
      <c r="B5" t="inlineStr">
        <is>
          <t>TKA</t>
        </is>
      </c>
      <c r="C5" s="5" t="inlineStr">
        <is>
          <t>Fax</t>
        </is>
      </c>
      <c r="D5" s="5" t="inlineStr"/>
      <c r="E5" t="inlineStr">
        <is>
          <t>+49-201-844-536000</t>
        </is>
      </c>
      <c r="G5" t="inlineStr">
        <is>
          <t>13.02.2020</t>
        </is>
      </c>
      <c r="H5" t="inlineStr">
        <is>
          <t>Result Q1</t>
        </is>
      </c>
      <c r="J5" t="inlineStr">
        <is>
          <t>BlackRock, Inc.</t>
        </is>
      </c>
      <c r="L5" t="inlineStr">
        <is>
          <t>2,76%</t>
        </is>
      </c>
    </row>
    <row r="6">
      <c r="A6" s="5" t="inlineStr">
        <is>
          <t>Gelistet Seit / Listed Since</t>
        </is>
      </c>
      <c r="B6" t="inlineStr">
        <is>
          <t>25.03.1999</t>
        </is>
      </c>
      <c r="C6" s="5" t="inlineStr">
        <is>
          <t>Internet</t>
        </is>
      </c>
      <c r="D6" s="5" t="inlineStr"/>
      <c r="E6" t="inlineStr">
        <is>
          <t>http://www.thyssenkrupp.com</t>
        </is>
      </c>
      <c r="G6" t="inlineStr">
        <is>
          <t>12.05.2020</t>
        </is>
      </c>
      <c r="H6" t="inlineStr">
        <is>
          <t>Score Half Year</t>
        </is>
      </c>
      <c r="J6" t="inlineStr">
        <is>
          <t>Franklin Mutual Advisers, LLC</t>
        </is>
      </c>
      <c r="L6" t="inlineStr">
        <is>
          <t>2,98%</t>
        </is>
      </c>
    </row>
    <row r="7">
      <c r="A7" s="5" t="inlineStr">
        <is>
          <t>Nominalwert / Nominal Value</t>
        </is>
      </c>
      <c r="B7" t="inlineStr">
        <is>
          <t>2,56</t>
        </is>
      </c>
      <c r="C7" s="5" t="inlineStr">
        <is>
          <t>Inv. Relations Telefon / Phone</t>
        </is>
      </c>
      <c r="D7" s="5" t="inlineStr"/>
      <c r="E7" t="inlineStr">
        <is>
          <t>+49-201-844-536464</t>
        </is>
      </c>
      <c r="G7" t="inlineStr">
        <is>
          <t>13.08.2020</t>
        </is>
      </c>
      <c r="H7" t="inlineStr">
        <is>
          <t>Q3 Earnings</t>
        </is>
      </c>
      <c r="J7" t="inlineStr">
        <is>
          <t>Harris Associates L.P.</t>
        </is>
      </c>
      <c r="L7" t="inlineStr">
        <is>
          <t>5,03%</t>
        </is>
      </c>
    </row>
    <row r="8">
      <c r="A8" s="5" t="inlineStr">
        <is>
          <t>Land / Country</t>
        </is>
      </c>
      <c r="B8" t="inlineStr">
        <is>
          <t>Deutschland</t>
        </is>
      </c>
      <c r="C8" s="5" t="inlineStr">
        <is>
          <t>Inv. Relations E-Mail</t>
        </is>
      </c>
      <c r="D8" s="5" t="inlineStr"/>
      <c r="E8" t="inlineStr">
        <is>
          <t>ir@thyssenkrupp.com</t>
        </is>
      </c>
      <c r="G8" t="inlineStr">
        <is>
          <t>19.11.2020</t>
        </is>
      </c>
      <c r="H8" t="inlineStr">
        <is>
          <t>Publication Of Annual Report</t>
        </is>
      </c>
      <c r="J8" t="inlineStr">
        <is>
          <t>GIC Private Limited</t>
        </is>
      </c>
      <c r="L8" t="inlineStr">
        <is>
          <t>4,15%</t>
        </is>
      </c>
    </row>
    <row r="9">
      <c r="A9" s="5" t="inlineStr">
        <is>
          <t>Währung / Currency</t>
        </is>
      </c>
      <c r="B9" t="inlineStr">
        <is>
          <t>EUR</t>
        </is>
      </c>
      <c r="C9" s="5" t="inlineStr">
        <is>
          <t>Kontaktperson / Contact Person</t>
        </is>
      </c>
      <c r="D9" s="5" t="inlineStr"/>
      <c r="E9" t="inlineStr">
        <is>
          <t>Dr. Claus Ehrenbeck</t>
        </is>
      </c>
      <c r="J9" t="inlineStr">
        <is>
          <t>Freefloat</t>
        </is>
      </c>
      <c r="L9" t="inlineStr">
        <is>
          <t>64,08%</t>
        </is>
      </c>
    </row>
    <row r="10">
      <c r="A10" s="5" t="inlineStr">
        <is>
          <t>Branche / Industry</t>
        </is>
      </c>
      <c r="B10" t="inlineStr">
        <is>
          <t>Iron / Steel Industry</t>
        </is>
      </c>
      <c r="C10" s="5" t="inlineStr"/>
      <c r="D10" s="5" t="inlineStr"/>
    </row>
    <row r="11">
      <c r="A11" s="5" t="inlineStr">
        <is>
          <t>Sektor / Sector</t>
        </is>
      </c>
      <c r="B11" t="inlineStr">
        <is>
          <t>Industry</t>
        </is>
      </c>
    </row>
    <row r="12">
      <c r="A12" s="5" t="inlineStr">
        <is>
          <t>Typ / Genre</t>
        </is>
      </c>
      <c r="B12" t="inlineStr">
        <is>
          <t>Inhaberaktie</t>
        </is>
      </c>
    </row>
    <row r="13">
      <c r="A13" s="5" t="inlineStr">
        <is>
          <t>Adresse / Address</t>
        </is>
      </c>
      <c r="B13" t="inlineStr">
        <is>
          <t>ThyssenKrupp AGThyssenKrupp Allee 1  D-45143 Essen</t>
        </is>
      </c>
    </row>
    <row r="14">
      <c r="A14" s="5" t="inlineStr">
        <is>
          <t>Management</t>
        </is>
      </c>
      <c r="B14" t="inlineStr">
        <is>
          <t>Martina Merz, Oliver Burkhard, Johannes Dietsch, Dr. Klaus Keysberg</t>
        </is>
      </c>
    </row>
    <row r="15">
      <c r="A15" s="5" t="inlineStr">
        <is>
          <t>Aufsichtsrat / Board</t>
        </is>
      </c>
      <c r="B15" t="inlineStr">
        <is>
          <t>Prof. Dr. Siegfried Russwurm, Birgit A. Behrendt, Dr. Wolfgang Colberg, Prof. Dr. Dr. Ursula Gather, Angelika Gifford, Dr. Bernhard Günther, Friederike Helfer, Dr. Ingrid Hengster, Dr. Ingo Luge, Martina Merz (Mandat ruhend), Prof. Dr. Siegfried Russwurm, Dr. Lothar Steinebach, Achim Hass, Susanne Herberger, Tanja Jacquemin, Jürgen Kerner, Dr. Norbert Kluge, Barbara Kremser-Bruttel, Peter Remmler, Dirk Sievers, Fritz Weber, Isolde Würz</t>
        </is>
      </c>
    </row>
    <row r="16">
      <c r="A16" s="5" t="inlineStr">
        <is>
          <t>Beschreibung</t>
        </is>
      </c>
      <c r="B16" t="inlineStr">
        <is>
          <t>Die ThyssenKrupp AG ist ein weltweit tätiger diversifizierter Industriekonzern, der sich auf die Verarbeitung von Wertstoffen spezialisiert. Das Unternehmen unterteilt seine Geschäftsaktivitäten in die fünf Bereiche Components Technology, Elevator Technology, Industrial Solutions, Materials Services sowie die nicht fortgeführte Aktivität Steel Europe. Das Produkt- und Leistungsspektrum reicht dabei von Flachstahl über den Handel mit Werk- und Rohstoffen bis hin zu Personenbeförderungsanlagen. Ergänzt wird das Angebot durch die Herstellung von hochwertigen Komponenten, die in den verschiedensten Fahrzeugen und Maschinen zum Einsatz kommen. Die ThyssenKrupp AG ist in knapp 80 Ländern mit eigenen Gesellschaften, Niederlassungen und Büros vertreten. Copyright 2014 FINANCE BASE AG</t>
        </is>
      </c>
    </row>
    <row r="17">
      <c r="A17" s="5" t="inlineStr">
        <is>
          <t>Profile</t>
        </is>
      </c>
      <c r="B17" t="inlineStr">
        <is>
          <t>ThyssenKrupp AG is a global diversified industrial group, specializing in the processing of recyclable materials. The company divides its business into five areas Components Technology, Elevator Technology, Industrial Solutions, Materials Services and discontinued operations Steel Europe. The products and services range from flat steel on trade in industrial and raw materials to passenger transportation systems. The offer is supplemented by the production of high quality components that come in a variety of vehicles and machines. ThyssenKrupp AG is represented in about 80 countries with its own companies, branches and offices.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30.09</t>
        </is>
      </c>
      <c r="B19" s="5" t="inlineStr">
        <is>
          <t>Balance Sheet in M  EUR per  30.09</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41996</v>
      </c>
      <c r="D20" t="n">
        <v>42746</v>
      </c>
      <c r="E20" t="n">
        <v>41447</v>
      </c>
      <c r="F20" t="n">
        <v>39263</v>
      </c>
      <c r="G20" t="n">
        <v>42778</v>
      </c>
      <c r="H20" t="n">
        <v>41304</v>
      </c>
      <c r="I20" t="n">
        <v>38559</v>
      </c>
      <c r="J20" t="n">
        <v>40124</v>
      </c>
      <c r="K20" t="n">
        <v>43356</v>
      </c>
      <c r="L20" t="n">
        <v>42621</v>
      </c>
      <c r="M20" t="n">
        <v>40563</v>
      </c>
      <c r="N20" t="n">
        <v>53426</v>
      </c>
      <c r="O20" t="n">
        <v>51723</v>
      </c>
      <c r="P20" t="n">
        <v>47125</v>
      </c>
      <c r="Q20" t="n">
        <v>42064</v>
      </c>
      <c r="R20" t="n">
        <v>39342</v>
      </c>
      <c r="S20" t="n">
        <v>36137</v>
      </c>
      <c r="T20" t="n">
        <v>36698</v>
      </c>
      <c r="U20" t="n">
        <v>38008</v>
      </c>
      <c r="V20" t="n">
        <v>37209</v>
      </c>
      <c r="W20" t="n">
        <v>29794</v>
      </c>
    </row>
    <row r="21">
      <c r="A21" s="5" t="inlineStr">
        <is>
          <t>Bruttoergebnis vom Umsatz</t>
        </is>
      </c>
      <c r="B21" s="5" t="inlineStr">
        <is>
          <t>Gross Profit</t>
        </is>
      </c>
      <c r="C21" t="n">
        <v>5799</v>
      </c>
      <c r="D21" t="n">
        <v>4930</v>
      </c>
      <c r="E21" t="n">
        <v>6960</v>
      </c>
      <c r="F21" t="n">
        <v>6625</v>
      </c>
      <c r="G21" t="n">
        <v>6874</v>
      </c>
      <c r="H21" t="n">
        <v>6166</v>
      </c>
      <c r="I21" t="n">
        <v>4750</v>
      </c>
      <c r="J21" t="n">
        <v>5780</v>
      </c>
      <c r="K21" t="n">
        <v>4740</v>
      </c>
      <c r="L21" t="n">
        <v>6362</v>
      </c>
      <c r="M21" t="n">
        <v>3658</v>
      </c>
      <c r="N21" t="n">
        <v>9276</v>
      </c>
      <c r="O21" t="n">
        <v>9432</v>
      </c>
      <c r="P21" t="n">
        <v>7983</v>
      </c>
      <c r="Q21" t="n">
        <v>7001</v>
      </c>
      <c r="R21" t="n">
        <v>7077</v>
      </c>
      <c r="S21" t="n">
        <v>6423</v>
      </c>
      <c r="T21" t="n">
        <v>6476</v>
      </c>
      <c r="U21" t="n">
        <v>7036</v>
      </c>
      <c r="V21" t="n">
        <v>6814</v>
      </c>
      <c r="W21" t="n">
        <v>5182</v>
      </c>
    </row>
    <row r="22">
      <c r="A22" s="5" t="inlineStr">
        <is>
          <t>Operatives Ergebnis (EBIT)</t>
        </is>
      </c>
      <c r="B22" s="5" t="inlineStr">
        <is>
          <t>EBIT Earning Before Interest &amp; Tax</t>
        </is>
      </c>
      <c r="C22" t="n">
        <v>266</v>
      </c>
      <c r="D22" t="n">
        <v>472</v>
      </c>
      <c r="E22" t="n">
        <v>1156</v>
      </c>
      <c r="F22" t="n">
        <v>1204</v>
      </c>
      <c r="G22" t="n">
        <v>954</v>
      </c>
      <c r="H22" t="n">
        <v>1117</v>
      </c>
      <c r="I22" t="n">
        <v>-696</v>
      </c>
      <c r="J22" t="n">
        <v>937</v>
      </c>
      <c r="K22" t="n">
        <v>-284</v>
      </c>
      <c r="L22" t="n">
        <v>1274</v>
      </c>
      <c r="M22" t="n">
        <v>-1846</v>
      </c>
      <c r="N22" t="n">
        <v>3378</v>
      </c>
      <c r="O22" t="n">
        <v>3681</v>
      </c>
      <c r="P22" t="n">
        <v>3034</v>
      </c>
      <c r="Q22" t="n">
        <v>1968</v>
      </c>
      <c r="R22" t="n">
        <v>1789</v>
      </c>
      <c r="S22" t="n">
        <v>871</v>
      </c>
      <c r="T22" t="n">
        <v>762</v>
      </c>
      <c r="U22" t="n">
        <v>1288</v>
      </c>
      <c r="V22" t="n">
        <v>1444</v>
      </c>
      <c r="W22" t="n">
        <v>732</v>
      </c>
    </row>
    <row r="23">
      <c r="A23" s="5" t="inlineStr">
        <is>
          <t>Finanzergebnis</t>
        </is>
      </c>
      <c r="B23" s="5" t="inlineStr">
        <is>
          <t>Financial Result</t>
        </is>
      </c>
      <c r="C23" t="n">
        <v>-349</v>
      </c>
      <c r="D23" t="n">
        <v>-309</v>
      </c>
      <c r="E23" t="n">
        <v>-391</v>
      </c>
      <c r="F23" t="n">
        <v>-552</v>
      </c>
      <c r="G23" t="n">
        <v>-458</v>
      </c>
      <c r="H23" t="n">
        <v>-875</v>
      </c>
      <c r="I23" t="n">
        <v>-952</v>
      </c>
      <c r="J23" t="n">
        <v>-622</v>
      </c>
      <c r="K23" t="n">
        <v>-467</v>
      </c>
      <c r="L23" t="n">
        <v>-139</v>
      </c>
      <c r="M23" t="n">
        <v>-518</v>
      </c>
      <c r="N23" t="n">
        <v>-250</v>
      </c>
      <c r="O23" t="n">
        <v>-351</v>
      </c>
      <c r="P23" t="n">
        <v>-411</v>
      </c>
      <c r="Q23" t="n">
        <v>-132</v>
      </c>
      <c r="R23" t="n">
        <v>-209</v>
      </c>
      <c r="S23" t="n">
        <v>-157</v>
      </c>
      <c r="T23" t="inlineStr">
        <is>
          <t>-</t>
        </is>
      </c>
      <c r="U23" t="n">
        <v>-412</v>
      </c>
      <c r="V23" t="n">
        <v>-354</v>
      </c>
      <c r="W23" t="n">
        <v>-123</v>
      </c>
    </row>
    <row r="24">
      <c r="A24" s="5" t="inlineStr">
        <is>
          <t>Ergebnis vor Steuer (EBT)</t>
        </is>
      </c>
      <c r="B24" s="5" t="inlineStr">
        <is>
          <t>EBT Earning Before Tax</t>
        </is>
      </c>
      <c r="C24" t="n">
        <v>-83</v>
      </c>
      <c r="D24" t="n">
        <v>163</v>
      </c>
      <c r="E24" t="n">
        <v>765</v>
      </c>
      <c r="F24" t="n">
        <v>652</v>
      </c>
      <c r="G24" t="n">
        <v>496</v>
      </c>
      <c r="H24" t="n">
        <v>242</v>
      </c>
      <c r="I24" t="n">
        <v>-1648</v>
      </c>
      <c r="J24" t="n">
        <v>315</v>
      </c>
      <c r="K24" t="n">
        <v>-751</v>
      </c>
      <c r="L24" t="n">
        <v>1135</v>
      </c>
      <c r="M24" t="n">
        <v>-2364</v>
      </c>
      <c r="N24" t="n">
        <v>3128</v>
      </c>
      <c r="O24" t="n">
        <v>3330</v>
      </c>
      <c r="P24" t="n">
        <v>2623</v>
      </c>
      <c r="Q24" t="n">
        <v>1836</v>
      </c>
      <c r="R24" t="n">
        <v>1580</v>
      </c>
      <c r="S24" t="n">
        <v>714</v>
      </c>
      <c r="T24" t="n">
        <v>762</v>
      </c>
      <c r="U24" t="n">
        <v>876</v>
      </c>
      <c r="V24" t="n">
        <v>1090</v>
      </c>
      <c r="W24" t="n">
        <v>609</v>
      </c>
    </row>
    <row r="25">
      <c r="A25" s="5" t="inlineStr">
        <is>
          <t>Steuern auf Einkommen und Ertrag</t>
        </is>
      </c>
      <c r="B25" s="5" t="inlineStr">
        <is>
          <t>Taxes on income and earnings</t>
        </is>
      </c>
      <c r="C25" t="n">
        <v>177</v>
      </c>
      <c r="D25" t="n">
        <v>362</v>
      </c>
      <c r="E25" t="n">
        <v>495</v>
      </c>
      <c r="F25" t="n">
        <v>391</v>
      </c>
      <c r="G25" t="n">
        <v>217</v>
      </c>
      <c r="H25" t="n">
        <v>233</v>
      </c>
      <c r="I25" t="n">
        <v>-59</v>
      </c>
      <c r="J25" t="n">
        <v>427</v>
      </c>
      <c r="K25" t="n">
        <v>203</v>
      </c>
      <c r="L25" t="n">
        <v>208</v>
      </c>
      <c r="M25" t="n">
        <v>-491</v>
      </c>
      <c r="N25" t="n">
        <v>852</v>
      </c>
      <c r="O25" t="n">
        <v>1140</v>
      </c>
      <c r="P25" t="n">
        <v>919</v>
      </c>
      <c r="Q25" t="n">
        <v>735</v>
      </c>
      <c r="R25" t="n">
        <v>636</v>
      </c>
      <c r="S25" t="n">
        <v>152</v>
      </c>
      <c r="T25" t="n">
        <v>175</v>
      </c>
      <c r="U25" t="n">
        <v>193</v>
      </c>
      <c r="V25" t="n">
        <v>531</v>
      </c>
      <c r="W25" t="n">
        <v>306</v>
      </c>
    </row>
    <row r="26">
      <c r="A26" s="5" t="inlineStr">
        <is>
          <t>Ergebnis nach Steuer</t>
        </is>
      </c>
      <c r="B26" s="5" t="inlineStr">
        <is>
          <t>Earnings after tax</t>
        </is>
      </c>
      <c r="C26" t="n">
        <v>-260</v>
      </c>
      <c r="D26" t="n">
        <v>-198</v>
      </c>
      <c r="E26" t="n">
        <v>271</v>
      </c>
      <c r="F26" t="n">
        <v>261</v>
      </c>
      <c r="G26" t="n">
        <v>279</v>
      </c>
      <c r="H26" t="n">
        <v>9</v>
      </c>
      <c r="I26" t="n">
        <v>-1589</v>
      </c>
      <c r="J26" t="n">
        <v>-112</v>
      </c>
      <c r="K26" t="n">
        <v>-954</v>
      </c>
      <c r="L26" t="n">
        <v>927</v>
      </c>
      <c r="M26" t="n">
        <v>-1873</v>
      </c>
      <c r="N26" t="n">
        <v>2276</v>
      </c>
      <c r="O26" t="n">
        <v>2190</v>
      </c>
      <c r="P26" t="n">
        <v>1704</v>
      </c>
      <c r="Q26" t="n">
        <v>1101</v>
      </c>
      <c r="R26" t="n">
        <v>944</v>
      </c>
      <c r="S26" t="n">
        <v>562</v>
      </c>
      <c r="T26" t="n">
        <v>587</v>
      </c>
      <c r="U26" t="n">
        <v>683</v>
      </c>
      <c r="V26" t="n">
        <v>559</v>
      </c>
      <c r="W26" t="n">
        <v>303</v>
      </c>
    </row>
    <row r="27">
      <c r="A27" s="5" t="inlineStr">
        <is>
          <t>Minderheitenanteil</t>
        </is>
      </c>
      <c r="B27" s="5" t="inlineStr">
        <is>
          <t>Minority Share</t>
        </is>
      </c>
      <c r="C27" t="n">
        <v>-44</v>
      </c>
      <c r="D27" t="n">
        <v>-51</v>
      </c>
      <c r="E27" t="n">
        <v>-59</v>
      </c>
      <c r="F27" t="n">
        <v>35</v>
      </c>
      <c r="G27" t="n">
        <v>41</v>
      </c>
      <c r="H27" t="n">
        <v>15</v>
      </c>
      <c r="I27" t="n">
        <v>140</v>
      </c>
      <c r="J27" t="n">
        <v>374</v>
      </c>
      <c r="K27" t="n">
        <v>492</v>
      </c>
      <c r="L27" t="n">
        <v>-103</v>
      </c>
      <c r="M27" t="n">
        <v>16</v>
      </c>
      <c r="N27" t="n">
        <v>-81</v>
      </c>
      <c r="O27" t="n">
        <v>-88</v>
      </c>
      <c r="P27" t="n">
        <v>-61</v>
      </c>
      <c r="Q27" t="n">
        <v>-46</v>
      </c>
      <c r="R27" t="n">
        <v>-60</v>
      </c>
      <c r="S27" t="n">
        <v>-44</v>
      </c>
      <c r="T27" t="n">
        <v>-33</v>
      </c>
      <c r="U27" t="n">
        <v>4</v>
      </c>
      <c r="V27" t="n">
        <v>-32</v>
      </c>
      <c r="W27" t="n">
        <v>-41</v>
      </c>
    </row>
    <row r="28">
      <c r="A28" s="5" t="inlineStr">
        <is>
          <t>Jahresüberschuss/-fehlbetrag</t>
        </is>
      </c>
      <c r="B28" s="5" t="inlineStr">
        <is>
          <t>Net Profit</t>
        </is>
      </c>
      <c r="C28" t="n">
        <v>-304</v>
      </c>
      <c r="D28" t="n">
        <v>8</v>
      </c>
      <c r="E28" t="n">
        <v>-649</v>
      </c>
      <c r="F28" t="n">
        <v>296</v>
      </c>
      <c r="G28" t="n">
        <v>309</v>
      </c>
      <c r="H28" t="n">
        <v>210</v>
      </c>
      <c r="I28" t="n">
        <v>-1396</v>
      </c>
      <c r="J28" t="n">
        <v>-4668</v>
      </c>
      <c r="K28" t="n">
        <v>-1291</v>
      </c>
      <c r="L28" t="n">
        <v>824</v>
      </c>
      <c r="M28" t="n">
        <v>-1857</v>
      </c>
      <c r="N28" t="n">
        <v>2195</v>
      </c>
      <c r="O28" t="n">
        <v>2102</v>
      </c>
      <c r="P28" t="n">
        <v>1643</v>
      </c>
      <c r="Q28" t="n">
        <v>1019</v>
      </c>
      <c r="R28" t="n">
        <v>904</v>
      </c>
      <c r="S28" t="n">
        <v>512</v>
      </c>
      <c r="T28" t="n">
        <v>216</v>
      </c>
      <c r="U28" t="n">
        <v>665</v>
      </c>
      <c r="V28" t="n">
        <v>527</v>
      </c>
      <c r="W28" t="n">
        <v>262</v>
      </c>
    </row>
    <row r="29">
      <c r="A29" s="5" t="inlineStr">
        <is>
          <t>Summe Umlaufvermögen</t>
        </is>
      </c>
      <c r="B29" s="5" t="inlineStr">
        <is>
          <t>Current Assets</t>
        </is>
      </c>
      <c r="C29" t="n">
        <v>21162</v>
      </c>
      <c r="D29" t="n">
        <v>23344</v>
      </c>
      <c r="E29" t="n">
        <v>20546</v>
      </c>
      <c r="F29" t="n">
        <v>18468</v>
      </c>
      <c r="G29" t="n">
        <v>19474</v>
      </c>
      <c r="H29" t="n">
        <v>20233</v>
      </c>
      <c r="I29" t="n">
        <v>19359</v>
      </c>
      <c r="J29" t="n">
        <v>25227</v>
      </c>
      <c r="K29" t="n">
        <v>24430</v>
      </c>
      <c r="L29" t="n">
        <v>20963</v>
      </c>
      <c r="M29" t="n">
        <v>20924</v>
      </c>
      <c r="N29" t="n">
        <v>23334</v>
      </c>
      <c r="O29" t="n">
        <v>22689</v>
      </c>
      <c r="P29" t="n">
        <v>20811</v>
      </c>
      <c r="Q29" t="n">
        <v>19198</v>
      </c>
      <c r="R29" t="n">
        <v>14406</v>
      </c>
      <c r="S29" t="n">
        <v>12973</v>
      </c>
      <c r="T29" t="n">
        <v>13652</v>
      </c>
      <c r="U29" t="n">
        <v>15141</v>
      </c>
      <c r="V29" t="n">
        <v>15571</v>
      </c>
      <c r="W29" t="n">
        <v>13220</v>
      </c>
    </row>
    <row r="30">
      <c r="A30" s="5" t="inlineStr">
        <is>
          <t>Summe Anlagevermögen</t>
        </is>
      </c>
      <c r="B30" s="5" t="inlineStr">
        <is>
          <t>Fixed Assets</t>
        </is>
      </c>
      <c r="C30" t="n">
        <v>15313</v>
      </c>
      <c r="D30" t="n">
        <v>10524</v>
      </c>
      <c r="E30" t="n">
        <v>14502</v>
      </c>
      <c r="F30" t="n">
        <v>16604</v>
      </c>
      <c r="G30" t="n">
        <v>16220</v>
      </c>
      <c r="H30" t="n">
        <v>15812</v>
      </c>
      <c r="I30" t="n">
        <v>15945</v>
      </c>
      <c r="J30" t="n">
        <v>13057</v>
      </c>
      <c r="K30" t="n">
        <v>19173</v>
      </c>
      <c r="L30" t="n">
        <v>22749</v>
      </c>
      <c r="M30" t="n">
        <v>20443</v>
      </c>
      <c r="N30" t="n">
        <v>18308</v>
      </c>
      <c r="O30" t="n">
        <v>15385</v>
      </c>
      <c r="P30" t="n">
        <v>14919</v>
      </c>
      <c r="Q30" t="n">
        <v>15336</v>
      </c>
      <c r="R30" t="n">
        <v>15367</v>
      </c>
      <c r="S30" t="n">
        <v>15674</v>
      </c>
      <c r="T30" t="n">
        <v>16255</v>
      </c>
      <c r="U30" t="n">
        <v>17818</v>
      </c>
      <c r="V30" t="n">
        <v>18755</v>
      </c>
      <c r="W30" t="n">
        <v>17428</v>
      </c>
    </row>
    <row r="31">
      <c r="A31" s="5" t="inlineStr">
        <is>
          <t>Summe Aktiva</t>
        </is>
      </c>
      <c r="B31" s="5" t="inlineStr">
        <is>
          <t>Total Assets</t>
        </is>
      </c>
      <c r="C31" t="n">
        <v>36475</v>
      </c>
      <c r="D31" t="n">
        <v>33868</v>
      </c>
      <c r="E31" t="n">
        <v>35048</v>
      </c>
      <c r="F31" t="n">
        <v>35072</v>
      </c>
      <c r="G31" t="n">
        <v>35694</v>
      </c>
      <c r="H31" t="n">
        <v>36045</v>
      </c>
      <c r="I31" t="n">
        <v>35304</v>
      </c>
      <c r="J31" t="n">
        <v>38284</v>
      </c>
      <c r="K31" t="n">
        <v>43603</v>
      </c>
      <c r="L31" t="n">
        <v>43712</v>
      </c>
      <c r="M31" t="n">
        <v>41367</v>
      </c>
      <c r="N31" t="n">
        <v>41642</v>
      </c>
      <c r="O31" t="n">
        <v>38074</v>
      </c>
      <c r="P31" t="n">
        <v>35730</v>
      </c>
      <c r="Q31" t="n">
        <v>36239</v>
      </c>
      <c r="R31" t="n">
        <v>31141</v>
      </c>
      <c r="S31" t="n">
        <v>30141</v>
      </c>
      <c r="T31" t="n">
        <v>31160</v>
      </c>
      <c r="U31" t="n">
        <v>34649</v>
      </c>
      <c r="V31" t="n">
        <v>35888</v>
      </c>
      <c r="W31" t="n">
        <v>32713</v>
      </c>
    </row>
    <row r="32">
      <c r="A32" s="5" t="inlineStr">
        <is>
          <t>Summe kurzfristiges Fremdkapital</t>
        </is>
      </c>
      <c r="B32" s="5" t="inlineStr">
        <is>
          <t>Short-Term Debt</t>
        </is>
      </c>
      <c r="C32" t="n">
        <v>17728</v>
      </c>
      <c r="D32" t="n">
        <v>20711</v>
      </c>
      <c r="E32" t="n">
        <v>17097</v>
      </c>
      <c r="F32" t="n">
        <v>16329</v>
      </c>
      <c r="G32" t="n">
        <v>17043</v>
      </c>
      <c r="H32" t="n">
        <v>17860</v>
      </c>
      <c r="I32" t="n">
        <v>17480</v>
      </c>
      <c r="J32" t="n">
        <v>19961</v>
      </c>
      <c r="K32" t="n">
        <v>18807</v>
      </c>
      <c r="L32" t="n">
        <v>18090</v>
      </c>
      <c r="M32" t="n">
        <v>15837</v>
      </c>
      <c r="N32" t="n">
        <v>18425</v>
      </c>
      <c r="O32" t="n">
        <v>15886</v>
      </c>
      <c r="P32" t="n">
        <v>14319</v>
      </c>
      <c r="Q32" t="inlineStr">
        <is>
          <t>-</t>
        </is>
      </c>
      <c r="R32" t="inlineStr">
        <is>
          <t>-</t>
        </is>
      </c>
      <c r="S32" t="inlineStr">
        <is>
          <t>-</t>
        </is>
      </c>
      <c r="T32" t="inlineStr">
        <is>
          <t>-</t>
        </is>
      </c>
      <c r="U32" t="inlineStr">
        <is>
          <t>-</t>
        </is>
      </c>
      <c r="V32" t="inlineStr">
        <is>
          <t>-</t>
        </is>
      </c>
      <c r="W32" t="inlineStr">
        <is>
          <t>-</t>
        </is>
      </c>
    </row>
    <row r="33">
      <c r="A33" s="5" t="inlineStr">
        <is>
          <t>Summe langfristiges Fremdkapital</t>
        </is>
      </c>
      <c r="B33" s="5" t="inlineStr">
        <is>
          <t>Long-Term Debt</t>
        </is>
      </c>
      <c r="C33" t="n">
        <v>16527</v>
      </c>
      <c r="D33" t="n">
        <v>9882</v>
      </c>
      <c r="E33" t="n">
        <v>14546</v>
      </c>
      <c r="F33" t="n">
        <v>16134</v>
      </c>
      <c r="G33" t="n">
        <v>15344</v>
      </c>
      <c r="H33" t="n">
        <v>14986</v>
      </c>
      <c r="I33" t="n">
        <v>15313</v>
      </c>
      <c r="J33" t="n">
        <v>13797</v>
      </c>
      <c r="K33" t="n">
        <v>14414</v>
      </c>
      <c r="L33" t="n">
        <v>15234</v>
      </c>
      <c r="M33" t="n">
        <v>15834</v>
      </c>
      <c r="N33" t="n">
        <v>11728</v>
      </c>
      <c r="O33" t="n">
        <v>11741</v>
      </c>
      <c r="P33" t="n">
        <v>12484</v>
      </c>
      <c r="Q33" t="inlineStr">
        <is>
          <t>-</t>
        </is>
      </c>
      <c r="R33" t="inlineStr">
        <is>
          <t>-</t>
        </is>
      </c>
      <c r="S33" t="inlineStr">
        <is>
          <t>-</t>
        </is>
      </c>
      <c r="T33" t="inlineStr">
        <is>
          <t>-</t>
        </is>
      </c>
      <c r="U33" t="inlineStr">
        <is>
          <t>-</t>
        </is>
      </c>
      <c r="V33" t="inlineStr">
        <is>
          <t>-</t>
        </is>
      </c>
      <c r="W33" t="inlineStr">
        <is>
          <t>-</t>
        </is>
      </c>
    </row>
    <row r="34">
      <c r="A34" s="5" t="inlineStr">
        <is>
          <t>Summe Fremdkapital</t>
        </is>
      </c>
      <c r="B34" s="5" t="inlineStr">
        <is>
          <t>Total Liabilities</t>
        </is>
      </c>
      <c r="C34" t="n">
        <v>34255</v>
      </c>
      <c r="D34" t="n">
        <v>30594</v>
      </c>
      <c r="E34" t="n">
        <v>31643</v>
      </c>
      <c r="F34" t="n">
        <v>32463</v>
      </c>
      <c r="G34" t="n">
        <v>32387</v>
      </c>
      <c r="H34" t="n">
        <v>32846</v>
      </c>
      <c r="I34" t="n">
        <v>32793</v>
      </c>
      <c r="J34" t="n">
        <v>33758</v>
      </c>
      <c r="K34" t="n">
        <v>33221</v>
      </c>
      <c r="L34" t="n">
        <v>33324</v>
      </c>
      <c r="M34" t="n">
        <v>31671</v>
      </c>
      <c r="N34" t="n">
        <v>30153</v>
      </c>
      <c r="O34" t="n">
        <v>27627</v>
      </c>
      <c r="P34" t="n">
        <v>26803</v>
      </c>
      <c r="Q34" t="n">
        <v>26987</v>
      </c>
      <c r="R34" t="n">
        <v>22404</v>
      </c>
      <c r="S34" t="n">
        <v>22192</v>
      </c>
      <c r="T34" t="n">
        <v>22576</v>
      </c>
      <c r="U34" t="n">
        <v>25500</v>
      </c>
      <c r="V34" t="n">
        <v>26692</v>
      </c>
      <c r="W34" t="n">
        <v>24315</v>
      </c>
    </row>
    <row r="35">
      <c r="A35" s="5" t="inlineStr">
        <is>
          <t>Minderheitenanteil</t>
        </is>
      </c>
      <c r="B35" s="5" t="inlineStr">
        <is>
          <t>Minority Share</t>
        </is>
      </c>
      <c r="C35" t="n">
        <v>469</v>
      </c>
      <c r="D35" t="n">
        <v>469</v>
      </c>
      <c r="E35" t="n">
        <v>515</v>
      </c>
      <c r="F35" t="n">
        <v>507</v>
      </c>
      <c r="G35" t="n">
        <v>125</v>
      </c>
      <c r="H35" t="n">
        <v>218</v>
      </c>
      <c r="I35" t="n">
        <v>269</v>
      </c>
      <c r="J35" t="n">
        <v>967</v>
      </c>
      <c r="K35" t="n">
        <v>1370</v>
      </c>
      <c r="L35" t="n">
        <v>1888</v>
      </c>
      <c r="M35" t="n">
        <v>1769</v>
      </c>
      <c r="N35" t="n">
        <v>482</v>
      </c>
      <c r="O35" t="n">
        <v>421</v>
      </c>
      <c r="P35" t="n">
        <v>414</v>
      </c>
      <c r="Q35" t="n">
        <v>481</v>
      </c>
      <c r="R35" t="n">
        <v>410</v>
      </c>
      <c r="S35" t="n">
        <v>318</v>
      </c>
      <c r="T35" t="n">
        <v>297</v>
      </c>
      <c r="U35" t="n">
        <v>363</v>
      </c>
      <c r="V35" t="n">
        <v>399</v>
      </c>
      <c r="W35" t="n">
        <v>292</v>
      </c>
    </row>
    <row r="36">
      <c r="A36" s="5" t="inlineStr">
        <is>
          <t>Summe Eigenkapital</t>
        </is>
      </c>
      <c r="B36" s="5" t="inlineStr">
        <is>
          <t>Equity</t>
        </is>
      </c>
      <c r="C36" t="n">
        <v>1751</v>
      </c>
      <c r="D36" t="n">
        <v>2805</v>
      </c>
      <c r="E36" t="n">
        <v>2890</v>
      </c>
      <c r="F36" t="n">
        <v>2102</v>
      </c>
      <c r="G36" t="n">
        <v>3182</v>
      </c>
      <c r="H36" t="n">
        <v>2981</v>
      </c>
      <c r="I36" t="n">
        <v>2242</v>
      </c>
      <c r="J36" t="n">
        <v>3559</v>
      </c>
      <c r="K36" t="n">
        <v>9012</v>
      </c>
      <c r="L36" t="n">
        <v>8500</v>
      </c>
      <c r="M36" t="n">
        <v>7927</v>
      </c>
      <c r="N36" t="n">
        <v>11007</v>
      </c>
      <c r="O36" t="n">
        <v>10026</v>
      </c>
      <c r="P36" t="n">
        <v>8513</v>
      </c>
      <c r="Q36" t="n">
        <v>8771</v>
      </c>
      <c r="R36" t="n">
        <v>8327</v>
      </c>
      <c r="S36" t="n">
        <v>7631</v>
      </c>
      <c r="T36" t="n">
        <v>8287</v>
      </c>
      <c r="U36" t="n">
        <v>8786</v>
      </c>
      <c r="V36" t="n">
        <v>8797</v>
      </c>
      <c r="W36" t="n">
        <v>8106</v>
      </c>
    </row>
    <row r="37">
      <c r="A37" s="5" t="inlineStr">
        <is>
          <t>Summe Passiva</t>
        </is>
      </c>
      <c r="B37" s="5" t="inlineStr">
        <is>
          <t>Liabilities &amp; Shareholder Equity</t>
        </is>
      </c>
      <c r="C37" t="n">
        <v>36475</v>
      </c>
      <c r="D37" t="n">
        <v>33868</v>
      </c>
      <c r="E37" t="n">
        <v>35048</v>
      </c>
      <c r="F37" t="n">
        <v>35072</v>
      </c>
      <c r="G37" t="n">
        <v>35694</v>
      </c>
      <c r="H37" t="n">
        <v>36045</v>
      </c>
      <c r="I37" t="n">
        <v>35304</v>
      </c>
      <c r="J37" t="n">
        <v>38284</v>
      </c>
      <c r="K37" t="n">
        <v>43603</v>
      </c>
      <c r="L37" t="n">
        <v>43712</v>
      </c>
      <c r="M37" t="n">
        <v>41367</v>
      </c>
      <c r="N37" t="n">
        <v>41642</v>
      </c>
      <c r="O37" t="n">
        <v>38074</v>
      </c>
      <c r="P37" t="n">
        <v>35730</v>
      </c>
      <c r="Q37" t="n">
        <v>36239</v>
      </c>
      <c r="R37" t="n">
        <v>31141</v>
      </c>
      <c r="S37" t="n">
        <v>30141</v>
      </c>
      <c r="T37" t="n">
        <v>31160</v>
      </c>
      <c r="U37" t="n">
        <v>34649</v>
      </c>
      <c r="V37" t="n">
        <v>35888</v>
      </c>
      <c r="W37" t="n">
        <v>32713</v>
      </c>
    </row>
    <row r="38">
      <c r="A38" s="5" t="inlineStr">
        <is>
          <t>Mio.Aktien im Umlauf</t>
        </is>
      </c>
      <c r="B38" s="5" t="inlineStr">
        <is>
          <t>Million shares outstanding</t>
        </is>
      </c>
      <c r="C38" t="n">
        <v>622.53</v>
      </c>
      <c r="D38" t="n">
        <v>622.53</v>
      </c>
      <c r="E38" t="n">
        <v>622.53</v>
      </c>
      <c r="F38" t="n">
        <v>565.9400000000001</v>
      </c>
      <c r="G38" t="n">
        <v>565.9</v>
      </c>
      <c r="H38" t="n">
        <v>565.9</v>
      </c>
      <c r="I38" t="n">
        <v>514.5</v>
      </c>
      <c r="J38" t="n">
        <v>514.5</v>
      </c>
      <c r="K38" t="n">
        <v>514.5</v>
      </c>
      <c r="L38" t="n">
        <v>514.5</v>
      </c>
      <c r="M38" t="n">
        <v>514.5</v>
      </c>
      <c r="N38" t="n">
        <v>514.5</v>
      </c>
      <c r="O38" t="n">
        <v>514.5</v>
      </c>
      <c r="P38" t="n">
        <v>514.5</v>
      </c>
      <c r="Q38" t="n">
        <v>514.5</v>
      </c>
      <c r="R38" t="n">
        <v>514.5</v>
      </c>
      <c r="S38" t="n">
        <v>514.5</v>
      </c>
      <c r="T38" t="n">
        <v>514.5</v>
      </c>
      <c r="U38" t="n">
        <v>514.5</v>
      </c>
      <c r="V38" t="n">
        <v>514.5</v>
      </c>
      <c r="W38" t="n">
        <v>514.5</v>
      </c>
    </row>
    <row r="39">
      <c r="A39" s="5" t="inlineStr">
        <is>
          <t>Gezeichnetes Kapital (in Mio.)</t>
        </is>
      </c>
      <c r="B39" s="5" t="inlineStr">
        <is>
          <t>Subscribed Capital in M</t>
        </is>
      </c>
      <c r="C39" t="n">
        <v>1594</v>
      </c>
      <c r="D39" t="n">
        <v>1594</v>
      </c>
      <c r="E39" t="n">
        <v>1594</v>
      </c>
      <c r="F39" t="n">
        <v>1449</v>
      </c>
      <c r="G39" t="n">
        <v>1449</v>
      </c>
      <c r="H39" t="n">
        <v>1449</v>
      </c>
      <c r="I39" t="n">
        <v>1317</v>
      </c>
      <c r="J39" t="n">
        <v>1317</v>
      </c>
      <c r="K39" t="n">
        <v>1317</v>
      </c>
      <c r="L39" t="n">
        <v>1317</v>
      </c>
      <c r="M39" t="n">
        <v>1317</v>
      </c>
      <c r="N39" t="n">
        <v>1317</v>
      </c>
      <c r="O39" t="n">
        <v>1317</v>
      </c>
      <c r="P39" t="n">
        <v>1317</v>
      </c>
      <c r="Q39" t="n">
        <v>1317</v>
      </c>
      <c r="R39" t="n">
        <v>1317</v>
      </c>
      <c r="S39" t="n">
        <v>1317</v>
      </c>
      <c r="T39" t="n">
        <v>1317</v>
      </c>
      <c r="U39" t="n">
        <v>1317</v>
      </c>
      <c r="V39" t="n">
        <v>1317</v>
      </c>
      <c r="W39" t="n">
        <v>1315</v>
      </c>
    </row>
    <row r="40">
      <c r="A40" s="5" t="inlineStr">
        <is>
          <t>Ergebnis je Aktie (brutto)</t>
        </is>
      </c>
      <c r="B40" s="5" t="inlineStr">
        <is>
          <t>Earnings per share</t>
        </is>
      </c>
      <c r="C40" t="n">
        <v>-0.13</v>
      </c>
      <c r="D40" t="n">
        <v>0.26</v>
      </c>
      <c r="E40" t="n">
        <v>1.23</v>
      </c>
      <c r="F40" t="n">
        <v>1.15</v>
      </c>
      <c r="G40" t="n">
        <v>0.88</v>
      </c>
      <c r="H40" t="n">
        <v>0.43</v>
      </c>
      <c r="I40" t="n">
        <v>-3.2</v>
      </c>
      <c r="J40" t="n">
        <v>0.61</v>
      </c>
      <c r="K40" t="n">
        <v>-1.46</v>
      </c>
      <c r="L40" t="n">
        <v>2.21</v>
      </c>
      <c r="M40" t="n">
        <v>-4.59</v>
      </c>
      <c r="N40" t="n">
        <v>6.08</v>
      </c>
      <c r="O40" t="n">
        <v>6.47</v>
      </c>
      <c r="P40" t="n">
        <v>5.1</v>
      </c>
      <c r="Q40" t="n">
        <v>3.57</v>
      </c>
      <c r="R40" t="n">
        <v>3.07</v>
      </c>
      <c r="S40" t="n">
        <v>1.39</v>
      </c>
      <c r="T40" t="n">
        <v>1.48</v>
      </c>
      <c r="U40" t="n">
        <v>1.7</v>
      </c>
      <c r="V40" t="n">
        <v>2.12</v>
      </c>
      <c r="W40" t="n">
        <v>1.18</v>
      </c>
    </row>
    <row r="41">
      <c r="A41" s="5" t="inlineStr">
        <is>
          <t>Ergebnis je Aktie (unverwässert)</t>
        </is>
      </c>
      <c r="B41" s="5" t="inlineStr">
        <is>
          <t>Basic Earnings per share</t>
        </is>
      </c>
      <c r="C41" t="n">
        <v>-0.49</v>
      </c>
      <c r="D41" t="n">
        <v>0.01</v>
      </c>
      <c r="E41" t="n">
        <v>-1.15</v>
      </c>
      <c r="F41" t="n">
        <v>0.52</v>
      </c>
      <c r="G41" t="n">
        <v>0.57</v>
      </c>
      <c r="H41" t="n">
        <v>0.05</v>
      </c>
      <c r="I41" t="n">
        <v>-2.71</v>
      </c>
      <c r="J41" t="n">
        <v>-9.07</v>
      </c>
      <c r="K41" t="n">
        <v>-2.71</v>
      </c>
      <c r="L41" t="n">
        <v>1.77</v>
      </c>
      <c r="M41" t="n">
        <v>-4.01</v>
      </c>
      <c r="N41" t="n">
        <v>4.59</v>
      </c>
      <c r="O41" t="n">
        <v>4.3</v>
      </c>
      <c r="P41" t="n">
        <v>3.24</v>
      </c>
      <c r="Q41" t="n">
        <v>2.05</v>
      </c>
      <c r="R41" t="n">
        <v>1.81</v>
      </c>
      <c r="S41" t="n">
        <v>1.09</v>
      </c>
      <c r="T41" t="n">
        <v>0.42</v>
      </c>
      <c r="U41" t="n">
        <v>1.29</v>
      </c>
      <c r="V41" t="n">
        <v>1.02</v>
      </c>
      <c r="W41" t="n">
        <v>0.54</v>
      </c>
    </row>
    <row r="42">
      <c r="A42" s="5" t="inlineStr">
        <is>
          <t>Ergebnis je Aktie (verwässert)</t>
        </is>
      </c>
      <c r="B42" s="5" t="inlineStr">
        <is>
          <t>Diluted Earnings per share</t>
        </is>
      </c>
      <c r="C42" t="n">
        <v>-0.49</v>
      </c>
      <c r="D42" t="n">
        <v>0.01</v>
      </c>
      <c r="E42" t="n">
        <v>-1.15</v>
      </c>
      <c r="F42" t="n">
        <v>0.52</v>
      </c>
      <c r="G42" t="n">
        <v>0.55</v>
      </c>
      <c r="H42" t="n">
        <v>0.38</v>
      </c>
      <c r="I42" t="n">
        <v>-2.71</v>
      </c>
      <c r="J42" t="n">
        <v>-9.07</v>
      </c>
      <c r="K42" t="n">
        <v>-2.71</v>
      </c>
      <c r="L42" t="n">
        <v>1.77</v>
      </c>
      <c r="M42" t="n">
        <v>-4.01</v>
      </c>
      <c r="N42" t="n">
        <v>4.59</v>
      </c>
      <c r="O42" t="n">
        <v>4.3</v>
      </c>
      <c r="P42" t="n">
        <v>3.24</v>
      </c>
      <c r="Q42" t="n">
        <v>2.05</v>
      </c>
      <c r="R42" t="n">
        <v>1.81</v>
      </c>
      <c r="S42" t="n">
        <v>1.09</v>
      </c>
      <c r="T42" t="n">
        <v>0.42</v>
      </c>
      <c r="U42" t="n">
        <v>1.29</v>
      </c>
      <c r="V42" t="n">
        <v>1.02</v>
      </c>
      <c r="W42" t="n">
        <v>0.54</v>
      </c>
    </row>
    <row r="43">
      <c r="A43" s="5" t="inlineStr">
        <is>
          <t>Dividende je Aktie</t>
        </is>
      </c>
      <c r="B43" s="5" t="inlineStr">
        <is>
          <t>Dividend per share</t>
        </is>
      </c>
      <c r="C43" t="inlineStr">
        <is>
          <t>-</t>
        </is>
      </c>
      <c r="D43" t="n">
        <v>0.15</v>
      </c>
      <c r="E43" t="n">
        <v>0.15</v>
      </c>
      <c r="F43" t="n">
        <v>0.15</v>
      </c>
      <c r="G43" t="n">
        <v>0.15</v>
      </c>
      <c r="H43" t="n">
        <v>0.11</v>
      </c>
      <c r="I43" t="inlineStr">
        <is>
          <t>-</t>
        </is>
      </c>
      <c r="J43" t="inlineStr">
        <is>
          <t>-</t>
        </is>
      </c>
      <c r="K43" t="n">
        <v>0.45</v>
      </c>
      <c r="L43" t="n">
        <v>0.45</v>
      </c>
      <c r="M43" t="n">
        <v>0.3</v>
      </c>
      <c r="N43" t="n">
        <v>1.3</v>
      </c>
      <c r="O43" t="n">
        <v>1.3</v>
      </c>
      <c r="P43" t="n">
        <v>1</v>
      </c>
      <c r="Q43" t="n">
        <v>0.8</v>
      </c>
      <c r="R43" t="n">
        <v>0.6</v>
      </c>
      <c r="S43" t="n">
        <v>0.5</v>
      </c>
      <c r="T43" t="n">
        <v>0.4</v>
      </c>
      <c r="U43" t="n">
        <v>0.6</v>
      </c>
      <c r="V43" t="n">
        <v>0.75</v>
      </c>
      <c r="W43" t="n">
        <v>0.72</v>
      </c>
    </row>
    <row r="44">
      <c r="A44" s="5" t="inlineStr">
        <is>
          <t>Dividendenausschüttung in Mio</t>
        </is>
      </c>
      <c r="B44" s="5" t="inlineStr">
        <is>
          <t>Dividend Payment in M</t>
        </is>
      </c>
      <c r="C44" t="inlineStr">
        <is>
          <t>-</t>
        </is>
      </c>
      <c r="D44" t="n">
        <v>93</v>
      </c>
      <c r="E44" t="n">
        <v>93</v>
      </c>
      <c r="F44" t="n">
        <v>85</v>
      </c>
      <c r="G44" t="n">
        <v>84.89</v>
      </c>
      <c r="H44" t="n">
        <v>62.25</v>
      </c>
      <c r="I44" t="inlineStr">
        <is>
          <t>-</t>
        </is>
      </c>
      <c r="J44" t="inlineStr">
        <is>
          <t>-</t>
        </is>
      </c>
      <c r="K44" t="n">
        <v>232</v>
      </c>
      <c r="L44" t="n">
        <v>209</v>
      </c>
      <c r="M44" t="n">
        <v>139</v>
      </c>
      <c r="N44" t="n">
        <v>603</v>
      </c>
      <c r="O44" t="n">
        <v>635</v>
      </c>
      <c r="P44" t="n">
        <v>489</v>
      </c>
      <c r="Q44" t="n">
        <v>399</v>
      </c>
      <c r="R44" t="n">
        <v>299</v>
      </c>
      <c r="S44" t="n">
        <v>249</v>
      </c>
      <c r="T44" t="n">
        <v>206</v>
      </c>
      <c r="U44" t="n">
        <v>309</v>
      </c>
      <c r="V44" t="n">
        <v>386</v>
      </c>
      <c r="W44" t="n">
        <v>368</v>
      </c>
    </row>
    <row r="45">
      <c r="A45" s="5" t="inlineStr">
        <is>
          <t>Umsatz je Aktie</t>
        </is>
      </c>
      <c r="B45" s="5" t="inlineStr">
        <is>
          <t>Revenue per share</t>
        </is>
      </c>
      <c r="C45" t="n">
        <v>67.45999999999999</v>
      </c>
      <c r="D45" t="n">
        <v>68.66</v>
      </c>
      <c r="E45" t="n">
        <v>66.58</v>
      </c>
      <c r="F45" t="n">
        <v>69.38</v>
      </c>
      <c r="G45" t="n">
        <v>75.59</v>
      </c>
      <c r="H45" t="n">
        <v>72.98999999999999</v>
      </c>
      <c r="I45" t="n">
        <v>74.94</v>
      </c>
      <c r="J45" t="n">
        <v>77.98999999999999</v>
      </c>
      <c r="K45" t="n">
        <v>84.27</v>
      </c>
      <c r="L45" t="n">
        <v>82.84</v>
      </c>
      <c r="M45" t="n">
        <v>78.84</v>
      </c>
      <c r="N45" t="n">
        <v>103.84</v>
      </c>
      <c r="O45" t="n">
        <v>100.53</v>
      </c>
      <c r="P45" t="n">
        <v>91.59</v>
      </c>
      <c r="Q45" t="n">
        <v>81.76000000000001</v>
      </c>
      <c r="R45" t="n">
        <v>76.47</v>
      </c>
      <c r="S45" t="n">
        <v>70.23999999999999</v>
      </c>
      <c r="T45" t="n">
        <v>71.33</v>
      </c>
      <c r="U45" t="n">
        <v>73.87</v>
      </c>
      <c r="V45" t="n">
        <v>72.31999999999999</v>
      </c>
      <c r="W45" t="n">
        <v>57.91</v>
      </c>
    </row>
    <row r="46">
      <c r="A46" s="5" t="inlineStr">
        <is>
          <t>Buchwert je Aktie</t>
        </is>
      </c>
      <c r="B46" s="5" t="inlineStr">
        <is>
          <t>Book value per share</t>
        </is>
      </c>
      <c r="C46" t="n">
        <v>2.81</v>
      </c>
      <c r="D46" t="n">
        <v>4.51</v>
      </c>
      <c r="E46" t="n">
        <v>4.64</v>
      </c>
      <c r="F46" t="n">
        <v>3.71</v>
      </c>
      <c r="G46" t="n">
        <v>5.62</v>
      </c>
      <c r="H46" t="n">
        <v>5.27</v>
      </c>
      <c r="I46" t="n">
        <v>4.36</v>
      </c>
      <c r="J46" t="n">
        <v>6.92</v>
      </c>
      <c r="K46" t="n">
        <v>17.52</v>
      </c>
      <c r="L46" t="n">
        <v>16.52</v>
      </c>
      <c r="M46" t="n">
        <v>15.41</v>
      </c>
      <c r="N46" t="n">
        <v>21.39</v>
      </c>
      <c r="O46" t="n">
        <v>19.49</v>
      </c>
      <c r="P46" t="n">
        <v>16.55</v>
      </c>
      <c r="Q46" t="n">
        <v>17.05</v>
      </c>
      <c r="R46" t="n">
        <v>16.18</v>
      </c>
      <c r="S46" t="n">
        <v>14.83</v>
      </c>
      <c r="T46" t="n">
        <v>16.11</v>
      </c>
      <c r="U46" t="n">
        <v>17.08</v>
      </c>
      <c r="V46" t="n">
        <v>17.1</v>
      </c>
      <c r="W46" t="n">
        <v>15.76</v>
      </c>
    </row>
    <row r="47">
      <c r="A47" s="5" t="inlineStr">
        <is>
          <t>Cashflow je Aktie</t>
        </is>
      </c>
      <c r="B47" s="5" t="inlineStr">
        <is>
          <t>Cashflow per share</t>
        </is>
      </c>
      <c r="C47" t="n">
        <v>0.12</v>
      </c>
      <c r="D47" t="n">
        <v>1.9</v>
      </c>
      <c r="E47" t="n">
        <v>0.98</v>
      </c>
      <c r="F47" t="n">
        <v>2.45</v>
      </c>
      <c r="G47" t="n">
        <v>2.3</v>
      </c>
      <c r="H47" t="n">
        <v>1.57</v>
      </c>
      <c r="I47" t="n">
        <v>1.53</v>
      </c>
      <c r="J47" t="n">
        <v>-0.75</v>
      </c>
      <c r="K47" t="n">
        <v>1.51</v>
      </c>
      <c r="L47" t="n">
        <v>1.69</v>
      </c>
      <c r="M47" t="n">
        <v>7.19</v>
      </c>
      <c r="N47" t="n">
        <v>7.15</v>
      </c>
      <c r="O47" t="n">
        <v>4.31</v>
      </c>
      <c r="P47" t="n">
        <v>6.74</v>
      </c>
      <c r="Q47" t="n">
        <v>4.24</v>
      </c>
      <c r="R47" t="n">
        <v>4.97</v>
      </c>
      <c r="S47" t="n">
        <v>3.94</v>
      </c>
      <c r="T47" t="n">
        <v>4.77</v>
      </c>
      <c r="U47" t="n">
        <v>4.36</v>
      </c>
      <c r="V47" t="n">
        <v>2.58</v>
      </c>
      <c r="W47" t="n">
        <v>2.93</v>
      </c>
    </row>
    <row r="48">
      <c r="A48" s="5" t="inlineStr">
        <is>
          <t>Bilanzsumme je Aktie</t>
        </is>
      </c>
      <c r="B48" s="5" t="inlineStr">
        <is>
          <t>Total assets per share</t>
        </is>
      </c>
      <c r="C48" t="n">
        <v>58.59</v>
      </c>
      <c r="D48" t="n">
        <v>54.4</v>
      </c>
      <c r="E48" t="n">
        <v>56.3</v>
      </c>
      <c r="F48" t="n">
        <v>61.97</v>
      </c>
      <c r="G48" t="n">
        <v>63.07</v>
      </c>
      <c r="H48" t="n">
        <v>63.69</v>
      </c>
      <c r="I48" t="n">
        <v>68.62</v>
      </c>
      <c r="J48" t="n">
        <v>74.41</v>
      </c>
      <c r="K48" t="n">
        <v>84.75</v>
      </c>
      <c r="L48" t="n">
        <v>84.95999999999999</v>
      </c>
      <c r="M48" t="n">
        <v>80.40000000000001</v>
      </c>
      <c r="N48" t="n">
        <v>80.94</v>
      </c>
      <c r="O48" t="n">
        <v>74</v>
      </c>
      <c r="P48" t="n">
        <v>69.45</v>
      </c>
      <c r="Q48" t="n">
        <v>70.44</v>
      </c>
      <c r="R48" t="n">
        <v>60.53</v>
      </c>
      <c r="S48" t="n">
        <v>58.58</v>
      </c>
      <c r="T48" t="n">
        <v>60.56</v>
      </c>
      <c r="U48" t="n">
        <v>67.34</v>
      </c>
      <c r="V48" t="n">
        <v>69.75</v>
      </c>
      <c r="W48" t="inlineStr">
        <is>
          <t>-</t>
        </is>
      </c>
    </row>
    <row r="49">
      <c r="A49" s="5" t="inlineStr">
        <is>
          <t>Personal am Ende des Jahres</t>
        </is>
      </c>
      <c r="B49" s="5" t="inlineStr">
        <is>
          <t>Staff at the end of year</t>
        </is>
      </c>
      <c r="C49" t="n">
        <v>162372</v>
      </c>
      <c r="D49" t="n">
        <v>161096</v>
      </c>
      <c r="E49" t="n">
        <v>158739</v>
      </c>
      <c r="F49" t="n">
        <v>156487</v>
      </c>
      <c r="G49" t="n">
        <v>154906</v>
      </c>
      <c r="H49" t="n">
        <v>160745</v>
      </c>
      <c r="I49" t="n">
        <v>156856</v>
      </c>
      <c r="J49" t="n">
        <v>167961</v>
      </c>
      <c r="K49" t="n">
        <v>179534</v>
      </c>
      <c r="L49" t="n">
        <v>177346</v>
      </c>
      <c r="M49" t="n">
        <v>187495</v>
      </c>
      <c r="N49" t="n">
        <v>199374</v>
      </c>
      <c r="O49" t="n">
        <v>191350</v>
      </c>
      <c r="P49" t="n">
        <v>187586</v>
      </c>
      <c r="Q49" t="n">
        <v>187216</v>
      </c>
      <c r="R49" t="n">
        <v>187678</v>
      </c>
      <c r="S49" t="n">
        <v>188561</v>
      </c>
      <c r="T49" t="n">
        <v>191299</v>
      </c>
      <c r="U49" t="n">
        <v>193516</v>
      </c>
      <c r="V49" t="n">
        <v>193316</v>
      </c>
      <c r="W49" t="n">
        <v>169885</v>
      </c>
    </row>
    <row r="50">
      <c r="A50" s="5" t="inlineStr">
        <is>
          <t>Personalaufwand in Mio. EUR</t>
        </is>
      </c>
      <c r="B50" s="5" t="inlineStr">
        <is>
          <t>Personnel expenses in M</t>
        </is>
      </c>
      <c r="C50" t="n">
        <v>10094</v>
      </c>
      <c r="D50" t="n">
        <v>9608</v>
      </c>
      <c r="E50" t="n">
        <v>9705</v>
      </c>
      <c r="F50" t="n">
        <v>8942</v>
      </c>
      <c r="G50" t="n">
        <v>8536</v>
      </c>
      <c r="H50" t="n">
        <v>8553</v>
      </c>
      <c r="I50" t="n">
        <v>8491</v>
      </c>
      <c r="J50" t="n">
        <v>9083</v>
      </c>
      <c r="K50" t="n">
        <v>9014</v>
      </c>
      <c r="L50" t="n">
        <v>8772</v>
      </c>
      <c r="M50" t="n">
        <v>9654</v>
      </c>
      <c r="N50" t="n">
        <v>9519</v>
      </c>
      <c r="O50" t="n">
        <v>9169</v>
      </c>
      <c r="P50" t="n">
        <v>9305</v>
      </c>
      <c r="Q50" t="n">
        <v>9376</v>
      </c>
      <c r="R50" t="n">
        <v>9465</v>
      </c>
      <c r="S50" t="n">
        <v>9437</v>
      </c>
      <c r="T50" t="n">
        <v>9736</v>
      </c>
      <c r="U50" t="n">
        <v>9695</v>
      </c>
      <c r="V50" t="n">
        <v>9104</v>
      </c>
      <c r="W50" t="n">
        <v>7973</v>
      </c>
    </row>
    <row r="51">
      <c r="A51" s="5" t="inlineStr">
        <is>
          <t>Aufwand je Mitarbeiter in EUR</t>
        </is>
      </c>
      <c r="B51" s="5" t="inlineStr">
        <is>
          <t>Effort per employee</t>
        </is>
      </c>
      <c r="C51" t="n">
        <v>62166</v>
      </c>
      <c r="D51" t="n">
        <v>59641</v>
      </c>
      <c r="E51" t="n">
        <v>61138</v>
      </c>
      <c r="F51" t="n">
        <v>57142</v>
      </c>
      <c r="G51" t="n">
        <v>55104</v>
      </c>
      <c r="H51" t="n">
        <v>53209</v>
      </c>
      <c r="I51" t="n">
        <v>54132</v>
      </c>
      <c r="J51" t="n">
        <v>54078</v>
      </c>
      <c r="K51" t="n">
        <v>50208</v>
      </c>
      <c r="L51" t="n">
        <v>49463</v>
      </c>
      <c r="M51" t="n">
        <v>51489</v>
      </c>
      <c r="N51" t="n">
        <v>47744</v>
      </c>
      <c r="O51" t="n">
        <v>47917</v>
      </c>
      <c r="P51" t="n">
        <v>49604</v>
      </c>
      <c r="Q51" t="n">
        <v>50081</v>
      </c>
      <c r="R51" t="n">
        <v>50432</v>
      </c>
      <c r="S51" t="n">
        <v>50047</v>
      </c>
      <c r="T51" t="n">
        <v>50894</v>
      </c>
      <c r="U51" t="n">
        <v>50099</v>
      </c>
      <c r="V51" t="n">
        <v>47094</v>
      </c>
      <c r="W51" t="inlineStr">
        <is>
          <t>-</t>
        </is>
      </c>
    </row>
    <row r="52">
      <c r="A52" s="5" t="inlineStr">
        <is>
          <t>Umsatz je Mitarbeiter in EUR</t>
        </is>
      </c>
      <c r="B52" s="5" t="inlineStr">
        <is>
          <t>Turnover per employee</t>
        </is>
      </c>
      <c r="C52" t="n">
        <v>258641</v>
      </c>
      <c r="D52" t="n">
        <v>265345</v>
      </c>
      <c r="E52" t="n">
        <v>261102</v>
      </c>
      <c r="F52" t="n">
        <v>250903</v>
      </c>
      <c r="G52" t="n">
        <v>276155</v>
      </c>
      <c r="H52" t="n">
        <v>256954</v>
      </c>
      <c r="I52" t="n">
        <v>245824</v>
      </c>
      <c r="J52" t="n">
        <v>247296</v>
      </c>
      <c r="K52" t="n">
        <v>241491</v>
      </c>
      <c r="L52" t="n">
        <v>240327</v>
      </c>
      <c r="M52" t="n">
        <v>216341</v>
      </c>
      <c r="N52" t="n">
        <v>267968</v>
      </c>
      <c r="O52" t="n">
        <v>270305</v>
      </c>
      <c r="P52" t="n">
        <v>251218</v>
      </c>
      <c r="Q52" t="n">
        <v>224681</v>
      </c>
      <c r="R52" t="n">
        <v>209624</v>
      </c>
      <c r="S52" t="n">
        <v>191646</v>
      </c>
      <c r="T52" t="n">
        <v>191836</v>
      </c>
      <c r="U52" t="n">
        <v>196354</v>
      </c>
      <c r="V52" t="n">
        <v>197556</v>
      </c>
      <c r="W52" t="n">
        <v>175377</v>
      </c>
    </row>
    <row r="53">
      <c r="A53" s="5" t="inlineStr">
        <is>
          <t>Bruttoergebnis je Mitarbeiter in EUR</t>
        </is>
      </c>
      <c r="B53" s="5" t="inlineStr">
        <is>
          <t>Gross Profit per employee</t>
        </is>
      </c>
      <c r="C53" t="n">
        <v>35714</v>
      </c>
      <c r="D53" t="n">
        <v>30603</v>
      </c>
      <c r="E53" t="n">
        <v>43846</v>
      </c>
      <c r="F53" t="n">
        <v>42336</v>
      </c>
      <c r="G53" t="n">
        <v>44375</v>
      </c>
      <c r="H53" t="n">
        <v>38359</v>
      </c>
      <c r="I53" t="n">
        <v>30283</v>
      </c>
      <c r="J53" t="n">
        <v>34413</v>
      </c>
      <c r="K53" t="n">
        <v>26402</v>
      </c>
      <c r="L53" t="n">
        <v>35873</v>
      </c>
      <c r="M53" t="n">
        <v>19510</v>
      </c>
      <c r="N53" t="n">
        <v>46526</v>
      </c>
      <c r="O53" t="n">
        <v>49292</v>
      </c>
      <c r="P53" t="n">
        <v>42556</v>
      </c>
      <c r="Q53" t="n">
        <v>37395</v>
      </c>
      <c r="R53" t="n">
        <v>37708</v>
      </c>
      <c r="S53" t="n">
        <v>34063</v>
      </c>
      <c r="T53" t="n">
        <v>33853</v>
      </c>
      <c r="U53" t="n">
        <v>36359</v>
      </c>
      <c r="V53" t="n">
        <v>35248</v>
      </c>
      <c r="W53" t="n">
        <v>30503</v>
      </c>
    </row>
    <row r="54">
      <c r="A54" s="5" t="inlineStr">
        <is>
          <t>Gewinn je Mitarbeiter in EUR</t>
        </is>
      </c>
      <c r="B54" s="5" t="inlineStr">
        <is>
          <t>Earnings per employee</t>
        </is>
      </c>
      <c r="C54" t="n">
        <v>-1872</v>
      </c>
      <c r="D54" t="n">
        <v>49.66</v>
      </c>
      <c r="E54" t="n">
        <v>-4088</v>
      </c>
      <c r="F54" t="n">
        <v>1892</v>
      </c>
      <c r="G54" t="n">
        <v>1995</v>
      </c>
      <c r="H54" t="n">
        <v>1306</v>
      </c>
      <c r="I54" t="n">
        <v>-8900</v>
      </c>
      <c r="J54" t="n">
        <v>-27792</v>
      </c>
      <c r="K54" t="n">
        <v>-7191</v>
      </c>
      <c r="L54" t="n">
        <v>4646</v>
      </c>
      <c r="M54" t="n">
        <v>-9904</v>
      </c>
      <c r="N54" t="n">
        <v>11009</v>
      </c>
      <c r="O54" t="n">
        <v>10985</v>
      </c>
      <c r="P54" t="n">
        <v>8759</v>
      </c>
      <c r="Q54" t="n">
        <v>5443</v>
      </c>
      <c r="R54" t="n">
        <v>4817</v>
      </c>
      <c r="S54" t="n">
        <v>2715</v>
      </c>
      <c r="T54" t="n">
        <v>1129</v>
      </c>
      <c r="U54" t="n">
        <v>3436</v>
      </c>
      <c r="V54" t="n">
        <v>2726</v>
      </c>
      <c r="W54" t="n">
        <v>1542</v>
      </c>
    </row>
    <row r="55">
      <c r="A55" s="5" t="inlineStr">
        <is>
          <t>KGV (Kurs/Gewinn)</t>
        </is>
      </c>
      <c r="B55" s="5" t="inlineStr">
        <is>
          <t>PE (price/earnings)</t>
        </is>
      </c>
      <c r="C55" t="inlineStr">
        <is>
          <t>-</t>
        </is>
      </c>
      <c r="D55" t="n">
        <v>2174</v>
      </c>
      <c r="E55" t="inlineStr">
        <is>
          <t>-</t>
        </is>
      </c>
      <c r="F55" t="n">
        <v>40.8</v>
      </c>
      <c r="G55" t="n">
        <v>27.5</v>
      </c>
      <c r="H55" t="n">
        <v>415.4</v>
      </c>
      <c r="I55" t="inlineStr">
        <is>
          <t>-</t>
        </is>
      </c>
      <c r="J55" t="inlineStr">
        <is>
          <t>-</t>
        </is>
      </c>
      <c r="K55" t="inlineStr">
        <is>
          <t>-</t>
        </is>
      </c>
      <c r="L55" t="n">
        <v>13.5</v>
      </c>
      <c r="M55" t="inlineStr">
        <is>
          <t>-</t>
        </is>
      </c>
      <c r="N55" t="n">
        <v>4.6</v>
      </c>
      <c r="O55" t="n">
        <v>10.4</v>
      </c>
      <c r="P55" t="n">
        <v>8.199999999999999</v>
      </c>
      <c r="Q55" t="n">
        <v>8.5</v>
      </c>
      <c r="R55" t="n">
        <v>8.699999999999999</v>
      </c>
      <c r="S55" t="n">
        <v>10.6</v>
      </c>
      <c r="T55" t="n">
        <v>26.7</v>
      </c>
      <c r="U55" t="n">
        <v>8.800000000000001</v>
      </c>
      <c r="V55" t="n">
        <v>15.1</v>
      </c>
      <c r="W55" t="n">
        <v>34.6</v>
      </c>
    </row>
    <row r="56">
      <c r="A56" s="5" t="inlineStr">
        <is>
          <t>KUV (Kurs/Umsatz)</t>
        </is>
      </c>
      <c r="B56" s="5" t="inlineStr">
        <is>
          <t>PS (price/sales)</t>
        </is>
      </c>
      <c r="C56" t="n">
        <v>0.19</v>
      </c>
      <c r="D56" t="n">
        <v>0.32</v>
      </c>
      <c r="E56" t="n">
        <v>0.38</v>
      </c>
      <c r="F56" t="n">
        <v>0.31</v>
      </c>
      <c r="G56" t="n">
        <v>0.21</v>
      </c>
      <c r="H56" t="n">
        <v>0.28</v>
      </c>
      <c r="I56" t="n">
        <v>0.24</v>
      </c>
      <c r="J56" t="n">
        <v>0.21</v>
      </c>
      <c r="K56" t="n">
        <v>0.22</v>
      </c>
      <c r="L56" t="n">
        <v>0.29</v>
      </c>
      <c r="M56" t="n">
        <v>0.3</v>
      </c>
      <c r="N56" t="n">
        <v>0.2</v>
      </c>
      <c r="O56" t="n">
        <v>0.44</v>
      </c>
      <c r="P56" t="n">
        <v>0.29</v>
      </c>
      <c r="Q56" t="n">
        <v>0.21</v>
      </c>
      <c r="R56" t="n">
        <v>0.21</v>
      </c>
      <c r="S56" t="n">
        <v>0.16</v>
      </c>
      <c r="T56" t="n">
        <v>0.16</v>
      </c>
      <c r="U56" t="n">
        <v>0.15</v>
      </c>
      <c r="V56" t="n">
        <v>0.21</v>
      </c>
      <c r="W56" t="n">
        <v>0.32</v>
      </c>
    </row>
    <row r="57">
      <c r="A57" s="5" t="inlineStr">
        <is>
          <t>KBV (Kurs/Buchwert)</t>
        </is>
      </c>
      <c r="B57" s="5" t="inlineStr">
        <is>
          <t>PB (price/book value)</t>
        </is>
      </c>
      <c r="C57" t="n">
        <v>4.52</v>
      </c>
      <c r="D57" t="n">
        <v>4.82</v>
      </c>
      <c r="E57" t="n">
        <v>5.4</v>
      </c>
      <c r="F57" t="n">
        <v>5.71</v>
      </c>
      <c r="G57" t="n">
        <v>2.79</v>
      </c>
      <c r="H57" t="n">
        <v>3.94</v>
      </c>
      <c r="I57" t="n">
        <v>4.06</v>
      </c>
      <c r="J57" t="n">
        <v>2.39</v>
      </c>
      <c r="K57" t="n">
        <v>1.06</v>
      </c>
      <c r="L57" t="n">
        <v>1.45</v>
      </c>
      <c r="M57" t="n">
        <v>1.53</v>
      </c>
      <c r="N57" t="n">
        <v>0.98</v>
      </c>
      <c r="O57" t="n">
        <v>2.29</v>
      </c>
      <c r="P57" t="n">
        <v>1.61</v>
      </c>
      <c r="Q57" t="n">
        <v>1.02</v>
      </c>
      <c r="R57" t="n">
        <v>0.97</v>
      </c>
      <c r="S57" t="n">
        <v>0.78</v>
      </c>
      <c r="T57" t="n">
        <v>0.7</v>
      </c>
      <c r="U57" t="n">
        <v>0.66</v>
      </c>
      <c r="V57" t="n">
        <v>0.9</v>
      </c>
      <c r="W57" t="n">
        <v>1.19</v>
      </c>
    </row>
    <row r="58">
      <c r="A58" s="5" t="inlineStr">
        <is>
          <t>KCV (Kurs/Cashflow)</t>
        </is>
      </c>
      <c r="B58" s="5" t="inlineStr">
        <is>
          <t>PC (price/cashflow)</t>
        </is>
      </c>
      <c r="C58" t="n">
        <v>109.81</v>
      </c>
      <c r="D58" t="n">
        <v>11.43</v>
      </c>
      <c r="E58" t="n">
        <v>25.6</v>
      </c>
      <c r="F58" t="n">
        <v>8.66</v>
      </c>
      <c r="G58" t="n">
        <v>6.83</v>
      </c>
      <c r="H58" t="n">
        <v>13.25</v>
      </c>
      <c r="I58" t="n">
        <v>11.57</v>
      </c>
      <c r="J58" t="n">
        <v>-22.05</v>
      </c>
      <c r="K58" t="n">
        <v>12.3</v>
      </c>
      <c r="L58" t="n">
        <v>14.18</v>
      </c>
      <c r="M58" t="n">
        <v>3.27</v>
      </c>
      <c r="N58" t="n">
        <v>2.94</v>
      </c>
      <c r="O58" t="n">
        <v>10.35</v>
      </c>
      <c r="P58" t="n">
        <v>3.94</v>
      </c>
      <c r="Q58" t="n">
        <v>4.09</v>
      </c>
      <c r="R58" t="n">
        <v>3.15</v>
      </c>
      <c r="S58" t="n">
        <v>2.92</v>
      </c>
      <c r="T58" t="n">
        <v>2.35</v>
      </c>
      <c r="U58" t="n">
        <v>2.59</v>
      </c>
      <c r="V58" t="n">
        <v>5.96</v>
      </c>
      <c r="W58" t="n">
        <v>6.39</v>
      </c>
    </row>
    <row r="59">
      <c r="A59" s="5" t="inlineStr">
        <is>
          <t>Dividendenrendite in %</t>
        </is>
      </c>
      <c r="B59" s="5" t="inlineStr">
        <is>
          <t>Dividend Yield in %</t>
        </is>
      </c>
      <c r="C59" t="inlineStr">
        <is>
          <t>-</t>
        </is>
      </c>
      <c r="D59" t="n">
        <v>0.6899999999999999</v>
      </c>
      <c r="E59" t="n">
        <v>0.6</v>
      </c>
      <c r="F59" t="n">
        <v>0.71</v>
      </c>
      <c r="G59" t="n">
        <v>0.96</v>
      </c>
      <c r="H59" t="n">
        <v>0.53</v>
      </c>
      <c r="I59" t="inlineStr">
        <is>
          <t>-</t>
        </is>
      </c>
      <c r="J59" t="inlineStr">
        <is>
          <t>-</t>
        </is>
      </c>
      <c r="K59" t="n">
        <v>2.43</v>
      </c>
      <c r="L59" t="n">
        <v>1.88</v>
      </c>
      <c r="M59" t="n">
        <v>1.27</v>
      </c>
      <c r="N59" t="n">
        <v>6.18</v>
      </c>
      <c r="O59" t="n">
        <v>2.91</v>
      </c>
      <c r="P59" t="n">
        <v>3.76</v>
      </c>
      <c r="Q59" t="n">
        <v>4.61</v>
      </c>
      <c r="R59" t="n">
        <v>3.82</v>
      </c>
      <c r="S59" t="n">
        <v>4.34</v>
      </c>
      <c r="T59" t="n">
        <v>3.57</v>
      </c>
      <c r="U59" t="n">
        <v>5.31</v>
      </c>
      <c r="V59" t="n">
        <v>4.87</v>
      </c>
      <c r="W59" t="n">
        <v>3.85</v>
      </c>
    </row>
    <row r="60">
      <c r="A60" s="5" t="inlineStr">
        <is>
          <t>Gewinnrendite in %</t>
        </is>
      </c>
      <c r="B60" s="5" t="inlineStr">
        <is>
          <t>Return on profit in %</t>
        </is>
      </c>
      <c r="C60" t="n">
        <v>-3.9</v>
      </c>
      <c r="D60" t="inlineStr">
        <is>
          <t>-</t>
        </is>
      </c>
      <c r="E60" t="n">
        <v>-4.6</v>
      </c>
      <c r="F60" t="n">
        <v>2.5</v>
      </c>
      <c r="G60" t="n">
        <v>3.6</v>
      </c>
      <c r="H60" t="n">
        <v>0.2</v>
      </c>
      <c r="I60" t="n">
        <v>-15.3</v>
      </c>
      <c r="J60" t="n">
        <v>-54.8</v>
      </c>
      <c r="K60" t="n">
        <v>-14.6</v>
      </c>
      <c r="L60" t="n">
        <v>7.4</v>
      </c>
      <c r="M60" t="n">
        <v>-17</v>
      </c>
      <c r="N60" t="n">
        <v>21.8</v>
      </c>
      <c r="O60" t="n">
        <v>9.6</v>
      </c>
      <c r="P60" t="n">
        <v>12.2</v>
      </c>
      <c r="Q60" t="n">
        <v>11.8</v>
      </c>
      <c r="R60" t="n">
        <v>11.5</v>
      </c>
      <c r="S60" t="n">
        <v>9.5</v>
      </c>
      <c r="T60" t="n">
        <v>3.8</v>
      </c>
      <c r="U60" t="n">
        <v>11.4</v>
      </c>
      <c r="V60" t="n">
        <v>6.6</v>
      </c>
      <c r="W60" t="n">
        <v>2.9</v>
      </c>
    </row>
    <row r="61">
      <c r="A61" s="5" t="inlineStr">
        <is>
          <t>Eigenkapitalrendite in %</t>
        </is>
      </c>
      <c r="B61" s="5" t="inlineStr">
        <is>
          <t>Return on Equity in %</t>
        </is>
      </c>
      <c r="C61" t="n">
        <v>-17.36</v>
      </c>
      <c r="D61" t="n">
        <v>0.29</v>
      </c>
      <c r="E61" t="n">
        <v>-22.46</v>
      </c>
      <c r="F61" t="n">
        <v>14.08</v>
      </c>
      <c r="G61" t="n">
        <v>9.710000000000001</v>
      </c>
      <c r="H61" t="n">
        <v>7.04</v>
      </c>
      <c r="I61" t="n">
        <v>-62.27</v>
      </c>
      <c r="J61" t="n">
        <v>-131.16</v>
      </c>
      <c r="K61" t="n">
        <v>-14.33</v>
      </c>
      <c r="L61" t="n">
        <v>9.69</v>
      </c>
      <c r="M61" t="n">
        <v>-23.43</v>
      </c>
      <c r="N61" t="n">
        <v>19.94</v>
      </c>
      <c r="O61" t="n">
        <v>20.97</v>
      </c>
      <c r="P61" t="n">
        <v>19.3</v>
      </c>
      <c r="Q61" t="n">
        <v>11.62</v>
      </c>
      <c r="R61" t="n">
        <v>10.86</v>
      </c>
      <c r="S61" t="n">
        <v>6.71</v>
      </c>
      <c r="T61" t="n">
        <v>2.61</v>
      </c>
      <c r="U61" t="n">
        <v>7.57</v>
      </c>
      <c r="V61" t="n">
        <v>5.99</v>
      </c>
      <c r="W61" t="n">
        <v>3.23</v>
      </c>
    </row>
    <row r="62">
      <c r="A62" s="5" t="inlineStr">
        <is>
          <t>Umsatzrendite in %</t>
        </is>
      </c>
      <c r="B62" s="5" t="inlineStr">
        <is>
          <t>Return on sales in %</t>
        </is>
      </c>
      <c r="C62" t="n">
        <v>-0.72</v>
      </c>
      <c r="D62" t="n">
        <v>0.02</v>
      </c>
      <c r="E62" t="n">
        <v>-1.57</v>
      </c>
      <c r="F62" t="n">
        <v>0.75</v>
      </c>
      <c r="G62" t="n">
        <v>0.72</v>
      </c>
      <c r="H62" t="n">
        <v>0.51</v>
      </c>
      <c r="I62" t="n">
        <v>-3.62</v>
      </c>
      <c r="J62" t="n">
        <v>-11.63</v>
      </c>
      <c r="K62" t="n">
        <v>-2.98</v>
      </c>
      <c r="L62" t="n">
        <v>1.93</v>
      </c>
      <c r="M62" t="n">
        <v>-4.58</v>
      </c>
      <c r="N62" t="n">
        <v>4.11</v>
      </c>
      <c r="O62" t="n">
        <v>4.06</v>
      </c>
      <c r="P62" t="n">
        <v>3.49</v>
      </c>
      <c r="Q62" t="n">
        <v>2.42</v>
      </c>
      <c r="R62" t="n">
        <v>2.3</v>
      </c>
      <c r="S62" t="n">
        <v>1.42</v>
      </c>
      <c r="T62" t="n">
        <v>0.59</v>
      </c>
      <c r="U62" t="n">
        <v>1.75</v>
      </c>
      <c r="V62" t="n">
        <v>1.42</v>
      </c>
      <c r="W62" t="n">
        <v>0.88</v>
      </c>
    </row>
    <row r="63">
      <c r="A63" s="5" t="inlineStr">
        <is>
          <t>Gesamtkapitalrendite in %</t>
        </is>
      </c>
      <c r="B63" s="5" t="inlineStr">
        <is>
          <t>Total Return on Investment in %</t>
        </is>
      </c>
      <c r="C63" t="n">
        <v>2.06</v>
      </c>
      <c r="D63" t="n">
        <v>3.01</v>
      </c>
      <c r="E63" t="n">
        <v>1.52</v>
      </c>
      <c r="F63" t="n">
        <v>5.48</v>
      </c>
      <c r="G63" t="n">
        <v>5.94</v>
      </c>
      <c r="H63" t="n">
        <v>5.52</v>
      </c>
      <c r="I63" t="n">
        <v>0.18</v>
      </c>
      <c r="J63" t="n">
        <v>-12.19</v>
      </c>
      <c r="K63" t="n">
        <v>-2.96</v>
      </c>
      <c r="L63" t="n">
        <v>1.89</v>
      </c>
      <c r="M63" t="n">
        <v>-4.49</v>
      </c>
      <c r="N63" t="n">
        <v>5.27</v>
      </c>
      <c r="O63" t="n">
        <v>5.52</v>
      </c>
      <c r="P63" t="n">
        <v>4.6</v>
      </c>
      <c r="Q63" t="n">
        <v>2.81</v>
      </c>
      <c r="R63" t="n">
        <v>2.9</v>
      </c>
      <c r="S63" t="n">
        <v>1.7</v>
      </c>
      <c r="T63" t="n">
        <v>0.6899999999999999</v>
      </c>
      <c r="U63" t="n">
        <v>1.92</v>
      </c>
      <c r="V63" t="n">
        <v>1.47</v>
      </c>
      <c r="W63" t="n">
        <v>0.8</v>
      </c>
    </row>
    <row r="64">
      <c r="A64" s="5" t="inlineStr">
        <is>
          <t>Return on Investment in %</t>
        </is>
      </c>
      <c r="B64" s="5" t="inlineStr">
        <is>
          <t>Return on Investment in %</t>
        </is>
      </c>
      <c r="C64" t="n">
        <v>-0.83</v>
      </c>
      <c r="D64" t="n">
        <v>0.02</v>
      </c>
      <c r="E64" t="n">
        <v>-1.85</v>
      </c>
      <c r="F64" t="n">
        <v>0.84</v>
      </c>
      <c r="G64" t="n">
        <v>0.87</v>
      </c>
      <c r="H64" t="n">
        <v>0.58</v>
      </c>
      <c r="I64" t="n">
        <v>-3.95</v>
      </c>
      <c r="J64" t="n">
        <v>-12.19</v>
      </c>
      <c r="K64" t="n">
        <v>-2.96</v>
      </c>
      <c r="L64" t="n">
        <v>1.89</v>
      </c>
      <c r="M64" t="n">
        <v>-4.49</v>
      </c>
      <c r="N64" t="n">
        <v>5.27</v>
      </c>
      <c r="O64" t="n">
        <v>5.52</v>
      </c>
      <c r="P64" t="n">
        <v>4.6</v>
      </c>
      <c r="Q64" t="n">
        <v>2.81</v>
      </c>
      <c r="R64" t="n">
        <v>2.9</v>
      </c>
      <c r="S64" t="n">
        <v>1.7</v>
      </c>
      <c r="T64" t="n">
        <v>0.6899999999999999</v>
      </c>
      <c r="U64" t="n">
        <v>1.92</v>
      </c>
      <c r="V64" t="n">
        <v>1.47</v>
      </c>
      <c r="W64" t="n">
        <v>0.8</v>
      </c>
    </row>
    <row r="65">
      <c r="A65" s="5" t="inlineStr">
        <is>
          <t>Arbeitsintensität in %</t>
        </is>
      </c>
      <c r="B65" s="5" t="inlineStr">
        <is>
          <t>Work Intensity in %</t>
        </is>
      </c>
      <c r="C65" t="n">
        <v>58.02</v>
      </c>
      <c r="D65" t="n">
        <v>68.93000000000001</v>
      </c>
      <c r="E65" t="n">
        <v>58.62</v>
      </c>
      <c r="F65" t="n">
        <v>52.66</v>
      </c>
      <c r="G65" t="n">
        <v>54.56</v>
      </c>
      <c r="H65" t="n">
        <v>56.13</v>
      </c>
      <c r="I65" t="n">
        <v>54.84</v>
      </c>
      <c r="J65" t="n">
        <v>65.89</v>
      </c>
      <c r="K65" t="n">
        <v>56.03</v>
      </c>
      <c r="L65" t="n">
        <v>47.96</v>
      </c>
      <c r="M65" t="n">
        <v>50.58</v>
      </c>
      <c r="N65" t="n">
        <v>56.03</v>
      </c>
      <c r="O65" t="n">
        <v>59.59</v>
      </c>
      <c r="P65" t="n">
        <v>58.25</v>
      </c>
      <c r="Q65" t="n">
        <v>52.98</v>
      </c>
      <c r="R65" t="n">
        <v>46.26</v>
      </c>
      <c r="S65" t="n">
        <v>43.04</v>
      </c>
      <c r="T65" t="n">
        <v>43.81</v>
      </c>
      <c r="U65" t="n">
        <v>43.7</v>
      </c>
      <c r="V65" t="n">
        <v>43.39</v>
      </c>
      <c r="W65" t="n">
        <v>40.41</v>
      </c>
    </row>
    <row r="66">
      <c r="A66" s="5" t="inlineStr">
        <is>
          <t>Eigenkapitalquote in %</t>
        </is>
      </c>
      <c r="B66" s="5" t="inlineStr">
        <is>
          <t>Equity Ratio in %</t>
        </is>
      </c>
      <c r="C66" t="n">
        <v>4.8</v>
      </c>
      <c r="D66" t="n">
        <v>8.279999999999999</v>
      </c>
      <c r="E66" t="n">
        <v>8.25</v>
      </c>
      <c r="F66" t="n">
        <v>5.99</v>
      </c>
      <c r="G66" t="n">
        <v>8.91</v>
      </c>
      <c r="H66" t="n">
        <v>8.27</v>
      </c>
      <c r="I66" t="n">
        <v>6.35</v>
      </c>
      <c r="J66" t="n">
        <v>9.300000000000001</v>
      </c>
      <c r="K66" t="n">
        <v>20.67</v>
      </c>
      <c r="L66" t="n">
        <v>19.45</v>
      </c>
      <c r="M66" t="n">
        <v>19.16</v>
      </c>
      <c r="N66" t="n">
        <v>26.43</v>
      </c>
      <c r="O66" t="n">
        <v>26.33</v>
      </c>
      <c r="P66" t="n">
        <v>23.83</v>
      </c>
      <c r="Q66" t="n">
        <v>24.2</v>
      </c>
      <c r="R66" t="n">
        <v>26.74</v>
      </c>
      <c r="S66" t="n">
        <v>25.32</v>
      </c>
      <c r="T66" t="n">
        <v>26.59</v>
      </c>
      <c r="U66" t="n">
        <v>25.36</v>
      </c>
      <c r="V66" t="n">
        <v>24.51</v>
      </c>
      <c r="W66" t="n">
        <v>24.78</v>
      </c>
    </row>
    <row r="67">
      <c r="A67" s="5" t="inlineStr">
        <is>
          <t>Fremdkapitalquote in %</t>
        </is>
      </c>
      <c r="B67" s="5" t="inlineStr">
        <is>
          <t>Debt Ratio in %</t>
        </is>
      </c>
      <c r="C67" t="n">
        <v>95.2</v>
      </c>
      <c r="D67" t="n">
        <v>91.72</v>
      </c>
      <c r="E67" t="n">
        <v>91.75</v>
      </c>
      <c r="F67" t="n">
        <v>94.01000000000001</v>
      </c>
      <c r="G67" t="n">
        <v>91.09</v>
      </c>
      <c r="H67" t="n">
        <v>91.73</v>
      </c>
      <c r="I67" t="n">
        <v>93.65000000000001</v>
      </c>
      <c r="J67" t="n">
        <v>90.7</v>
      </c>
      <c r="K67" t="n">
        <v>79.33</v>
      </c>
      <c r="L67" t="n">
        <v>80.55</v>
      </c>
      <c r="M67" t="n">
        <v>80.84</v>
      </c>
      <c r="N67" t="n">
        <v>73.56999999999999</v>
      </c>
      <c r="O67" t="n">
        <v>73.67</v>
      </c>
      <c r="P67" t="n">
        <v>76.17</v>
      </c>
      <c r="Q67" t="n">
        <v>75.8</v>
      </c>
      <c r="R67" t="n">
        <v>73.26000000000001</v>
      </c>
      <c r="S67" t="n">
        <v>74.68000000000001</v>
      </c>
      <c r="T67" t="n">
        <v>73.41</v>
      </c>
      <c r="U67" t="n">
        <v>74.64</v>
      </c>
      <c r="V67" t="n">
        <v>75.48999999999999</v>
      </c>
      <c r="W67" t="n">
        <v>75.22</v>
      </c>
    </row>
    <row r="68">
      <c r="A68" s="5" t="inlineStr">
        <is>
          <t>Verschuldungsgrad in %</t>
        </is>
      </c>
      <c r="B68" s="5" t="inlineStr">
        <is>
          <t>Finance Gearing in %</t>
        </is>
      </c>
      <c r="C68" t="n">
        <v>1983</v>
      </c>
      <c r="D68" t="n">
        <v>1107</v>
      </c>
      <c r="E68" t="n">
        <v>1113</v>
      </c>
      <c r="F68" t="n">
        <v>1569</v>
      </c>
      <c r="G68" t="n">
        <v>1022</v>
      </c>
      <c r="H68" t="n">
        <v>1109</v>
      </c>
      <c r="I68" t="n">
        <v>1475</v>
      </c>
      <c r="J68" t="n">
        <v>975.7</v>
      </c>
      <c r="K68" t="n">
        <v>383.83</v>
      </c>
      <c r="L68" t="n">
        <v>414.26</v>
      </c>
      <c r="M68" t="n">
        <v>421.85</v>
      </c>
      <c r="N68" t="n">
        <v>278.32</v>
      </c>
      <c r="O68" t="n">
        <v>279.75</v>
      </c>
      <c r="P68" t="n">
        <v>319.71</v>
      </c>
      <c r="Q68" t="n">
        <v>313.17</v>
      </c>
      <c r="R68" t="n">
        <v>273.98</v>
      </c>
      <c r="S68" t="n">
        <v>294.98</v>
      </c>
      <c r="T68" t="n">
        <v>276.01</v>
      </c>
      <c r="U68" t="n">
        <v>294.37</v>
      </c>
      <c r="V68" t="n">
        <v>307.96</v>
      </c>
      <c r="W68" t="n">
        <v>303.57</v>
      </c>
    </row>
    <row r="69">
      <c r="A69" s="5" t="inlineStr">
        <is>
          <t>Bruttoergebnis Marge in %</t>
        </is>
      </c>
      <c r="B69" s="5" t="inlineStr">
        <is>
          <t>Gross Profit Marge in %</t>
        </is>
      </c>
      <c r="C69" t="n">
        <v>13.81</v>
      </c>
      <c r="D69" t="n">
        <v>11.53</v>
      </c>
      <c r="E69" t="n">
        <v>16.79</v>
      </c>
      <c r="F69" t="n">
        <v>16.87</v>
      </c>
      <c r="G69" t="n">
        <v>16.07</v>
      </c>
      <c r="H69" t="n">
        <v>14.93</v>
      </c>
      <c r="I69" t="n">
        <v>12.32</v>
      </c>
      <c r="J69" t="n">
        <v>14.41</v>
      </c>
      <c r="K69" t="n">
        <v>10.93</v>
      </c>
      <c r="L69" t="n">
        <v>14.93</v>
      </c>
      <c r="M69" t="n">
        <v>9.02</v>
      </c>
      <c r="N69" t="n">
        <v>17.36</v>
      </c>
      <c r="O69" t="n">
        <v>18.24</v>
      </c>
      <c r="P69" t="n">
        <v>16.94</v>
      </c>
      <c r="Q69" t="n">
        <v>16.64</v>
      </c>
      <c r="R69" t="n">
        <v>17.99</v>
      </c>
      <c r="S69" t="n">
        <v>17.77</v>
      </c>
      <c r="T69" t="n">
        <v>17.65</v>
      </c>
      <c r="U69" t="n">
        <v>18.51</v>
      </c>
      <c r="V69" t="n">
        <v>18.31</v>
      </c>
    </row>
    <row r="70">
      <c r="A70" s="5" t="inlineStr">
        <is>
          <t>Kurzfristige Vermögensquote in %</t>
        </is>
      </c>
      <c r="B70" s="5" t="inlineStr">
        <is>
          <t>Current Assets Ratio in %</t>
        </is>
      </c>
      <c r="C70" t="n">
        <v>58.02</v>
      </c>
      <c r="D70" t="n">
        <v>68.93000000000001</v>
      </c>
      <c r="E70" t="n">
        <v>58.62</v>
      </c>
      <c r="F70" t="n">
        <v>52.66</v>
      </c>
      <c r="G70" t="n">
        <v>54.56</v>
      </c>
      <c r="H70" t="n">
        <v>56.13</v>
      </c>
      <c r="I70" t="n">
        <v>54.84</v>
      </c>
      <c r="J70" t="n">
        <v>65.89</v>
      </c>
      <c r="K70" t="n">
        <v>56.03</v>
      </c>
      <c r="L70" t="n">
        <v>47.96</v>
      </c>
      <c r="M70" t="n">
        <v>50.58</v>
      </c>
      <c r="N70" t="n">
        <v>56.03</v>
      </c>
      <c r="O70" t="n">
        <v>59.59</v>
      </c>
      <c r="P70" t="n">
        <v>58.25</v>
      </c>
      <c r="Q70" t="n">
        <v>52.98</v>
      </c>
      <c r="R70" t="n">
        <v>46.26</v>
      </c>
      <c r="S70" t="n">
        <v>43.04</v>
      </c>
      <c r="T70" t="n">
        <v>43.81</v>
      </c>
      <c r="U70" t="n">
        <v>43.7</v>
      </c>
      <c r="V70" t="n">
        <v>43.39</v>
      </c>
    </row>
    <row r="71">
      <c r="A71" s="5" t="inlineStr">
        <is>
          <t>Nettogewinn Marge in %</t>
        </is>
      </c>
      <c r="B71" s="5" t="inlineStr">
        <is>
          <t>Net Profit Marge in %</t>
        </is>
      </c>
      <c r="C71" t="n">
        <v>-0.72</v>
      </c>
      <c r="D71" t="n">
        <v>0.02</v>
      </c>
      <c r="E71" t="n">
        <v>-1.57</v>
      </c>
      <c r="F71" t="n">
        <v>0.75</v>
      </c>
      <c r="G71" t="n">
        <v>0.72</v>
      </c>
      <c r="H71" t="n">
        <v>0.51</v>
      </c>
      <c r="I71" t="n">
        <v>-3.62</v>
      </c>
      <c r="J71" t="n">
        <v>-11.63</v>
      </c>
      <c r="K71" t="n">
        <v>-2.98</v>
      </c>
      <c r="L71" t="n">
        <v>1.93</v>
      </c>
      <c r="M71" t="n">
        <v>-4.58</v>
      </c>
      <c r="N71" t="n">
        <v>4.11</v>
      </c>
      <c r="O71" t="n">
        <v>4.06</v>
      </c>
      <c r="P71" t="n">
        <v>3.49</v>
      </c>
      <c r="Q71" t="n">
        <v>2.42</v>
      </c>
      <c r="R71" t="n">
        <v>2.3</v>
      </c>
      <c r="S71" t="n">
        <v>1.42</v>
      </c>
      <c r="T71" t="n">
        <v>0.59</v>
      </c>
      <c r="U71" t="n">
        <v>1.75</v>
      </c>
      <c r="V71" t="n">
        <v>1.42</v>
      </c>
    </row>
    <row r="72">
      <c r="A72" s="5" t="inlineStr">
        <is>
          <t>Operative Ergebnis Marge in %</t>
        </is>
      </c>
      <c r="B72" s="5" t="inlineStr">
        <is>
          <t>EBIT Marge in %</t>
        </is>
      </c>
      <c r="C72" t="n">
        <v>0.63</v>
      </c>
      <c r="D72" t="n">
        <v>1.1</v>
      </c>
      <c r="E72" t="n">
        <v>2.79</v>
      </c>
      <c r="F72" t="n">
        <v>3.07</v>
      </c>
      <c r="G72" t="n">
        <v>2.23</v>
      </c>
      <c r="H72" t="n">
        <v>2.7</v>
      </c>
      <c r="I72" t="n">
        <v>-1.81</v>
      </c>
      <c r="J72" t="n">
        <v>2.34</v>
      </c>
      <c r="K72" t="n">
        <v>-0.66</v>
      </c>
      <c r="L72" t="n">
        <v>2.99</v>
      </c>
      <c r="M72" t="n">
        <v>-4.55</v>
      </c>
      <c r="N72" t="n">
        <v>6.32</v>
      </c>
      <c r="O72" t="n">
        <v>7.12</v>
      </c>
      <c r="P72" t="n">
        <v>6.44</v>
      </c>
      <c r="Q72" t="n">
        <v>4.68</v>
      </c>
      <c r="R72" t="n">
        <v>4.55</v>
      </c>
      <c r="S72" t="n">
        <v>2.41</v>
      </c>
      <c r="T72" t="n">
        <v>2.08</v>
      </c>
      <c r="U72" t="n">
        <v>3.39</v>
      </c>
      <c r="V72" t="n">
        <v>3.88</v>
      </c>
    </row>
    <row r="73">
      <c r="A73" s="5" t="inlineStr">
        <is>
          <t>Vermögensumsschlag in %</t>
        </is>
      </c>
      <c r="B73" s="5" t="inlineStr">
        <is>
          <t>Asset Turnover in %</t>
        </is>
      </c>
      <c r="C73" t="n">
        <v>115.14</v>
      </c>
      <c r="D73" t="n">
        <v>126.21</v>
      </c>
      <c r="E73" t="n">
        <v>118.26</v>
      </c>
      <c r="F73" t="n">
        <v>111.95</v>
      </c>
      <c r="G73" t="n">
        <v>119.85</v>
      </c>
      <c r="H73" t="n">
        <v>114.59</v>
      </c>
      <c r="I73" t="n">
        <v>109.22</v>
      </c>
      <c r="J73" t="n">
        <v>104.81</v>
      </c>
      <c r="K73" t="n">
        <v>99.43000000000001</v>
      </c>
      <c r="L73" t="n">
        <v>97.5</v>
      </c>
      <c r="M73" t="n">
        <v>98.06</v>
      </c>
      <c r="N73" t="n">
        <v>128.3</v>
      </c>
      <c r="O73" t="n">
        <v>135.85</v>
      </c>
      <c r="P73" t="n">
        <v>131.89</v>
      </c>
      <c r="Q73" t="n">
        <v>116.07</v>
      </c>
      <c r="R73" t="n">
        <v>126.34</v>
      </c>
      <c r="S73" t="n">
        <v>119.89</v>
      </c>
      <c r="T73" t="n">
        <v>117.77</v>
      </c>
      <c r="U73" t="n">
        <v>109.69</v>
      </c>
      <c r="V73" t="n">
        <v>103.68</v>
      </c>
    </row>
    <row r="74">
      <c r="A74" s="5" t="inlineStr">
        <is>
          <t>Langfristige Vermögensquote in %</t>
        </is>
      </c>
      <c r="B74" s="5" t="inlineStr">
        <is>
          <t>Non-Current Assets Ratio in %</t>
        </is>
      </c>
      <c r="C74" t="n">
        <v>41.98</v>
      </c>
      <c r="D74" t="n">
        <v>31.07</v>
      </c>
      <c r="E74" t="n">
        <v>41.38</v>
      </c>
      <c r="F74" t="n">
        <v>47.34</v>
      </c>
      <c r="G74" t="n">
        <v>45.44</v>
      </c>
      <c r="H74" t="n">
        <v>43.87</v>
      </c>
      <c r="I74" t="n">
        <v>45.16</v>
      </c>
      <c r="J74" t="n">
        <v>34.11</v>
      </c>
      <c r="K74" t="n">
        <v>43.97</v>
      </c>
      <c r="L74" t="n">
        <v>52.04</v>
      </c>
      <c r="M74" t="n">
        <v>49.42</v>
      </c>
      <c r="N74" t="n">
        <v>43.97</v>
      </c>
      <c r="O74" t="n">
        <v>40.41</v>
      </c>
      <c r="P74" t="n">
        <v>41.75</v>
      </c>
      <c r="Q74" t="n">
        <v>42.32</v>
      </c>
      <c r="R74" t="n">
        <v>49.35</v>
      </c>
      <c r="S74" t="n">
        <v>52</v>
      </c>
      <c r="T74" t="n">
        <v>52.17</v>
      </c>
      <c r="U74" t="n">
        <v>51.42</v>
      </c>
      <c r="V74" t="n">
        <v>52.26</v>
      </c>
    </row>
    <row r="75">
      <c r="A75" s="5" t="inlineStr">
        <is>
          <t>Gesamtkapitalrentabilität</t>
        </is>
      </c>
      <c r="B75" s="5" t="inlineStr">
        <is>
          <t>ROA Return on Assets in %</t>
        </is>
      </c>
      <c r="C75" t="n">
        <v>-0.83</v>
      </c>
      <c r="D75" t="n">
        <v>0.02</v>
      </c>
      <c r="E75" t="n">
        <v>-1.85</v>
      </c>
      <c r="F75" t="n">
        <v>0.84</v>
      </c>
      <c r="G75" t="n">
        <v>0.87</v>
      </c>
      <c r="H75" t="n">
        <v>0.58</v>
      </c>
      <c r="I75" t="n">
        <v>-3.95</v>
      </c>
      <c r="J75" t="n">
        <v>-12.19</v>
      </c>
      <c r="K75" t="n">
        <v>-2.96</v>
      </c>
      <c r="L75" t="n">
        <v>1.89</v>
      </c>
      <c r="M75" t="n">
        <v>-4.49</v>
      </c>
      <c r="N75" t="n">
        <v>5.27</v>
      </c>
      <c r="O75" t="n">
        <v>5.52</v>
      </c>
      <c r="P75" t="n">
        <v>4.6</v>
      </c>
      <c r="Q75" t="n">
        <v>2.81</v>
      </c>
      <c r="R75" t="n">
        <v>2.9</v>
      </c>
      <c r="S75" t="n">
        <v>1.7</v>
      </c>
      <c r="T75" t="n">
        <v>0.6899999999999999</v>
      </c>
      <c r="U75" t="n">
        <v>1.92</v>
      </c>
      <c r="V75" t="n">
        <v>1.47</v>
      </c>
    </row>
    <row r="76">
      <c r="A76" s="5" t="inlineStr">
        <is>
          <t>Ertrag des eingesetzten Kapitals</t>
        </is>
      </c>
      <c r="B76" s="5" t="inlineStr">
        <is>
          <t>ROCE Return on Cap. Empl. in %</t>
        </is>
      </c>
      <c r="C76" t="n">
        <v>1.42</v>
      </c>
      <c r="D76" t="n">
        <v>3.59</v>
      </c>
      <c r="E76" t="n">
        <v>6.44</v>
      </c>
      <c r="F76" t="n">
        <v>6.42</v>
      </c>
      <c r="G76" t="n">
        <v>5.12</v>
      </c>
      <c r="H76" t="n">
        <v>6.14</v>
      </c>
      <c r="I76" t="n">
        <v>-3.9</v>
      </c>
      <c r="J76" t="n">
        <v>5.11</v>
      </c>
      <c r="K76" t="n">
        <v>-1.15</v>
      </c>
      <c r="L76" t="n">
        <v>4.97</v>
      </c>
      <c r="M76" t="n">
        <v>-7.23</v>
      </c>
      <c r="N76" t="n">
        <v>14.55</v>
      </c>
      <c r="O76" t="n">
        <v>16.59</v>
      </c>
      <c r="P76" t="n">
        <v>14.17</v>
      </c>
      <c r="Q76" t="inlineStr">
        <is>
          <t>-</t>
        </is>
      </c>
      <c r="R76" t="inlineStr">
        <is>
          <t>-</t>
        </is>
      </c>
      <c r="S76" t="inlineStr">
        <is>
          <t>-</t>
        </is>
      </c>
      <c r="T76" t="inlineStr">
        <is>
          <t>-</t>
        </is>
      </c>
      <c r="U76" t="inlineStr">
        <is>
          <t>-</t>
        </is>
      </c>
      <c r="V76" t="inlineStr">
        <is>
          <t>-</t>
        </is>
      </c>
    </row>
    <row r="77">
      <c r="A77" s="5" t="inlineStr">
        <is>
          <t>Eigenkapital zu Anlagevermögen</t>
        </is>
      </c>
      <c r="B77" s="5" t="inlineStr">
        <is>
          <t>Equity to Fixed Assets in %</t>
        </is>
      </c>
      <c r="C77" t="n">
        <v>11.43</v>
      </c>
      <c r="D77" t="n">
        <v>26.65</v>
      </c>
      <c r="E77" t="n">
        <v>19.93</v>
      </c>
      <c r="F77" t="n">
        <v>12.66</v>
      </c>
      <c r="G77" t="n">
        <v>19.62</v>
      </c>
      <c r="H77" t="n">
        <v>18.85</v>
      </c>
      <c r="I77" t="n">
        <v>14.06</v>
      </c>
      <c r="J77" t="n">
        <v>27.26</v>
      </c>
      <c r="K77" t="n">
        <v>47</v>
      </c>
      <c r="L77" t="n">
        <v>37.36</v>
      </c>
      <c r="M77" t="n">
        <v>38.78</v>
      </c>
      <c r="N77" t="n">
        <v>60.12</v>
      </c>
      <c r="O77" t="n">
        <v>65.17</v>
      </c>
      <c r="P77" t="n">
        <v>57.06</v>
      </c>
      <c r="Q77" t="n">
        <v>57.19</v>
      </c>
      <c r="R77" t="n">
        <v>54.19</v>
      </c>
      <c r="S77" t="n">
        <v>48.69</v>
      </c>
      <c r="T77" t="n">
        <v>50.98</v>
      </c>
      <c r="U77" t="n">
        <v>49.31</v>
      </c>
      <c r="V77" t="n">
        <v>46.9</v>
      </c>
    </row>
    <row r="78">
      <c r="A78" s="5" t="inlineStr">
        <is>
          <t>Liquidität Dritten Grades</t>
        </is>
      </c>
      <c r="B78" s="5" t="inlineStr">
        <is>
          <t>Current Ratio in %</t>
        </is>
      </c>
      <c r="C78" t="n">
        <v>119.37</v>
      </c>
      <c r="D78" t="n">
        <v>112.71</v>
      </c>
      <c r="E78" t="n">
        <v>120.17</v>
      </c>
      <c r="F78" t="n">
        <v>113.1</v>
      </c>
      <c r="G78" t="n">
        <v>114.26</v>
      </c>
      <c r="H78" t="n">
        <v>113.29</v>
      </c>
      <c r="I78" t="n">
        <v>110.75</v>
      </c>
      <c r="J78" t="n">
        <v>126.38</v>
      </c>
      <c r="K78" t="n">
        <v>129.9</v>
      </c>
      <c r="L78" t="n">
        <v>115.88</v>
      </c>
      <c r="M78" t="n">
        <v>132.12</v>
      </c>
      <c r="N78" t="n">
        <v>126.64</v>
      </c>
      <c r="O78" t="n">
        <v>142.82</v>
      </c>
      <c r="P78" t="n">
        <v>145.34</v>
      </c>
      <c r="Q78" t="inlineStr">
        <is>
          <t>-</t>
        </is>
      </c>
      <c r="R78" t="inlineStr">
        <is>
          <t>-</t>
        </is>
      </c>
      <c r="S78" t="inlineStr">
        <is>
          <t>-</t>
        </is>
      </c>
      <c r="T78" t="inlineStr">
        <is>
          <t>-</t>
        </is>
      </c>
      <c r="U78" t="inlineStr">
        <is>
          <t>-</t>
        </is>
      </c>
      <c r="V78" t="inlineStr">
        <is>
          <t>-</t>
        </is>
      </c>
    </row>
    <row r="79">
      <c r="A79" s="5" t="inlineStr">
        <is>
          <t>Operativer Cashflow</t>
        </is>
      </c>
      <c r="B79" s="5" t="inlineStr">
        <is>
          <t>Operating Cashflow in M</t>
        </is>
      </c>
      <c r="C79" t="n">
        <v>68360.0193</v>
      </c>
      <c r="D79" t="n">
        <v>7115.5179</v>
      </c>
      <c r="E79" t="n">
        <v>15936.768</v>
      </c>
      <c r="F79" t="n">
        <v>4901.040400000001</v>
      </c>
      <c r="G79" t="n">
        <v>3865.097</v>
      </c>
      <c r="H79" t="n">
        <v>7498.174999999999</v>
      </c>
      <c r="I79" t="n">
        <v>5952.765</v>
      </c>
      <c r="J79" t="n">
        <v>-11344.725</v>
      </c>
      <c r="K79" t="n">
        <v>6328.35</v>
      </c>
      <c r="L79" t="n">
        <v>7295.61</v>
      </c>
      <c r="M79" t="n">
        <v>1682.415</v>
      </c>
      <c r="N79" t="n">
        <v>1512.63</v>
      </c>
      <c r="O79" t="n">
        <v>5325.075</v>
      </c>
      <c r="P79" t="n">
        <v>2027.13</v>
      </c>
      <c r="Q79" t="n">
        <v>2104.305</v>
      </c>
      <c r="R79" t="n">
        <v>1620.675</v>
      </c>
      <c r="S79" t="n">
        <v>1502.34</v>
      </c>
      <c r="T79" t="n">
        <v>1209.075</v>
      </c>
      <c r="U79" t="n">
        <v>1332.555</v>
      </c>
      <c r="V79" t="n">
        <v>3066.42</v>
      </c>
    </row>
    <row r="80">
      <c r="A80" s="5" t="inlineStr">
        <is>
          <t>Aktienrückkauf</t>
        </is>
      </c>
      <c r="B80" s="5" t="inlineStr">
        <is>
          <t>Share Buyback in M</t>
        </is>
      </c>
      <c r="C80" t="n">
        <v>0</v>
      </c>
      <c r="D80" t="n">
        <v>0</v>
      </c>
      <c r="E80" t="n">
        <v>-56.58999999999992</v>
      </c>
      <c r="F80" t="n">
        <v>-0.04000000000007731</v>
      </c>
      <c r="G80" t="n">
        <v>0</v>
      </c>
      <c r="H80" t="n">
        <v>-51.39999999999998</v>
      </c>
      <c r="I80" t="n">
        <v>0</v>
      </c>
      <c r="J80" t="n">
        <v>0</v>
      </c>
      <c r="K80" t="n">
        <v>0</v>
      </c>
      <c r="L80" t="n">
        <v>0</v>
      </c>
      <c r="M80" t="n">
        <v>0</v>
      </c>
      <c r="N80" t="n">
        <v>0</v>
      </c>
      <c r="O80" t="n">
        <v>0</v>
      </c>
      <c r="P80" t="n">
        <v>0</v>
      </c>
      <c r="Q80" t="n">
        <v>0</v>
      </c>
      <c r="R80" t="n">
        <v>0</v>
      </c>
      <c r="S80" t="n">
        <v>0</v>
      </c>
      <c r="T80" t="n">
        <v>0</v>
      </c>
      <c r="U80" t="n">
        <v>0</v>
      </c>
      <c r="V80" t="n">
        <v>0</v>
      </c>
    </row>
    <row r="81">
      <c r="A81" s="5" t="inlineStr">
        <is>
          <t>Umsatzwachstum 1J in %</t>
        </is>
      </c>
      <c r="B81" s="5" t="inlineStr">
        <is>
          <t>Revenue Growth 1Y in %</t>
        </is>
      </c>
      <c r="C81" t="n">
        <v>-1.75</v>
      </c>
      <c r="D81" t="n">
        <v>3.13</v>
      </c>
      <c r="E81" t="n">
        <v>5.56</v>
      </c>
      <c r="F81" t="n">
        <v>-8.220000000000001</v>
      </c>
      <c r="G81" t="n">
        <v>3.57</v>
      </c>
      <c r="H81" t="n">
        <v>7.12</v>
      </c>
      <c r="I81" t="n">
        <v>-3.9</v>
      </c>
      <c r="J81" t="n">
        <v>-7.45</v>
      </c>
      <c r="K81" t="n">
        <v>1.72</v>
      </c>
      <c r="L81" t="n">
        <v>5.07</v>
      </c>
      <c r="M81" t="n">
        <v>-24.08</v>
      </c>
      <c r="N81" t="n">
        <v>3.29</v>
      </c>
      <c r="O81" t="n">
        <v>9.76</v>
      </c>
      <c r="P81" t="n">
        <v>12.03</v>
      </c>
      <c r="Q81" t="n">
        <v>6.92</v>
      </c>
      <c r="R81" t="n">
        <v>8.869999999999999</v>
      </c>
      <c r="S81" t="n">
        <v>-1.53</v>
      </c>
      <c r="T81" t="n">
        <v>-3.45</v>
      </c>
      <c r="U81" t="n">
        <v>2.15</v>
      </c>
      <c r="V81" t="n">
        <v>24.89</v>
      </c>
    </row>
    <row r="82">
      <c r="A82" s="5" t="inlineStr">
        <is>
          <t>Umsatzwachstum 3J in %</t>
        </is>
      </c>
      <c r="B82" s="5" t="inlineStr">
        <is>
          <t>Revenue Growth 3Y in %</t>
        </is>
      </c>
      <c r="C82" t="n">
        <v>2.31</v>
      </c>
      <c r="D82" t="n">
        <v>0.16</v>
      </c>
      <c r="E82" t="n">
        <v>0.3</v>
      </c>
      <c r="F82" t="n">
        <v>0.82</v>
      </c>
      <c r="G82" t="n">
        <v>2.26</v>
      </c>
      <c r="H82" t="n">
        <v>-1.41</v>
      </c>
      <c r="I82" t="n">
        <v>-3.21</v>
      </c>
      <c r="J82" t="n">
        <v>-0.22</v>
      </c>
      <c r="K82" t="n">
        <v>-5.76</v>
      </c>
      <c r="L82" t="n">
        <v>-5.24</v>
      </c>
      <c r="M82" t="n">
        <v>-3.68</v>
      </c>
      <c r="N82" t="n">
        <v>8.359999999999999</v>
      </c>
      <c r="O82" t="n">
        <v>9.57</v>
      </c>
      <c r="P82" t="n">
        <v>9.27</v>
      </c>
      <c r="Q82" t="n">
        <v>4.75</v>
      </c>
      <c r="R82" t="n">
        <v>1.3</v>
      </c>
      <c r="S82" t="n">
        <v>-0.9399999999999999</v>
      </c>
      <c r="T82" t="n">
        <v>7.86</v>
      </c>
      <c r="U82" t="inlineStr">
        <is>
          <t>-</t>
        </is>
      </c>
      <c r="V82" t="inlineStr">
        <is>
          <t>-</t>
        </is>
      </c>
    </row>
    <row r="83">
      <c r="A83" s="5" t="inlineStr">
        <is>
          <t>Umsatzwachstum 5J in %</t>
        </is>
      </c>
      <c r="B83" s="5" t="inlineStr">
        <is>
          <t>Revenue Growth 5Y in %</t>
        </is>
      </c>
      <c r="C83" t="n">
        <v>0.46</v>
      </c>
      <c r="D83" t="n">
        <v>2.23</v>
      </c>
      <c r="E83" t="n">
        <v>0.83</v>
      </c>
      <c r="F83" t="n">
        <v>-1.78</v>
      </c>
      <c r="G83" t="n">
        <v>0.21</v>
      </c>
      <c r="H83" t="n">
        <v>0.51</v>
      </c>
      <c r="I83" t="n">
        <v>-5.73</v>
      </c>
      <c r="J83" t="n">
        <v>-4.29</v>
      </c>
      <c r="K83" t="n">
        <v>-0.85</v>
      </c>
      <c r="L83" t="n">
        <v>1.21</v>
      </c>
      <c r="M83" t="n">
        <v>1.58</v>
      </c>
      <c r="N83" t="n">
        <v>8.17</v>
      </c>
      <c r="O83" t="n">
        <v>7.21</v>
      </c>
      <c r="P83" t="n">
        <v>4.57</v>
      </c>
      <c r="Q83" t="n">
        <v>2.59</v>
      </c>
      <c r="R83" t="n">
        <v>6.19</v>
      </c>
      <c r="S83" t="inlineStr">
        <is>
          <t>-</t>
        </is>
      </c>
      <c r="T83" t="inlineStr">
        <is>
          <t>-</t>
        </is>
      </c>
      <c r="U83" t="inlineStr">
        <is>
          <t>-</t>
        </is>
      </c>
      <c r="V83" t="inlineStr">
        <is>
          <t>-</t>
        </is>
      </c>
    </row>
    <row r="84">
      <c r="A84" s="5" t="inlineStr">
        <is>
          <t>Umsatzwachstum 10J in %</t>
        </is>
      </c>
      <c r="B84" s="5" t="inlineStr">
        <is>
          <t>Revenue Growth 10Y in %</t>
        </is>
      </c>
      <c r="C84" t="n">
        <v>0.48</v>
      </c>
      <c r="D84" t="n">
        <v>-1.75</v>
      </c>
      <c r="E84" t="n">
        <v>-1.73</v>
      </c>
      <c r="F84" t="n">
        <v>-1.31</v>
      </c>
      <c r="G84" t="n">
        <v>0.71</v>
      </c>
      <c r="H84" t="n">
        <v>1.05</v>
      </c>
      <c r="I84" t="n">
        <v>1.22</v>
      </c>
      <c r="J84" t="n">
        <v>1.46</v>
      </c>
      <c r="K84" t="n">
        <v>1.86</v>
      </c>
      <c r="L84" t="n">
        <v>1.9</v>
      </c>
      <c r="M84" t="n">
        <v>3.89</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-3900</v>
      </c>
      <c r="D85" t="n">
        <v>-101.23</v>
      </c>
      <c r="E85" t="n">
        <v>-319.26</v>
      </c>
      <c r="F85" t="n">
        <v>-4.21</v>
      </c>
      <c r="G85" t="n">
        <v>47.14</v>
      </c>
      <c r="H85" t="n">
        <v>-115.04</v>
      </c>
      <c r="I85" t="n">
        <v>-70.09</v>
      </c>
      <c r="J85" t="n">
        <v>261.58</v>
      </c>
      <c r="K85" t="n">
        <v>-256.67</v>
      </c>
      <c r="L85" t="n">
        <v>-144.37</v>
      </c>
      <c r="M85" t="n">
        <v>-184.6</v>
      </c>
      <c r="N85" t="n">
        <v>4.42</v>
      </c>
      <c r="O85" t="n">
        <v>27.94</v>
      </c>
      <c r="P85" t="n">
        <v>61.24</v>
      </c>
      <c r="Q85" t="n">
        <v>12.72</v>
      </c>
      <c r="R85" t="n">
        <v>76.56</v>
      </c>
      <c r="S85" t="n">
        <v>137.04</v>
      </c>
      <c r="T85" t="n">
        <v>-67.52</v>
      </c>
      <c r="U85" t="n">
        <v>26.19</v>
      </c>
      <c r="V85" t="n">
        <v>101.15</v>
      </c>
    </row>
    <row r="86">
      <c r="A86" s="5" t="inlineStr">
        <is>
          <t>Gewinnwachstum 3J in %</t>
        </is>
      </c>
      <c r="B86" s="5" t="inlineStr">
        <is>
          <t>Earnings Growth 3Y in %</t>
        </is>
      </c>
      <c r="C86" t="n">
        <v>-1440.16</v>
      </c>
      <c r="D86" t="n">
        <v>-141.57</v>
      </c>
      <c r="E86" t="n">
        <v>-92.11</v>
      </c>
      <c r="F86" t="n">
        <v>-24.04</v>
      </c>
      <c r="G86" t="n">
        <v>-46</v>
      </c>
      <c r="H86" t="n">
        <v>25.48</v>
      </c>
      <c r="I86" t="n">
        <v>-21.73</v>
      </c>
      <c r="J86" t="n">
        <v>-46.49</v>
      </c>
      <c r="K86" t="n">
        <v>-195.21</v>
      </c>
      <c r="L86" t="n">
        <v>-108.18</v>
      </c>
      <c r="M86" t="n">
        <v>-50.75</v>
      </c>
      <c r="N86" t="n">
        <v>31.2</v>
      </c>
      <c r="O86" t="n">
        <v>33.97</v>
      </c>
      <c r="P86" t="n">
        <v>50.17</v>
      </c>
      <c r="Q86" t="n">
        <v>75.44</v>
      </c>
      <c r="R86" t="n">
        <v>48.69</v>
      </c>
      <c r="S86" t="n">
        <v>31.9</v>
      </c>
      <c r="T86" t="n">
        <v>19.94</v>
      </c>
      <c r="U86" t="inlineStr">
        <is>
          <t>-</t>
        </is>
      </c>
      <c r="V86" t="inlineStr">
        <is>
          <t>-</t>
        </is>
      </c>
    </row>
    <row r="87">
      <c r="A87" s="5" t="inlineStr">
        <is>
          <t>Gewinnwachstum 5J in %</t>
        </is>
      </c>
      <c r="B87" s="5" t="inlineStr">
        <is>
          <t>Earnings Growth 5Y in %</t>
        </is>
      </c>
      <c r="C87" t="n">
        <v>-855.51</v>
      </c>
      <c r="D87" t="n">
        <v>-98.52</v>
      </c>
      <c r="E87" t="n">
        <v>-92.29000000000001</v>
      </c>
      <c r="F87" t="n">
        <v>23.88</v>
      </c>
      <c r="G87" t="n">
        <v>-26.62</v>
      </c>
      <c r="H87" t="n">
        <v>-64.92</v>
      </c>
      <c r="I87" t="n">
        <v>-78.83</v>
      </c>
      <c r="J87" t="n">
        <v>-63.93</v>
      </c>
      <c r="K87" t="n">
        <v>-110.66</v>
      </c>
      <c r="L87" t="n">
        <v>-47.07</v>
      </c>
      <c r="M87" t="n">
        <v>-15.66</v>
      </c>
      <c r="N87" t="n">
        <v>36.58</v>
      </c>
      <c r="O87" t="n">
        <v>63.1</v>
      </c>
      <c r="P87" t="n">
        <v>44.01</v>
      </c>
      <c r="Q87" t="n">
        <v>37</v>
      </c>
      <c r="R87" t="n">
        <v>54.68</v>
      </c>
      <c r="S87" t="inlineStr">
        <is>
          <t>-</t>
        </is>
      </c>
      <c r="T87" t="inlineStr">
        <is>
          <t>-</t>
        </is>
      </c>
      <c r="U87" t="inlineStr">
        <is>
          <t>-</t>
        </is>
      </c>
      <c r="V87" t="inlineStr">
        <is>
          <t>-</t>
        </is>
      </c>
    </row>
    <row r="88">
      <c r="A88" s="5" t="inlineStr">
        <is>
          <t>Gewinnwachstum 10J in %</t>
        </is>
      </c>
      <c r="B88" s="5" t="inlineStr">
        <is>
          <t>Earnings Growth 10Y in %</t>
        </is>
      </c>
      <c r="C88" t="n">
        <v>-460.21</v>
      </c>
      <c r="D88" t="n">
        <v>-88.68000000000001</v>
      </c>
      <c r="E88" t="n">
        <v>-78.11</v>
      </c>
      <c r="F88" t="n">
        <v>-43.39</v>
      </c>
      <c r="G88" t="n">
        <v>-36.85</v>
      </c>
      <c r="H88" t="n">
        <v>-40.29</v>
      </c>
      <c r="I88" t="n">
        <v>-21.13</v>
      </c>
      <c r="J88" t="n">
        <v>-0.41</v>
      </c>
      <c r="K88" t="n">
        <v>-33.32</v>
      </c>
      <c r="L88" t="n">
        <v>-5.04</v>
      </c>
      <c r="M88" t="n">
        <v>19.51</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inlineStr">
        <is>
          <t>-</t>
        </is>
      </c>
      <c r="D89" t="n">
        <v>-22.07</v>
      </c>
      <c r="E89" t="inlineStr">
        <is>
          <t>-</t>
        </is>
      </c>
      <c r="F89" t="n">
        <v>1.71</v>
      </c>
      <c r="G89" t="n">
        <v>-1.03</v>
      </c>
      <c r="H89" t="n">
        <v>-6.4</v>
      </c>
      <c r="I89" t="inlineStr">
        <is>
          <t>-</t>
        </is>
      </c>
      <c r="J89" t="inlineStr">
        <is>
          <t>-</t>
        </is>
      </c>
      <c r="K89" t="inlineStr">
        <is>
          <t>-</t>
        </is>
      </c>
      <c r="L89" t="n">
        <v>-0.29</v>
      </c>
      <c r="M89" t="inlineStr">
        <is>
          <t>-</t>
        </is>
      </c>
      <c r="N89" t="n">
        <v>0.13</v>
      </c>
      <c r="O89" t="n">
        <v>0.16</v>
      </c>
      <c r="P89" t="n">
        <v>0.19</v>
      </c>
      <c r="Q89" t="n">
        <v>0.23</v>
      </c>
      <c r="R89" t="n">
        <v>0.16</v>
      </c>
      <c r="S89" t="inlineStr">
        <is>
          <t>-</t>
        </is>
      </c>
      <c r="T89" t="inlineStr">
        <is>
          <t>-</t>
        </is>
      </c>
      <c r="U89" t="inlineStr">
        <is>
          <t>-</t>
        </is>
      </c>
      <c r="V89" t="inlineStr">
        <is>
          <t>-</t>
        </is>
      </c>
    </row>
    <row r="90">
      <c r="A90" s="5" t="inlineStr">
        <is>
          <t>EBIT-Wachstum 1J in %</t>
        </is>
      </c>
      <c r="B90" s="5" t="inlineStr">
        <is>
          <t>EBIT Growth 1Y in %</t>
        </is>
      </c>
      <c r="C90" t="n">
        <v>-43.64</v>
      </c>
      <c r="D90" t="n">
        <v>-59.17</v>
      </c>
      <c r="E90" t="n">
        <v>-3.99</v>
      </c>
      <c r="F90" t="n">
        <v>26.21</v>
      </c>
      <c r="G90" t="n">
        <v>-14.59</v>
      </c>
      <c r="H90" t="n">
        <v>-260.49</v>
      </c>
      <c r="I90" t="n">
        <v>-174.28</v>
      </c>
      <c r="J90" t="n">
        <v>-429.93</v>
      </c>
      <c r="K90" t="n">
        <v>-122.29</v>
      </c>
      <c r="L90" t="n">
        <v>-169.01</v>
      </c>
      <c r="M90" t="n">
        <v>-154.65</v>
      </c>
      <c r="N90" t="n">
        <v>-8.23</v>
      </c>
      <c r="O90" t="n">
        <v>21.32</v>
      </c>
      <c r="P90" t="n">
        <v>54.17</v>
      </c>
      <c r="Q90" t="n">
        <v>10.01</v>
      </c>
      <c r="R90" t="n">
        <v>105.4</v>
      </c>
      <c r="S90" t="n">
        <v>14.3</v>
      </c>
      <c r="T90" t="n">
        <v>-40.84</v>
      </c>
      <c r="U90" t="n">
        <v>-10.8</v>
      </c>
      <c r="V90" t="n">
        <v>97.27</v>
      </c>
    </row>
    <row r="91">
      <c r="A91" s="5" t="inlineStr">
        <is>
          <t>EBIT-Wachstum 3J in %</t>
        </is>
      </c>
      <c r="B91" s="5" t="inlineStr">
        <is>
          <t>EBIT Growth 3Y in %</t>
        </is>
      </c>
      <c r="C91" t="n">
        <v>-35.6</v>
      </c>
      <c r="D91" t="n">
        <v>-12.32</v>
      </c>
      <c r="E91" t="n">
        <v>2.54</v>
      </c>
      <c r="F91" t="n">
        <v>-82.95999999999999</v>
      </c>
      <c r="G91" t="n">
        <v>-149.79</v>
      </c>
      <c r="H91" t="n">
        <v>-288.23</v>
      </c>
      <c r="I91" t="n">
        <v>-242.17</v>
      </c>
      <c r="J91" t="n">
        <v>-240.41</v>
      </c>
      <c r="K91" t="n">
        <v>-148.65</v>
      </c>
      <c r="L91" t="n">
        <v>-110.63</v>
      </c>
      <c r="M91" t="n">
        <v>-47.19</v>
      </c>
      <c r="N91" t="n">
        <v>22.42</v>
      </c>
      <c r="O91" t="n">
        <v>28.5</v>
      </c>
      <c r="P91" t="n">
        <v>56.53</v>
      </c>
      <c r="Q91" t="n">
        <v>43.24</v>
      </c>
      <c r="R91" t="n">
        <v>26.29</v>
      </c>
      <c r="S91" t="n">
        <v>-12.45</v>
      </c>
      <c r="T91" t="n">
        <v>15.21</v>
      </c>
      <c r="U91" t="inlineStr">
        <is>
          <t>-</t>
        </is>
      </c>
      <c r="V91" t="inlineStr">
        <is>
          <t>-</t>
        </is>
      </c>
    </row>
    <row r="92">
      <c r="A92" s="5" t="inlineStr">
        <is>
          <t>EBIT-Wachstum 5J in %</t>
        </is>
      </c>
      <c r="B92" s="5" t="inlineStr">
        <is>
          <t>EBIT Growth 5Y in %</t>
        </is>
      </c>
      <c r="C92" t="n">
        <v>-19.04</v>
      </c>
      <c r="D92" t="n">
        <v>-62.41</v>
      </c>
      <c r="E92" t="n">
        <v>-85.43000000000001</v>
      </c>
      <c r="F92" t="n">
        <v>-170.62</v>
      </c>
      <c r="G92" t="n">
        <v>-200.32</v>
      </c>
      <c r="H92" t="n">
        <v>-231.2</v>
      </c>
      <c r="I92" t="n">
        <v>-210.03</v>
      </c>
      <c r="J92" t="n">
        <v>-176.82</v>
      </c>
      <c r="K92" t="n">
        <v>-86.56999999999999</v>
      </c>
      <c r="L92" t="n">
        <v>-51.28</v>
      </c>
      <c r="M92" t="n">
        <v>-15.48</v>
      </c>
      <c r="N92" t="n">
        <v>36.53</v>
      </c>
      <c r="O92" t="n">
        <v>41.04</v>
      </c>
      <c r="P92" t="n">
        <v>28.61</v>
      </c>
      <c r="Q92" t="n">
        <v>15.61</v>
      </c>
      <c r="R92" t="n">
        <v>33.07</v>
      </c>
      <c r="S92" t="inlineStr">
        <is>
          <t>-</t>
        </is>
      </c>
      <c r="T92" t="inlineStr">
        <is>
          <t>-</t>
        </is>
      </c>
      <c r="U92" t="inlineStr">
        <is>
          <t>-</t>
        </is>
      </c>
      <c r="V92" t="inlineStr">
        <is>
          <t>-</t>
        </is>
      </c>
    </row>
    <row r="93">
      <c r="A93" s="5" t="inlineStr">
        <is>
          <t>EBIT-Wachstum 10J in %</t>
        </is>
      </c>
      <c r="B93" s="5" t="inlineStr">
        <is>
          <t>EBIT Growth 10Y in %</t>
        </is>
      </c>
      <c r="C93" t="n">
        <v>-125.12</v>
      </c>
      <c r="D93" t="n">
        <v>-136.22</v>
      </c>
      <c r="E93" t="n">
        <v>-131.12</v>
      </c>
      <c r="F93" t="n">
        <v>-128.59</v>
      </c>
      <c r="G93" t="n">
        <v>-125.8</v>
      </c>
      <c r="H93" t="n">
        <v>-123.34</v>
      </c>
      <c r="I93" t="n">
        <v>-86.75</v>
      </c>
      <c r="J93" t="n">
        <v>-67.89</v>
      </c>
      <c r="K93" t="n">
        <v>-28.98</v>
      </c>
      <c r="L93" t="n">
        <v>-17.83</v>
      </c>
      <c r="M93" t="n">
        <v>8.789999999999999</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860.72</v>
      </c>
      <c r="D94" t="n">
        <v>-55.35</v>
      </c>
      <c r="E94" t="n">
        <v>195.61</v>
      </c>
      <c r="F94" t="n">
        <v>26.79</v>
      </c>
      <c r="G94" t="n">
        <v>-48.45</v>
      </c>
      <c r="H94" t="n">
        <v>14.52</v>
      </c>
      <c r="I94" t="n">
        <v>-152.47</v>
      </c>
      <c r="J94" t="n">
        <v>-279.27</v>
      </c>
      <c r="K94" t="n">
        <v>-13.26</v>
      </c>
      <c r="L94" t="n">
        <v>333.64</v>
      </c>
      <c r="M94" t="n">
        <v>11.22</v>
      </c>
      <c r="N94" t="n">
        <v>-71.59</v>
      </c>
      <c r="O94" t="n">
        <v>162.69</v>
      </c>
      <c r="P94" t="n">
        <v>-3.67</v>
      </c>
      <c r="Q94" t="n">
        <v>29.84</v>
      </c>
      <c r="R94" t="n">
        <v>7.88</v>
      </c>
      <c r="S94" t="n">
        <v>24.26</v>
      </c>
      <c r="T94" t="n">
        <v>-9.27</v>
      </c>
      <c r="U94" t="n">
        <v>-56.54</v>
      </c>
      <c r="V94" t="n">
        <v>-6.73</v>
      </c>
    </row>
    <row r="95">
      <c r="A95" s="5" t="inlineStr">
        <is>
          <t>Op.Cashflow Wachstum 3J in %</t>
        </is>
      </c>
      <c r="B95" s="5" t="inlineStr">
        <is>
          <t>Op.Cashflow Wachstum 3Y in %</t>
        </is>
      </c>
      <c r="C95" t="n">
        <v>333.66</v>
      </c>
      <c r="D95" t="n">
        <v>55.68</v>
      </c>
      <c r="E95" t="n">
        <v>57.98</v>
      </c>
      <c r="F95" t="n">
        <v>-2.38</v>
      </c>
      <c r="G95" t="n">
        <v>-62.13</v>
      </c>
      <c r="H95" t="n">
        <v>-139.07</v>
      </c>
      <c r="I95" t="n">
        <v>-148.33</v>
      </c>
      <c r="J95" t="n">
        <v>13.7</v>
      </c>
      <c r="K95" t="n">
        <v>110.53</v>
      </c>
      <c r="L95" t="n">
        <v>91.09</v>
      </c>
      <c r="M95" t="n">
        <v>34.11</v>
      </c>
      <c r="N95" t="n">
        <v>29.14</v>
      </c>
      <c r="O95" t="n">
        <v>62.95</v>
      </c>
      <c r="P95" t="n">
        <v>11.35</v>
      </c>
      <c r="Q95" t="n">
        <v>20.66</v>
      </c>
      <c r="R95" t="n">
        <v>7.62</v>
      </c>
      <c r="S95" t="n">
        <v>-13.85</v>
      </c>
      <c r="T95" t="n">
        <v>-24.18</v>
      </c>
      <c r="U95" t="inlineStr">
        <is>
          <t>-</t>
        </is>
      </c>
      <c r="V95" t="inlineStr">
        <is>
          <t>-</t>
        </is>
      </c>
    </row>
    <row r="96">
      <c r="A96" s="5" t="inlineStr">
        <is>
          <t>Op.Cashflow Wachstum 5J in %</t>
        </is>
      </c>
      <c r="B96" s="5" t="inlineStr">
        <is>
          <t>Op.Cashflow Wachstum 5Y in %</t>
        </is>
      </c>
      <c r="C96" t="n">
        <v>195.86</v>
      </c>
      <c r="D96" t="n">
        <v>26.62</v>
      </c>
      <c r="E96" t="n">
        <v>7.2</v>
      </c>
      <c r="F96" t="n">
        <v>-87.78</v>
      </c>
      <c r="G96" t="n">
        <v>-95.79000000000001</v>
      </c>
      <c r="H96" t="n">
        <v>-19.37</v>
      </c>
      <c r="I96" t="n">
        <v>-20.03</v>
      </c>
      <c r="J96" t="n">
        <v>-3.85</v>
      </c>
      <c r="K96" t="n">
        <v>84.54000000000001</v>
      </c>
      <c r="L96" t="n">
        <v>86.45999999999999</v>
      </c>
      <c r="M96" t="n">
        <v>25.7</v>
      </c>
      <c r="N96" t="n">
        <v>25.03</v>
      </c>
      <c r="O96" t="n">
        <v>44.2</v>
      </c>
      <c r="P96" t="n">
        <v>9.81</v>
      </c>
      <c r="Q96" t="n">
        <v>-0.77</v>
      </c>
      <c r="R96" t="n">
        <v>-8.08</v>
      </c>
      <c r="S96" t="inlineStr">
        <is>
          <t>-</t>
        </is>
      </c>
      <c r="T96" t="inlineStr">
        <is>
          <t>-</t>
        </is>
      </c>
      <c r="U96" t="inlineStr">
        <is>
          <t>-</t>
        </is>
      </c>
      <c r="V96" t="inlineStr">
        <is>
          <t>-</t>
        </is>
      </c>
    </row>
    <row r="97">
      <c r="A97" s="5" t="inlineStr">
        <is>
          <t>Op.Cashflow Wachstum 10J in %</t>
        </is>
      </c>
      <c r="B97" s="5" t="inlineStr">
        <is>
          <t>Op.Cashflow Wachstum 10Y in %</t>
        </is>
      </c>
      <c r="C97" t="n">
        <v>88.25</v>
      </c>
      <c r="D97" t="n">
        <v>3.3</v>
      </c>
      <c r="E97" t="n">
        <v>1.67</v>
      </c>
      <c r="F97" t="n">
        <v>-1.62</v>
      </c>
      <c r="G97" t="n">
        <v>-4.66</v>
      </c>
      <c r="H97" t="n">
        <v>3.17</v>
      </c>
      <c r="I97" t="n">
        <v>2.5</v>
      </c>
      <c r="J97" t="n">
        <v>20.17</v>
      </c>
      <c r="K97" t="n">
        <v>47.17</v>
      </c>
      <c r="L97" t="n">
        <v>42.85</v>
      </c>
      <c r="M97" t="n">
        <v>8.81</v>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3434</v>
      </c>
      <c r="D98" t="n">
        <v>2633</v>
      </c>
      <c r="E98" t="n">
        <v>3449</v>
      </c>
      <c r="F98" t="n">
        <v>2139</v>
      </c>
      <c r="G98" t="n">
        <v>2431</v>
      </c>
      <c r="H98" t="n">
        <v>2373</v>
      </c>
      <c r="I98" t="n">
        <v>1879</v>
      </c>
      <c r="J98" t="n">
        <v>5266</v>
      </c>
      <c r="K98" t="n">
        <v>5623</v>
      </c>
      <c r="L98" t="n">
        <v>2873</v>
      </c>
      <c r="M98" t="n">
        <v>5087</v>
      </c>
      <c r="N98" t="n">
        <v>4909</v>
      </c>
      <c r="O98" t="n">
        <v>6803</v>
      </c>
      <c r="P98" t="n">
        <v>6492</v>
      </c>
      <c r="Q98" t="n">
        <v>19198</v>
      </c>
      <c r="R98" t="n">
        <v>14406</v>
      </c>
      <c r="S98" t="n">
        <v>12973</v>
      </c>
      <c r="T98" t="n">
        <v>13652</v>
      </c>
      <c r="U98" t="n">
        <v>15141</v>
      </c>
      <c r="V98" t="n">
        <v>15571</v>
      </c>
      <c r="W98" t="n">
        <v>13220</v>
      </c>
    </row>
  </sheetData>
  <pageMargins bottom="1" footer="0.5" header="0.5" left="0.75" right="0.75" top="1"/>
</worksheet>
</file>

<file path=xl/worksheets/sheet58.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UNIPER </t>
        </is>
      </c>
      <c r="B1" s="2" t="inlineStr">
        <is>
          <t>WKN: UNSE01  ISIN: DE000UNSE018  Symbol:UN01  Typ: Aktie</t>
        </is>
      </c>
      <c r="C1" s="2" t="inlineStr"/>
      <c r="D1" s="2" t="inlineStr"/>
      <c r="E1" s="2" t="inlineStr"/>
      <c r="F1" s="2">
        <f>HYPERLINK("mdax_Stock_Data_EUR.xlsx#INDEX!A1",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2016</t>
        </is>
      </c>
      <c r="C4" s="5" t="inlineStr">
        <is>
          <t>Telefon / Phone</t>
        </is>
      </c>
      <c r="D4" s="5" t="inlineStr"/>
      <c r="E4" t="inlineStr">
        <is>
          <t>+48-211-73275-0</t>
        </is>
      </c>
      <c r="G4" t="inlineStr">
        <is>
          <t>10.03.2020</t>
        </is>
      </c>
      <c r="H4" t="inlineStr">
        <is>
          <t>Publication Of Annual Report</t>
        </is>
      </c>
      <c r="J4" t="inlineStr">
        <is>
          <t>Fortum Oyj</t>
        </is>
      </c>
      <c r="L4" t="inlineStr">
        <is>
          <t>69,56%</t>
        </is>
      </c>
    </row>
    <row r="5">
      <c r="A5" s="5" t="inlineStr">
        <is>
          <t>Ticker</t>
        </is>
      </c>
      <c r="B5" t="inlineStr">
        <is>
          <t>UN01</t>
        </is>
      </c>
      <c r="C5" s="5" t="inlineStr">
        <is>
          <t>Fax</t>
        </is>
      </c>
      <c r="D5" s="5" t="inlineStr"/>
      <c r="E5" t="inlineStr">
        <is>
          <t>-</t>
        </is>
      </c>
      <c r="G5" t="inlineStr">
        <is>
          <t>07.05.2020</t>
        </is>
      </c>
      <c r="H5" t="inlineStr">
        <is>
          <t>Result Q1</t>
        </is>
      </c>
      <c r="J5" t="inlineStr">
        <is>
          <t>BlackRock, Inc.</t>
        </is>
      </c>
      <c r="L5" t="inlineStr">
        <is>
          <t>2,86%</t>
        </is>
      </c>
    </row>
    <row r="6">
      <c r="A6" s="5" t="inlineStr">
        <is>
          <t>Gelistet Seit / Listed Since</t>
        </is>
      </c>
      <c r="B6" t="inlineStr">
        <is>
          <t>12.09.2016</t>
        </is>
      </c>
      <c r="C6" s="5" t="inlineStr">
        <is>
          <t>Internet</t>
        </is>
      </c>
      <c r="D6" s="5" t="inlineStr"/>
      <c r="E6" t="inlineStr">
        <is>
          <t>https://www.uniper.energy/de</t>
        </is>
      </c>
      <c r="G6" t="inlineStr">
        <is>
          <t>20.05.2020</t>
        </is>
      </c>
      <c r="H6" t="inlineStr">
        <is>
          <t>Annual General Meeting</t>
        </is>
      </c>
      <c r="J6" t="inlineStr">
        <is>
          <t>Paul E. Singer</t>
        </is>
      </c>
      <c r="L6" t="inlineStr">
        <is>
          <t>1,38%</t>
        </is>
      </c>
    </row>
    <row r="7">
      <c r="A7" s="5" t="inlineStr">
        <is>
          <t>Nominalwert / Nominal Value</t>
        </is>
      </c>
      <c r="B7" t="inlineStr">
        <is>
          <t>-</t>
        </is>
      </c>
      <c r="C7" s="5" t="inlineStr">
        <is>
          <t>E-Mail</t>
        </is>
      </c>
      <c r="D7" s="5" t="inlineStr"/>
      <c r="E7" t="inlineStr">
        <is>
          <t>info@uniper.energy</t>
        </is>
      </c>
      <c r="G7" t="inlineStr">
        <is>
          <t>25.05.2020</t>
        </is>
      </c>
      <c r="H7" t="inlineStr">
        <is>
          <t>Dividend Payout</t>
        </is>
      </c>
      <c r="J7" t="inlineStr">
        <is>
          <t>Freefloat</t>
        </is>
      </c>
      <c r="L7" t="inlineStr">
        <is>
          <t>26,20%</t>
        </is>
      </c>
    </row>
    <row r="8">
      <c r="A8" s="5" t="inlineStr">
        <is>
          <t>Land / Country</t>
        </is>
      </c>
      <c r="B8" t="inlineStr">
        <is>
          <t>Deutschland</t>
        </is>
      </c>
      <c r="C8" s="5" t="inlineStr">
        <is>
          <t>Inv. Relations Telefon / Phone</t>
        </is>
      </c>
      <c r="D8" s="5" t="inlineStr"/>
      <c r="E8" t="inlineStr">
        <is>
          <t>+48-211-4579-4400</t>
        </is>
      </c>
      <c r="G8" t="inlineStr">
        <is>
          <t>11.08.2020</t>
        </is>
      </c>
      <c r="H8" t="inlineStr">
        <is>
          <t>Score Half Year</t>
        </is>
      </c>
    </row>
    <row r="9">
      <c r="A9" s="5" t="inlineStr">
        <is>
          <t>Währung / Currency</t>
        </is>
      </c>
      <c r="B9" t="inlineStr">
        <is>
          <t>EUR</t>
        </is>
      </c>
      <c r="C9" s="5" t="inlineStr">
        <is>
          <t>Inv. Relations E-Mail</t>
        </is>
      </c>
      <c r="D9" s="5" t="inlineStr"/>
      <c r="E9" t="inlineStr">
        <is>
          <t>carlo.beck@uniper.energy</t>
        </is>
      </c>
      <c r="G9" t="inlineStr">
        <is>
          <t>10.11.2020</t>
        </is>
      </c>
      <c r="H9" t="inlineStr">
        <is>
          <t>Q3 Earnings</t>
        </is>
      </c>
    </row>
    <row r="10">
      <c r="A10" s="5" t="inlineStr">
        <is>
          <t>Branche / Industry</t>
        </is>
      </c>
      <c r="B10" t="inlineStr">
        <is>
          <t>Utilities</t>
        </is>
      </c>
      <c r="C10" s="5" t="inlineStr">
        <is>
          <t>Kontaktperson / Contact Person</t>
        </is>
      </c>
      <c r="D10" s="5" t="inlineStr"/>
      <c r="E10" t="inlineStr">
        <is>
          <t>Dr. Carlo Beck</t>
        </is>
      </c>
    </row>
    <row r="11">
      <c r="A11" s="5" t="inlineStr">
        <is>
          <t>Sektor / Sector</t>
        </is>
      </c>
      <c r="B11" t="inlineStr">
        <is>
          <t>Provider</t>
        </is>
      </c>
    </row>
    <row r="12">
      <c r="A12" s="5" t="inlineStr">
        <is>
          <t>Typ / Genre</t>
        </is>
      </c>
      <c r="B12" t="inlineStr">
        <is>
          <t>Namens-Stammaktie</t>
        </is>
      </c>
    </row>
    <row r="13">
      <c r="A13" s="5" t="inlineStr">
        <is>
          <t>Adresse / Address</t>
        </is>
      </c>
      <c r="B13" t="inlineStr">
        <is>
          <t>Uniper SEE.ON-Platz 1  D-40479 Düsseldorf</t>
        </is>
      </c>
    </row>
    <row r="14">
      <c r="A14" s="5" t="inlineStr">
        <is>
          <t>Management</t>
        </is>
      </c>
      <c r="B14" t="inlineStr">
        <is>
          <t>Andreas Schierenbeck, Sascha Bibert, David Bryson, Keith Martin</t>
        </is>
      </c>
    </row>
    <row r="15">
      <c r="A15" s="5" t="inlineStr">
        <is>
          <t>Aufsichtsrat / Board</t>
        </is>
      </c>
      <c r="B15" t="inlineStr">
        <is>
          <t>Klaus-Dieter Maubach, Markus Rauramo, Harald Seegatz, Ingrid Åsander, Oliver Biniek, Barbara Jagodzinski, André Muilwijk, Immo Schlepper</t>
        </is>
      </c>
    </row>
    <row r="16">
      <c r="A16" s="5" t="inlineStr">
        <is>
          <t>Beschreibung</t>
        </is>
      </c>
      <c r="B16" t="inlineStr">
        <is>
          <t>Uniper SE ist ein internationales Energieunternehmen, das aus der E.ON-Gruppe hervorgegangen ist. Die neu gegründete Gesellschaft verfügt über moderne Stromerzeugungsanlagen, Kompetenzen in den Bereichen Bau, Management sowie Betrieb von Großanlagen und bietet Kunden maßgeschneiderte Enregieprodukte und dazugehörige Dienstleistungen an. Aktiv ist Uniper in über 40 Ländern. Es liegt ein Übernahmeangebot des finnischen Energieversorgers Fortum vor. Copyright 2014 FINANCE BASE AG</t>
        </is>
      </c>
    </row>
    <row r="17">
      <c r="A17" s="5" t="inlineStr">
        <is>
          <t>Profile</t>
        </is>
      </c>
      <c r="B17" t="inlineStr">
        <is>
          <t>Uniper SE is an international energy company, which emerged from the E.ON Group. The newly established company has modern power generation facilities, expertise in the fields of construction, management and operation of large-scale systems and offers customers tailored Enregieprodukte and related services. Active is Uniper in over 40 countries. There is a bid by the Finnish utility company Fortum.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inlineStr"/>
      <c r="J19" s="5" t="inlineStr"/>
      <c r="K19" s="5" t="inlineStr"/>
      <c r="L19" s="5" t="inlineStr"/>
    </row>
    <row r="20">
      <c r="A20" s="5" t="inlineStr">
        <is>
          <t>Umsatz</t>
        </is>
      </c>
      <c r="B20" s="5" t="inlineStr">
        <is>
          <t>Revenue</t>
        </is>
      </c>
      <c r="C20" t="n">
        <v>65804</v>
      </c>
      <c r="D20" t="n">
        <v>78176</v>
      </c>
      <c r="E20" t="n">
        <v>72238</v>
      </c>
      <c r="F20" t="n">
        <v>67285</v>
      </c>
      <c r="G20" t="n">
        <v>92115</v>
      </c>
      <c r="H20" t="n">
        <v>88225</v>
      </c>
    </row>
    <row r="21">
      <c r="A21" s="5" t="inlineStr">
        <is>
          <t>Operatives Ergebnis (EBIT)</t>
        </is>
      </c>
      <c r="B21" s="5" t="inlineStr">
        <is>
          <t>EBIT Earning Before Interest &amp; Tax</t>
        </is>
      </c>
      <c r="C21" t="n">
        <v>922</v>
      </c>
      <c r="D21" t="n">
        <v>-161</v>
      </c>
      <c r="E21" t="n">
        <v>-88</v>
      </c>
      <c r="F21" t="n">
        <v>-3973</v>
      </c>
      <c r="G21" t="n">
        <v>-3397</v>
      </c>
      <c r="H21" t="n">
        <v>-3042</v>
      </c>
    </row>
    <row r="22">
      <c r="A22" s="5" t="inlineStr">
        <is>
          <t>Finanzergebnis</t>
        </is>
      </c>
      <c r="B22" s="5" t="inlineStr">
        <is>
          <t>Financial Result</t>
        </is>
      </c>
      <c r="C22" t="n">
        <v>37</v>
      </c>
      <c r="D22" t="n">
        <v>-413</v>
      </c>
      <c r="E22" t="n">
        <v>-42</v>
      </c>
      <c r="F22" t="n">
        <v>-285</v>
      </c>
      <c r="G22" t="n">
        <v>36</v>
      </c>
      <c r="H22" t="n">
        <v>-118</v>
      </c>
    </row>
    <row r="23">
      <c r="A23" s="5" t="inlineStr">
        <is>
          <t>Ergebnis vor Steuer (EBT)</t>
        </is>
      </c>
      <c r="B23" s="5" t="inlineStr">
        <is>
          <t>EBT Earning Before Tax</t>
        </is>
      </c>
      <c r="C23" t="n">
        <v>959</v>
      </c>
      <c r="D23" t="n">
        <v>-574</v>
      </c>
      <c r="E23" t="n">
        <v>-130</v>
      </c>
      <c r="F23" t="n">
        <v>-4258</v>
      </c>
      <c r="G23" t="n">
        <v>-3361</v>
      </c>
      <c r="H23" t="n">
        <v>-3160</v>
      </c>
    </row>
    <row r="24">
      <c r="A24" s="5" t="inlineStr">
        <is>
          <t>Steuern auf Einkommen und Ertrag</t>
        </is>
      </c>
      <c r="B24" s="5" t="inlineStr">
        <is>
          <t>Taxes on income and earnings</t>
        </is>
      </c>
      <c r="C24" t="n">
        <v>315</v>
      </c>
      <c r="D24" t="n">
        <v>-82</v>
      </c>
      <c r="E24" t="n">
        <v>408</v>
      </c>
      <c r="F24" t="n">
        <v>-1024</v>
      </c>
      <c r="G24" t="n">
        <v>396</v>
      </c>
      <c r="H24" t="n">
        <v>-348</v>
      </c>
    </row>
    <row r="25">
      <c r="A25" s="5" t="inlineStr">
        <is>
          <t>Ergebnis nach Steuer</t>
        </is>
      </c>
      <c r="B25" s="5" t="inlineStr">
        <is>
          <t>Earnings after tax</t>
        </is>
      </c>
      <c r="C25" t="n">
        <v>644</v>
      </c>
      <c r="D25" t="n">
        <v>-492</v>
      </c>
      <c r="E25" t="n">
        <v>-538</v>
      </c>
      <c r="F25" t="n">
        <v>-3234</v>
      </c>
      <c r="G25" t="n">
        <v>-3757</v>
      </c>
      <c r="H25" t="n">
        <v>-2812</v>
      </c>
    </row>
    <row r="26">
      <c r="A26" s="5" t="inlineStr">
        <is>
          <t>Minderheitenanteil</t>
        </is>
      </c>
      <c r="B26" s="5" t="inlineStr">
        <is>
          <t>Minority Share</t>
        </is>
      </c>
      <c r="C26" t="n">
        <v>-34</v>
      </c>
      <c r="D26" t="n">
        <v>40</v>
      </c>
      <c r="E26" t="n">
        <v>-118</v>
      </c>
      <c r="F26" t="n">
        <v>17</v>
      </c>
      <c r="G26" t="n">
        <v>-328</v>
      </c>
      <c r="H26" t="n">
        <v>262</v>
      </c>
    </row>
    <row r="27">
      <c r="A27" s="5" t="inlineStr">
        <is>
          <t>Jahresüberschuss/-fehlbetrag</t>
        </is>
      </c>
      <c r="B27" s="5" t="inlineStr">
        <is>
          <t>Net Profit</t>
        </is>
      </c>
      <c r="C27" t="n">
        <v>610</v>
      </c>
      <c r="D27" t="n">
        <v>-452</v>
      </c>
      <c r="E27" t="n">
        <v>-656</v>
      </c>
      <c r="F27" t="n">
        <v>-3217</v>
      </c>
      <c r="G27" t="n">
        <v>-4085</v>
      </c>
      <c r="H27" t="n">
        <v>-2550</v>
      </c>
    </row>
    <row r="28">
      <c r="A28" s="5" t="inlineStr">
        <is>
          <t>Summe Umlaufvermögen</t>
        </is>
      </c>
      <c r="B28" s="5" t="inlineStr">
        <is>
          <t>Current Assets</t>
        </is>
      </c>
      <c r="C28" t="n">
        <v>20024</v>
      </c>
      <c r="D28" t="n">
        <v>26449</v>
      </c>
      <c r="E28" t="n">
        <v>20284</v>
      </c>
      <c r="F28" t="n">
        <v>21672</v>
      </c>
      <c r="G28" t="n">
        <v>34062</v>
      </c>
      <c r="H28" t="n">
        <v>37597</v>
      </c>
    </row>
    <row r="29">
      <c r="A29" s="5" t="inlineStr">
        <is>
          <t>Summe Anlagevermögen</t>
        </is>
      </c>
      <c r="B29" s="5" t="inlineStr">
        <is>
          <t>Fixed Assets</t>
        </is>
      </c>
      <c r="C29" t="n">
        <v>23732</v>
      </c>
      <c r="D29" t="n">
        <v>24156</v>
      </c>
      <c r="E29" t="n">
        <v>22877</v>
      </c>
      <c r="F29" t="n">
        <v>27199</v>
      </c>
      <c r="G29" t="n">
        <v>29461</v>
      </c>
      <c r="H29" t="n">
        <v>34023</v>
      </c>
    </row>
    <row r="30">
      <c r="A30" s="5" t="inlineStr">
        <is>
          <t>Summe Aktiva</t>
        </is>
      </c>
      <c r="B30" s="5" t="inlineStr">
        <is>
          <t>Total Assets</t>
        </is>
      </c>
      <c r="C30" t="n">
        <v>43756</v>
      </c>
      <c r="D30" t="n">
        <v>50605</v>
      </c>
      <c r="E30" t="n">
        <v>43161</v>
      </c>
      <c r="F30" t="n">
        <v>48871</v>
      </c>
      <c r="G30" t="n">
        <v>63523</v>
      </c>
      <c r="H30" t="n">
        <v>71620</v>
      </c>
    </row>
    <row r="31">
      <c r="A31" s="5" t="inlineStr">
        <is>
          <t>Summe kurzfristiges Fremdkapital</t>
        </is>
      </c>
      <c r="B31" s="5" t="inlineStr">
        <is>
          <t>Short-Term Debt</t>
        </is>
      </c>
      <c r="C31" t="n">
        <v>18860</v>
      </c>
      <c r="D31" t="n">
        <v>26503</v>
      </c>
      <c r="E31" t="n">
        <v>18659</v>
      </c>
      <c r="F31" t="n">
        <v>20796</v>
      </c>
      <c r="G31" t="n">
        <v>34218</v>
      </c>
      <c r="H31" t="n">
        <v>32470</v>
      </c>
    </row>
    <row r="32">
      <c r="A32" s="5" t="inlineStr">
        <is>
          <t>Summe langfristiges Fremdkapital</t>
        </is>
      </c>
      <c r="B32" s="5" t="inlineStr">
        <is>
          <t>Long-Term Debt</t>
        </is>
      </c>
      <c r="C32" t="n">
        <v>12954</v>
      </c>
      <c r="D32" t="n">
        <v>12657</v>
      </c>
      <c r="E32" t="n">
        <v>11713</v>
      </c>
      <c r="F32" t="n">
        <v>15272</v>
      </c>
      <c r="G32" t="n">
        <v>14304</v>
      </c>
      <c r="H32" t="n">
        <v>16431</v>
      </c>
    </row>
    <row r="33">
      <c r="A33" s="5" t="inlineStr">
        <is>
          <t>Summe Fremdkapital</t>
        </is>
      </c>
      <c r="B33" s="5" t="inlineStr">
        <is>
          <t>Total Liabilities</t>
        </is>
      </c>
      <c r="C33" t="n">
        <v>31814</v>
      </c>
      <c r="D33" t="n">
        <v>39160</v>
      </c>
      <c r="E33" t="n">
        <v>30372</v>
      </c>
      <c r="F33" t="n">
        <v>36068</v>
      </c>
      <c r="G33" t="n">
        <v>48522</v>
      </c>
      <c r="H33" t="n">
        <v>48901</v>
      </c>
    </row>
    <row r="34">
      <c r="A34" s="5" t="inlineStr">
        <is>
          <t>Minderheitenanteil</t>
        </is>
      </c>
      <c r="B34" s="5" t="inlineStr">
        <is>
          <t>Minority Share</t>
        </is>
      </c>
      <c r="C34" t="n">
        <v>556</v>
      </c>
      <c r="D34" t="n">
        <v>497</v>
      </c>
      <c r="E34" t="n">
        <v>642</v>
      </c>
      <c r="F34" t="n">
        <v>582</v>
      </c>
      <c r="G34" t="n">
        <v>540</v>
      </c>
      <c r="H34" t="n">
        <v>302</v>
      </c>
    </row>
    <row r="35">
      <c r="A35" s="5" t="inlineStr">
        <is>
          <t>Summe Eigenkapital</t>
        </is>
      </c>
      <c r="B35" s="5" t="inlineStr">
        <is>
          <t>Equity</t>
        </is>
      </c>
      <c r="C35" t="n">
        <v>11386</v>
      </c>
      <c r="D35" t="n">
        <v>10948</v>
      </c>
      <c r="E35" t="n">
        <v>12147</v>
      </c>
      <c r="F35" t="n">
        <v>12221</v>
      </c>
      <c r="G35" t="n">
        <v>14461</v>
      </c>
      <c r="H35" t="n">
        <v>22417</v>
      </c>
    </row>
    <row r="36">
      <c r="A36" s="5" t="inlineStr">
        <is>
          <t>Summe Passiva</t>
        </is>
      </c>
      <c r="B36" s="5" t="inlineStr">
        <is>
          <t>Liabilities &amp; Shareholder Equity</t>
        </is>
      </c>
      <c r="C36" t="n">
        <v>43756</v>
      </c>
      <c r="D36" t="n">
        <v>50605</v>
      </c>
      <c r="E36" t="n">
        <v>43161</v>
      </c>
      <c r="F36" t="n">
        <v>48871</v>
      </c>
      <c r="G36" t="n">
        <v>63523</v>
      </c>
      <c r="H36" t="n">
        <v>71620</v>
      </c>
    </row>
    <row r="37">
      <c r="A37" s="5" t="inlineStr">
        <is>
          <t>Mio.Aktien im Umlauf</t>
        </is>
      </c>
      <c r="B37" s="5" t="inlineStr">
        <is>
          <t>Million shares outstanding</t>
        </is>
      </c>
      <c r="C37" t="n">
        <v>365.96</v>
      </c>
      <c r="D37" t="n">
        <v>365.96</v>
      </c>
      <c r="E37" t="n">
        <v>365.96</v>
      </c>
      <c r="F37" t="n">
        <v>365.96</v>
      </c>
      <c r="G37" t="inlineStr">
        <is>
          <t>-</t>
        </is>
      </c>
      <c r="H37" t="inlineStr">
        <is>
          <t>-</t>
        </is>
      </c>
    </row>
    <row r="38">
      <c r="A38" s="5" t="inlineStr">
        <is>
          <t>Gezeichnetes Kapital (in Mio.)</t>
        </is>
      </c>
      <c r="B38" s="5" t="inlineStr">
        <is>
          <t>Subscribed Capital in M</t>
        </is>
      </c>
      <c r="C38" t="n">
        <v>622.13</v>
      </c>
      <c r="D38" t="n">
        <v>622.13</v>
      </c>
      <c r="E38" t="n">
        <v>622.13</v>
      </c>
      <c r="F38" t="n">
        <v>622.13</v>
      </c>
      <c r="G38" t="inlineStr">
        <is>
          <t>-</t>
        </is>
      </c>
      <c r="H38" t="inlineStr">
        <is>
          <t>-</t>
        </is>
      </c>
    </row>
    <row r="39">
      <c r="A39" s="5" t="inlineStr">
        <is>
          <t>Ergebnis je Aktie (brutto)</t>
        </is>
      </c>
      <c r="B39" s="5" t="inlineStr">
        <is>
          <t>Earnings per share</t>
        </is>
      </c>
      <c r="C39" t="n">
        <v>2.62</v>
      </c>
      <c r="D39" t="n">
        <v>-1.57</v>
      </c>
      <c r="E39" t="n">
        <v>-0.36</v>
      </c>
      <c r="F39" t="n">
        <v>-11.64</v>
      </c>
      <c r="G39" t="inlineStr">
        <is>
          <t>-</t>
        </is>
      </c>
      <c r="H39" t="inlineStr">
        <is>
          <t>-</t>
        </is>
      </c>
    </row>
    <row r="40">
      <c r="A40" s="5" t="inlineStr">
        <is>
          <t>Ergebnis je Aktie (unverwässert)</t>
        </is>
      </c>
      <c r="B40" s="5" t="inlineStr">
        <is>
          <t>Basic Earnings per share</t>
        </is>
      </c>
      <c r="C40" t="n">
        <v>1.67</v>
      </c>
      <c r="D40" t="n">
        <v>-1.23</v>
      </c>
      <c r="E40" t="n">
        <v>-1.79</v>
      </c>
      <c r="F40" t="n">
        <v>-8.789999999999999</v>
      </c>
      <c r="G40" t="inlineStr">
        <is>
          <t>-</t>
        </is>
      </c>
      <c r="H40" t="inlineStr">
        <is>
          <t>-</t>
        </is>
      </c>
    </row>
    <row r="41">
      <c r="A41" s="5" t="inlineStr">
        <is>
          <t>Ergebnis je Aktie (verwässert)</t>
        </is>
      </c>
      <c r="B41" s="5" t="inlineStr">
        <is>
          <t>Diluted Earnings per share</t>
        </is>
      </c>
      <c r="C41" t="n">
        <v>1.67</v>
      </c>
      <c r="D41" t="n">
        <v>-1.23</v>
      </c>
      <c r="E41" t="n">
        <v>-1.79</v>
      </c>
      <c r="F41" t="n">
        <v>-8.789999999999999</v>
      </c>
      <c r="G41" t="inlineStr">
        <is>
          <t>-</t>
        </is>
      </c>
      <c r="H41" t="inlineStr">
        <is>
          <t>-</t>
        </is>
      </c>
    </row>
    <row r="42">
      <c r="A42" s="5" t="inlineStr">
        <is>
          <t>Dividende je Aktie</t>
        </is>
      </c>
      <c r="B42" s="5" t="inlineStr">
        <is>
          <t>Dividend per share</t>
        </is>
      </c>
      <c r="C42" t="n">
        <v>1.15</v>
      </c>
      <c r="D42" t="n">
        <v>0.9</v>
      </c>
      <c r="E42" t="n">
        <v>0.74</v>
      </c>
      <c r="F42" t="n">
        <v>0.55</v>
      </c>
      <c r="G42" t="inlineStr">
        <is>
          <t>-</t>
        </is>
      </c>
      <c r="H42" t="inlineStr">
        <is>
          <t>-</t>
        </is>
      </c>
    </row>
    <row r="43">
      <c r="A43" s="5" t="inlineStr">
        <is>
          <t>Dividendenausschüttung in Mio</t>
        </is>
      </c>
      <c r="B43" s="5" t="inlineStr">
        <is>
          <t>Dividend Payment in M</t>
        </is>
      </c>
      <c r="C43" t="n">
        <v>420.9</v>
      </c>
      <c r="D43" t="n">
        <v>329.4</v>
      </c>
      <c r="E43" t="n">
        <v>271</v>
      </c>
      <c r="F43" t="n">
        <v>201</v>
      </c>
      <c r="G43" t="inlineStr">
        <is>
          <t>-</t>
        </is>
      </c>
      <c r="H43" t="inlineStr">
        <is>
          <t>-</t>
        </is>
      </c>
    </row>
    <row r="44">
      <c r="A44" s="5" t="inlineStr">
        <is>
          <t>Umsatz</t>
        </is>
      </c>
      <c r="B44" s="5" t="inlineStr">
        <is>
          <t>Revenue</t>
        </is>
      </c>
      <c r="C44" t="n">
        <v>179.81</v>
      </c>
      <c r="D44" t="n">
        <v>213.62</v>
      </c>
      <c r="E44" t="n">
        <v>197.39</v>
      </c>
      <c r="F44" t="n">
        <v>183.86</v>
      </c>
      <c r="G44" t="inlineStr">
        <is>
          <t>-</t>
        </is>
      </c>
      <c r="H44" t="inlineStr">
        <is>
          <t>-</t>
        </is>
      </c>
    </row>
    <row r="45">
      <c r="A45" s="5" t="inlineStr">
        <is>
          <t>Buchwert je Aktie</t>
        </is>
      </c>
      <c r="B45" s="5" t="inlineStr">
        <is>
          <t>Book value per share</t>
        </is>
      </c>
      <c r="C45" t="n">
        <v>32.63</v>
      </c>
      <c r="D45" t="n">
        <v>31.27</v>
      </c>
      <c r="E45" t="n">
        <v>34.95</v>
      </c>
      <c r="F45" t="n">
        <v>34.98</v>
      </c>
      <c r="G45" t="inlineStr">
        <is>
          <t>-</t>
        </is>
      </c>
      <c r="H45" t="inlineStr">
        <is>
          <t>-</t>
        </is>
      </c>
    </row>
    <row r="46">
      <c r="A46" s="5" t="inlineStr">
        <is>
          <t>Cashflow je Aktie</t>
        </is>
      </c>
      <c r="B46" s="5" t="inlineStr">
        <is>
          <t>Cashflow per share</t>
        </is>
      </c>
      <c r="C46" t="n">
        <v>2.55</v>
      </c>
      <c r="D46" t="n">
        <v>3.39</v>
      </c>
      <c r="E46" t="n">
        <v>3.78</v>
      </c>
      <c r="F46" t="n">
        <v>5.97</v>
      </c>
      <c r="G46" t="inlineStr">
        <is>
          <t>-</t>
        </is>
      </c>
      <c r="H46" t="inlineStr">
        <is>
          <t>-</t>
        </is>
      </c>
    </row>
    <row r="47">
      <c r="A47" s="5" t="inlineStr">
        <is>
          <t>Bilanzsumme je Aktie</t>
        </is>
      </c>
      <c r="B47" s="5" t="inlineStr">
        <is>
          <t>Total assets per share</t>
        </is>
      </c>
      <c r="C47" t="n">
        <v>119.56</v>
      </c>
      <c r="D47" t="n">
        <v>138.28</v>
      </c>
      <c r="E47" t="n">
        <v>117.94</v>
      </c>
      <c r="F47" t="n">
        <v>133.54</v>
      </c>
      <c r="G47" t="inlineStr">
        <is>
          <t>-</t>
        </is>
      </c>
      <c r="H47" t="inlineStr">
        <is>
          <t>-</t>
        </is>
      </c>
    </row>
    <row r="48">
      <c r="A48" s="5" t="inlineStr">
        <is>
          <t>Personal am Ende des Jahres</t>
        </is>
      </c>
      <c r="B48" s="5" t="inlineStr">
        <is>
          <t>Staff at the end of year</t>
        </is>
      </c>
      <c r="C48" t="n">
        <v>11743</v>
      </c>
      <c r="D48" t="n">
        <v>11828</v>
      </c>
      <c r="E48" t="n">
        <v>12575</v>
      </c>
      <c r="F48" t="n">
        <v>12890</v>
      </c>
      <c r="G48" t="n">
        <v>14137</v>
      </c>
      <c r="H48" t="inlineStr">
        <is>
          <t>-</t>
        </is>
      </c>
    </row>
    <row r="49">
      <c r="A49" s="5" t="inlineStr">
        <is>
          <t>Personalaufwand in Mio. EUR</t>
        </is>
      </c>
      <c r="B49" s="5" t="inlineStr">
        <is>
          <t>Personnel expenses in M</t>
        </is>
      </c>
      <c r="C49" t="n">
        <v>955</v>
      </c>
      <c r="D49" t="n">
        <v>977</v>
      </c>
      <c r="E49" t="n">
        <v>991</v>
      </c>
      <c r="F49" t="n">
        <v>1179</v>
      </c>
      <c r="G49" t="n">
        <v>1260</v>
      </c>
      <c r="H49" t="inlineStr">
        <is>
          <t>-</t>
        </is>
      </c>
    </row>
    <row r="50">
      <c r="A50" s="5" t="inlineStr">
        <is>
          <t>Aufwand je Mitarbeiter in EUR</t>
        </is>
      </c>
      <c r="B50" s="5" t="inlineStr">
        <is>
          <t>Effort per employee</t>
        </is>
      </c>
      <c r="C50" t="n">
        <v>81325</v>
      </c>
      <c r="D50" t="n">
        <v>82601</v>
      </c>
      <c r="E50" t="n">
        <v>78807</v>
      </c>
      <c r="F50" t="n">
        <v>91466</v>
      </c>
      <c r="G50" t="n">
        <v>89128</v>
      </c>
      <c r="H50" t="inlineStr">
        <is>
          <t>-</t>
        </is>
      </c>
    </row>
    <row r="51">
      <c r="A51" s="5" t="inlineStr">
        <is>
          <t>Umsatz je Aktie</t>
        </is>
      </c>
      <c r="B51" s="5" t="inlineStr">
        <is>
          <t>Revenue per share</t>
        </is>
      </c>
      <c r="C51" t="n">
        <v>5600000</v>
      </c>
      <c r="D51" t="n">
        <v>6610000</v>
      </c>
      <c r="E51" t="n">
        <v>5740000</v>
      </c>
      <c r="F51" t="n">
        <v>5220000</v>
      </c>
      <c r="G51" t="n">
        <v>6520000</v>
      </c>
      <c r="H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row>
    <row r="53">
      <c r="A53" s="5" t="inlineStr">
        <is>
          <t>Gewinn je Mitarbeiter in EUR</t>
        </is>
      </c>
      <c r="B53" s="5" t="inlineStr">
        <is>
          <t>Earnings per employee</t>
        </is>
      </c>
      <c r="C53" t="n">
        <v>51946</v>
      </c>
      <c r="D53" t="n">
        <v>-38214</v>
      </c>
      <c r="E53" t="n">
        <v>-52167</v>
      </c>
      <c r="F53" t="n">
        <v>-249573</v>
      </c>
      <c r="G53" t="n">
        <v>-288958</v>
      </c>
      <c r="H53" t="inlineStr">
        <is>
          <t>-</t>
        </is>
      </c>
    </row>
    <row r="54">
      <c r="A54" s="5" t="inlineStr">
        <is>
          <t>KGV (Kurs/Gewinn)</t>
        </is>
      </c>
      <c r="B54" s="5" t="inlineStr">
        <is>
          <t>PE (price/earnings)</t>
        </is>
      </c>
      <c r="C54" t="n">
        <v>17.7</v>
      </c>
      <c r="D54" t="inlineStr">
        <is>
          <t>-</t>
        </is>
      </c>
      <c r="E54" t="inlineStr">
        <is>
          <t>-</t>
        </is>
      </c>
      <c r="F54" t="inlineStr">
        <is>
          <t>-</t>
        </is>
      </c>
      <c r="G54" t="inlineStr">
        <is>
          <t>-</t>
        </is>
      </c>
      <c r="H54" t="inlineStr">
        <is>
          <t>-</t>
        </is>
      </c>
    </row>
    <row r="55">
      <c r="A55" s="5" t="inlineStr">
        <is>
          <t>KUV (Kurs/Umsatz)</t>
        </is>
      </c>
      <c r="B55" s="5" t="inlineStr">
        <is>
          <t>PS (price/sales)</t>
        </is>
      </c>
      <c r="C55" t="n">
        <v>0.16</v>
      </c>
      <c r="D55" t="n">
        <v>0.1</v>
      </c>
      <c r="E55" t="n">
        <v>0.13</v>
      </c>
      <c r="F55" t="n">
        <v>0.07000000000000001</v>
      </c>
      <c r="G55" t="inlineStr">
        <is>
          <t>-</t>
        </is>
      </c>
      <c r="H55" t="inlineStr">
        <is>
          <t>-</t>
        </is>
      </c>
    </row>
    <row r="56">
      <c r="A56" s="5" t="inlineStr">
        <is>
          <t>KBV (Kurs/Buchwert)</t>
        </is>
      </c>
      <c r="B56" s="5" t="inlineStr">
        <is>
          <t>PB (price/book value)</t>
        </is>
      </c>
      <c r="C56" t="n">
        <v>0.95</v>
      </c>
      <c r="D56" t="n">
        <v>0.75</v>
      </c>
      <c r="E56" t="n">
        <v>0.77</v>
      </c>
      <c r="F56" t="n">
        <v>0.39</v>
      </c>
      <c r="G56" t="inlineStr">
        <is>
          <t>-</t>
        </is>
      </c>
      <c r="H56" t="inlineStr">
        <is>
          <t>-</t>
        </is>
      </c>
    </row>
    <row r="57">
      <c r="A57" s="5" t="inlineStr">
        <is>
          <t>KCV (Kurs/Cashflow)</t>
        </is>
      </c>
      <c r="B57" s="5" t="inlineStr">
        <is>
          <t>PC (price/cashflow)</t>
        </is>
      </c>
      <c r="C57" t="n">
        <v>11.62</v>
      </c>
      <c r="D57" t="n">
        <v>6.58</v>
      </c>
      <c r="E57" t="n">
        <v>6.74</v>
      </c>
      <c r="F57" t="n">
        <v>2.2</v>
      </c>
      <c r="G57" t="inlineStr">
        <is>
          <t>-</t>
        </is>
      </c>
      <c r="H57" t="inlineStr">
        <is>
          <t>-</t>
        </is>
      </c>
    </row>
    <row r="58">
      <c r="A58" s="5" t="inlineStr">
        <is>
          <t>Dividendenrendite in %</t>
        </is>
      </c>
      <c r="B58" s="5" t="inlineStr">
        <is>
          <t>Dividend Yield in %</t>
        </is>
      </c>
      <c r="C58" t="n">
        <v>3.89</v>
      </c>
      <c r="D58" t="n">
        <v>4.04</v>
      </c>
      <c r="E58" t="n">
        <v>2.9</v>
      </c>
      <c r="F58" t="n">
        <v>4.2</v>
      </c>
      <c r="G58" t="inlineStr">
        <is>
          <t>-</t>
        </is>
      </c>
      <c r="H58" t="inlineStr">
        <is>
          <t>-</t>
        </is>
      </c>
    </row>
    <row r="59">
      <c r="A59" s="5" t="inlineStr">
        <is>
          <t>Gewinnrendite in %</t>
        </is>
      </c>
      <c r="B59" s="5" t="inlineStr">
        <is>
          <t>Return on profit in %</t>
        </is>
      </c>
      <c r="C59" t="n">
        <v>5.6</v>
      </c>
      <c r="D59" t="n">
        <v>-5.5</v>
      </c>
      <c r="E59" t="n">
        <v>-7</v>
      </c>
      <c r="F59" t="n">
        <v>-67</v>
      </c>
      <c r="G59" t="inlineStr">
        <is>
          <t>-</t>
        </is>
      </c>
      <c r="H59" t="inlineStr">
        <is>
          <t>-</t>
        </is>
      </c>
    </row>
    <row r="60">
      <c r="A60" s="5" t="inlineStr">
        <is>
          <t>Eigenkapitalrendite in %</t>
        </is>
      </c>
      <c r="B60" s="5" t="inlineStr">
        <is>
          <t>Return on Equity in %</t>
        </is>
      </c>
      <c r="C60" t="n">
        <v>5.11</v>
      </c>
      <c r="D60" t="n">
        <v>-3.95</v>
      </c>
      <c r="E60" t="n">
        <v>-5.13</v>
      </c>
      <c r="F60" t="n">
        <v>-25.13</v>
      </c>
      <c r="G60" t="n">
        <v>-27.23</v>
      </c>
      <c r="H60" t="n">
        <v>-11.22</v>
      </c>
    </row>
    <row r="61">
      <c r="A61" s="5" t="inlineStr">
        <is>
          <t>Umsatzrendite in %</t>
        </is>
      </c>
      <c r="B61" s="5" t="inlineStr">
        <is>
          <t>Return on sales in %</t>
        </is>
      </c>
      <c r="C61" t="n">
        <v>0.93</v>
      </c>
      <c r="D61" t="n">
        <v>-0.58</v>
      </c>
      <c r="E61" t="n">
        <v>-0.91</v>
      </c>
      <c r="F61" t="n">
        <v>-4.78</v>
      </c>
      <c r="G61" t="n">
        <v>-4.43</v>
      </c>
      <c r="H61" t="n">
        <v>-2.89</v>
      </c>
    </row>
    <row r="62">
      <c r="A62" s="5" t="inlineStr">
        <is>
          <t>Gesamtkapitalrendite in %</t>
        </is>
      </c>
      <c r="B62" s="5" t="inlineStr">
        <is>
          <t>Total Return on Investment in %</t>
        </is>
      </c>
      <c r="C62" t="n">
        <v>1.94</v>
      </c>
      <c r="D62" t="n">
        <v>-0.15</v>
      </c>
      <c r="E62" t="n">
        <v>-1.08</v>
      </c>
      <c r="F62" t="n">
        <v>-5.63</v>
      </c>
      <c r="G62" t="n">
        <v>-5.91</v>
      </c>
      <c r="H62" t="n">
        <v>-2.84</v>
      </c>
    </row>
    <row r="63">
      <c r="A63" s="5" t="inlineStr">
        <is>
          <t>Return on Investment in %</t>
        </is>
      </c>
      <c r="B63" s="5" t="inlineStr">
        <is>
          <t>Return on Investment in %</t>
        </is>
      </c>
      <c r="C63" t="n">
        <v>1.39</v>
      </c>
      <c r="D63" t="n">
        <v>-0.89</v>
      </c>
      <c r="E63" t="n">
        <v>-1.52</v>
      </c>
      <c r="F63" t="n">
        <v>-6.58</v>
      </c>
      <c r="G63" t="n">
        <v>-6.43</v>
      </c>
      <c r="H63" t="n">
        <v>-3.56</v>
      </c>
    </row>
    <row r="64">
      <c r="A64" s="5" t="inlineStr">
        <is>
          <t>Arbeitsintensität in %</t>
        </is>
      </c>
      <c r="B64" s="5" t="inlineStr">
        <is>
          <t>Work Intensity in %</t>
        </is>
      </c>
      <c r="C64" t="n">
        <v>45.76</v>
      </c>
      <c r="D64" t="n">
        <v>52.27</v>
      </c>
      <c r="E64" t="n">
        <v>47</v>
      </c>
      <c r="F64" t="n">
        <v>44.35</v>
      </c>
      <c r="G64" t="n">
        <v>53.62</v>
      </c>
      <c r="H64" t="n">
        <v>52.5</v>
      </c>
    </row>
    <row r="65">
      <c r="A65" s="5" t="inlineStr">
        <is>
          <t>Eigenkapitalquote in %</t>
        </is>
      </c>
      <c r="B65" s="5" t="inlineStr">
        <is>
          <t>Equity Ratio in %</t>
        </is>
      </c>
      <c r="C65" t="n">
        <v>27.29</v>
      </c>
      <c r="D65" t="n">
        <v>22.62</v>
      </c>
      <c r="E65" t="n">
        <v>29.63</v>
      </c>
      <c r="F65" t="n">
        <v>26.2</v>
      </c>
      <c r="G65" t="n">
        <v>23.62</v>
      </c>
      <c r="H65" t="n">
        <v>31.72</v>
      </c>
    </row>
    <row r="66">
      <c r="A66" s="5" t="inlineStr">
        <is>
          <t>Fremdkapitalquote in %</t>
        </is>
      </c>
      <c r="B66" s="5" t="inlineStr">
        <is>
          <t>Debt Ratio in %</t>
        </is>
      </c>
      <c r="C66" t="n">
        <v>72.70999999999999</v>
      </c>
      <c r="D66" t="n">
        <v>77.38</v>
      </c>
      <c r="E66" t="n">
        <v>70.37</v>
      </c>
      <c r="F66" t="n">
        <v>73.8</v>
      </c>
      <c r="G66" t="n">
        <v>76.38</v>
      </c>
      <c r="H66" t="n">
        <v>68.28</v>
      </c>
    </row>
    <row r="67">
      <c r="A67" s="5" t="inlineStr">
        <is>
          <t>Verschuldungsgrad in %</t>
        </is>
      </c>
      <c r="B67" s="5" t="inlineStr">
        <is>
          <t>Finance Gearing in %</t>
        </is>
      </c>
      <c r="C67" t="n">
        <v>266.4</v>
      </c>
      <c r="D67" t="n">
        <v>342.16</v>
      </c>
      <c r="E67" t="n">
        <v>237.49</v>
      </c>
      <c r="F67" t="n">
        <v>281.72</v>
      </c>
      <c r="G67" t="n">
        <v>323.46</v>
      </c>
      <c r="H67" t="n">
        <v>215.24</v>
      </c>
    </row>
    <row r="68">
      <c r="A68" s="5" t="inlineStr"/>
      <c r="B68" s="5" t="inlineStr"/>
    </row>
    <row r="69">
      <c r="A69" s="5" t="inlineStr">
        <is>
          <t>Kurzfristige Vermögensquote in %</t>
        </is>
      </c>
      <c r="B69" s="5" t="inlineStr">
        <is>
          <t>Current Assets Ratio in %</t>
        </is>
      </c>
      <c r="C69" t="n">
        <v>45.76</v>
      </c>
      <c r="D69" t="n">
        <v>52.27</v>
      </c>
      <c r="E69" t="n">
        <v>47</v>
      </c>
      <c r="F69" t="n">
        <v>44.35</v>
      </c>
      <c r="G69" t="n">
        <v>53.62</v>
      </c>
    </row>
    <row r="70">
      <c r="A70" s="5" t="inlineStr">
        <is>
          <t>Nettogewinn Marge in %</t>
        </is>
      </c>
      <c r="B70" s="5" t="inlineStr">
        <is>
          <t>Net Profit Marge in %</t>
        </is>
      </c>
      <c r="C70" t="n">
        <v>339.25</v>
      </c>
      <c r="D70" t="n">
        <v>-211.59</v>
      </c>
      <c r="E70" t="n">
        <v>-332.34</v>
      </c>
      <c r="F70" t="n">
        <v>-1749.7</v>
      </c>
      <c r="G70" t="inlineStr">
        <is>
          <t>-</t>
        </is>
      </c>
    </row>
    <row r="71">
      <c r="A71" s="5" t="inlineStr">
        <is>
          <t>Operative Ergebnis Marge in %</t>
        </is>
      </c>
      <c r="B71" s="5" t="inlineStr">
        <is>
          <t>EBIT Marge in %</t>
        </is>
      </c>
      <c r="C71" t="n">
        <v>512.76</v>
      </c>
      <c r="D71" t="n">
        <v>-75.37</v>
      </c>
      <c r="E71" t="n">
        <v>-44.58</v>
      </c>
      <c r="F71" t="n">
        <v>-2160.88</v>
      </c>
      <c r="G71" t="inlineStr">
        <is>
          <t>-</t>
        </is>
      </c>
    </row>
    <row r="72">
      <c r="A72" s="5" t="inlineStr">
        <is>
          <t>Vermögensumsschlag in %</t>
        </is>
      </c>
      <c r="B72" s="5" t="inlineStr">
        <is>
          <t>Asset Turnover in %</t>
        </is>
      </c>
      <c r="C72" t="n">
        <v>0.41</v>
      </c>
      <c r="D72" t="n">
        <v>0.42</v>
      </c>
      <c r="E72" t="n">
        <v>0.46</v>
      </c>
      <c r="F72" t="n">
        <v>0.38</v>
      </c>
      <c r="G72" t="inlineStr">
        <is>
          <t>-</t>
        </is>
      </c>
    </row>
    <row r="73">
      <c r="A73" s="5" t="inlineStr">
        <is>
          <t>Langfristige Vermögensquote in %</t>
        </is>
      </c>
      <c r="B73" s="5" t="inlineStr">
        <is>
          <t>Non-Current Assets Ratio in %</t>
        </is>
      </c>
      <c r="C73" t="n">
        <v>54.24</v>
      </c>
      <c r="D73" t="n">
        <v>47.73</v>
      </c>
      <c r="E73" t="n">
        <v>53</v>
      </c>
      <c r="F73" t="n">
        <v>55.65</v>
      </c>
      <c r="G73" t="n">
        <v>46.38</v>
      </c>
    </row>
    <row r="74">
      <c r="A74" s="5" t="inlineStr">
        <is>
          <t>Gesamtkapitalrentabilität</t>
        </is>
      </c>
      <c r="B74" s="5" t="inlineStr">
        <is>
          <t>ROA Return on Assets in %</t>
        </is>
      </c>
      <c r="C74" t="n">
        <v>1.39</v>
      </c>
      <c r="D74" t="n">
        <v>-0.89</v>
      </c>
      <c r="E74" t="n">
        <v>-1.52</v>
      </c>
      <c r="F74" t="n">
        <v>-6.58</v>
      </c>
      <c r="G74" t="n">
        <v>-6.43</v>
      </c>
    </row>
    <row r="75">
      <c r="A75" s="5" t="inlineStr">
        <is>
          <t>Ertrag des eingesetzten Kapitals</t>
        </is>
      </c>
      <c r="B75" s="5" t="inlineStr">
        <is>
          <t>ROCE Return on Cap. Empl. in %</t>
        </is>
      </c>
      <c r="C75" t="n">
        <v>3.7</v>
      </c>
      <c r="D75" t="n">
        <v>-0.67</v>
      </c>
      <c r="E75" t="n">
        <v>-0.36</v>
      </c>
      <c r="F75" t="n">
        <v>-14.15</v>
      </c>
      <c r="G75" t="n">
        <v>-11.59</v>
      </c>
    </row>
    <row r="76">
      <c r="A76" s="5" t="inlineStr">
        <is>
          <t>Eigenkapital zu Anlagevermögen</t>
        </is>
      </c>
      <c r="B76" s="5" t="inlineStr">
        <is>
          <t>Equity to Fixed Assets in %</t>
        </is>
      </c>
      <c r="C76" t="n">
        <v>47.98</v>
      </c>
      <c r="D76" t="n">
        <v>45.32</v>
      </c>
      <c r="E76" t="n">
        <v>53.1</v>
      </c>
      <c r="F76" t="n">
        <v>44.93</v>
      </c>
      <c r="G76" t="n">
        <v>49.09</v>
      </c>
    </row>
    <row r="77">
      <c r="A77" s="5" t="inlineStr">
        <is>
          <t>Liquidität Dritten Grades</t>
        </is>
      </c>
      <c r="B77" s="5" t="inlineStr">
        <is>
          <t>Current Ratio in %</t>
        </is>
      </c>
      <c r="C77" t="n">
        <v>106.17</v>
      </c>
      <c r="D77" t="n">
        <v>99.8</v>
      </c>
      <c r="E77" t="n">
        <v>108.71</v>
      </c>
      <c r="F77" t="n">
        <v>104.21</v>
      </c>
      <c r="G77" t="n">
        <v>99.54000000000001</v>
      </c>
    </row>
    <row r="78">
      <c r="A78" s="5" t="inlineStr">
        <is>
          <t>Operativer Cashflow</t>
        </is>
      </c>
      <c r="B78" s="5" t="inlineStr">
        <is>
          <t>Operating Cashflow in M</t>
        </is>
      </c>
      <c r="C78" t="n">
        <v>4252.455199999999</v>
      </c>
      <c r="D78" t="n">
        <v>2408.0168</v>
      </c>
      <c r="E78" t="n">
        <v>2466.5704</v>
      </c>
      <c r="F78" t="n">
        <v>805.112</v>
      </c>
      <c r="G78" t="inlineStr">
        <is>
          <t>-</t>
        </is>
      </c>
    </row>
    <row r="79">
      <c r="A79" s="5" t="inlineStr">
        <is>
          <t>Aktienrückkauf</t>
        </is>
      </c>
      <c r="B79" s="5" t="inlineStr">
        <is>
          <t>Share Buyback in M</t>
        </is>
      </c>
      <c r="C79" t="n">
        <v>0</v>
      </c>
      <c r="D79" t="n">
        <v>0</v>
      </c>
      <c r="E79" t="n">
        <v>0</v>
      </c>
      <c r="F79" t="inlineStr">
        <is>
          <t>-</t>
        </is>
      </c>
      <c r="G79" t="inlineStr">
        <is>
          <t>-</t>
        </is>
      </c>
    </row>
    <row r="80">
      <c r="A80" s="5" t="inlineStr">
        <is>
          <t>Umsatzwachstum 1J in %</t>
        </is>
      </c>
      <c r="B80" s="5" t="inlineStr">
        <is>
          <t>Revenue Growth 1Y in %</t>
        </is>
      </c>
      <c r="C80" t="n">
        <v>-15.83</v>
      </c>
      <c r="D80" t="n">
        <v>8.220000000000001</v>
      </c>
      <c r="E80" t="n">
        <v>7.36</v>
      </c>
      <c r="F80" t="inlineStr">
        <is>
          <t>-</t>
        </is>
      </c>
      <c r="G80" t="inlineStr">
        <is>
          <t>-</t>
        </is>
      </c>
    </row>
    <row r="81">
      <c r="A81" s="5" t="inlineStr">
        <is>
          <t>Umsatzwachstum 3J in %</t>
        </is>
      </c>
      <c r="B81" s="5" t="inlineStr">
        <is>
          <t>Revenue Growth 3Y in %</t>
        </is>
      </c>
      <c r="C81" t="n">
        <v>-0.08</v>
      </c>
      <c r="D81" t="inlineStr">
        <is>
          <t>-</t>
        </is>
      </c>
      <c r="E81" t="inlineStr">
        <is>
          <t>-</t>
        </is>
      </c>
      <c r="F81" t="inlineStr">
        <is>
          <t>-</t>
        </is>
      </c>
      <c r="G81" t="inlineStr">
        <is>
          <t>-</t>
        </is>
      </c>
    </row>
    <row r="82">
      <c r="A82" s="5" t="inlineStr">
        <is>
          <t>Umsatzwachstum 5J in %</t>
        </is>
      </c>
      <c r="B82" s="5" t="inlineStr">
        <is>
          <t>Revenue Growth 5Y in %</t>
        </is>
      </c>
      <c r="C82" t="inlineStr">
        <is>
          <t>-</t>
        </is>
      </c>
      <c r="D82" t="inlineStr">
        <is>
          <t>-</t>
        </is>
      </c>
      <c r="E82" t="inlineStr">
        <is>
          <t>-</t>
        </is>
      </c>
      <c r="F82" t="inlineStr">
        <is>
          <t>-</t>
        </is>
      </c>
      <c r="G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row>
    <row r="84">
      <c r="A84" s="5" t="inlineStr">
        <is>
          <t>Gewinnwachstum 1J in %</t>
        </is>
      </c>
      <c r="B84" s="5" t="inlineStr">
        <is>
          <t>Earnings Growth 1Y in %</t>
        </is>
      </c>
      <c r="C84" t="n">
        <v>-234.96</v>
      </c>
      <c r="D84" t="n">
        <v>-31.1</v>
      </c>
      <c r="E84" t="n">
        <v>-79.61</v>
      </c>
      <c r="F84" t="n">
        <v>-21.25</v>
      </c>
      <c r="G84" t="n">
        <v>60.2</v>
      </c>
    </row>
    <row r="85">
      <c r="A85" s="5" t="inlineStr">
        <is>
          <t>Gewinnwachstum 3J in %</t>
        </is>
      </c>
      <c r="B85" s="5" t="inlineStr">
        <is>
          <t>Earnings Growth 3Y in %</t>
        </is>
      </c>
      <c r="C85" t="n">
        <v>-115.22</v>
      </c>
      <c r="D85" t="n">
        <v>-43.99</v>
      </c>
      <c r="E85" t="n">
        <v>-13.55</v>
      </c>
      <c r="F85" t="inlineStr">
        <is>
          <t>-</t>
        </is>
      </c>
      <c r="G85" t="inlineStr">
        <is>
          <t>-</t>
        </is>
      </c>
    </row>
    <row r="86">
      <c r="A86" s="5" t="inlineStr">
        <is>
          <t>Gewinnwachstum 5J in %</t>
        </is>
      </c>
      <c r="B86" s="5" t="inlineStr">
        <is>
          <t>Earnings Growth 5Y in %</t>
        </is>
      </c>
      <c r="C86" t="n">
        <v>-61.34</v>
      </c>
      <c r="D86" t="inlineStr">
        <is>
          <t>-</t>
        </is>
      </c>
      <c r="E86" t="inlineStr">
        <is>
          <t>-</t>
        </is>
      </c>
      <c r="F86" t="inlineStr">
        <is>
          <t>-</t>
        </is>
      </c>
      <c r="G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row>
    <row r="88">
      <c r="A88" s="5" t="inlineStr">
        <is>
          <t>PEG Ratio</t>
        </is>
      </c>
      <c r="B88" s="5" t="inlineStr">
        <is>
          <t>KGW Kurs/Gewinn/Wachstum</t>
        </is>
      </c>
      <c r="C88" t="n">
        <v>-0.29</v>
      </c>
      <c r="D88" t="inlineStr">
        <is>
          <t>-</t>
        </is>
      </c>
      <c r="E88" t="inlineStr">
        <is>
          <t>-</t>
        </is>
      </c>
      <c r="F88" t="inlineStr">
        <is>
          <t>-</t>
        </is>
      </c>
      <c r="G88" t="inlineStr">
        <is>
          <t>-</t>
        </is>
      </c>
    </row>
    <row r="89">
      <c r="A89" s="5" t="inlineStr">
        <is>
          <t>EBIT-Wachstum 1J in %</t>
        </is>
      </c>
      <c r="B89" s="5" t="inlineStr">
        <is>
          <t>EBIT Growth 1Y in %</t>
        </is>
      </c>
      <c r="C89" t="n">
        <v>-672.67</v>
      </c>
      <c r="D89" t="n">
        <v>82.95</v>
      </c>
      <c r="E89" t="n">
        <v>-97.79000000000001</v>
      </c>
      <c r="F89" t="n">
        <v>16.96</v>
      </c>
      <c r="G89" t="n">
        <v>11.67</v>
      </c>
    </row>
    <row r="90">
      <c r="A90" s="5" t="inlineStr">
        <is>
          <t>EBIT-Wachstum 3J in %</t>
        </is>
      </c>
      <c r="B90" s="5" t="inlineStr">
        <is>
          <t>EBIT Growth 3Y in %</t>
        </is>
      </c>
      <c r="C90" t="n">
        <v>-229.17</v>
      </c>
      <c r="D90" t="n">
        <v>0.71</v>
      </c>
      <c r="E90" t="n">
        <v>-23.05</v>
      </c>
      <c r="F90" t="inlineStr">
        <is>
          <t>-</t>
        </is>
      </c>
      <c r="G90" t="inlineStr">
        <is>
          <t>-</t>
        </is>
      </c>
    </row>
    <row r="91">
      <c r="A91" s="5" t="inlineStr">
        <is>
          <t>EBIT-Wachstum 5J in %</t>
        </is>
      </c>
      <c r="B91" s="5" t="inlineStr">
        <is>
          <t>EBIT Growth 5Y in %</t>
        </is>
      </c>
      <c r="C91" t="n">
        <v>-131.78</v>
      </c>
      <c r="D91" t="inlineStr">
        <is>
          <t>-</t>
        </is>
      </c>
      <c r="E91" t="inlineStr">
        <is>
          <t>-</t>
        </is>
      </c>
      <c r="F91" t="inlineStr">
        <is>
          <t>-</t>
        </is>
      </c>
      <c r="G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row>
    <row r="93">
      <c r="A93" s="5" t="inlineStr">
        <is>
          <t>Op.Cashflow Wachstum 1J in %</t>
        </is>
      </c>
      <c r="B93" s="5" t="inlineStr">
        <is>
          <t>Op.Cashflow Wachstum 1Y in %</t>
        </is>
      </c>
      <c r="C93" t="n">
        <v>76.59999999999999</v>
      </c>
      <c r="D93" t="n">
        <v>-2.37</v>
      </c>
      <c r="E93" t="n">
        <v>206.36</v>
      </c>
      <c r="F93" t="inlineStr">
        <is>
          <t>-</t>
        </is>
      </c>
      <c r="G93" t="inlineStr">
        <is>
          <t>-</t>
        </is>
      </c>
    </row>
    <row r="94">
      <c r="A94" s="5" t="inlineStr">
        <is>
          <t>Op.Cashflow Wachstum 3J in %</t>
        </is>
      </c>
      <c r="B94" s="5" t="inlineStr">
        <is>
          <t>Op.Cashflow Wachstum 3Y in %</t>
        </is>
      </c>
      <c r="C94" t="n">
        <v>93.53</v>
      </c>
      <c r="D94" t="inlineStr">
        <is>
          <t>-</t>
        </is>
      </c>
      <c r="E94" t="inlineStr">
        <is>
          <t>-</t>
        </is>
      </c>
      <c r="F94" t="inlineStr">
        <is>
          <t>-</t>
        </is>
      </c>
      <c r="G94" t="inlineStr">
        <is>
          <t>-</t>
        </is>
      </c>
    </row>
    <row r="95">
      <c r="A95" s="5" t="inlineStr">
        <is>
          <t>Op.Cashflow Wachstum 5J in %</t>
        </is>
      </c>
      <c r="B95" s="5" t="inlineStr">
        <is>
          <t>Op.Cashflow Wachstum 5Y in %</t>
        </is>
      </c>
      <c r="C95" t="inlineStr">
        <is>
          <t>-</t>
        </is>
      </c>
      <c r="D95" t="inlineStr">
        <is>
          <t>-</t>
        </is>
      </c>
      <c r="E95" t="inlineStr">
        <is>
          <t>-</t>
        </is>
      </c>
      <c r="F95" t="inlineStr">
        <is>
          <t>-</t>
        </is>
      </c>
      <c r="G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row>
    <row r="97">
      <c r="A97" s="5" t="inlineStr">
        <is>
          <t>Working Capital in Mio</t>
        </is>
      </c>
      <c r="B97" s="5" t="inlineStr">
        <is>
          <t>Working Capital in M</t>
        </is>
      </c>
      <c r="C97" t="n">
        <v>1164</v>
      </c>
      <c r="D97" t="n">
        <v>-54</v>
      </c>
      <c r="E97" t="n">
        <v>1625</v>
      </c>
      <c r="F97" t="n">
        <v>876</v>
      </c>
      <c r="G97" t="n">
        <v>-156</v>
      </c>
      <c r="H97" t="n">
        <v>5127</v>
      </c>
    </row>
  </sheetData>
  <pageMargins bottom="1" footer="0.5" header="0.5" left="0.75" right="0.75" top="1"/>
</worksheet>
</file>

<file path=xl/worksheets/sheet59.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20"/>
    <col customWidth="1" max="15" min="15" width="22"/>
    <col customWidth="1" max="16" min="16" width="20"/>
    <col customWidth="1" max="17" min="17" width="20"/>
    <col customWidth="1" max="18" min="18" width="20"/>
    <col customWidth="1" max="19" min="19" width="10"/>
    <col customWidth="1" max="20" min="20" width="21"/>
    <col customWidth="1" max="21" min="21" width="10"/>
    <col customWidth="1" max="22" min="22" width="21"/>
    <col customWidth="1" max="23" min="23" width="10"/>
  </cols>
  <sheetData>
    <row r="1">
      <c r="A1" s="1" t="inlineStr">
        <is>
          <t xml:space="preserve">UNITED INTERNET </t>
        </is>
      </c>
      <c r="B1" s="2" t="inlineStr">
        <is>
          <t>WKN: 508903  ISIN: DE0005089031  Symbol:UTDI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1988</t>
        </is>
      </c>
      <c r="C4" s="5" t="inlineStr">
        <is>
          <t>Telefon / Phone</t>
        </is>
      </c>
      <c r="D4" s="5" t="inlineStr"/>
      <c r="E4" t="inlineStr">
        <is>
          <t>+49-2602-96-1100</t>
        </is>
      </c>
      <c r="G4" t="inlineStr">
        <is>
          <t>26.03.2020</t>
        </is>
      </c>
      <c r="H4" t="inlineStr">
        <is>
          <t>Annual Press Conference</t>
        </is>
      </c>
      <c r="J4" t="inlineStr">
        <is>
          <t>Ralph Dommermuth</t>
        </is>
      </c>
      <c r="L4" t="inlineStr">
        <is>
          <t>42,53%</t>
        </is>
      </c>
    </row>
    <row r="5">
      <c r="A5" s="5" t="inlineStr">
        <is>
          <t>Ticker</t>
        </is>
      </c>
      <c r="B5" t="inlineStr">
        <is>
          <t>UTDI</t>
        </is>
      </c>
      <c r="C5" s="5" t="inlineStr">
        <is>
          <t>Fax</t>
        </is>
      </c>
      <c r="D5" s="5" t="inlineStr"/>
      <c r="E5" t="inlineStr">
        <is>
          <t>+49-2602-96-1013</t>
        </is>
      </c>
      <c r="G5" t="inlineStr">
        <is>
          <t>13.05.2020</t>
        </is>
      </c>
      <c r="H5" t="inlineStr">
        <is>
          <t>Result Q1</t>
        </is>
      </c>
      <c r="J5" t="inlineStr">
        <is>
          <t>eigene Aktien</t>
        </is>
      </c>
      <c r="L5" t="inlineStr">
        <is>
          <t>3,27%</t>
        </is>
      </c>
    </row>
    <row r="6">
      <c r="A6" s="5" t="inlineStr">
        <is>
          <t>Gelistet Seit / Listed Since</t>
        </is>
      </c>
      <c r="B6" t="inlineStr">
        <is>
          <t>23.03.1998</t>
        </is>
      </c>
      <c r="C6" s="5" t="inlineStr">
        <is>
          <t>Internet</t>
        </is>
      </c>
      <c r="D6" s="5" t="inlineStr"/>
      <c r="E6" t="inlineStr">
        <is>
          <t>http://www.united-internet.de</t>
        </is>
      </c>
      <c r="G6" t="inlineStr">
        <is>
          <t>20.05.2020</t>
        </is>
      </c>
      <c r="H6" t="inlineStr">
        <is>
          <t>Annual General Meeting</t>
        </is>
      </c>
      <c r="J6" t="inlineStr">
        <is>
          <t>Allianz Global Investors</t>
        </is>
      </c>
      <c r="L6" t="inlineStr">
        <is>
          <t>4,99%</t>
        </is>
      </c>
    </row>
    <row r="7">
      <c r="A7" s="5" t="inlineStr">
        <is>
          <t>Nominalwert / Nominal Value</t>
        </is>
      </c>
      <c r="B7" t="inlineStr">
        <is>
          <t>-</t>
        </is>
      </c>
      <c r="C7" s="5" t="inlineStr">
        <is>
          <t>E-Mail</t>
        </is>
      </c>
      <c r="D7" s="5" t="inlineStr"/>
      <c r="E7" t="inlineStr">
        <is>
          <t>info@united-internet.de</t>
        </is>
      </c>
      <c r="G7" t="inlineStr">
        <is>
          <t>26.05.2020</t>
        </is>
      </c>
      <c r="H7" t="inlineStr">
        <is>
          <t>Dividend Payout</t>
        </is>
      </c>
      <c r="J7" t="inlineStr">
        <is>
          <t>Flossbach von Storch SICAV</t>
        </is>
      </c>
      <c r="L7" t="inlineStr">
        <is>
          <t>5,01%</t>
        </is>
      </c>
    </row>
    <row r="8">
      <c r="A8" s="5" t="inlineStr">
        <is>
          <t>Land / Country</t>
        </is>
      </c>
      <c r="B8" t="inlineStr">
        <is>
          <t>Deutschland</t>
        </is>
      </c>
      <c r="C8" s="5" t="inlineStr">
        <is>
          <t>Inv. Relations Telefon / Phone</t>
        </is>
      </c>
      <c r="D8" s="5" t="inlineStr"/>
      <c r="E8" t="inlineStr">
        <is>
          <t>+49-2602-96-1043</t>
        </is>
      </c>
      <c r="G8" t="inlineStr">
        <is>
          <t>13.08.2020</t>
        </is>
      </c>
      <c r="H8" t="inlineStr">
        <is>
          <t>Score Half Year</t>
        </is>
      </c>
      <c r="J8" t="inlineStr">
        <is>
          <t>BlackRock, Inc.</t>
        </is>
      </c>
      <c r="L8" t="inlineStr">
        <is>
          <t>3,11%</t>
        </is>
      </c>
    </row>
    <row r="9">
      <c r="A9" s="5" t="inlineStr">
        <is>
          <t>Währung / Currency</t>
        </is>
      </c>
      <c r="B9" t="inlineStr">
        <is>
          <t>EUR</t>
        </is>
      </c>
      <c r="C9" s="5" t="inlineStr">
        <is>
          <t>Inv. Relations E-Mail</t>
        </is>
      </c>
      <c r="D9" s="5" t="inlineStr"/>
      <c r="E9" t="inlineStr">
        <is>
          <t>investor-relations@united-internet.de</t>
        </is>
      </c>
      <c r="G9" t="inlineStr">
        <is>
          <t>10.11.2020</t>
        </is>
      </c>
      <c r="H9" t="inlineStr">
        <is>
          <t>Q3 Earnings</t>
        </is>
      </c>
      <c r="J9" t="inlineStr">
        <is>
          <t>Rocket Internet SE</t>
        </is>
      </c>
      <c r="L9" t="inlineStr">
        <is>
          <t>3,10%</t>
        </is>
      </c>
    </row>
    <row r="10">
      <c r="A10" s="5" t="inlineStr">
        <is>
          <t>Branche / Industry</t>
        </is>
      </c>
      <c r="B10" t="inlineStr">
        <is>
          <t>Holdings</t>
        </is>
      </c>
      <c r="C10" s="5" t="inlineStr">
        <is>
          <t>Kontaktperson / Contact Person</t>
        </is>
      </c>
      <c r="D10" s="5" t="inlineStr"/>
      <c r="E10" t="inlineStr">
        <is>
          <t>Stephan Gramkow</t>
        </is>
      </c>
      <c r="J10" t="inlineStr">
        <is>
          <t>Freefloat</t>
        </is>
      </c>
      <c r="L10" t="inlineStr">
        <is>
          <t>37,99%</t>
        </is>
      </c>
    </row>
    <row r="11">
      <c r="A11" s="5" t="inlineStr">
        <is>
          <t>Sektor / Sector</t>
        </is>
      </c>
      <c r="B11" t="inlineStr">
        <is>
          <t>Various</t>
        </is>
      </c>
    </row>
    <row r="12">
      <c r="A12" s="5" t="inlineStr">
        <is>
          <t>Typ / Genre</t>
        </is>
      </c>
      <c r="B12" t="inlineStr">
        <is>
          <t>Namensaktie</t>
        </is>
      </c>
    </row>
    <row r="13">
      <c r="A13" s="5" t="inlineStr">
        <is>
          <t>Adresse / Address</t>
        </is>
      </c>
      <c r="B13" t="inlineStr">
        <is>
          <t>United Internet AGElgendorfer Straße 57  D-56410 Montabaur</t>
        </is>
      </c>
    </row>
    <row r="14">
      <c r="A14" s="5" t="inlineStr">
        <is>
          <t>Management</t>
        </is>
      </c>
      <c r="B14" t="inlineStr">
        <is>
          <t>Ralph Dommermuth, Frank Krause</t>
        </is>
      </c>
    </row>
    <row r="15">
      <c r="A15" s="5" t="inlineStr">
        <is>
          <t>Aufsichtsrat / Board</t>
        </is>
      </c>
      <c r="B15" t="inlineStr">
        <is>
          <t>Kurt Dobitsch, Michael Scheeren, Kai-Uwe Ricke</t>
        </is>
      </c>
    </row>
    <row r="16">
      <c r="A16" s="5" t="inlineStr">
        <is>
          <t>Beschreibung</t>
        </is>
      </c>
      <c r="B16" t="inlineStr">
        <is>
          <t>United Internet ist ein deutsches Unternehmen, das im Bereich Internet verschiedenartige Anwendungen und Applikationen entwickelt und vertreibt. Mit seinem Portfolio gehört der Konzern zu den führenden Anbietern in Europa. Das Unternehmen bietet unterschiedliche Internet-Zugangsprodukte sowie Applikationen für Privatanwender, Freiberufler und kleinere bis mittelgroße Firmen. Unter dem Schlagwort „Internet-Fabrik“ betreibt United Internet ein Entwicklungs- und Rechenzentrum. Der Konzern vermarktet die etablierten Marken GMX, WEB.DE 1&amp;1 sowie united domains, fasthosts, InterNetX, Sedo oder affilinet und kann seinen Kunden damit ein breites Spektrum anbieten. Neben kostenpflichtigen Angeboten hält United Internet mit GMX und WEB.DE kostenfreie Mail-Anwendungen für eine breite Nutzergruppe bereit. Durch die Kombination von rationellen Fertigungsmechanismen mit den internettypischen Prozessen kann das Unternehmen seine Produktpalette jederzeit verbreitern bzw. modernisieren und damit kundenspezifische Lösungen offerieren. Copyright 2014 FINANCE BASE AG</t>
        </is>
      </c>
    </row>
    <row r="17">
      <c r="A17" s="5" t="inlineStr">
        <is>
          <t>Profile</t>
        </is>
      </c>
      <c r="B17" t="inlineStr">
        <is>
          <t>United Internet has developed a German company, the different types in Internet applications and applications and markets. With its portfolio, the Group is among the leading providers in Europe. The company offers a range of Internet products and applications for private users, freelancers and small to medium sized companies. Under the slogan "Internet Factory" United Internet operates a development and data center. The Group markets the established brands GMX, WEB.DE, 1 &amp; 1 and united-domains, affilinet fasthosts, InterNetX, Sedo or and can thus offer its customers a wide range. In addition to paid offerings keeps United Internet with GMX and WEB.DE free mail applications ready for a wide group of users. By combining efficient production mechanisms with internet typical processes, the company can broaden its product range at any time or modernize and offer therefore customized solutions.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2020</v>
      </c>
      <c r="D19" s="5" t="n">
        <v>2019</v>
      </c>
      <c r="E19" s="5" t="n">
        <v>2018</v>
      </c>
      <c r="F19" s="5" t="n">
        <v>2017</v>
      </c>
      <c r="G19" s="5" t="n">
        <v>2016</v>
      </c>
      <c r="H19" s="5" t="n">
        <v>2015</v>
      </c>
      <c r="I19" s="5" t="n">
        <v>2014</v>
      </c>
      <c r="J19" s="5" t="n">
        <v>2013</v>
      </c>
      <c r="K19" s="5" t="n">
        <v>2012</v>
      </c>
      <c r="L19" s="5" t="n">
        <v>2011</v>
      </c>
      <c r="M19" s="5" t="n">
        <v>2010</v>
      </c>
      <c r="N19" s="5" t="n">
        <v>2009</v>
      </c>
      <c r="O19" s="5" t="n">
        <v>2008</v>
      </c>
      <c r="P19" s="5" t="n">
        <v>2007</v>
      </c>
      <c r="Q19" s="5" t="n">
        <v>2006</v>
      </c>
      <c r="R19" s="5" t="n">
        <v>2005</v>
      </c>
      <c r="S19" s="5" t="n">
        <v>2004</v>
      </c>
      <c r="T19" s="5" t="n">
        <v>2003</v>
      </c>
      <c r="U19" s="5" t="n">
        <v>2002</v>
      </c>
      <c r="V19" s="5" t="n">
        <v>2001</v>
      </c>
      <c r="W19" s="5" t="n">
        <v>2000</v>
      </c>
    </row>
    <row r="20">
      <c r="A20" s="5" t="inlineStr">
        <is>
          <t>Umsatz</t>
        </is>
      </c>
      <c r="B20" s="5" t="inlineStr">
        <is>
          <t>Revenue</t>
        </is>
      </c>
      <c r="C20" t="inlineStr">
        <is>
          <t>-</t>
        </is>
      </c>
      <c r="D20" t="n">
        <v>5194</v>
      </c>
      <c r="E20" t="n">
        <v>5131</v>
      </c>
      <c r="F20" t="n">
        <v>4206</v>
      </c>
      <c r="G20" t="n">
        <v>3949</v>
      </c>
      <c r="H20" t="n">
        <v>3716</v>
      </c>
      <c r="I20" t="n">
        <v>3065</v>
      </c>
      <c r="J20" t="n">
        <v>2656</v>
      </c>
      <c r="K20" t="n">
        <v>2397</v>
      </c>
      <c r="L20" t="n">
        <v>2094</v>
      </c>
      <c r="M20" t="n">
        <v>1907</v>
      </c>
      <c r="N20" t="n">
        <v>1659</v>
      </c>
      <c r="O20" t="n">
        <v>1650</v>
      </c>
      <c r="P20" t="n">
        <v>1487</v>
      </c>
      <c r="Q20" t="n">
        <v>1268</v>
      </c>
      <c r="R20" t="n">
        <v>801.5</v>
      </c>
      <c r="S20" t="n">
        <v>509.7</v>
      </c>
      <c r="T20" t="n">
        <v>415</v>
      </c>
      <c r="U20" t="n">
        <v>320</v>
      </c>
      <c r="V20" t="n">
        <v>230.7</v>
      </c>
      <c r="W20" t="n">
        <v>194.3</v>
      </c>
    </row>
    <row r="21">
      <c r="A21" s="5" t="inlineStr">
        <is>
          <t>Bruttoergebnis vom Umsatz</t>
        </is>
      </c>
      <c r="B21" s="5" t="inlineStr">
        <is>
          <t>Gross Profit</t>
        </is>
      </c>
      <c r="C21" t="inlineStr">
        <is>
          <t>-</t>
        </is>
      </c>
      <c r="D21" t="n">
        <v>1767</v>
      </c>
      <c r="E21" t="n">
        <v>1753</v>
      </c>
      <c r="F21" t="n">
        <v>1517</v>
      </c>
      <c r="G21" t="n">
        <v>1354</v>
      </c>
      <c r="H21" t="n">
        <v>1279</v>
      </c>
      <c r="I21" t="n">
        <v>1031</v>
      </c>
      <c r="J21" t="n">
        <v>914.5</v>
      </c>
      <c r="K21" t="n">
        <v>822</v>
      </c>
      <c r="L21" t="n">
        <v>718.4</v>
      </c>
      <c r="M21" t="n">
        <v>681</v>
      </c>
      <c r="N21" t="n">
        <v>642.3</v>
      </c>
      <c r="O21" t="n">
        <v>642.6</v>
      </c>
      <c r="P21" t="n">
        <v>591.4</v>
      </c>
      <c r="Q21" t="n">
        <v>489.6</v>
      </c>
      <c r="R21" t="n">
        <v>332.5</v>
      </c>
      <c r="S21" t="n">
        <v>230.9</v>
      </c>
      <c r="T21" t="n">
        <v>171.8</v>
      </c>
      <c r="U21" t="n">
        <v>128.8</v>
      </c>
      <c r="V21" t="n">
        <v>70.90000000000001</v>
      </c>
      <c r="W21" t="n">
        <v>47.8</v>
      </c>
    </row>
    <row r="22">
      <c r="A22" s="5" t="inlineStr">
        <is>
          <t>Operatives Ergebnis (EBIT)</t>
        </is>
      </c>
      <c r="B22" s="5" t="inlineStr">
        <is>
          <t>EBIT Earning Before Interest &amp; Tax</t>
        </is>
      </c>
      <c r="C22" t="inlineStr">
        <is>
          <t>-</t>
        </is>
      </c>
      <c r="D22" t="n">
        <v>811.1</v>
      </c>
      <c r="E22" t="n">
        <v>811</v>
      </c>
      <c r="F22" t="n">
        <v>958.9</v>
      </c>
      <c r="G22" t="n">
        <v>647.2</v>
      </c>
      <c r="H22" t="n">
        <v>555.7</v>
      </c>
      <c r="I22" t="n">
        <v>616.7</v>
      </c>
      <c r="J22" t="n">
        <v>312.5</v>
      </c>
      <c r="K22" t="n">
        <v>204.3</v>
      </c>
      <c r="L22" t="n">
        <v>276</v>
      </c>
      <c r="M22" t="n">
        <v>271.5</v>
      </c>
      <c r="N22" t="n">
        <v>360.6</v>
      </c>
      <c r="O22" t="n">
        <v>256.6</v>
      </c>
      <c r="P22" t="n">
        <v>236.9</v>
      </c>
      <c r="Q22" t="n">
        <v>181.6</v>
      </c>
      <c r="R22" t="n">
        <v>99.90000000000001</v>
      </c>
      <c r="S22" t="n">
        <v>72.59999999999999</v>
      </c>
      <c r="T22" t="n">
        <v>62.5</v>
      </c>
      <c r="U22" t="n">
        <v>42.2</v>
      </c>
      <c r="V22" t="n">
        <v>-37.1</v>
      </c>
      <c r="W22" t="n">
        <v>-34.8</v>
      </c>
    </row>
    <row r="23">
      <c r="A23" s="5" t="inlineStr">
        <is>
          <t>Finanzergebnis</t>
        </is>
      </c>
      <c r="B23" s="5" t="inlineStr">
        <is>
          <t>Financial Result</t>
        </is>
      </c>
      <c r="C23" t="inlineStr">
        <is>
          <t>-</t>
        </is>
      </c>
      <c r="D23" t="n">
        <v>-31.4</v>
      </c>
      <c r="E23" t="n">
        <v>-249.1</v>
      </c>
      <c r="F23" t="n">
        <v>-67.90000000000001</v>
      </c>
      <c r="G23" t="n">
        <v>-280.1</v>
      </c>
      <c r="H23" t="n">
        <v>-20.6</v>
      </c>
      <c r="I23" t="n">
        <v>-37.8</v>
      </c>
      <c r="J23" t="n">
        <v>-16.2</v>
      </c>
      <c r="K23" t="n">
        <v>-11.3</v>
      </c>
      <c r="L23" t="n">
        <v>-25.4</v>
      </c>
      <c r="M23" t="n">
        <v>-55.7</v>
      </c>
      <c r="N23" t="n">
        <v>-32.9</v>
      </c>
      <c r="O23" t="n">
        <v>-306.2</v>
      </c>
      <c r="P23" t="n">
        <v>-2.4</v>
      </c>
      <c r="Q23" t="n">
        <v>-0.1</v>
      </c>
      <c r="R23" t="n">
        <v>1.1</v>
      </c>
      <c r="S23" t="n">
        <v>-0.6</v>
      </c>
      <c r="T23" t="n">
        <v>2.3</v>
      </c>
      <c r="U23" t="n">
        <v>-1.1</v>
      </c>
      <c r="V23" t="n">
        <v>-5.5</v>
      </c>
      <c r="W23" t="n">
        <v>-18.4</v>
      </c>
    </row>
    <row r="24">
      <c r="A24" s="5" t="inlineStr">
        <is>
          <t>Ergebnis vor Steuer (EBT)</t>
        </is>
      </c>
      <c r="B24" s="5" t="inlineStr">
        <is>
          <t>EBT Earning Before Tax</t>
        </is>
      </c>
      <c r="C24" t="inlineStr">
        <is>
          <t>-</t>
        </is>
      </c>
      <c r="D24" t="n">
        <v>779.7</v>
      </c>
      <c r="E24" t="n">
        <v>561.9</v>
      </c>
      <c r="F24" t="n">
        <v>891</v>
      </c>
      <c r="G24" t="n">
        <v>367.1</v>
      </c>
      <c r="H24" t="n">
        <v>535.1</v>
      </c>
      <c r="I24" t="n">
        <v>578.9</v>
      </c>
      <c r="J24" t="n">
        <v>296.3</v>
      </c>
      <c r="K24" t="n">
        <v>193</v>
      </c>
      <c r="L24" t="n">
        <v>250.6</v>
      </c>
      <c r="M24" t="n">
        <v>215.8</v>
      </c>
      <c r="N24" t="n">
        <v>327.7</v>
      </c>
      <c r="O24" t="n">
        <v>-49.6</v>
      </c>
      <c r="P24" t="n">
        <v>234.5</v>
      </c>
      <c r="Q24" t="n">
        <v>181.5</v>
      </c>
      <c r="R24" t="n">
        <v>101</v>
      </c>
      <c r="S24" t="n">
        <v>72</v>
      </c>
      <c r="T24" t="n">
        <v>64.8</v>
      </c>
      <c r="U24" t="n">
        <v>41.1</v>
      </c>
      <c r="V24" t="n">
        <v>-42.6</v>
      </c>
      <c r="W24" t="n">
        <v>-53.2</v>
      </c>
    </row>
    <row r="25">
      <c r="A25" s="5" t="inlineStr">
        <is>
          <t>Steuern auf Einkommen und Ertrag</t>
        </is>
      </c>
      <c r="B25" s="5" t="inlineStr">
        <is>
          <t>Taxes on income and earnings</t>
        </is>
      </c>
      <c r="C25" t="inlineStr">
        <is>
          <t>-</t>
        </is>
      </c>
      <c r="D25" t="n">
        <v>240.7</v>
      </c>
      <c r="E25" t="n">
        <v>249.8</v>
      </c>
      <c r="F25" t="n">
        <v>242.5</v>
      </c>
      <c r="G25" t="n">
        <v>188</v>
      </c>
      <c r="H25" t="n">
        <v>168.5</v>
      </c>
      <c r="I25" t="n">
        <v>131.5</v>
      </c>
      <c r="J25" t="n">
        <v>89.3</v>
      </c>
      <c r="K25" t="n">
        <v>84.7</v>
      </c>
      <c r="L25" t="n">
        <v>88.2</v>
      </c>
      <c r="M25" t="n">
        <v>88.09999999999999</v>
      </c>
      <c r="N25" t="n">
        <v>56.5</v>
      </c>
      <c r="O25" t="n">
        <v>71.90000000000001</v>
      </c>
      <c r="P25" t="n">
        <v>79.09999999999999</v>
      </c>
      <c r="Q25" t="n">
        <v>61.3</v>
      </c>
      <c r="R25" t="n">
        <v>41.7</v>
      </c>
      <c r="S25" t="n">
        <v>36.8</v>
      </c>
      <c r="T25" t="n">
        <v>25.5</v>
      </c>
      <c r="U25" t="n">
        <v>8.699999999999999</v>
      </c>
      <c r="V25" t="n">
        <v>-1.2</v>
      </c>
      <c r="W25" t="n">
        <v>1.8</v>
      </c>
    </row>
    <row r="26">
      <c r="A26" s="5" t="inlineStr">
        <is>
          <t>Ergebnis nach Steuer</t>
        </is>
      </c>
      <c r="B26" s="5" t="inlineStr">
        <is>
          <t>Earnings after tax</t>
        </is>
      </c>
      <c r="C26" t="inlineStr">
        <is>
          <t>-</t>
        </is>
      </c>
      <c r="D26" t="n">
        <v>539</v>
      </c>
      <c r="E26" t="n">
        <v>312.1</v>
      </c>
      <c r="F26" t="n">
        <v>648.5</v>
      </c>
      <c r="G26" t="n">
        <v>179.2</v>
      </c>
      <c r="H26" t="n">
        <v>366.6</v>
      </c>
      <c r="I26" t="n">
        <v>447.4</v>
      </c>
      <c r="J26" t="n">
        <v>207</v>
      </c>
      <c r="K26" t="n">
        <v>108.3</v>
      </c>
      <c r="L26" t="n">
        <v>162.3</v>
      </c>
      <c r="M26" t="n">
        <v>127.7</v>
      </c>
      <c r="N26" t="n">
        <v>271.2</v>
      </c>
      <c r="O26" t="n">
        <v>-121.5</v>
      </c>
      <c r="P26" t="n">
        <v>155.4</v>
      </c>
      <c r="Q26" t="n">
        <v>120.2</v>
      </c>
      <c r="R26" t="n">
        <v>59.3</v>
      </c>
      <c r="S26" t="n">
        <v>35.2</v>
      </c>
      <c r="T26" t="n">
        <v>39.3</v>
      </c>
      <c r="U26" t="n">
        <v>32.3</v>
      </c>
      <c r="V26" t="n">
        <v>-41.4</v>
      </c>
      <c r="W26" t="n">
        <v>-55</v>
      </c>
    </row>
    <row r="27">
      <c r="A27" s="5" t="inlineStr">
        <is>
          <t>Minderheitenanteil</t>
        </is>
      </c>
      <c r="B27" s="5" t="inlineStr">
        <is>
          <t>Minority Share</t>
        </is>
      </c>
      <c r="C27" t="inlineStr">
        <is>
          <t>-</t>
        </is>
      </c>
      <c r="D27" t="n">
        <v>-115</v>
      </c>
      <c r="E27" t="n">
        <v>-123.3</v>
      </c>
      <c r="F27" t="n">
        <v>-36.7</v>
      </c>
      <c r="G27" t="n">
        <v>-0.2</v>
      </c>
      <c r="H27" t="n">
        <v>-0.2</v>
      </c>
      <c r="I27" t="n">
        <v>-0.3</v>
      </c>
      <c r="J27" t="n">
        <v>-0.5</v>
      </c>
      <c r="K27" t="n">
        <v>-0.5</v>
      </c>
      <c r="L27" t="inlineStr">
        <is>
          <t>-</t>
        </is>
      </c>
      <c r="M27" t="n">
        <v>-0.4</v>
      </c>
      <c r="N27" t="n">
        <v>-3.2</v>
      </c>
      <c r="O27" t="n">
        <v>1.3</v>
      </c>
      <c r="P27" t="n">
        <v>-3.3</v>
      </c>
      <c r="Q27" t="n">
        <v>-7</v>
      </c>
      <c r="R27" t="n">
        <v>-2.2</v>
      </c>
      <c r="S27" t="n">
        <v>0.2</v>
      </c>
      <c r="T27" t="n">
        <v>1.2</v>
      </c>
      <c r="U27" t="n">
        <v>4.9</v>
      </c>
      <c r="V27" t="n">
        <v>5.6</v>
      </c>
      <c r="W27" t="n">
        <v>6.5</v>
      </c>
    </row>
    <row r="28">
      <c r="A28" s="5" t="inlineStr">
        <is>
          <t>Jahresüberschuss/-fehlbetrag</t>
        </is>
      </c>
      <c r="B28" s="5" t="inlineStr">
        <is>
          <t>Net Profit</t>
        </is>
      </c>
      <c r="C28" t="inlineStr">
        <is>
          <t>-</t>
        </is>
      </c>
      <c r="D28" t="n">
        <v>423.9</v>
      </c>
      <c r="E28" t="n">
        <v>188.8</v>
      </c>
      <c r="F28" t="n">
        <v>650.4</v>
      </c>
      <c r="G28" t="n">
        <v>179</v>
      </c>
      <c r="H28" t="n">
        <v>366.4</v>
      </c>
      <c r="I28" t="n">
        <v>447.1</v>
      </c>
      <c r="J28" t="n">
        <v>206.4</v>
      </c>
      <c r="K28" t="n">
        <v>107.8</v>
      </c>
      <c r="L28" t="n">
        <v>162.3</v>
      </c>
      <c r="M28" t="n">
        <v>129.1</v>
      </c>
      <c r="N28" t="n">
        <v>279.9</v>
      </c>
      <c r="O28" t="n">
        <v>-120.2</v>
      </c>
      <c r="P28" t="n">
        <v>220.2</v>
      </c>
      <c r="Q28" t="n">
        <v>113.3</v>
      </c>
      <c r="R28" t="n">
        <v>57.1</v>
      </c>
      <c r="S28" t="n">
        <v>35.4</v>
      </c>
      <c r="T28" t="n">
        <v>38.2</v>
      </c>
      <c r="U28" t="n">
        <v>37.3</v>
      </c>
      <c r="V28" t="n">
        <v>-35.8</v>
      </c>
      <c r="W28" t="n">
        <v>-49.4</v>
      </c>
    </row>
    <row r="29">
      <c r="A29" s="5" t="inlineStr">
        <is>
          <t>Summe Umlaufvermögen</t>
        </is>
      </c>
      <c r="B29" s="5" t="inlineStr">
        <is>
          <t>Current Assets</t>
        </is>
      </c>
      <c r="C29" t="inlineStr">
        <is>
          <t>-</t>
        </is>
      </c>
      <c r="D29" t="n">
        <v>1371</v>
      </c>
      <c r="E29" t="n">
        <v>1365</v>
      </c>
      <c r="F29" t="n">
        <v>823.9</v>
      </c>
      <c r="G29" t="n">
        <v>631.4</v>
      </c>
      <c r="H29" t="n">
        <v>564.9</v>
      </c>
      <c r="I29" t="n">
        <v>744.1</v>
      </c>
      <c r="J29" t="n">
        <v>300</v>
      </c>
      <c r="K29" t="n">
        <v>286.5</v>
      </c>
      <c r="L29" t="n">
        <v>318.3</v>
      </c>
      <c r="M29" t="n">
        <v>275.8</v>
      </c>
      <c r="N29" t="n">
        <v>300.9</v>
      </c>
      <c r="O29" t="n">
        <v>235</v>
      </c>
      <c r="P29" t="n">
        <v>243.7</v>
      </c>
      <c r="Q29" t="n">
        <v>207.7</v>
      </c>
      <c r="R29" t="n">
        <v>175.8</v>
      </c>
      <c r="S29" t="n">
        <v>169.8</v>
      </c>
      <c r="T29" t="n">
        <v>141.9</v>
      </c>
      <c r="U29" t="n">
        <v>117.8</v>
      </c>
      <c r="V29" t="n">
        <v>157.3</v>
      </c>
      <c r="W29" t="n">
        <v>163.2</v>
      </c>
    </row>
    <row r="30">
      <c r="A30" s="5" t="inlineStr">
        <is>
          <t>Summe Anlagevermögen</t>
        </is>
      </c>
      <c r="B30" s="5" t="inlineStr">
        <is>
          <t>Fixed Assets</t>
        </is>
      </c>
      <c r="C30" t="inlineStr">
        <is>
          <t>-</t>
        </is>
      </c>
      <c r="D30" t="n">
        <v>7715</v>
      </c>
      <c r="E30" t="n">
        <v>6809</v>
      </c>
      <c r="F30" t="n">
        <v>6782</v>
      </c>
      <c r="G30" t="n">
        <v>3442</v>
      </c>
      <c r="H30" t="n">
        <v>3313</v>
      </c>
      <c r="I30" t="n">
        <v>2929</v>
      </c>
      <c r="J30" t="n">
        <v>974.7</v>
      </c>
      <c r="K30" t="n">
        <v>821.2</v>
      </c>
      <c r="L30" t="n">
        <v>868.7</v>
      </c>
      <c r="M30" t="n">
        <v>995.5</v>
      </c>
      <c r="N30" t="n">
        <v>1023</v>
      </c>
      <c r="O30" t="n">
        <v>867</v>
      </c>
      <c r="P30" t="n">
        <v>970.3</v>
      </c>
      <c r="Q30" t="n">
        <v>611.8</v>
      </c>
      <c r="R30" t="n">
        <v>468</v>
      </c>
      <c r="S30" t="n">
        <v>88.7</v>
      </c>
      <c r="T30" t="n">
        <v>125.8</v>
      </c>
      <c r="U30" t="n">
        <v>120</v>
      </c>
      <c r="V30" t="n">
        <v>112</v>
      </c>
      <c r="W30" t="n">
        <v>143.6</v>
      </c>
    </row>
    <row r="31">
      <c r="A31" s="5" t="inlineStr">
        <is>
          <t>Summe Aktiva</t>
        </is>
      </c>
      <c r="B31" s="5" t="inlineStr">
        <is>
          <t>Total Assets</t>
        </is>
      </c>
      <c r="C31" t="inlineStr">
        <is>
          <t>-</t>
        </is>
      </c>
      <c r="D31" t="n">
        <v>9086</v>
      </c>
      <c r="E31" t="n">
        <v>8174</v>
      </c>
      <c r="F31" t="n">
        <v>7606</v>
      </c>
      <c r="G31" t="n">
        <v>4074</v>
      </c>
      <c r="H31" t="n">
        <v>3878</v>
      </c>
      <c r="I31" t="n">
        <v>3673</v>
      </c>
      <c r="J31" t="n">
        <v>1275</v>
      </c>
      <c r="K31" t="n">
        <v>1108</v>
      </c>
      <c r="L31" t="n">
        <v>1187</v>
      </c>
      <c r="M31" t="n">
        <v>1271</v>
      </c>
      <c r="N31" t="n">
        <v>1323</v>
      </c>
      <c r="O31" t="n">
        <v>1102</v>
      </c>
      <c r="P31" t="n">
        <v>1214</v>
      </c>
      <c r="Q31" t="n">
        <v>819.5</v>
      </c>
      <c r="R31" t="n">
        <v>643.8</v>
      </c>
      <c r="S31" t="n">
        <v>258.5</v>
      </c>
      <c r="T31" t="n">
        <v>267.7</v>
      </c>
      <c r="U31" t="n">
        <v>237.8</v>
      </c>
      <c r="V31" t="n">
        <v>269.3</v>
      </c>
      <c r="W31" t="n">
        <v>306.8</v>
      </c>
    </row>
    <row r="32">
      <c r="A32" s="5" t="inlineStr">
        <is>
          <t>Summe kurzfristiges Fremdkapital</t>
        </is>
      </c>
      <c r="B32" s="5" t="inlineStr">
        <is>
          <t>Short-Term Debt</t>
        </is>
      </c>
      <c r="C32" t="inlineStr">
        <is>
          <t>-</t>
        </is>
      </c>
      <c r="D32" t="n">
        <v>1269</v>
      </c>
      <c r="E32" t="n">
        <v>1300</v>
      </c>
      <c r="F32" t="n">
        <v>1285</v>
      </c>
      <c r="G32" t="n">
        <v>1269</v>
      </c>
      <c r="H32" t="n">
        <v>969</v>
      </c>
      <c r="I32" t="n">
        <v>887.6</v>
      </c>
      <c r="J32" t="n">
        <v>603.8</v>
      </c>
      <c r="K32" t="n">
        <v>665.6</v>
      </c>
      <c r="L32" t="n">
        <v>597.4</v>
      </c>
      <c r="M32" t="n">
        <v>645.5</v>
      </c>
      <c r="N32" t="n">
        <v>489.2</v>
      </c>
      <c r="O32" t="n">
        <v>399.8</v>
      </c>
      <c r="P32" t="n">
        <v>440.8</v>
      </c>
      <c r="Q32" t="n">
        <v>355.4</v>
      </c>
      <c r="R32" t="n">
        <v>249.8</v>
      </c>
      <c r="S32" t="n">
        <v>145.8</v>
      </c>
      <c r="T32" t="n">
        <v>117.3</v>
      </c>
      <c r="U32" t="n">
        <v>98.7</v>
      </c>
      <c r="V32" t="n">
        <v>165.1</v>
      </c>
      <c r="W32" t="n">
        <v>158.9</v>
      </c>
    </row>
    <row r="33">
      <c r="A33" s="5" t="inlineStr">
        <is>
          <t>Summe langfristiges Fremdkapital</t>
        </is>
      </c>
      <c r="B33" s="5" t="inlineStr">
        <is>
          <t>Long-Term Debt</t>
        </is>
      </c>
      <c r="C33" t="inlineStr">
        <is>
          <t>-</t>
        </is>
      </c>
      <c r="D33" t="n">
        <v>3203</v>
      </c>
      <c r="E33" t="n">
        <v>2353</v>
      </c>
      <c r="F33" t="n">
        <v>2271</v>
      </c>
      <c r="G33" t="n">
        <v>1607</v>
      </c>
      <c r="H33" t="n">
        <v>1759</v>
      </c>
      <c r="I33" t="n">
        <v>1581</v>
      </c>
      <c r="J33" t="n">
        <v>363</v>
      </c>
      <c r="K33" t="n">
        <v>243.9</v>
      </c>
      <c r="L33" t="n">
        <v>434.9</v>
      </c>
      <c r="M33" t="n">
        <v>243.4</v>
      </c>
      <c r="N33" t="n">
        <v>394.5</v>
      </c>
      <c r="O33" t="n">
        <v>556.6</v>
      </c>
      <c r="P33" t="n">
        <v>389.2</v>
      </c>
      <c r="Q33" t="n">
        <v>129.1</v>
      </c>
      <c r="R33" t="n">
        <v>98.8</v>
      </c>
      <c r="S33" t="n">
        <v>8.6</v>
      </c>
      <c r="T33" t="n">
        <v>7.6</v>
      </c>
      <c r="U33" t="n">
        <v>9</v>
      </c>
      <c r="V33" t="n">
        <v>12.9</v>
      </c>
      <c r="W33" t="n">
        <v>19</v>
      </c>
    </row>
    <row r="34">
      <c r="A34" s="5" t="inlineStr">
        <is>
          <t>Summe Fremdkapital</t>
        </is>
      </c>
      <c r="B34" s="5" t="inlineStr">
        <is>
          <t>Total Liabilities</t>
        </is>
      </c>
      <c r="C34" t="inlineStr">
        <is>
          <t>-</t>
        </is>
      </c>
      <c r="D34" t="n">
        <v>4472</v>
      </c>
      <c r="E34" t="n">
        <v>3652</v>
      </c>
      <c r="F34" t="n">
        <v>3555</v>
      </c>
      <c r="G34" t="n">
        <v>2876</v>
      </c>
      <c r="H34" t="n">
        <v>2728</v>
      </c>
      <c r="I34" t="n">
        <v>2469</v>
      </c>
      <c r="J34" t="n">
        <v>966.8</v>
      </c>
      <c r="K34" t="n">
        <v>909.6</v>
      </c>
      <c r="L34" t="n">
        <v>1032</v>
      </c>
      <c r="M34" t="n">
        <v>888.9</v>
      </c>
      <c r="N34" t="n">
        <v>883.7</v>
      </c>
      <c r="O34" t="n">
        <v>956.4</v>
      </c>
      <c r="P34" t="n">
        <v>830.1</v>
      </c>
      <c r="Q34" t="n">
        <v>484.5</v>
      </c>
      <c r="R34" t="n">
        <v>348.5</v>
      </c>
      <c r="S34" t="n">
        <v>154.4</v>
      </c>
      <c r="T34" t="n">
        <v>124.9</v>
      </c>
      <c r="U34" t="n">
        <v>107.7</v>
      </c>
      <c r="V34" t="n">
        <v>178.1</v>
      </c>
      <c r="W34" t="n">
        <v>177.9</v>
      </c>
    </row>
    <row r="35">
      <c r="A35" s="5" t="inlineStr">
        <is>
          <t>Minderheitenanteil</t>
        </is>
      </c>
      <c r="B35" s="5" t="inlineStr">
        <is>
          <t>Minority Share</t>
        </is>
      </c>
      <c r="C35" t="inlineStr">
        <is>
          <t>-</t>
        </is>
      </c>
      <c r="D35" t="n">
        <v>304.8</v>
      </c>
      <c r="E35" t="n">
        <v>223.3</v>
      </c>
      <c r="F35" t="n">
        <v>59.3</v>
      </c>
      <c r="G35" t="n">
        <v>0.3</v>
      </c>
      <c r="H35" t="n">
        <v>0.5</v>
      </c>
      <c r="I35" t="n">
        <v>0.7</v>
      </c>
      <c r="J35" t="n">
        <v>2.5</v>
      </c>
      <c r="K35" t="n">
        <v>9.9</v>
      </c>
      <c r="L35" t="n">
        <v>9.6</v>
      </c>
      <c r="M35" t="n">
        <v>9.699999999999999</v>
      </c>
      <c r="N35" t="n">
        <v>9.6</v>
      </c>
      <c r="O35" t="n">
        <v>8.300000000000001</v>
      </c>
      <c r="P35" t="n">
        <v>12.4</v>
      </c>
      <c r="Q35" t="n">
        <v>11.6</v>
      </c>
      <c r="R35" t="n">
        <v>8.5</v>
      </c>
      <c r="S35" t="n">
        <v>6.3</v>
      </c>
      <c r="T35" t="n">
        <v>11.8</v>
      </c>
      <c r="U35" t="n">
        <v>13</v>
      </c>
      <c r="V35" t="n">
        <v>13.3</v>
      </c>
      <c r="W35" t="n">
        <v>27.7</v>
      </c>
    </row>
    <row r="36">
      <c r="A36" s="5" t="inlineStr">
        <is>
          <t>Summe Eigenkapital</t>
        </is>
      </c>
      <c r="B36" s="5" t="inlineStr">
        <is>
          <t>Equity</t>
        </is>
      </c>
      <c r="C36" t="inlineStr">
        <is>
          <t>-</t>
        </is>
      </c>
      <c r="D36" t="n">
        <v>4310</v>
      </c>
      <c r="E36" t="n">
        <v>4298</v>
      </c>
      <c r="F36" t="n">
        <v>3991</v>
      </c>
      <c r="G36" t="n">
        <v>1198</v>
      </c>
      <c r="H36" t="n">
        <v>1149</v>
      </c>
      <c r="I36" t="n">
        <v>1204</v>
      </c>
      <c r="J36" t="n">
        <v>305.3</v>
      </c>
      <c r="K36" t="n">
        <v>188.3</v>
      </c>
      <c r="L36" t="n">
        <v>145.1</v>
      </c>
      <c r="M36" t="n">
        <v>372.7</v>
      </c>
      <c r="N36" t="n">
        <v>430.1</v>
      </c>
      <c r="O36" t="n">
        <v>137.3</v>
      </c>
      <c r="P36" t="n">
        <v>371.6</v>
      </c>
      <c r="Q36" t="n">
        <v>323.4</v>
      </c>
      <c r="R36" t="n">
        <v>286.7</v>
      </c>
      <c r="S36" t="n">
        <v>97.8</v>
      </c>
      <c r="T36" t="n">
        <v>131</v>
      </c>
      <c r="U36" t="n">
        <v>117.1</v>
      </c>
      <c r="V36" t="n">
        <v>78</v>
      </c>
      <c r="W36" t="n">
        <v>101.1</v>
      </c>
    </row>
    <row r="37">
      <c r="A37" s="5" t="inlineStr">
        <is>
          <t>Summe Passiva</t>
        </is>
      </c>
      <c r="B37" s="5" t="inlineStr">
        <is>
          <t>Liabilities &amp; Shareholder Equity</t>
        </is>
      </c>
      <c r="C37" t="inlineStr">
        <is>
          <t>-</t>
        </is>
      </c>
      <c r="D37" t="n">
        <v>9086</v>
      </c>
      <c r="E37" t="n">
        <v>8174</v>
      </c>
      <c r="F37" t="n">
        <v>7606</v>
      </c>
      <c r="G37" t="n">
        <v>4074</v>
      </c>
      <c r="H37" t="n">
        <v>3878</v>
      </c>
      <c r="I37" t="n">
        <v>3673</v>
      </c>
      <c r="J37" t="n">
        <v>1275</v>
      </c>
      <c r="K37" t="n">
        <v>1108</v>
      </c>
      <c r="L37" t="n">
        <v>1187</v>
      </c>
      <c r="M37" t="n">
        <v>1271</v>
      </c>
      <c r="N37" t="n">
        <v>1323</v>
      </c>
      <c r="O37" t="n">
        <v>1102</v>
      </c>
      <c r="P37" t="n">
        <v>1214</v>
      </c>
      <c r="Q37" t="n">
        <v>819.5</v>
      </c>
      <c r="R37" t="n">
        <v>643.8</v>
      </c>
      <c r="S37" t="n">
        <v>258.5</v>
      </c>
      <c r="T37" t="n">
        <v>267.7</v>
      </c>
      <c r="U37" t="n">
        <v>237.8</v>
      </c>
      <c r="V37" t="n">
        <v>269.3</v>
      </c>
      <c r="W37" t="n">
        <v>306.8</v>
      </c>
    </row>
    <row r="38">
      <c r="A38" s="5" t="inlineStr">
        <is>
          <t>Mio.Aktien im Umlauf</t>
        </is>
      </c>
      <c r="B38" s="5" t="inlineStr">
        <is>
          <t>Million shares outstanding</t>
        </is>
      </c>
      <c r="C38" t="n">
        <v>194</v>
      </c>
      <c r="D38" t="n">
        <v>205</v>
      </c>
      <c r="E38" t="n">
        <v>205</v>
      </c>
      <c r="F38" t="n">
        <v>205</v>
      </c>
      <c r="G38" t="n">
        <v>205</v>
      </c>
      <c r="H38" t="n">
        <v>205</v>
      </c>
      <c r="I38" t="n">
        <v>205</v>
      </c>
      <c r="J38" t="n">
        <v>194</v>
      </c>
      <c r="K38" t="n">
        <v>200</v>
      </c>
      <c r="L38" t="n">
        <v>215</v>
      </c>
      <c r="M38" t="n">
        <v>240</v>
      </c>
      <c r="N38" t="n">
        <v>240</v>
      </c>
      <c r="O38" t="n">
        <v>251.5</v>
      </c>
      <c r="P38" t="n">
        <v>251.4</v>
      </c>
      <c r="Q38" t="n">
        <v>250.2</v>
      </c>
      <c r="R38" t="n">
        <v>249.2</v>
      </c>
      <c r="S38" t="n">
        <v>232</v>
      </c>
      <c r="T38" t="n">
        <v>230</v>
      </c>
      <c r="U38" t="n">
        <v>227.6</v>
      </c>
      <c r="V38" t="n">
        <v>227.6</v>
      </c>
      <c r="W38" t="n">
        <v>206.8</v>
      </c>
    </row>
    <row r="39">
      <c r="A39" s="5" t="inlineStr">
        <is>
          <t>Gezeichnetes Kapital (in Mio.)</t>
        </is>
      </c>
      <c r="B39" s="5" t="inlineStr">
        <is>
          <t>Subscribed Capital in M</t>
        </is>
      </c>
      <c r="C39" t="n">
        <v>194</v>
      </c>
      <c r="D39" t="n">
        <v>205</v>
      </c>
      <c r="E39" t="n">
        <v>205</v>
      </c>
      <c r="F39" t="n">
        <v>205</v>
      </c>
      <c r="G39" t="n">
        <v>205</v>
      </c>
      <c r="H39" t="n">
        <v>205</v>
      </c>
      <c r="I39" t="n">
        <v>205</v>
      </c>
      <c r="J39" t="n">
        <v>194</v>
      </c>
      <c r="K39" t="n">
        <v>200</v>
      </c>
      <c r="L39" t="n">
        <v>215</v>
      </c>
      <c r="M39" t="n">
        <v>240</v>
      </c>
      <c r="N39" t="n">
        <v>240</v>
      </c>
      <c r="O39" t="n">
        <v>251.5</v>
      </c>
      <c r="P39" t="n">
        <v>251.4</v>
      </c>
      <c r="Q39" t="n">
        <v>250.2</v>
      </c>
      <c r="R39" t="n">
        <v>249.2</v>
      </c>
      <c r="S39" t="n">
        <v>232</v>
      </c>
      <c r="T39" t="n">
        <v>230</v>
      </c>
      <c r="U39" t="n">
        <v>227.6</v>
      </c>
      <c r="V39" t="n">
        <v>227.6</v>
      </c>
      <c r="W39" t="n">
        <v>206.8</v>
      </c>
    </row>
    <row r="40">
      <c r="A40" s="5" t="inlineStr">
        <is>
          <t>Ergebnis je Aktie (brutto)</t>
        </is>
      </c>
      <c r="B40" s="5" t="inlineStr">
        <is>
          <t>Earnings per share</t>
        </is>
      </c>
      <c r="C40" t="inlineStr">
        <is>
          <t>-</t>
        </is>
      </c>
      <c r="D40" t="n">
        <v>3.8</v>
      </c>
      <c r="E40" t="n">
        <v>2.74</v>
      </c>
      <c r="F40" t="n">
        <v>4.35</v>
      </c>
      <c r="G40" t="n">
        <v>1.79</v>
      </c>
      <c r="H40" t="n">
        <v>2.61</v>
      </c>
      <c r="I40" t="n">
        <v>2.82</v>
      </c>
      <c r="J40" t="n">
        <v>1.53</v>
      </c>
      <c r="K40" t="n">
        <v>0.97</v>
      </c>
      <c r="L40" t="n">
        <v>1.17</v>
      </c>
      <c r="M40" t="n">
        <v>0.9</v>
      </c>
      <c r="N40" t="n">
        <v>1.37</v>
      </c>
      <c r="O40" t="n">
        <v>-0.2</v>
      </c>
      <c r="P40" t="n">
        <v>0.93</v>
      </c>
      <c r="Q40" t="n">
        <v>0.73</v>
      </c>
      <c r="R40" t="n">
        <v>0.41</v>
      </c>
      <c r="S40" t="n">
        <v>0.31</v>
      </c>
      <c r="T40" t="n">
        <v>0.28</v>
      </c>
      <c r="U40" t="n">
        <v>0.18</v>
      </c>
      <c r="V40" t="n">
        <v>-0.19</v>
      </c>
      <c r="W40" t="n">
        <v>-0.26</v>
      </c>
    </row>
    <row r="41">
      <c r="A41" s="5" t="inlineStr">
        <is>
          <t>Ergebnis je Aktie (unverwässert)</t>
        </is>
      </c>
      <c r="B41" s="5" t="inlineStr">
        <is>
          <t>Basic Earnings per share</t>
        </is>
      </c>
      <c r="C41" t="inlineStr">
        <is>
          <t>-</t>
        </is>
      </c>
      <c r="D41" t="n">
        <v>2.13</v>
      </c>
      <c r="E41" t="n">
        <v>0.9399999999999999</v>
      </c>
      <c r="F41" t="n">
        <v>3.25</v>
      </c>
      <c r="G41" t="n">
        <v>0.88</v>
      </c>
      <c r="H41" t="n">
        <v>1.8</v>
      </c>
      <c r="I41" t="n">
        <v>2.28</v>
      </c>
      <c r="J41" t="n">
        <v>1.07</v>
      </c>
      <c r="K41" t="n">
        <v>0.5600000000000001</v>
      </c>
      <c r="L41" t="n">
        <v>0.79</v>
      </c>
      <c r="M41" t="n">
        <v>0.58</v>
      </c>
      <c r="N41" t="n">
        <v>1.22</v>
      </c>
      <c r="O41" t="n">
        <v>-0.52</v>
      </c>
      <c r="P41" t="n">
        <v>0.93</v>
      </c>
      <c r="Q41" t="n">
        <v>0.46</v>
      </c>
      <c r="R41" t="n">
        <v>0.25</v>
      </c>
      <c r="S41" t="n">
        <v>0.15</v>
      </c>
      <c r="T41" t="n">
        <v>0.17</v>
      </c>
      <c r="U41" t="n">
        <v>0.17</v>
      </c>
      <c r="V41" t="n">
        <v>-0.16</v>
      </c>
      <c r="W41" t="n">
        <v>-0.22</v>
      </c>
    </row>
    <row r="42">
      <c r="A42" s="5" t="inlineStr">
        <is>
          <t>Ergebnis je Aktie (verwässert)</t>
        </is>
      </c>
      <c r="B42" s="5" t="inlineStr">
        <is>
          <t>Diluted Earnings per share</t>
        </is>
      </c>
      <c r="C42" t="inlineStr">
        <is>
          <t>-</t>
        </is>
      </c>
      <c r="D42" t="n">
        <v>2.13</v>
      </c>
      <c r="E42" t="n">
        <v>0.9399999999999999</v>
      </c>
      <c r="F42" t="n">
        <v>3.25</v>
      </c>
      <c r="G42" t="n">
        <v>0.88</v>
      </c>
      <c r="H42" t="n">
        <v>1.79</v>
      </c>
      <c r="I42" t="n">
        <v>2.26</v>
      </c>
      <c r="J42" t="n">
        <v>1.06</v>
      </c>
      <c r="K42" t="n">
        <v>0.5600000000000001</v>
      </c>
      <c r="L42" t="n">
        <v>0.79</v>
      </c>
      <c r="M42" t="n">
        <v>0.58</v>
      </c>
      <c r="N42" t="n">
        <v>1.21</v>
      </c>
      <c r="O42" t="n">
        <v>-0.52</v>
      </c>
      <c r="P42" t="n">
        <v>0.93</v>
      </c>
      <c r="Q42" t="n">
        <v>0.46</v>
      </c>
      <c r="R42" t="n">
        <v>0.25</v>
      </c>
      <c r="S42" t="n">
        <v>0.15</v>
      </c>
      <c r="T42" t="n">
        <v>0.17</v>
      </c>
      <c r="U42" t="n">
        <v>0.16</v>
      </c>
      <c r="V42" t="n">
        <v>-0.16</v>
      </c>
      <c r="W42" t="n">
        <v>-0.22</v>
      </c>
    </row>
    <row r="43">
      <c r="A43" s="5" t="inlineStr">
        <is>
          <t>Dividende je Aktie</t>
        </is>
      </c>
      <c r="B43" s="5" t="inlineStr">
        <is>
          <t>Dividend per share</t>
        </is>
      </c>
      <c r="C43" t="inlineStr">
        <is>
          <t>-</t>
        </is>
      </c>
      <c r="D43" t="n">
        <v>0.5</v>
      </c>
      <c r="E43" t="n">
        <v>0.05</v>
      </c>
      <c r="F43" t="n">
        <v>0.85</v>
      </c>
      <c r="G43" t="n">
        <v>0.8</v>
      </c>
      <c r="H43" t="n">
        <v>0.7</v>
      </c>
      <c r="I43" t="n">
        <v>0.6</v>
      </c>
      <c r="J43" t="n">
        <v>0.4</v>
      </c>
      <c r="K43" t="n">
        <v>0.3</v>
      </c>
      <c r="L43" t="n">
        <v>0.3</v>
      </c>
      <c r="M43" t="n">
        <v>0.2</v>
      </c>
      <c r="N43" t="n">
        <v>0.4</v>
      </c>
      <c r="O43" t="inlineStr">
        <is>
          <t>-</t>
        </is>
      </c>
      <c r="P43" t="n">
        <v>0.2</v>
      </c>
      <c r="Q43" t="n">
        <v>0.18</v>
      </c>
      <c r="R43" t="n">
        <v>0.06</v>
      </c>
      <c r="S43" t="n">
        <v>0.05</v>
      </c>
      <c r="T43" t="n">
        <v>0.04</v>
      </c>
      <c r="U43" t="n">
        <v>0.13</v>
      </c>
      <c r="V43" t="inlineStr">
        <is>
          <t>-</t>
        </is>
      </c>
      <c r="W43" t="inlineStr">
        <is>
          <t>-</t>
        </is>
      </c>
    </row>
    <row r="44">
      <c r="A44" s="5" t="inlineStr">
        <is>
          <t>Dividendenausschüttung in Mio</t>
        </is>
      </c>
      <c r="B44" s="5" t="inlineStr">
        <is>
          <t>Dividend Payment in M</t>
        </is>
      </c>
      <c r="C44" t="inlineStr">
        <is>
          <t>-</t>
        </is>
      </c>
      <c r="D44" t="n">
        <v>93.90000000000001</v>
      </c>
      <c r="E44" t="n">
        <v>10</v>
      </c>
      <c r="F44" t="n">
        <v>169.9</v>
      </c>
      <c r="G44" t="n">
        <v>161.3</v>
      </c>
      <c r="H44" t="n">
        <v>142.9</v>
      </c>
      <c r="I44" t="n">
        <v>122.3</v>
      </c>
      <c r="J44" t="n">
        <v>77.3</v>
      </c>
      <c r="K44" t="n">
        <v>58</v>
      </c>
      <c r="L44" t="n">
        <v>58.1</v>
      </c>
      <c r="M44" t="n">
        <v>42.4</v>
      </c>
      <c r="N44" t="n">
        <v>90</v>
      </c>
      <c r="O44" t="inlineStr">
        <is>
          <t>-</t>
        </is>
      </c>
      <c r="P44" t="n">
        <v>50.3</v>
      </c>
      <c r="Q44" t="n">
        <v>42.5</v>
      </c>
      <c r="R44" t="n">
        <v>15.6</v>
      </c>
      <c r="S44" t="n">
        <v>11.6</v>
      </c>
      <c r="T44" t="n">
        <v>8.6</v>
      </c>
      <c r="U44" t="n">
        <v>28.5</v>
      </c>
      <c r="V44" t="inlineStr">
        <is>
          <t>-</t>
        </is>
      </c>
      <c r="W44" t="inlineStr">
        <is>
          <t>-</t>
        </is>
      </c>
    </row>
    <row r="45">
      <c r="A45" s="5" t="inlineStr">
        <is>
          <t>Umsatz je Aktie</t>
        </is>
      </c>
      <c r="B45" s="5" t="inlineStr">
        <is>
          <t>Revenue per share</t>
        </is>
      </c>
      <c r="C45" t="inlineStr">
        <is>
          <t>-</t>
        </is>
      </c>
      <c r="D45" t="n">
        <v>25.34</v>
      </c>
      <c r="E45" t="n">
        <v>25.03</v>
      </c>
      <c r="F45" t="n">
        <v>20.52</v>
      </c>
      <c r="G45" t="n">
        <v>19.26</v>
      </c>
      <c r="H45" t="n">
        <v>18.13</v>
      </c>
      <c r="I45" t="n">
        <v>14.95</v>
      </c>
      <c r="J45" t="n">
        <v>13.69</v>
      </c>
      <c r="K45" t="n">
        <v>11.98</v>
      </c>
      <c r="L45" t="n">
        <v>9.74</v>
      </c>
      <c r="M45" t="n">
        <v>7.95</v>
      </c>
      <c r="N45" t="n">
        <v>6.91</v>
      </c>
      <c r="O45" t="n">
        <v>6.56</v>
      </c>
      <c r="P45" t="n">
        <v>5.92</v>
      </c>
      <c r="Q45" t="n">
        <v>5.07</v>
      </c>
      <c r="R45" t="n">
        <v>3.22</v>
      </c>
      <c r="S45" t="n">
        <v>2.2</v>
      </c>
      <c r="T45" t="n">
        <v>1.8</v>
      </c>
      <c r="U45" t="n">
        <v>1.41</v>
      </c>
      <c r="V45" t="n">
        <v>1.01</v>
      </c>
      <c r="W45" t="n">
        <v>0.9399999999999999</v>
      </c>
    </row>
    <row r="46">
      <c r="A46" s="5" t="inlineStr">
        <is>
          <t>Buchwert je Aktie</t>
        </is>
      </c>
      <c r="B46" s="5" t="inlineStr">
        <is>
          <t>Book value per share</t>
        </is>
      </c>
      <c r="C46" t="inlineStr">
        <is>
          <t>-</t>
        </is>
      </c>
      <c r="D46" t="n">
        <v>21.02</v>
      </c>
      <c r="E46" t="n">
        <v>20.97</v>
      </c>
      <c r="F46" t="n">
        <v>19.47</v>
      </c>
      <c r="G46" t="n">
        <v>5.84</v>
      </c>
      <c r="H46" t="n">
        <v>5.61</v>
      </c>
      <c r="I46" t="n">
        <v>5.87</v>
      </c>
      <c r="J46" t="n">
        <v>1.57</v>
      </c>
      <c r="K46" t="n">
        <v>0.9399999999999999</v>
      </c>
      <c r="L46" t="n">
        <v>0.67</v>
      </c>
      <c r="M46" t="n">
        <v>1.55</v>
      </c>
      <c r="N46" t="n">
        <v>1.79</v>
      </c>
      <c r="O46" t="n">
        <v>0.55</v>
      </c>
      <c r="P46" t="n">
        <v>1.48</v>
      </c>
      <c r="Q46" t="n">
        <v>1.29</v>
      </c>
      <c r="R46" t="n">
        <v>1.15</v>
      </c>
      <c r="S46" t="n">
        <v>0.42</v>
      </c>
      <c r="T46" t="n">
        <v>0.57</v>
      </c>
      <c r="U46" t="n">
        <v>0.51</v>
      </c>
      <c r="V46" t="n">
        <v>0.34</v>
      </c>
      <c r="W46" t="n">
        <v>0.49</v>
      </c>
    </row>
    <row r="47">
      <c r="A47" s="5" t="inlineStr">
        <is>
          <t>Cashflow je Aktie</t>
        </is>
      </c>
      <c r="B47" s="5" t="inlineStr">
        <is>
          <t>Cashflow per share</t>
        </is>
      </c>
      <c r="C47" t="inlineStr">
        <is>
          <t>-</t>
        </is>
      </c>
      <c r="D47" t="n">
        <v>4.04</v>
      </c>
      <c r="E47" t="n">
        <v>2.35</v>
      </c>
      <c r="F47" t="n">
        <v>3.2</v>
      </c>
      <c r="G47" t="n">
        <v>3.14</v>
      </c>
      <c r="H47" t="n">
        <v>2.7</v>
      </c>
      <c r="I47" t="n">
        <v>1.86</v>
      </c>
      <c r="J47" t="n">
        <v>1.38</v>
      </c>
      <c r="K47" t="n">
        <v>1.3</v>
      </c>
      <c r="L47" t="n">
        <v>0.91</v>
      </c>
      <c r="M47" t="n">
        <v>1.21</v>
      </c>
      <c r="N47" t="n">
        <v>1.3</v>
      </c>
      <c r="O47" t="n">
        <v>0.61</v>
      </c>
      <c r="P47" t="n">
        <v>1.16</v>
      </c>
      <c r="Q47" t="n">
        <v>0.9</v>
      </c>
      <c r="R47" t="n">
        <v>0.5</v>
      </c>
      <c r="S47" t="n">
        <v>0.4</v>
      </c>
      <c r="T47" t="n">
        <v>0.32</v>
      </c>
      <c r="U47" t="n">
        <v>0.24</v>
      </c>
      <c r="V47" t="n">
        <v>0.11</v>
      </c>
      <c r="W47" t="n">
        <v>-0.06</v>
      </c>
    </row>
    <row r="48">
      <c r="A48" s="5" t="inlineStr">
        <is>
          <t>Bilanzsumme je Aktie</t>
        </is>
      </c>
      <c r="B48" s="5" t="inlineStr">
        <is>
          <t>Total assets per share</t>
        </is>
      </c>
      <c r="C48" t="inlineStr">
        <is>
          <t>-</t>
        </is>
      </c>
      <c r="D48" t="n">
        <v>44.32</v>
      </c>
      <c r="E48" t="n">
        <v>39.87</v>
      </c>
      <c r="F48" t="n">
        <v>37.1</v>
      </c>
      <c r="G48" t="n">
        <v>19.87</v>
      </c>
      <c r="H48" t="n">
        <v>18.92</v>
      </c>
      <c r="I48" t="n">
        <v>17.92</v>
      </c>
      <c r="J48" t="n">
        <v>6.57</v>
      </c>
      <c r="K48" t="n">
        <v>5.54</v>
      </c>
      <c r="L48" t="n">
        <v>5.52</v>
      </c>
      <c r="M48" t="n">
        <v>5.3</v>
      </c>
      <c r="N48" t="n">
        <v>5.51</v>
      </c>
      <c r="O48" t="n">
        <v>4.38</v>
      </c>
      <c r="P48" t="n">
        <v>4.83</v>
      </c>
      <c r="Q48" t="n">
        <v>3.28</v>
      </c>
      <c r="R48" t="n">
        <v>2.58</v>
      </c>
      <c r="S48" t="n">
        <v>1.11</v>
      </c>
      <c r="T48" t="n">
        <v>1.16</v>
      </c>
      <c r="U48" t="n">
        <v>1.04</v>
      </c>
      <c r="V48" t="n">
        <v>1.18</v>
      </c>
      <c r="W48" t="n">
        <v>1.48</v>
      </c>
    </row>
    <row r="49">
      <c r="A49" s="5" t="inlineStr">
        <is>
          <t>Personal am Ende des Jahres</t>
        </is>
      </c>
      <c r="B49" s="5" t="inlineStr">
        <is>
          <t>Staff at the end of year</t>
        </is>
      </c>
      <c r="C49" t="inlineStr">
        <is>
          <t>-</t>
        </is>
      </c>
      <c r="D49" t="n">
        <v>9374</v>
      </c>
      <c r="E49" t="n">
        <v>9093</v>
      </c>
      <c r="F49" t="n">
        <v>9414</v>
      </c>
      <c r="G49" t="n">
        <v>8082</v>
      </c>
      <c r="H49" t="n">
        <v>8239</v>
      </c>
      <c r="I49" t="n">
        <v>7832</v>
      </c>
      <c r="J49" t="n">
        <v>6894</v>
      </c>
      <c r="K49" t="n">
        <v>6254</v>
      </c>
      <c r="L49" t="n">
        <v>5593</v>
      </c>
      <c r="M49" t="n">
        <v>5018</v>
      </c>
      <c r="N49" t="n">
        <v>4571</v>
      </c>
      <c r="O49" t="n">
        <v>4565</v>
      </c>
      <c r="P49" t="n">
        <v>3669</v>
      </c>
      <c r="Q49" t="n">
        <v>6347</v>
      </c>
      <c r="R49" t="n">
        <v>5540</v>
      </c>
      <c r="S49" t="n">
        <v>4558</v>
      </c>
      <c r="T49" t="n">
        <v>4032</v>
      </c>
      <c r="U49" t="n">
        <v>3195</v>
      </c>
      <c r="V49" t="n">
        <v>2886</v>
      </c>
      <c r="W49" t="n">
        <v>2992</v>
      </c>
    </row>
    <row r="50">
      <c r="A50" s="5" t="inlineStr">
        <is>
          <t>Personalaufwand in Mio. EUR</t>
        </is>
      </c>
      <c r="B50" s="5" t="inlineStr">
        <is>
          <t>Personnel expenses in M</t>
        </is>
      </c>
      <c r="C50" t="inlineStr">
        <is>
          <t>-</t>
        </is>
      </c>
      <c r="D50" t="n">
        <v>552.8</v>
      </c>
      <c r="E50" t="n">
        <v>538.8</v>
      </c>
      <c r="F50" t="n">
        <v>489</v>
      </c>
      <c r="G50" t="n">
        <v>445.7</v>
      </c>
      <c r="H50" t="n">
        <v>429.7</v>
      </c>
      <c r="I50" t="n">
        <v>351.7</v>
      </c>
      <c r="J50" t="n">
        <v>306.1</v>
      </c>
      <c r="K50" t="n">
        <v>275.1</v>
      </c>
      <c r="L50" t="n">
        <v>230.1</v>
      </c>
      <c r="M50" t="n">
        <v>202.9</v>
      </c>
      <c r="N50" t="n">
        <v>181</v>
      </c>
      <c r="O50" t="n">
        <v>171.8</v>
      </c>
      <c r="P50" t="n">
        <v>145.8</v>
      </c>
      <c r="Q50" t="n">
        <v>192</v>
      </c>
      <c r="R50" t="n">
        <v>146.1</v>
      </c>
      <c r="S50" t="n">
        <v>128</v>
      </c>
      <c r="T50" t="n">
        <v>107.8</v>
      </c>
      <c r="U50" t="n">
        <v>89.5</v>
      </c>
      <c r="V50" t="n">
        <v>86.2</v>
      </c>
      <c r="W50" t="n">
        <v>67.09999999999999</v>
      </c>
    </row>
    <row r="51">
      <c r="A51" s="5" t="inlineStr">
        <is>
          <t>Aufwand je Mitarbeiter in EUR</t>
        </is>
      </c>
      <c r="B51" s="5" t="inlineStr">
        <is>
          <t>Effort per employee</t>
        </is>
      </c>
      <c r="C51" t="inlineStr">
        <is>
          <t>-</t>
        </is>
      </c>
      <c r="D51" t="n">
        <v>58972</v>
      </c>
      <c r="E51" t="n">
        <v>59254</v>
      </c>
      <c r="F51" t="n">
        <v>51944</v>
      </c>
      <c r="G51" t="n">
        <v>55147</v>
      </c>
      <c r="H51" t="n">
        <v>52154</v>
      </c>
      <c r="I51" t="n">
        <v>44906</v>
      </c>
      <c r="J51" t="n">
        <v>44401</v>
      </c>
      <c r="K51" t="n">
        <v>43988</v>
      </c>
      <c r="L51" t="n">
        <v>41141</v>
      </c>
      <c r="M51" t="n">
        <v>40434</v>
      </c>
      <c r="N51" t="n">
        <v>39597</v>
      </c>
      <c r="O51" t="n">
        <v>37634</v>
      </c>
      <c r="P51" t="n">
        <v>39738</v>
      </c>
      <c r="Q51" t="n">
        <v>30251</v>
      </c>
      <c r="R51" t="n">
        <v>26372</v>
      </c>
      <c r="S51" t="n">
        <v>28082</v>
      </c>
      <c r="T51" t="n">
        <v>26736</v>
      </c>
      <c r="U51" t="n">
        <v>28013</v>
      </c>
      <c r="V51" t="n">
        <v>29868</v>
      </c>
      <c r="W51" t="n">
        <v>22426</v>
      </c>
    </row>
    <row r="52">
      <c r="A52" s="5" t="inlineStr">
        <is>
          <t>Umsatz je Mitarbeiter in EUR</t>
        </is>
      </c>
      <c r="B52" s="5" t="inlineStr">
        <is>
          <t>Turnover per employee</t>
        </is>
      </c>
      <c r="C52" t="inlineStr">
        <is>
          <t>-</t>
        </is>
      </c>
      <c r="D52" t="n">
        <v>554096</v>
      </c>
      <c r="E52" t="n">
        <v>564259</v>
      </c>
      <c r="F52" t="n">
        <v>446813</v>
      </c>
      <c r="G52" t="n">
        <v>488609</v>
      </c>
      <c r="H52" t="n">
        <v>450987</v>
      </c>
      <c r="I52" t="n">
        <v>391338</v>
      </c>
      <c r="J52" t="n">
        <v>385220</v>
      </c>
      <c r="K52" t="n">
        <v>383217</v>
      </c>
      <c r="L52" t="n">
        <v>374408</v>
      </c>
      <c r="M52" t="n">
        <v>380059</v>
      </c>
      <c r="N52" t="n">
        <v>362918</v>
      </c>
      <c r="O52" t="n">
        <v>361358</v>
      </c>
      <c r="P52" t="n">
        <v>405396</v>
      </c>
      <c r="Q52" t="n">
        <v>199716</v>
      </c>
      <c r="R52" t="n">
        <v>144675</v>
      </c>
      <c r="S52" t="n">
        <v>111825</v>
      </c>
      <c r="T52" t="n">
        <v>102926</v>
      </c>
      <c r="U52" t="n">
        <v>100156</v>
      </c>
      <c r="V52" t="n">
        <v>79937</v>
      </c>
      <c r="W52" t="n">
        <v>64939</v>
      </c>
    </row>
    <row r="53">
      <c r="A53" s="5" t="inlineStr">
        <is>
          <t>Bruttoergebnis je Mitarbeiter in EUR</t>
        </is>
      </c>
      <c r="B53" s="5" t="inlineStr">
        <is>
          <t>Gross Profit per employee</t>
        </is>
      </c>
      <c r="C53" t="inlineStr">
        <is>
          <t>-</t>
        </is>
      </c>
      <c r="D53" t="n">
        <v>188511</v>
      </c>
      <c r="E53" t="n">
        <v>192764</v>
      </c>
      <c r="F53" t="n">
        <v>161164</v>
      </c>
      <c r="G53" t="n">
        <v>167582</v>
      </c>
      <c r="H53" t="n">
        <v>155177</v>
      </c>
      <c r="I53" t="n">
        <v>131576</v>
      </c>
      <c r="J53" t="n">
        <v>132652</v>
      </c>
      <c r="K53" t="n">
        <v>131436</v>
      </c>
      <c r="L53" t="n">
        <v>128446</v>
      </c>
      <c r="M53" t="n">
        <v>135711</v>
      </c>
      <c r="N53" t="n">
        <v>140516</v>
      </c>
      <c r="O53" t="n">
        <v>140767</v>
      </c>
      <c r="P53" t="n">
        <v>161188</v>
      </c>
      <c r="Q53" t="n">
        <v>77139</v>
      </c>
      <c r="R53" t="n">
        <v>60018</v>
      </c>
      <c r="S53" t="n">
        <v>50658</v>
      </c>
      <c r="T53" t="n">
        <v>42609</v>
      </c>
      <c r="U53" t="n">
        <v>40313</v>
      </c>
      <c r="V53" t="n">
        <v>24567</v>
      </c>
      <c r="W53" t="n">
        <v>15976</v>
      </c>
    </row>
    <row r="54">
      <c r="A54" s="5" t="inlineStr">
        <is>
          <t>Gewinn je Mitarbeiter in EUR</t>
        </is>
      </c>
      <c r="B54" s="5" t="inlineStr">
        <is>
          <t>Earnings per employee</t>
        </is>
      </c>
      <c r="C54" t="inlineStr">
        <is>
          <t>-</t>
        </is>
      </c>
      <c r="D54" t="n">
        <v>45221</v>
      </c>
      <c r="E54" t="n">
        <v>20763</v>
      </c>
      <c r="F54" t="n">
        <v>69089</v>
      </c>
      <c r="G54" t="n">
        <v>22148</v>
      </c>
      <c r="H54" t="n">
        <v>44471</v>
      </c>
      <c r="I54" t="n">
        <v>57086</v>
      </c>
      <c r="J54" t="n">
        <v>29939</v>
      </c>
      <c r="K54" t="n">
        <v>17237</v>
      </c>
      <c r="L54" t="n">
        <v>29018</v>
      </c>
      <c r="M54" t="n">
        <v>25727</v>
      </c>
      <c r="N54" t="n">
        <v>61234</v>
      </c>
      <c r="O54" t="n">
        <v>-26331</v>
      </c>
      <c r="P54" t="n">
        <v>60016</v>
      </c>
      <c r="Q54" t="n">
        <v>17851</v>
      </c>
      <c r="R54" t="n">
        <v>10307</v>
      </c>
      <c r="S54" t="n">
        <v>7767</v>
      </c>
      <c r="T54" t="n">
        <v>9474</v>
      </c>
      <c r="U54" t="n">
        <v>11674</v>
      </c>
      <c r="V54" t="n">
        <v>-12405</v>
      </c>
      <c r="W54" t="n">
        <v>-16511</v>
      </c>
    </row>
    <row r="55">
      <c r="A55" s="5" t="inlineStr">
        <is>
          <t>KGV (Kurs/Gewinn)</t>
        </is>
      </c>
      <c r="B55" s="5" t="inlineStr">
        <is>
          <t>PE (price/earnings)</t>
        </is>
      </c>
      <c r="C55" t="inlineStr">
        <is>
          <t>-</t>
        </is>
      </c>
      <c r="D55" t="n">
        <v>13.7</v>
      </c>
      <c r="E55" t="n">
        <v>40.6</v>
      </c>
      <c r="F55" t="n">
        <v>17.6</v>
      </c>
      <c r="G55" t="n">
        <v>42.2</v>
      </c>
      <c r="H55" t="n">
        <v>28.3</v>
      </c>
      <c r="I55" t="n">
        <v>16.4</v>
      </c>
      <c r="J55" t="n">
        <v>28.9</v>
      </c>
      <c r="K55" t="n">
        <v>29.1</v>
      </c>
      <c r="L55" t="n">
        <v>17.5</v>
      </c>
      <c r="M55" t="n">
        <v>21</v>
      </c>
      <c r="N55" t="n">
        <v>7.6</v>
      </c>
      <c r="O55" t="inlineStr">
        <is>
          <t>-</t>
        </is>
      </c>
      <c r="P55" t="n">
        <v>17.9</v>
      </c>
      <c r="Q55" t="n">
        <v>27.2</v>
      </c>
      <c r="R55" t="n">
        <v>32.2</v>
      </c>
      <c r="S55" t="n">
        <v>33.3</v>
      </c>
      <c r="T55" t="n">
        <v>27.7</v>
      </c>
      <c r="U55" t="n">
        <v>9.800000000000001</v>
      </c>
      <c r="V55" t="inlineStr">
        <is>
          <t>-</t>
        </is>
      </c>
      <c r="W55" t="inlineStr">
        <is>
          <t>-</t>
        </is>
      </c>
    </row>
    <row r="56">
      <c r="A56" s="5" t="inlineStr">
        <is>
          <t>KUV (Kurs/Umsatz)</t>
        </is>
      </c>
      <c r="B56" s="5" t="inlineStr">
        <is>
          <t>PS (price/sales)</t>
        </is>
      </c>
      <c r="C56" t="inlineStr">
        <is>
          <t>-</t>
        </is>
      </c>
      <c r="D56" t="n">
        <v>1.16</v>
      </c>
      <c r="E56" t="n">
        <v>1.53</v>
      </c>
      <c r="F56" t="n">
        <v>2.79</v>
      </c>
      <c r="G56" t="n">
        <v>1.93</v>
      </c>
      <c r="H56" t="n">
        <v>2.81</v>
      </c>
      <c r="I56" t="n">
        <v>2.51</v>
      </c>
      <c r="J56" t="n">
        <v>2.26</v>
      </c>
      <c r="K56" t="n">
        <v>1.36</v>
      </c>
      <c r="L56" t="n">
        <v>1.42</v>
      </c>
      <c r="M56" t="n">
        <v>1.53</v>
      </c>
      <c r="N56" t="n">
        <v>1.33</v>
      </c>
      <c r="O56" t="n">
        <v>0.96</v>
      </c>
      <c r="P56" t="n">
        <v>2.81</v>
      </c>
      <c r="Q56" t="n">
        <v>2.47</v>
      </c>
      <c r="R56" t="n">
        <v>2.51</v>
      </c>
      <c r="S56" t="n">
        <v>2.27</v>
      </c>
      <c r="T56" t="n">
        <v>2.61</v>
      </c>
      <c r="U56" t="n">
        <v>1.18</v>
      </c>
      <c r="V56" t="n">
        <v>1.09</v>
      </c>
      <c r="W56" t="n">
        <v>1.15</v>
      </c>
    </row>
    <row r="57">
      <c r="A57" s="5" t="inlineStr">
        <is>
          <t>KBV (Kurs/Buchwert)</t>
        </is>
      </c>
      <c r="B57" s="5" t="inlineStr">
        <is>
          <t>PB (price/book value)</t>
        </is>
      </c>
      <c r="C57" t="inlineStr">
        <is>
          <t>-</t>
        </is>
      </c>
      <c r="D57" t="n">
        <v>1.39</v>
      </c>
      <c r="E57" t="n">
        <v>1.82</v>
      </c>
      <c r="F57" t="n">
        <v>2.95</v>
      </c>
      <c r="G57" t="n">
        <v>6.35</v>
      </c>
      <c r="H57" t="n">
        <v>9.08</v>
      </c>
      <c r="I57" t="n">
        <v>6.38</v>
      </c>
      <c r="J57" t="n">
        <v>19.65</v>
      </c>
      <c r="K57" t="n">
        <v>17.32</v>
      </c>
      <c r="L57" t="n">
        <v>20.45</v>
      </c>
      <c r="M57" t="n">
        <v>7.83</v>
      </c>
      <c r="N57" t="n">
        <v>5.14</v>
      </c>
      <c r="O57" t="n">
        <v>11.52</v>
      </c>
      <c r="P57" t="n">
        <v>11.26</v>
      </c>
      <c r="Q57" t="n">
        <v>9.69</v>
      </c>
      <c r="R57" t="n">
        <v>7.01</v>
      </c>
      <c r="S57" t="n">
        <v>11.84</v>
      </c>
      <c r="T57" t="n">
        <v>8.27</v>
      </c>
      <c r="U57" t="n">
        <v>3.23</v>
      </c>
      <c r="V57" t="n">
        <v>3.21</v>
      </c>
      <c r="W57" t="n">
        <v>2.21</v>
      </c>
    </row>
    <row r="58">
      <c r="A58" s="5" t="inlineStr">
        <is>
          <t>KCV (Kurs/Cashflow)</t>
        </is>
      </c>
      <c r="B58" s="5" t="inlineStr">
        <is>
          <t>PC (price/cashflow)</t>
        </is>
      </c>
      <c r="C58" t="inlineStr">
        <is>
          <t>-</t>
        </is>
      </c>
      <c r="D58" t="n">
        <v>7.24</v>
      </c>
      <c r="E58" t="n">
        <v>16.24</v>
      </c>
      <c r="F58" t="n">
        <v>17.91</v>
      </c>
      <c r="G58" t="n">
        <v>11.81</v>
      </c>
      <c r="H58" t="n">
        <v>18.82</v>
      </c>
      <c r="I58" t="n">
        <v>20.19</v>
      </c>
      <c r="J58" t="n">
        <v>22.33</v>
      </c>
      <c r="K58" t="n">
        <v>12.52</v>
      </c>
      <c r="L58" t="n">
        <v>15.23</v>
      </c>
      <c r="M58" t="n">
        <v>10.05</v>
      </c>
      <c r="N58" t="n">
        <v>7.07</v>
      </c>
      <c r="O58" t="n">
        <v>10.34</v>
      </c>
      <c r="P58" t="n">
        <v>14.34</v>
      </c>
      <c r="Q58" t="n">
        <v>13.87</v>
      </c>
      <c r="R58" t="n">
        <v>16</v>
      </c>
      <c r="S58" t="n">
        <v>12.34</v>
      </c>
      <c r="T58" t="n">
        <v>14.7</v>
      </c>
      <c r="U58" t="n">
        <v>6.95</v>
      </c>
      <c r="V58" t="n">
        <v>9.67</v>
      </c>
      <c r="W58" t="n">
        <v>-16.92</v>
      </c>
    </row>
    <row r="59">
      <c r="A59" s="5" t="inlineStr">
        <is>
          <t>Dividendenrendite in %</t>
        </is>
      </c>
      <c r="B59" s="5" t="inlineStr">
        <is>
          <t>Dividend Yield in %</t>
        </is>
      </c>
      <c r="C59" t="inlineStr">
        <is>
          <t>-</t>
        </is>
      </c>
      <c r="D59" t="n">
        <v>1.71</v>
      </c>
      <c r="E59" t="n">
        <v>0.13</v>
      </c>
      <c r="F59" t="n">
        <v>1.48</v>
      </c>
      <c r="G59" t="n">
        <v>2.16</v>
      </c>
      <c r="H59" t="n">
        <v>1.37</v>
      </c>
      <c r="I59" t="n">
        <v>1.6</v>
      </c>
      <c r="J59" t="n">
        <v>1.29</v>
      </c>
      <c r="K59" t="n">
        <v>1.84</v>
      </c>
      <c r="L59" t="n">
        <v>2.17</v>
      </c>
      <c r="M59" t="n">
        <v>1.64</v>
      </c>
      <c r="N59" t="n">
        <v>4.34</v>
      </c>
      <c r="O59" t="inlineStr">
        <is>
          <t>-</t>
        </is>
      </c>
      <c r="P59" t="n">
        <v>1.2</v>
      </c>
      <c r="Q59" t="n">
        <v>1.44</v>
      </c>
      <c r="R59" t="n">
        <v>0.74</v>
      </c>
      <c r="S59" t="n">
        <v>1</v>
      </c>
      <c r="T59" t="n">
        <v>0.85</v>
      </c>
      <c r="U59" t="n">
        <v>7.83</v>
      </c>
      <c r="V59" t="inlineStr">
        <is>
          <t>-</t>
        </is>
      </c>
      <c r="W59" t="inlineStr">
        <is>
          <t>-</t>
        </is>
      </c>
    </row>
    <row r="60">
      <c r="A60" s="5" t="inlineStr">
        <is>
          <t>Gewinnrendite in %</t>
        </is>
      </c>
      <c r="B60" s="5" t="inlineStr">
        <is>
          <t>Return on profit in %</t>
        </is>
      </c>
      <c r="C60" t="inlineStr">
        <is>
          <t>-</t>
        </is>
      </c>
      <c r="D60" t="n">
        <v>7.3</v>
      </c>
      <c r="E60" t="n">
        <v>2.5</v>
      </c>
      <c r="F60" t="n">
        <v>5.7</v>
      </c>
      <c r="G60" t="n">
        <v>2.4</v>
      </c>
      <c r="H60" t="n">
        <v>3.5</v>
      </c>
      <c r="I60" t="n">
        <v>6.1</v>
      </c>
      <c r="J60" t="n">
        <v>3.5</v>
      </c>
      <c r="K60" t="n">
        <v>3.4</v>
      </c>
      <c r="L60" t="n">
        <v>5.7</v>
      </c>
      <c r="M60" t="n">
        <v>4.8</v>
      </c>
      <c r="N60" t="n">
        <v>13.2</v>
      </c>
      <c r="O60" t="n">
        <v>-8.300000000000001</v>
      </c>
      <c r="P60" t="n">
        <v>5.6</v>
      </c>
      <c r="Q60" t="n">
        <v>3.7</v>
      </c>
      <c r="R60" t="n">
        <v>3.1</v>
      </c>
      <c r="S60" t="n">
        <v>3</v>
      </c>
      <c r="T60" t="n">
        <v>3.6</v>
      </c>
      <c r="U60" t="n">
        <v>10.2</v>
      </c>
      <c r="V60" t="n">
        <v>-14.5</v>
      </c>
      <c r="W60" t="n">
        <v>-20.4</v>
      </c>
    </row>
    <row r="61">
      <c r="A61" s="5" t="inlineStr">
        <is>
          <t>Eigenkapitalrendite in %</t>
        </is>
      </c>
      <c r="B61" s="5" t="inlineStr">
        <is>
          <t>Return on Equity in %</t>
        </is>
      </c>
      <c r="C61" t="inlineStr">
        <is>
          <t>-</t>
        </is>
      </c>
      <c r="D61" t="n">
        <v>9.84</v>
      </c>
      <c r="E61" t="n">
        <v>4.39</v>
      </c>
      <c r="F61" t="n">
        <v>16.3</v>
      </c>
      <c r="G61" t="n">
        <v>14.95</v>
      </c>
      <c r="H61" t="n">
        <v>31.88</v>
      </c>
      <c r="I61" t="n">
        <v>37.13</v>
      </c>
      <c r="J61" t="n">
        <v>67.61</v>
      </c>
      <c r="K61" t="n">
        <v>57.25</v>
      </c>
      <c r="L61" t="n">
        <v>111.85</v>
      </c>
      <c r="M61" t="n">
        <v>34.64</v>
      </c>
      <c r="N61" t="n">
        <v>65.08</v>
      </c>
      <c r="O61" t="n">
        <v>-87.55</v>
      </c>
      <c r="P61" t="n">
        <v>59.26</v>
      </c>
      <c r="Q61" t="n">
        <v>35.03</v>
      </c>
      <c r="R61" t="n">
        <v>19.92</v>
      </c>
      <c r="S61" t="n">
        <v>36.2</v>
      </c>
      <c r="T61" t="n">
        <v>29.16</v>
      </c>
      <c r="U61" t="n">
        <v>31.85</v>
      </c>
      <c r="V61" t="n">
        <v>-45.9</v>
      </c>
      <c r="W61" t="n">
        <v>-48.86</v>
      </c>
    </row>
    <row r="62">
      <c r="A62" s="5" t="inlineStr">
        <is>
          <t>Umsatzrendite in %</t>
        </is>
      </c>
      <c r="B62" s="5" t="inlineStr">
        <is>
          <t>Return on sales in %</t>
        </is>
      </c>
      <c r="C62" t="inlineStr">
        <is>
          <t>-</t>
        </is>
      </c>
      <c r="D62" t="n">
        <v>8.16</v>
      </c>
      <c r="E62" t="n">
        <v>3.68</v>
      </c>
      <c r="F62" t="n">
        <v>15.46</v>
      </c>
      <c r="G62" t="n">
        <v>4.53</v>
      </c>
      <c r="H62" t="n">
        <v>9.859999999999999</v>
      </c>
      <c r="I62" t="n">
        <v>14.59</v>
      </c>
      <c r="J62" t="n">
        <v>7.77</v>
      </c>
      <c r="K62" t="n">
        <v>4.5</v>
      </c>
      <c r="L62" t="n">
        <v>7.75</v>
      </c>
      <c r="M62" t="n">
        <v>6.77</v>
      </c>
      <c r="N62" t="n">
        <v>16.87</v>
      </c>
      <c r="O62" t="n">
        <v>-7.29</v>
      </c>
      <c r="P62" t="n">
        <v>14.8</v>
      </c>
      <c r="Q62" t="n">
        <v>8.94</v>
      </c>
      <c r="R62" t="n">
        <v>7.12</v>
      </c>
      <c r="S62" t="n">
        <v>6.95</v>
      </c>
      <c r="T62" t="n">
        <v>9.199999999999999</v>
      </c>
      <c r="U62" t="n">
        <v>11.66</v>
      </c>
      <c r="V62" t="n">
        <v>-15.52</v>
      </c>
      <c r="W62" t="n">
        <v>-25.42</v>
      </c>
    </row>
    <row r="63">
      <c r="A63" s="5" t="inlineStr">
        <is>
          <t>Gesamtkapitalrendite in %</t>
        </is>
      </c>
      <c r="B63" s="5" t="inlineStr">
        <is>
          <t>Total Return on Investment in %</t>
        </is>
      </c>
      <c r="C63" t="inlineStr">
        <is>
          <t>-</t>
        </is>
      </c>
      <c r="D63" t="n">
        <v>5.16</v>
      </c>
      <c r="E63" t="n">
        <v>2.73</v>
      </c>
      <c r="F63" t="n">
        <v>9.130000000000001</v>
      </c>
      <c r="G63" t="n">
        <v>5.16</v>
      </c>
      <c r="H63" t="n">
        <v>10.15</v>
      </c>
      <c r="I63" t="n">
        <v>12.97</v>
      </c>
      <c r="J63" t="n">
        <v>17.67</v>
      </c>
      <c r="K63" t="n">
        <v>11.93</v>
      </c>
      <c r="L63" t="n">
        <v>15.8</v>
      </c>
      <c r="M63" t="n">
        <v>11.35</v>
      </c>
      <c r="N63" t="n">
        <v>22.93</v>
      </c>
      <c r="O63" t="n">
        <v>-7.87</v>
      </c>
      <c r="P63" t="n">
        <v>18.69</v>
      </c>
      <c r="Q63" t="n">
        <v>14.48</v>
      </c>
      <c r="R63" t="n">
        <v>9.119999999999999</v>
      </c>
      <c r="S63" t="n">
        <v>13.93</v>
      </c>
      <c r="T63" t="n">
        <v>14.42</v>
      </c>
      <c r="U63" t="n">
        <v>16.86</v>
      </c>
      <c r="V63" t="n">
        <v>-12.18</v>
      </c>
      <c r="W63" t="n">
        <v>-15.55</v>
      </c>
    </row>
    <row r="64">
      <c r="A64" s="5" t="inlineStr">
        <is>
          <t>Return on Investment in %</t>
        </is>
      </c>
      <c r="B64" s="5" t="inlineStr">
        <is>
          <t>Return on Investment in %</t>
        </is>
      </c>
      <c r="C64" t="inlineStr">
        <is>
          <t>-</t>
        </is>
      </c>
      <c r="D64" t="n">
        <v>4.67</v>
      </c>
      <c r="E64" t="n">
        <v>2.31</v>
      </c>
      <c r="F64" t="n">
        <v>8.550000000000001</v>
      </c>
      <c r="G64" t="n">
        <v>4.39</v>
      </c>
      <c r="H64" t="n">
        <v>9.449999999999999</v>
      </c>
      <c r="I64" t="n">
        <v>12.17</v>
      </c>
      <c r="J64" t="n">
        <v>16.19</v>
      </c>
      <c r="K64" t="n">
        <v>9.73</v>
      </c>
      <c r="L64" t="n">
        <v>13.67</v>
      </c>
      <c r="M64" t="n">
        <v>10.15</v>
      </c>
      <c r="N64" t="n">
        <v>21.15</v>
      </c>
      <c r="O64" t="n">
        <v>-10.91</v>
      </c>
      <c r="P64" t="n">
        <v>18.14</v>
      </c>
      <c r="Q64" t="n">
        <v>13.83</v>
      </c>
      <c r="R64" t="n">
        <v>8.869999999999999</v>
      </c>
      <c r="S64" t="n">
        <v>13.69</v>
      </c>
      <c r="T64" t="n">
        <v>14.27</v>
      </c>
      <c r="U64" t="n">
        <v>15.69</v>
      </c>
      <c r="V64" t="n">
        <v>-13.29</v>
      </c>
      <c r="W64" t="n">
        <v>-16.1</v>
      </c>
    </row>
    <row r="65">
      <c r="A65" s="5" t="inlineStr">
        <is>
          <t>Arbeitsintensität in %</t>
        </is>
      </c>
      <c r="B65" s="5" t="inlineStr">
        <is>
          <t>Work Intensity in %</t>
        </is>
      </c>
      <c r="C65" t="inlineStr">
        <is>
          <t>-</t>
        </is>
      </c>
      <c r="D65" t="n">
        <v>15.09</v>
      </c>
      <c r="E65" t="n">
        <v>16.7</v>
      </c>
      <c r="F65" t="n">
        <v>10.83</v>
      </c>
      <c r="G65" t="n">
        <v>15.5</v>
      </c>
      <c r="H65" t="n">
        <v>14.57</v>
      </c>
      <c r="I65" t="n">
        <v>20.26</v>
      </c>
      <c r="J65" t="n">
        <v>23.53</v>
      </c>
      <c r="K65" t="n">
        <v>25.86</v>
      </c>
      <c r="L65" t="n">
        <v>26.82</v>
      </c>
      <c r="M65" t="n">
        <v>21.69</v>
      </c>
      <c r="N65" t="n">
        <v>22.74</v>
      </c>
      <c r="O65" t="n">
        <v>21.32</v>
      </c>
      <c r="P65" t="n">
        <v>20.07</v>
      </c>
      <c r="Q65" t="n">
        <v>25.34</v>
      </c>
      <c r="R65" t="n">
        <v>27.31</v>
      </c>
      <c r="S65" t="n">
        <v>65.69</v>
      </c>
      <c r="T65" t="n">
        <v>53.01</v>
      </c>
      <c r="U65" t="n">
        <v>49.54</v>
      </c>
      <c r="V65" t="n">
        <v>58.41</v>
      </c>
      <c r="W65" t="n">
        <v>53.19</v>
      </c>
    </row>
    <row r="66">
      <c r="A66" s="5" t="inlineStr">
        <is>
          <t>Eigenkapitalquote in %</t>
        </is>
      </c>
      <c r="B66" s="5" t="inlineStr">
        <is>
          <t>Equity Ratio in %</t>
        </is>
      </c>
      <c r="C66" t="inlineStr">
        <is>
          <t>-</t>
        </is>
      </c>
      <c r="D66" t="n">
        <v>47.43</v>
      </c>
      <c r="E66" t="n">
        <v>52.58</v>
      </c>
      <c r="F66" t="n">
        <v>52.48</v>
      </c>
      <c r="G66" t="n">
        <v>29.4</v>
      </c>
      <c r="H66" t="n">
        <v>29.64</v>
      </c>
      <c r="I66" t="n">
        <v>32.78</v>
      </c>
      <c r="J66" t="n">
        <v>23.95</v>
      </c>
      <c r="K66" t="n">
        <v>17</v>
      </c>
      <c r="L66" t="n">
        <v>12.22</v>
      </c>
      <c r="M66" t="n">
        <v>29.32</v>
      </c>
      <c r="N66" t="n">
        <v>32.5</v>
      </c>
      <c r="O66" t="n">
        <v>12.46</v>
      </c>
      <c r="P66" t="n">
        <v>30.61</v>
      </c>
      <c r="Q66" t="n">
        <v>39.46</v>
      </c>
      <c r="R66" t="n">
        <v>44.53</v>
      </c>
      <c r="S66" t="n">
        <v>37.83</v>
      </c>
      <c r="T66" t="n">
        <v>48.94</v>
      </c>
      <c r="U66" t="n">
        <v>49.24</v>
      </c>
      <c r="V66" t="n">
        <v>28.96</v>
      </c>
      <c r="W66" t="n">
        <v>32.95</v>
      </c>
    </row>
    <row r="67">
      <c r="A67" s="5" t="inlineStr">
        <is>
          <t>Fremdkapitalquote in %</t>
        </is>
      </c>
      <c r="B67" s="5" t="inlineStr">
        <is>
          <t>Debt Ratio in %</t>
        </is>
      </c>
      <c r="C67" t="inlineStr">
        <is>
          <t>-</t>
        </is>
      </c>
      <c r="D67" t="n">
        <v>52.57</v>
      </c>
      <c r="E67" t="n">
        <v>47.42</v>
      </c>
      <c r="F67" t="n">
        <v>47.52</v>
      </c>
      <c r="G67" t="n">
        <v>70.59999999999999</v>
      </c>
      <c r="H67" t="n">
        <v>70.36</v>
      </c>
      <c r="I67" t="n">
        <v>67.22</v>
      </c>
      <c r="J67" t="n">
        <v>76.05</v>
      </c>
      <c r="K67" t="n">
        <v>83</v>
      </c>
      <c r="L67" t="n">
        <v>87.78</v>
      </c>
      <c r="M67" t="n">
        <v>70.68000000000001</v>
      </c>
      <c r="N67" t="n">
        <v>67.5</v>
      </c>
      <c r="O67" t="n">
        <v>87.54000000000001</v>
      </c>
      <c r="P67" t="n">
        <v>69.39</v>
      </c>
      <c r="Q67" t="n">
        <v>60.54</v>
      </c>
      <c r="R67" t="n">
        <v>55.47</v>
      </c>
      <c r="S67" t="n">
        <v>62.17</v>
      </c>
      <c r="T67" t="n">
        <v>51.06</v>
      </c>
      <c r="U67" t="n">
        <v>50.76</v>
      </c>
      <c r="V67" t="n">
        <v>71.04000000000001</v>
      </c>
      <c r="W67" t="n">
        <v>67.05</v>
      </c>
    </row>
    <row r="68">
      <c r="A68" s="5" t="inlineStr">
        <is>
          <t>Verschuldungsgrad in %</t>
        </is>
      </c>
      <c r="B68" s="5" t="inlineStr">
        <is>
          <t>Finance Gearing in %</t>
        </is>
      </c>
      <c r="C68" t="inlineStr">
        <is>
          <t>-</t>
        </is>
      </c>
      <c r="D68" t="n">
        <v>110.82</v>
      </c>
      <c r="E68" t="n">
        <v>90.17</v>
      </c>
      <c r="F68" t="n">
        <v>90.56</v>
      </c>
      <c r="G68" t="n">
        <v>240.18</v>
      </c>
      <c r="H68" t="n">
        <v>237.42</v>
      </c>
      <c r="I68" t="n">
        <v>205.1</v>
      </c>
      <c r="J68" t="n">
        <v>317.52</v>
      </c>
      <c r="K68" t="n">
        <v>488.26</v>
      </c>
      <c r="L68" t="n">
        <v>718.0599999999999</v>
      </c>
      <c r="M68" t="n">
        <v>241.11</v>
      </c>
      <c r="N68" t="n">
        <v>207.7</v>
      </c>
      <c r="O68" t="n">
        <v>702.62</v>
      </c>
      <c r="P68" t="n">
        <v>226.7</v>
      </c>
      <c r="Q68" t="n">
        <v>153.4</v>
      </c>
      <c r="R68" t="n">
        <v>124.56</v>
      </c>
      <c r="S68" t="n">
        <v>164.31</v>
      </c>
      <c r="T68" t="n">
        <v>104.35</v>
      </c>
      <c r="U68" t="n">
        <v>103.07</v>
      </c>
      <c r="V68" t="n">
        <v>245.26</v>
      </c>
      <c r="W68" t="n">
        <v>203.46</v>
      </c>
    </row>
    <row r="69">
      <c r="A69" s="5" t="inlineStr">
        <is>
          <t>Bruttoergebnis Marge in %</t>
        </is>
      </c>
      <c r="B69" s="5" t="inlineStr">
        <is>
          <t>Gross Profit Marge in %</t>
        </is>
      </c>
      <c r="C69" t="inlineStr">
        <is>
          <t>-</t>
        </is>
      </c>
      <c r="D69" t="n">
        <v>34.02</v>
      </c>
      <c r="E69" t="n">
        <v>34.16</v>
      </c>
      <c r="F69" t="n">
        <v>36.07</v>
      </c>
      <c r="G69" t="n">
        <v>34.29</v>
      </c>
      <c r="H69" t="n">
        <v>34.42</v>
      </c>
      <c r="I69" t="n">
        <v>33.64</v>
      </c>
      <c r="J69" t="n">
        <v>34.43</v>
      </c>
      <c r="K69" t="n">
        <v>34.29</v>
      </c>
      <c r="L69" t="n">
        <v>34.31</v>
      </c>
      <c r="M69" t="n">
        <v>35.71</v>
      </c>
      <c r="N69" t="n">
        <v>38.72</v>
      </c>
      <c r="O69" t="n">
        <v>38.95</v>
      </c>
      <c r="P69" t="n">
        <v>39.77</v>
      </c>
      <c r="Q69" t="n">
        <v>38.61</v>
      </c>
      <c r="R69" t="n">
        <v>41.48</v>
      </c>
      <c r="S69" t="n">
        <v>45.3</v>
      </c>
      <c r="T69" t="n">
        <v>41.4</v>
      </c>
      <c r="U69" t="n">
        <v>40.25</v>
      </c>
      <c r="V69" t="n">
        <v>30.73</v>
      </c>
    </row>
    <row r="70">
      <c r="A70" s="5" t="inlineStr">
        <is>
          <t>Kurzfristige Vermögensquote in %</t>
        </is>
      </c>
      <c r="B70" s="5" t="inlineStr">
        <is>
          <t>Current Assets Ratio in %</t>
        </is>
      </c>
      <c r="C70" t="inlineStr">
        <is>
          <t>-</t>
        </is>
      </c>
      <c r="D70" t="n">
        <v>15.09</v>
      </c>
      <c r="E70" t="n">
        <v>16.7</v>
      </c>
      <c r="F70" t="n">
        <v>10.83</v>
      </c>
      <c r="G70" t="n">
        <v>15.5</v>
      </c>
      <c r="H70" t="n">
        <v>14.57</v>
      </c>
      <c r="I70" t="n">
        <v>20.26</v>
      </c>
      <c r="J70" t="n">
        <v>23.53</v>
      </c>
      <c r="K70" t="n">
        <v>25.86</v>
      </c>
      <c r="L70" t="n">
        <v>26.82</v>
      </c>
      <c r="M70" t="n">
        <v>21.7</v>
      </c>
      <c r="N70" t="n">
        <v>22.74</v>
      </c>
      <c r="O70" t="n">
        <v>21.32</v>
      </c>
      <c r="P70" t="n">
        <v>20.07</v>
      </c>
      <c r="Q70" t="n">
        <v>25.34</v>
      </c>
      <c r="R70" t="n">
        <v>27.31</v>
      </c>
      <c r="S70" t="n">
        <v>65.69</v>
      </c>
      <c r="T70" t="n">
        <v>53.01</v>
      </c>
      <c r="U70" t="n">
        <v>49.54</v>
      </c>
      <c r="V70" t="n">
        <v>58.41</v>
      </c>
    </row>
    <row r="71">
      <c r="A71" s="5" t="inlineStr">
        <is>
          <t>Nettogewinn Marge in %</t>
        </is>
      </c>
      <c r="B71" s="5" t="inlineStr">
        <is>
          <t>Net Profit Marge in %</t>
        </is>
      </c>
      <c r="C71" t="inlineStr">
        <is>
          <t>-</t>
        </is>
      </c>
      <c r="D71" t="n">
        <v>8.16</v>
      </c>
      <c r="E71" t="n">
        <v>3.68</v>
      </c>
      <c r="F71" t="n">
        <v>15.46</v>
      </c>
      <c r="G71" t="n">
        <v>4.53</v>
      </c>
      <c r="H71" t="n">
        <v>9.859999999999999</v>
      </c>
      <c r="I71" t="n">
        <v>14.59</v>
      </c>
      <c r="J71" t="n">
        <v>7.77</v>
      </c>
      <c r="K71" t="n">
        <v>4.5</v>
      </c>
      <c r="L71" t="n">
        <v>7.75</v>
      </c>
      <c r="M71" t="n">
        <v>6.77</v>
      </c>
      <c r="N71" t="n">
        <v>16.87</v>
      </c>
      <c r="O71" t="n">
        <v>-7.28</v>
      </c>
      <c r="P71" t="n">
        <v>14.81</v>
      </c>
      <c r="Q71" t="n">
        <v>8.94</v>
      </c>
      <c r="R71" t="n">
        <v>7.12</v>
      </c>
      <c r="S71" t="n">
        <v>6.95</v>
      </c>
      <c r="T71" t="n">
        <v>9.199999999999999</v>
      </c>
      <c r="U71" t="n">
        <v>11.66</v>
      </c>
      <c r="V71" t="n">
        <v>-15.52</v>
      </c>
    </row>
    <row r="72">
      <c r="A72" s="5" t="inlineStr">
        <is>
          <t>Operative Ergebnis Marge in %</t>
        </is>
      </c>
      <c r="B72" s="5" t="inlineStr">
        <is>
          <t>EBIT Marge in %</t>
        </is>
      </c>
      <c r="C72" t="inlineStr">
        <is>
          <t>-</t>
        </is>
      </c>
      <c r="D72" t="n">
        <v>15.62</v>
      </c>
      <c r="E72" t="n">
        <v>15.81</v>
      </c>
      <c r="F72" t="n">
        <v>22.8</v>
      </c>
      <c r="G72" t="n">
        <v>16.39</v>
      </c>
      <c r="H72" t="n">
        <v>14.95</v>
      </c>
      <c r="I72" t="n">
        <v>20.12</v>
      </c>
      <c r="J72" t="n">
        <v>11.77</v>
      </c>
      <c r="K72" t="n">
        <v>8.52</v>
      </c>
      <c r="L72" t="n">
        <v>13.18</v>
      </c>
      <c r="M72" t="n">
        <v>14.24</v>
      </c>
      <c r="N72" t="n">
        <v>21.74</v>
      </c>
      <c r="O72" t="n">
        <v>15.55</v>
      </c>
      <c r="P72" t="n">
        <v>15.93</v>
      </c>
      <c r="Q72" t="n">
        <v>14.32</v>
      </c>
      <c r="R72" t="n">
        <v>12.46</v>
      </c>
      <c r="S72" t="n">
        <v>14.24</v>
      </c>
      <c r="T72" t="n">
        <v>15.06</v>
      </c>
      <c r="U72" t="n">
        <v>13.19</v>
      </c>
      <c r="V72" t="n">
        <v>-16.08</v>
      </c>
    </row>
    <row r="73">
      <c r="A73" s="5" t="inlineStr">
        <is>
          <t>Vermögensumsschlag in %</t>
        </is>
      </c>
      <c r="B73" s="5" t="inlineStr">
        <is>
          <t>Asset Turnover in %</t>
        </is>
      </c>
      <c r="C73" t="inlineStr">
        <is>
          <t>-</t>
        </is>
      </c>
      <c r="D73" t="n">
        <v>57.16</v>
      </c>
      <c r="E73" t="n">
        <v>62.77</v>
      </c>
      <c r="F73" t="n">
        <v>55.3</v>
      </c>
      <c r="G73" t="n">
        <v>96.93000000000001</v>
      </c>
      <c r="H73" t="n">
        <v>95.81999999999999</v>
      </c>
      <c r="I73" t="n">
        <v>83.45</v>
      </c>
      <c r="J73" t="n">
        <v>208.31</v>
      </c>
      <c r="K73" t="n">
        <v>216.34</v>
      </c>
      <c r="L73" t="n">
        <v>176.41</v>
      </c>
      <c r="M73" t="n">
        <v>150.04</v>
      </c>
      <c r="N73" t="n">
        <v>125.4</v>
      </c>
      <c r="O73" t="n">
        <v>149.73</v>
      </c>
      <c r="P73" t="n">
        <v>122.49</v>
      </c>
      <c r="Q73" t="n">
        <v>154.73</v>
      </c>
      <c r="R73" t="n">
        <v>124.5</v>
      </c>
      <c r="S73" t="n">
        <v>197.18</v>
      </c>
      <c r="T73" t="n">
        <v>155.02</v>
      </c>
      <c r="U73" t="n">
        <v>134.57</v>
      </c>
      <c r="V73" t="n">
        <v>85.67</v>
      </c>
    </row>
    <row r="74">
      <c r="A74" s="5" t="inlineStr">
        <is>
          <t>Langfristige Vermögensquote in %</t>
        </is>
      </c>
      <c r="B74" s="5" t="inlineStr">
        <is>
          <t>Non-Current Assets Ratio in %</t>
        </is>
      </c>
      <c r="C74" t="inlineStr">
        <is>
          <t>-</t>
        </is>
      </c>
      <c r="D74" t="n">
        <v>84.91</v>
      </c>
      <c r="E74" t="n">
        <v>83.3</v>
      </c>
      <c r="F74" t="n">
        <v>89.17</v>
      </c>
      <c r="G74" t="n">
        <v>84.48999999999999</v>
      </c>
      <c r="H74" t="n">
        <v>85.43000000000001</v>
      </c>
      <c r="I74" t="n">
        <v>79.73999999999999</v>
      </c>
      <c r="J74" t="n">
        <v>76.45</v>
      </c>
      <c r="K74" t="n">
        <v>74.12</v>
      </c>
      <c r="L74" t="n">
        <v>73.18000000000001</v>
      </c>
      <c r="M74" t="n">
        <v>78.31999999999999</v>
      </c>
      <c r="N74" t="n">
        <v>77.31999999999999</v>
      </c>
      <c r="O74" t="n">
        <v>78.68000000000001</v>
      </c>
      <c r="P74" t="n">
        <v>79.93000000000001</v>
      </c>
      <c r="Q74" t="n">
        <v>74.66</v>
      </c>
      <c r="R74" t="n">
        <v>72.69</v>
      </c>
      <c r="S74" t="n">
        <v>34.31</v>
      </c>
      <c r="T74" t="n">
        <v>46.99</v>
      </c>
      <c r="U74" t="n">
        <v>50.46</v>
      </c>
      <c r="V74" t="n">
        <v>41.59</v>
      </c>
    </row>
    <row r="75">
      <c r="A75" s="5" t="inlineStr">
        <is>
          <t>Gesamtkapitalrentabilität</t>
        </is>
      </c>
      <c r="B75" s="5" t="inlineStr">
        <is>
          <t>ROA Return on Assets in %</t>
        </is>
      </c>
      <c r="C75" t="inlineStr">
        <is>
          <t>-</t>
        </is>
      </c>
      <c r="D75" t="n">
        <v>4.67</v>
      </c>
      <c r="E75" t="n">
        <v>2.31</v>
      </c>
      <c r="F75" t="n">
        <v>8.550000000000001</v>
      </c>
      <c r="G75" t="n">
        <v>4.39</v>
      </c>
      <c r="H75" t="n">
        <v>9.449999999999999</v>
      </c>
      <c r="I75" t="n">
        <v>12.17</v>
      </c>
      <c r="J75" t="n">
        <v>16.19</v>
      </c>
      <c r="K75" t="n">
        <v>9.73</v>
      </c>
      <c r="L75" t="n">
        <v>13.67</v>
      </c>
      <c r="M75" t="n">
        <v>10.16</v>
      </c>
      <c r="N75" t="n">
        <v>21.16</v>
      </c>
      <c r="O75" t="n">
        <v>-10.91</v>
      </c>
      <c r="P75" t="n">
        <v>18.14</v>
      </c>
      <c r="Q75" t="n">
        <v>13.83</v>
      </c>
      <c r="R75" t="n">
        <v>8.869999999999999</v>
      </c>
      <c r="S75" t="n">
        <v>13.69</v>
      </c>
      <c r="T75" t="n">
        <v>14.27</v>
      </c>
      <c r="U75" t="n">
        <v>15.69</v>
      </c>
      <c r="V75" t="n">
        <v>-13.29</v>
      </c>
    </row>
    <row r="76">
      <c r="A76" s="5" t="inlineStr">
        <is>
          <t>Ertrag des eingesetzten Kapitals</t>
        </is>
      </c>
      <c r="B76" s="5" t="inlineStr">
        <is>
          <t>ROCE Return on Cap. Empl. in %</t>
        </is>
      </c>
      <c r="C76" t="inlineStr">
        <is>
          <t>-</t>
        </is>
      </c>
      <c r="D76" t="n">
        <v>10.38</v>
      </c>
      <c r="E76" t="n">
        <v>11.8</v>
      </c>
      <c r="F76" t="n">
        <v>15.17</v>
      </c>
      <c r="G76" t="n">
        <v>23.07</v>
      </c>
      <c r="H76" t="n">
        <v>19.1</v>
      </c>
      <c r="I76" t="n">
        <v>22.14</v>
      </c>
      <c r="J76" t="n">
        <v>46.56</v>
      </c>
      <c r="K76" t="n">
        <v>46.18</v>
      </c>
      <c r="L76" t="n">
        <v>46.81</v>
      </c>
      <c r="M76" t="n">
        <v>43.41</v>
      </c>
      <c r="N76" t="n">
        <v>43.25</v>
      </c>
      <c r="O76" t="n">
        <v>36.54</v>
      </c>
      <c r="P76" t="n">
        <v>30.64</v>
      </c>
      <c r="Q76" t="n">
        <v>39.13</v>
      </c>
      <c r="R76" t="n">
        <v>25.36</v>
      </c>
      <c r="S76" t="n">
        <v>64.42</v>
      </c>
      <c r="T76" t="n">
        <v>41.56</v>
      </c>
      <c r="U76" t="n">
        <v>30.34</v>
      </c>
      <c r="V76" t="n">
        <v>-35.6</v>
      </c>
    </row>
    <row r="77">
      <c r="A77" s="5" t="inlineStr">
        <is>
          <t>Eigenkapital zu Anlagevermögen</t>
        </is>
      </c>
      <c r="B77" s="5" t="inlineStr">
        <is>
          <t>Equity to Fixed Assets in %</t>
        </is>
      </c>
      <c r="C77" t="inlineStr">
        <is>
          <t>-</t>
        </is>
      </c>
      <c r="D77" t="n">
        <v>55.87</v>
      </c>
      <c r="E77" t="n">
        <v>63.12</v>
      </c>
      <c r="F77" t="n">
        <v>58.85</v>
      </c>
      <c r="G77" t="n">
        <v>34.81</v>
      </c>
      <c r="H77" t="n">
        <v>34.68</v>
      </c>
      <c r="I77" t="n">
        <v>41.11</v>
      </c>
      <c r="J77" t="n">
        <v>31.32</v>
      </c>
      <c r="K77" t="n">
        <v>22.93</v>
      </c>
      <c r="L77" t="n">
        <v>16.7</v>
      </c>
      <c r="M77" t="n">
        <v>37.44</v>
      </c>
      <c r="N77" t="n">
        <v>42.04</v>
      </c>
      <c r="O77" t="n">
        <v>15.84</v>
      </c>
      <c r="P77" t="n">
        <v>38.3</v>
      </c>
      <c r="Q77" t="n">
        <v>52.86</v>
      </c>
      <c r="R77" t="n">
        <v>61.26</v>
      </c>
      <c r="S77" t="n">
        <v>110.26</v>
      </c>
      <c r="T77" t="n">
        <v>104.13</v>
      </c>
      <c r="U77" t="n">
        <v>97.58</v>
      </c>
      <c r="V77" t="n">
        <v>69.64</v>
      </c>
    </row>
    <row r="78">
      <c r="A78" s="5" t="inlineStr">
        <is>
          <t>Liquidität Dritten Grades</t>
        </is>
      </c>
      <c r="B78" s="5" t="inlineStr">
        <is>
          <t>Current Ratio in %</t>
        </is>
      </c>
      <c r="C78" t="inlineStr">
        <is>
          <t>-</t>
        </is>
      </c>
      <c r="D78" t="n">
        <v>108.04</v>
      </c>
      <c r="E78" t="n">
        <v>105</v>
      </c>
      <c r="F78" t="n">
        <v>64.12</v>
      </c>
      <c r="G78" t="n">
        <v>49.76</v>
      </c>
      <c r="H78" t="n">
        <v>58.3</v>
      </c>
      <c r="I78" t="n">
        <v>83.83</v>
      </c>
      <c r="J78" t="n">
        <v>49.69</v>
      </c>
      <c r="K78" t="n">
        <v>43.04</v>
      </c>
      <c r="L78" t="n">
        <v>53.28</v>
      </c>
      <c r="M78" t="n">
        <v>42.73</v>
      </c>
      <c r="N78" t="n">
        <v>61.51</v>
      </c>
      <c r="O78" t="n">
        <v>58.78</v>
      </c>
      <c r="P78" t="n">
        <v>55.29</v>
      </c>
      <c r="Q78" t="n">
        <v>58.44</v>
      </c>
      <c r="R78" t="n">
        <v>70.38</v>
      </c>
      <c r="S78" t="n">
        <v>116.46</v>
      </c>
      <c r="T78" t="n">
        <v>120.97</v>
      </c>
      <c r="U78" t="n">
        <v>119.35</v>
      </c>
      <c r="V78" t="n">
        <v>95.28</v>
      </c>
    </row>
    <row r="79">
      <c r="A79" s="5" t="inlineStr">
        <is>
          <t>Operativer Cashflow</t>
        </is>
      </c>
      <c r="B79" s="5" t="inlineStr">
        <is>
          <t>Operating Cashflow in M</t>
        </is>
      </c>
      <c r="C79" t="inlineStr">
        <is>
          <t>-</t>
        </is>
      </c>
      <c r="D79" t="n">
        <v>1484.2</v>
      </c>
      <c r="E79" t="n">
        <v>3329.2</v>
      </c>
      <c r="F79" t="n">
        <v>3671.55</v>
      </c>
      <c r="G79" t="n">
        <v>2421.05</v>
      </c>
      <c r="H79" t="n">
        <v>3858.1</v>
      </c>
      <c r="I79" t="n">
        <v>4138.95</v>
      </c>
      <c r="J79" t="n">
        <v>4332.02</v>
      </c>
      <c r="K79" t="n">
        <v>2504</v>
      </c>
      <c r="L79" t="n">
        <v>3274.45</v>
      </c>
      <c r="M79" t="n">
        <v>2412</v>
      </c>
      <c r="N79" t="n">
        <v>1696.8</v>
      </c>
      <c r="O79" t="n">
        <v>2600.51</v>
      </c>
      <c r="P79" t="n">
        <v>3605.076</v>
      </c>
      <c r="Q79" t="n">
        <v>3470.273999999999</v>
      </c>
      <c r="R79" t="n">
        <v>3987.2</v>
      </c>
      <c r="S79" t="n">
        <v>2862.88</v>
      </c>
      <c r="T79" t="n">
        <v>3381</v>
      </c>
      <c r="U79" t="n">
        <v>1581.82</v>
      </c>
      <c r="V79" t="n">
        <v>2200.892</v>
      </c>
    </row>
    <row r="80">
      <c r="A80" s="5" t="inlineStr">
        <is>
          <t>Aktienrückkauf</t>
        </is>
      </c>
      <c r="B80" s="5" t="inlineStr">
        <is>
          <t>Share Buyback in M</t>
        </is>
      </c>
      <c r="C80" t="n">
        <v>11</v>
      </c>
      <c r="D80" t="n">
        <v>0</v>
      </c>
      <c r="E80" t="n">
        <v>0</v>
      </c>
      <c r="F80" t="n">
        <v>0</v>
      </c>
      <c r="G80" t="n">
        <v>0</v>
      </c>
      <c r="H80" t="n">
        <v>0</v>
      </c>
      <c r="I80" t="n">
        <v>-11</v>
      </c>
      <c r="J80" t="n">
        <v>6</v>
      </c>
      <c r="K80" t="n">
        <v>15</v>
      </c>
      <c r="L80" t="n">
        <v>25</v>
      </c>
      <c r="M80" t="n">
        <v>0</v>
      </c>
      <c r="N80" t="n">
        <v>11.5</v>
      </c>
      <c r="O80" t="n">
        <v>-0.09999999999999432</v>
      </c>
      <c r="P80" t="n">
        <v>-1.200000000000017</v>
      </c>
      <c r="Q80" t="n">
        <v>-1</v>
      </c>
      <c r="R80" t="n">
        <v>-17.19999999999999</v>
      </c>
      <c r="S80" t="n">
        <v>-2</v>
      </c>
      <c r="T80" t="n">
        <v>-2.400000000000006</v>
      </c>
      <c r="U80" t="n">
        <v>0</v>
      </c>
      <c r="V80" t="n">
        <v>-20.79999999999998</v>
      </c>
    </row>
    <row r="81">
      <c r="A81" s="5" t="inlineStr">
        <is>
          <t>Umsatzwachstum 1J in %</t>
        </is>
      </c>
      <c r="B81" s="5" t="inlineStr">
        <is>
          <t>Revenue Growth 1Y in %</t>
        </is>
      </c>
      <c r="C81" t="inlineStr">
        <is>
          <t>-</t>
        </is>
      </c>
      <c r="D81" t="n">
        <v>1.23</v>
      </c>
      <c r="E81" t="n">
        <v>21.99</v>
      </c>
      <c r="F81" t="n">
        <v>6.51</v>
      </c>
      <c r="G81" t="n">
        <v>6.27</v>
      </c>
      <c r="H81" t="n">
        <v>21.24</v>
      </c>
      <c r="I81" t="n">
        <v>15.4</v>
      </c>
      <c r="J81" t="n">
        <v>10.81</v>
      </c>
      <c r="K81" t="n">
        <v>14.47</v>
      </c>
      <c r="L81" t="n">
        <v>9.81</v>
      </c>
      <c r="M81" t="n">
        <v>14.95</v>
      </c>
      <c r="N81" t="n">
        <v>0.55</v>
      </c>
      <c r="O81" t="n">
        <v>10.96</v>
      </c>
      <c r="P81" t="n">
        <v>17.27</v>
      </c>
      <c r="Q81" t="n">
        <v>58.2</v>
      </c>
      <c r="R81" t="n">
        <v>57.25</v>
      </c>
      <c r="S81" t="n">
        <v>22.82</v>
      </c>
      <c r="T81" t="n">
        <v>29.69</v>
      </c>
      <c r="U81" t="n">
        <v>38.71</v>
      </c>
      <c r="V81" t="n">
        <v>18.73</v>
      </c>
    </row>
    <row r="82">
      <c r="A82" s="5" t="inlineStr">
        <is>
          <t>Umsatzwachstum 3J in %</t>
        </is>
      </c>
      <c r="B82" s="5" t="inlineStr">
        <is>
          <t>Revenue Growth 3Y in %</t>
        </is>
      </c>
      <c r="C82" t="inlineStr">
        <is>
          <t>-</t>
        </is>
      </c>
      <c r="D82" t="n">
        <v>9.91</v>
      </c>
      <c r="E82" t="n">
        <v>11.59</v>
      </c>
      <c r="F82" t="n">
        <v>11.34</v>
      </c>
      <c r="G82" t="n">
        <v>14.3</v>
      </c>
      <c r="H82" t="n">
        <v>15.82</v>
      </c>
      <c r="I82" t="n">
        <v>13.56</v>
      </c>
      <c r="J82" t="n">
        <v>11.7</v>
      </c>
      <c r="K82" t="n">
        <v>13.08</v>
      </c>
      <c r="L82" t="n">
        <v>8.44</v>
      </c>
      <c r="M82" t="n">
        <v>8.82</v>
      </c>
      <c r="N82" t="n">
        <v>9.59</v>
      </c>
      <c r="O82" t="n">
        <v>28.81</v>
      </c>
      <c r="P82" t="n">
        <v>44.24</v>
      </c>
      <c r="Q82" t="n">
        <v>46.09</v>
      </c>
      <c r="R82" t="n">
        <v>36.59</v>
      </c>
      <c r="S82" t="n">
        <v>30.41</v>
      </c>
      <c r="T82" t="n">
        <v>29.04</v>
      </c>
      <c r="U82" t="inlineStr">
        <is>
          <t>-</t>
        </is>
      </c>
      <c r="V82" t="inlineStr">
        <is>
          <t>-</t>
        </is>
      </c>
    </row>
    <row r="83">
      <c r="A83" s="5" t="inlineStr">
        <is>
          <t>Umsatzwachstum 5J in %</t>
        </is>
      </c>
      <c r="B83" s="5" t="inlineStr">
        <is>
          <t>Revenue Growth 5Y in %</t>
        </is>
      </c>
      <c r="C83" t="inlineStr">
        <is>
          <t>-</t>
        </is>
      </c>
      <c r="D83" t="n">
        <v>11.45</v>
      </c>
      <c r="E83" t="n">
        <v>14.28</v>
      </c>
      <c r="F83" t="n">
        <v>12.05</v>
      </c>
      <c r="G83" t="n">
        <v>13.64</v>
      </c>
      <c r="H83" t="n">
        <v>14.35</v>
      </c>
      <c r="I83" t="n">
        <v>13.09</v>
      </c>
      <c r="J83" t="n">
        <v>10.12</v>
      </c>
      <c r="K83" t="n">
        <v>10.15</v>
      </c>
      <c r="L83" t="n">
        <v>10.71</v>
      </c>
      <c r="M83" t="n">
        <v>20.39</v>
      </c>
      <c r="N83" t="n">
        <v>28.85</v>
      </c>
      <c r="O83" t="n">
        <v>33.3</v>
      </c>
      <c r="P83" t="n">
        <v>37.05</v>
      </c>
      <c r="Q83" t="n">
        <v>41.33</v>
      </c>
      <c r="R83" t="n">
        <v>33.44</v>
      </c>
      <c r="S83" t="inlineStr">
        <is>
          <t>-</t>
        </is>
      </c>
      <c r="T83" t="inlineStr">
        <is>
          <t>-</t>
        </is>
      </c>
      <c r="U83" t="inlineStr">
        <is>
          <t>-</t>
        </is>
      </c>
      <c r="V83" t="inlineStr">
        <is>
          <t>-</t>
        </is>
      </c>
    </row>
    <row r="84">
      <c r="A84" s="5" t="inlineStr">
        <is>
          <t>Umsatzwachstum 10J in %</t>
        </is>
      </c>
      <c r="B84" s="5" t="inlineStr">
        <is>
          <t>Revenue Growth 10Y in %</t>
        </is>
      </c>
      <c r="C84" t="inlineStr">
        <is>
          <t>-</t>
        </is>
      </c>
      <c r="D84" t="n">
        <v>12.27</v>
      </c>
      <c r="E84" t="n">
        <v>12.2</v>
      </c>
      <c r="F84" t="n">
        <v>11.1</v>
      </c>
      <c r="G84" t="n">
        <v>12.17</v>
      </c>
      <c r="H84" t="n">
        <v>17.37</v>
      </c>
      <c r="I84" t="n">
        <v>20.97</v>
      </c>
      <c r="J84" t="n">
        <v>21.71</v>
      </c>
      <c r="K84" t="n">
        <v>23.6</v>
      </c>
      <c r="L84" t="n">
        <v>26.02</v>
      </c>
      <c r="M84" t="n">
        <v>26.91</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inlineStr">
        <is>
          <t>-</t>
        </is>
      </c>
      <c r="D85" t="n">
        <v>124.52</v>
      </c>
      <c r="E85" t="n">
        <v>-70.97</v>
      </c>
      <c r="F85" t="n">
        <v>263.35</v>
      </c>
      <c r="G85" t="n">
        <v>-51.15</v>
      </c>
      <c r="H85" t="n">
        <v>-18.05</v>
      </c>
      <c r="I85" t="n">
        <v>116.62</v>
      </c>
      <c r="J85" t="n">
        <v>91.47</v>
      </c>
      <c r="K85" t="n">
        <v>-33.58</v>
      </c>
      <c r="L85" t="n">
        <v>25.72</v>
      </c>
      <c r="M85" t="n">
        <v>-53.88</v>
      </c>
      <c r="N85" t="n">
        <v>-332.86</v>
      </c>
      <c r="O85" t="n">
        <v>-154.59</v>
      </c>
      <c r="P85" t="n">
        <v>94.34999999999999</v>
      </c>
      <c r="Q85" t="n">
        <v>98.42</v>
      </c>
      <c r="R85" t="n">
        <v>61.3</v>
      </c>
      <c r="S85" t="n">
        <v>-7.33</v>
      </c>
      <c r="T85" t="n">
        <v>2.41</v>
      </c>
      <c r="U85" t="n">
        <v>-204.19</v>
      </c>
      <c r="V85" t="n">
        <v>-27.53</v>
      </c>
    </row>
    <row r="86">
      <c r="A86" s="5" t="inlineStr">
        <is>
          <t>Gewinnwachstum 3J in %</t>
        </is>
      </c>
      <c r="B86" s="5" t="inlineStr">
        <is>
          <t>Earnings Growth 3Y in %</t>
        </is>
      </c>
      <c r="C86" t="inlineStr">
        <is>
          <t>-</t>
        </is>
      </c>
      <c r="D86" t="n">
        <v>105.63</v>
      </c>
      <c r="E86" t="n">
        <v>47.08</v>
      </c>
      <c r="F86" t="n">
        <v>64.72</v>
      </c>
      <c r="G86" t="n">
        <v>15.81</v>
      </c>
      <c r="H86" t="n">
        <v>63.35</v>
      </c>
      <c r="I86" t="n">
        <v>58.17</v>
      </c>
      <c r="J86" t="n">
        <v>27.87</v>
      </c>
      <c r="K86" t="n">
        <v>-20.58</v>
      </c>
      <c r="L86" t="n">
        <v>-120.34</v>
      </c>
      <c r="M86" t="n">
        <v>-180.44</v>
      </c>
      <c r="N86" t="n">
        <v>-131.03</v>
      </c>
      <c r="O86" t="n">
        <v>12.73</v>
      </c>
      <c r="P86" t="n">
        <v>84.69</v>
      </c>
      <c r="Q86" t="n">
        <v>50.8</v>
      </c>
      <c r="R86" t="n">
        <v>18.79</v>
      </c>
      <c r="S86" t="n">
        <v>-69.7</v>
      </c>
      <c r="T86" t="n">
        <v>-76.44</v>
      </c>
      <c r="U86" t="inlineStr">
        <is>
          <t>-</t>
        </is>
      </c>
      <c r="V86" t="inlineStr">
        <is>
          <t>-</t>
        </is>
      </c>
    </row>
    <row r="87">
      <c r="A87" s="5" t="inlineStr">
        <is>
          <t>Gewinnwachstum 5J in %</t>
        </is>
      </c>
      <c r="B87" s="5" t="inlineStr">
        <is>
          <t>Earnings Growth 5Y in %</t>
        </is>
      </c>
      <c r="C87" t="inlineStr">
        <is>
          <t>-</t>
        </is>
      </c>
      <c r="D87" t="n">
        <v>49.54</v>
      </c>
      <c r="E87" t="n">
        <v>47.96</v>
      </c>
      <c r="F87" t="n">
        <v>80.45</v>
      </c>
      <c r="G87" t="n">
        <v>21.06</v>
      </c>
      <c r="H87" t="n">
        <v>36.44</v>
      </c>
      <c r="I87" t="n">
        <v>29.27</v>
      </c>
      <c r="J87" t="n">
        <v>-60.63</v>
      </c>
      <c r="K87" t="n">
        <v>-109.84</v>
      </c>
      <c r="L87" t="n">
        <v>-84.25</v>
      </c>
      <c r="M87" t="n">
        <v>-69.70999999999999</v>
      </c>
      <c r="N87" t="n">
        <v>-46.68</v>
      </c>
      <c r="O87" t="n">
        <v>18.43</v>
      </c>
      <c r="P87" t="n">
        <v>49.83</v>
      </c>
      <c r="Q87" t="n">
        <v>-9.880000000000001</v>
      </c>
      <c r="R87" t="n">
        <v>-35.07</v>
      </c>
      <c r="S87" t="inlineStr">
        <is>
          <t>-</t>
        </is>
      </c>
      <c r="T87" t="inlineStr">
        <is>
          <t>-</t>
        </is>
      </c>
      <c r="U87" t="inlineStr">
        <is>
          <t>-</t>
        </is>
      </c>
      <c r="V87" t="inlineStr">
        <is>
          <t>-</t>
        </is>
      </c>
    </row>
    <row r="88">
      <c r="A88" s="5" t="inlineStr">
        <is>
          <t>Gewinnwachstum 10J in %</t>
        </is>
      </c>
      <c r="B88" s="5" t="inlineStr">
        <is>
          <t>Earnings Growth 10Y in %</t>
        </is>
      </c>
      <c r="C88" t="inlineStr">
        <is>
          <t>-</t>
        </is>
      </c>
      <c r="D88" t="n">
        <v>39.41</v>
      </c>
      <c r="E88" t="n">
        <v>-6.33</v>
      </c>
      <c r="F88" t="n">
        <v>-14.7</v>
      </c>
      <c r="G88" t="n">
        <v>-31.6</v>
      </c>
      <c r="H88" t="n">
        <v>-16.64</v>
      </c>
      <c r="I88" t="n">
        <v>-8.699999999999999</v>
      </c>
      <c r="J88" t="n">
        <v>-21.1</v>
      </c>
      <c r="K88" t="n">
        <v>-30</v>
      </c>
      <c r="L88" t="n">
        <v>-47.06</v>
      </c>
      <c r="M88" t="n">
        <v>-52.39</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inlineStr">
        <is>
          <t>-</t>
        </is>
      </c>
      <c r="D89" t="n">
        <v>0.28</v>
      </c>
      <c r="E89" t="n">
        <v>0.85</v>
      </c>
      <c r="F89" t="n">
        <v>0.22</v>
      </c>
      <c r="G89" t="n">
        <v>2</v>
      </c>
      <c r="H89" t="n">
        <v>0.78</v>
      </c>
      <c r="I89" t="n">
        <v>0.5600000000000001</v>
      </c>
      <c r="J89" t="n">
        <v>-0.48</v>
      </c>
      <c r="K89" t="n">
        <v>-0.26</v>
      </c>
      <c r="L89" t="n">
        <v>-0.21</v>
      </c>
      <c r="M89" t="n">
        <v>-0.3</v>
      </c>
      <c r="N89" t="n">
        <v>-0.16</v>
      </c>
      <c r="O89" t="inlineStr">
        <is>
          <t>-</t>
        </is>
      </c>
      <c r="P89" t="n">
        <v>0.36</v>
      </c>
      <c r="Q89" t="n">
        <v>-2.75</v>
      </c>
      <c r="R89" t="n">
        <v>-0.92</v>
      </c>
      <c r="S89" t="inlineStr">
        <is>
          <t>-</t>
        </is>
      </c>
      <c r="T89" t="inlineStr">
        <is>
          <t>-</t>
        </is>
      </c>
      <c r="U89" t="inlineStr">
        <is>
          <t>-</t>
        </is>
      </c>
      <c r="V89" t="inlineStr">
        <is>
          <t>-</t>
        </is>
      </c>
    </row>
    <row r="90">
      <c r="A90" s="5" t="inlineStr">
        <is>
          <t>EBIT-Wachstum 1J in %</t>
        </is>
      </c>
      <c r="B90" s="5" t="inlineStr">
        <is>
          <t>EBIT Growth 1Y in %</t>
        </is>
      </c>
      <c r="C90" t="inlineStr">
        <is>
          <t>-</t>
        </is>
      </c>
      <c r="D90" t="n">
        <v>0.01</v>
      </c>
      <c r="E90" t="n">
        <v>-15.42</v>
      </c>
      <c r="F90" t="n">
        <v>48.16</v>
      </c>
      <c r="G90" t="n">
        <v>16.47</v>
      </c>
      <c r="H90" t="n">
        <v>-9.890000000000001</v>
      </c>
      <c r="I90" t="n">
        <v>97.34</v>
      </c>
      <c r="J90" t="n">
        <v>52.96</v>
      </c>
      <c r="K90" t="n">
        <v>-25.98</v>
      </c>
      <c r="L90" t="n">
        <v>1.66</v>
      </c>
      <c r="M90" t="n">
        <v>-24.71</v>
      </c>
      <c r="N90" t="n">
        <v>40.53</v>
      </c>
      <c r="O90" t="n">
        <v>8.32</v>
      </c>
      <c r="P90" t="n">
        <v>30.45</v>
      </c>
      <c r="Q90" t="n">
        <v>81.78</v>
      </c>
      <c r="R90" t="n">
        <v>37.6</v>
      </c>
      <c r="S90" t="n">
        <v>16.16</v>
      </c>
      <c r="T90" t="n">
        <v>48.1</v>
      </c>
      <c r="U90" t="n">
        <v>-213.75</v>
      </c>
      <c r="V90" t="n">
        <v>6.61</v>
      </c>
    </row>
    <row r="91">
      <c r="A91" s="5" t="inlineStr">
        <is>
          <t>EBIT-Wachstum 3J in %</t>
        </is>
      </c>
      <c r="B91" s="5" t="inlineStr">
        <is>
          <t>EBIT Growth 3Y in %</t>
        </is>
      </c>
      <c r="C91" t="inlineStr">
        <is>
          <t>-</t>
        </is>
      </c>
      <c r="D91" t="n">
        <v>10.92</v>
      </c>
      <c r="E91" t="n">
        <v>16.4</v>
      </c>
      <c r="F91" t="n">
        <v>18.25</v>
      </c>
      <c r="G91" t="n">
        <v>34.64</v>
      </c>
      <c r="H91" t="n">
        <v>46.8</v>
      </c>
      <c r="I91" t="n">
        <v>41.44</v>
      </c>
      <c r="J91" t="n">
        <v>9.550000000000001</v>
      </c>
      <c r="K91" t="n">
        <v>-16.34</v>
      </c>
      <c r="L91" t="n">
        <v>5.83</v>
      </c>
      <c r="M91" t="n">
        <v>8.050000000000001</v>
      </c>
      <c r="N91" t="n">
        <v>26.43</v>
      </c>
      <c r="O91" t="n">
        <v>40.18</v>
      </c>
      <c r="P91" t="n">
        <v>49.94</v>
      </c>
      <c r="Q91" t="n">
        <v>45.18</v>
      </c>
      <c r="R91" t="n">
        <v>33.95</v>
      </c>
      <c r="S91" t="n">
        <v>-49.83</v>
      </c>
      <c r="T91" t="n">
        <v>-53.01</v>
      </c>
      <c r="U91" t="inlineStr">
        <is>
          <t>-</t>
        </is>
      </c>
      <c r="V91" t="inlineStr">
        <is>
          <t>-</t>
        </is>
      </c>
    </row>
    <row r="92">
      <c r="A92" s="5" t="inlineStr">
        <is>
          <t>EBIT-Wachstum 5J in %</t>
        </is>
      </c>
      <c r="B92" s="5" t="inlineStr">
        <is>
          <t>EBIT Growth 5Y in %</t>
        </is>
      </c>
      <c r="C92" t="inlineStr">
        <is>
          <t>-</t>
        </is>
      </c>
      <c r="D92" t="n">
        <v>7.87</v>
      </c>
      <c r="E92" t="n">
        <v>27.33</v>
      </c>
      <c r="F92" t="n">
        <v>41.01</v>
      </c>
      <c r="G92" t="n">
        <v>26.18</v>
      </c>
      <c r="H92" t="n">
        <v>23.22</v>
      </c>
      <c r="I92" t="n">
        <v>20.25</v>
      </c>
      <c r="J92" t="n">
        <v>8.890000000000001</v>
      </c>
      <c r="K92" t="n">
        <v>-0.04</v>
      </c>
      <c r="L92" t="n">
        <v>11.25</v>
      </c>
      <c r="M92" t="n">
        <v>27.27</v>
      </c>
      <c r="N92" t="n">
        <v>39.74</v>
      </c>
      <c r="O92" t="n">
        <v>34.86</v>
      </c>
      <c r="P92" t="n">
        <v>42.82</v>
      </c>
      <c r="Q92" t="n">
        <v>-6.02</v>
      </c>
      <c r="R92" t="n">
        <v>-21.06</v>
      </c>
      <c r="S92" t="inlineStr">
        <is>
          <t>-</t>
        </is>
      </c>
      <c r="T92" t="inlineStr">
        <is>
          <t>-</t>
        </is>
      </c>
      <c r="U92" t="inlineStr">
        <is>
          <t>-</t>
        </is>
      </c>
      <c r="V92" t="inlineStr">
        <is>
          <t>-</t>
        </is>
      </c>
    </row>
    <row r="93">
      <c r="A93" s="5" t="inlineStr">
        <is>
          <t>EBIT-Wachstum 10J in %</t>
        </is>
      </c>
      <c r="B93" s="5" t="inlineStr">
        <is>
          <t>EBIT Growth 10Y in %</t>
        </is>
      </c>
      <c r="C93" t="inlineStr">
        <is>
          <t>-</t>
        </is>
      </c>
      <c r="D93" t="n">
        <v>14.06</v>
      </c>
      <c r="E93" t="n">
        <v>18.11</v>
      </c>
      <c r="F93" t="n">
        <v>20.49</v>
      </c>
      <c r="G93" t="n">
        <v>18.71</v>
      </c>
      <c r="H93" t="n">
        <v>25.25</v>
      </c>
      <c r="I93" t="n">
        <v>30</v>
      </c>
      <c r="J93" t="n">
        <v>21.88</v>
      </c>
      <c r="K93" t="n">
        <v>21.39</v>
      </c>
      <c r="L93" t="n">
        <v>2.61</v>
      </c>
      <c r="M93" t="n">
        <v>3.11</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inlineStr">
        <is>
          <t>-</t>
        </is>
      </c>
      <c r="D94" t="n">
        <v>-55.42</v>
      </c>
      <c r="E94" t="n">
        <v>-9.32</v>
      </c>
      <c r="F94" t="n">
        <v>51.65</v>
      </c>
      <c r="G94" t="n">
        <v>-37.25</v>
      </c>
      <c r="H94" t="n">
        <v>-6.79</v>
      </c>
      <c r="I94" t="n">
        <v>-9.58</v>
      </c>
      <c r="J94" t="n">
        <v>78.34999999999999</v>
      </c>
      <c r="K94" t="n">
        <v>-17.79</v>
      </c>
      <c r="L94" t="n">
        <v>51.54</v>
      </c>
      <c r="M94" t="n">
        <v>42.15</v>
      </c>
      <c r="N94" t="n">
        <v>-31.62</v>
      </c>
      <c r="O94" t="n">
        <v>-27.89</v>
      </c>
      <c r="P94" t="n">
        <v>3.39</v>
      </c>
      <c r="Q94" t="n">
        <v>-13.31</v>
      </c>
      <c r="R94" t="n">
        <v>29.66</v>
      </c>
      <c r="S94" t="n">
        <v>-16.05</v>
      </c>
      <c r="T94" t="n">
        <v>111.51</v>
      </c>
      <c r="U94" t="n">
        <v>-28.13</v>
      </c>
      <c r="V94" t="n">
        <v>-157.15</v>
      </c>
    </row>
    <row r="95">
      <c r="A95" s="5" t="inlineStr">
        <is>
          <t>Op.Cashflow Wachstum 3J in %</t>
        </is>
      </c>
      <c r="B95" s="5" t="inlineStr">
        <is>
          <t>Op.Cashflow Wachstum 3Y in %</t>
        </is>
      </c>
      <c r="C95" t="inlineStr">
        <is>
          <t>-</t>
        </is>
      </c>
      <c r="D95" t="n">
        <v>-4.36</v>
      </c>
      <c r="E95" t="n">
        <v>1.69</v>
      </c>
      <c r="F95" t="n">
        <v>2.54</v>
      </c>
      <c r="G95" t="n">
        <v>-17.87</v>
      </c>
      <c r="H95" t="n">
        <v>20.66</v>
      </c>
      <c r="I95" t="n">
        <v>16.99</v>
      </c>
      <c r="J95" t="n">
        <v>37.37</v>
      </c>
      <c r="K95" t="n">
        <v>25.3</v>
      </c>
      <c r="L95" t="n">
        <v>20.69</v>
      </c>
      <c r="M95" t="n">
        <v>-5.79</v>
      </c>
      <c r="N95" t="n">
        <v>-18.71</v>
      </c>
      <c r="O95" t="n">
        <v>-12.6</v>
      </c>
      <c r="P95" t="n">
        <v>6.58</v>
      </c>
      <c r="Q95" t="n">
        <v>0.1</v>
      </c>
      <c r="R95" t="n">
        <v>41.71</v>
      </c>
      <c r="S95" t="n">
        <v>22.44</v>
      </c>
      <c r="T95" t="n">
        <v>-24.59</v>
      </c>
      <c r="U95" t="inlineStr">
        <is>
          <t>-</t>
        </is>
      </c>
      <c r="V95" t="inlineStr">
        <is>
          <t>-</t>
        </is>
      </c>
    </row>
    <row r="96">
      <c r="A96" s="5" t="inlineStr">
        <is>
          <t>Op.Cashflow Wachstum 5J in %</t>
        </is>
      </c>
      <c r="B96" s="5" t="inlineStr">
        <is>
          <t>Op.Cashflow Wachstum 5Y in %</t>
        </is>
      </c>
      <c r="C96" t="inlineStr">
        <is>
          <t>-</t>
        </is>
      </c>
      <c r="D96" t="n">
        <v>-11.43</v>
      </c>
      <c r="E96" t="n">
        <v>-2.26</v>
      </c>
      <c r="F96" t="n">
        <v>15.28</v>
      </c>
      <c r="G96" t="n">
        <v>1.39</v>
      </c>
      <c r="H96" t="n">
        <v>19.15</v>
      </c>
      <c r="I96" t="n">
        <v>28.93</v>
      </c>
      <c r="J96" t="n">
        <v>24.53</v>
      </c>
      <c r="K96" t="n">
        <v>3.28</v>
      </c>
      <c r="L96" t="n">
        <v>7.51</v>
      </c>
      <c r="M96" t="n">
        <v>-5.46</v>
      </c>
      <c r="N96" t="n">
        <v>-7.95</v>
      </c>
      <c r="O96" t="n">
        <v>-4.84</v>
      </c>
      <c r="P96" t="n">
        <v>23.04</v>
      </c>
      <c r="Q96" t="n">
        <v>16.74</v>
      </c>
      <c r="R96" t="n">
        <v>-12.03</v>
      </c>
      <c r="S96" t="inlineStr">
        <is>
          <t>-</t>
        </is>
      </c>
      <c r="T96" t="inlineStr">
        <is>
          <t>-</t>
        </is>
      </c>
      <c r="U96" t="inlineStr">
        <is>
          <t>-</t>
        </is>
      </c>
      <c r="V96" t="inlineStr">
        <is>
          <t>-</t>
        </is>
      </c>
    </row>
    <row r="97">
      <c r="A97" s="5" t="inlineStr">
        <is>
          <t>Op.Cashflow Wachstum 10J in %</t>
        </is>
      </c>
      <c r="B97" s="5" t="inlineStr">
        <is>
          <t>Op.Cashflow Wachstum 10Y in %</t>
        </is>
      </c>
      <c r="C97" t="inlineStr">
        <is>
          <t>-</t>
        </is>
      </c>
      <c r="D97" t="n">
        <v>8.75</v>
      </c>
      <c r="E97" t="n">
        <v>11.13</v>
      </c>
      <c r="F97" t="n">
        <v>9.279999999999999</v>
      </c>
      <c r="G97" t="n">
        <v>4.45</v>
      </c>
      <c r="H97" t="n">
        <v>6.84</v>
      </c>
      <c r="I97" t="n">
        <v>10.49</v>
      </c>
      <c r="J97" t="n">
        <v>9.84</v>
      </c>
      <c r="K97" t="n">
        <v>13.16</v>
      </c>
      <c r="L97" t="n">
        <v>12.12</v>
      </c>
      <c r="M97" t="n">
        <v>-8.74</v>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inlineStr">
        <is>
          <t>-</t>
        </is>
      </c>
      <c r="D98" t="n">
        <v>102.2</v>
      </c>
      <c r="E98" t="n">
        <v>65</v>
      </c>
      <c r="F98" t="n">
        <v>-460.6</v>
      </c>
      <c r="G98" t="n">
        <v>-638</v>
      </c>
      <c r="H98" t="n">
        <v>-404.1</v>
      </c>
      <c r="I98" t="n">
        <v>-143.5</v>
      </c>
      <c r="J98" t="n">
        <v>-303.8</v>
      </c>
      <c r="K98" t="n">
        <v>-379.1</v>
      </c>
      <c r="L98" t="n">
        <v>-279.1</v>
      </c>
      <c r="M98" t="n">
        <v>-369.7</v>
      </c>
      <c r="N98" t="n">
        <v>-188.3</v>
      </c>
      <c r="O98" t="n">
        <v>-164.8</v>
      </c>
      <c r="P98" t="n">
        <v>-197.1</v>
      </c>
      <c r="Q98" t="n">
        <v>-147.7</v>
      </c>
      <c r="R98" t="n">
        <v>-74</v>
      </c>
      <c r="S98" t="n">
        <v>24</v>
      </c>
      <c r="T98" t="n">
        <v>24.6</v>
      </c>
      <c r="U98" t="n">
        <v>19.1</v>
      </c>
      <c r="V98" t="n">
        <v>-7.8</v>
      </c>
      <c r="W98" t="n">
        <v>4.3</v>
      </c>
    </row>
  </sheetData>
  <pageMargins bottom="1" footer="0.5" header="0.5" left="0.75" right="0.75" top="1"/>
</worksheet>
</file>

<file path=xl/worksheets/sheet6.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11"/>
    <col customWidth="1" max="14" min="14" width="21"/>
    <col customWidth="1" max="15" min="15" width="11"/>
    <col customWidth="1" max="16" min="16" width="21"/>
    <col customWidth="1" max="17" min="17" width="21"/>
    <col customWidth="1" max="18" min="18" width="21"/>
    <col customWidth="1" max="19" min="19" width="22"/>
    <col customWidth="1" max="20" min="20" width="22"/>
    <col customWidth="1" max="21" min="21" width="10"/>
    <col customWidth="1" max="22" min="22" width="21"/>
    <col customWidth="1" max="23" min="23" width="10"/>
  </cols>
  <sheetData>
    <row r="1">
      <c r="A1" s="1" t="inlineStr">
        <is>
          <t xml:space="preserve">AURUBIS </t>
        </is>
      </c>
      <c r="B1" s="2" t="inlineStr">
        <is>
          <t>WKN: 676650  ISIN: DE0006766504  Symbol:NDA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1866</t>
        </is>
      </c>
      <c r="C4" s="5" t="inlineStr">
        <is>
          <t>Telefon / Phone</t>
        </is>
      </c>
      <c r="D4" s="5" t="inlineStr"/>
      <c r="E4" t="inlineStr">
        <is>
          <t>+49-40-7883-0</t>
        </is>
      </c>
      <c r="G4" t="inlineStr">
        <is>
          <t>13.02.2020</t>
        </is>
      </c>
      <c r="H4" t="inlineStr">
        <is>
          <t>Result Q1</t>
        </is>
      </c>
      <c r="J4" t="inlineStr">
        <is>
          <t>Salzgitter AG</t>
        </is>
      </c>
      <c r="L4" t="inlineStr">
        <is>
          <t>25,00%</t>
        </is>
      </c>
    </row>
    <row r="5">
      <c r="A5" s="5" t="inlineStr">
        <is>
          <t>Ticker</t>
        </is>
      </c>
      <c r="B5" t="inlineStr">
        <is>
          <t>NDA</t>
        </is>
      </c>
      <c r="C5" s="5" t="inlineStr">
        <is>
          <t>Fax</t>
        </is>
      </c>
      <c r="D5" s="5" t="inlineStr"/>
      <c r="E5" t="inlineStr">
        <is>
          <t>+49-40-7883-2255</t>
        </is>
      </c>
      <c r="G5" t="inlineStr">
        <is>
          <t>27.02.2020</t>
        </is>
      </c>
      <c r="H5" t="inlineStr">
        <is>
          <t>Annual General Meeting</t>
        </is>
      </c>
      <c r="J5" t="inlineStr">
        <is>
          <t>J.P. Morgan Investment Management Inc.</t>
        </is>
      </c>
      <c r="L5" t="inlineStr">
        <is>
          <t>1,96%</t>
        </is>
      </c>
    </row>
    <row r="6">
      <c r="A6" s="5" t="inlineStr">
        <is>
          <t>Gelistet Seit / Listed Since</t>
        </is>
      </c>
      <c r="B6" t="inlineStr">
        <is>
          <t>07.07.1998</t>
        </is>
      </c>
      <c r="C6" s="5" t="inlineStr">
        <is>
          <t>Internet</t>
        </is>
      </c>
      <c r="D6" s="5" t="inlineStr"/>
      <c r="E6" t="inlineStr">
        <is>
          <t>http://www.aurubis.com</t>
        </is>
      </c>
      <c r="G6" t="inlineStr">
        <is>
          <t>28.02.2020</t>
        </is>
      </c>
      <c r="H6" t="inlineStr">
        <is>
          <t>Ex Dividend</t>
        </is>
      </c>
      <c r="J6" t="inlineStr">
        <is>
          <t>Norges Bank</t>
        </is>
      </c>
      <c r="L6" t="inlineStr">
        <is>
          <t>2,96%</t>
        </is>
      </c>
    </row>
    <row r="7">
      <c r="A7" s="5" t="inlineStr">
        <is>
          <t>Nominalwert / Nominal Value</t>
        </is>
      </c>
      <c r="B7" t="inlineStr">
        <is>
          <t>2,56</t>
        </is>
      </c>
      <c r="C7" s="5" t="inlineStr">
        <is>
          <t>E-Mail</t>
        </is>
      </c>
      <c r="D7" s="5" t="inlineStr"/>
      <c r="E7" t="inlineStr">
        <is>
          <t>info@aurubis.com</t>
        </is>
      </c>
      <c r="G7" t="inlineStr">
        <is>
          <t>03.03.2020</t>
        </is>
      </c>
      <c r="H7" t="inlineStr">
        <is>
          <t>Dividend Payout</t>
        </is>
      </c>
      <c r="J7" t="inlineStr">
        <is>
          <t>Delta Lloyd N.V.</t>
        </is>
      </c>
      <c r="L7" t="inlineStr">
        <is>
          <t>3,00%</t>
        </is>
      </c>
    </row>
    <row r="8">
      <c r="A8" s="5" t="inlineStr">
        <is>
          <t>Land / Country</t>
        </is>
      </c>
      <c r="B8" t="inlineStr">
        <is>
          <t>Deutschland</t>
        </is>
      </c>
      <c r="C8" s="5" t="inlineStr">
        <is>
          <t>Inv. Relations Telefon / Phone</t>
        </is>
      </c>
      <c r="D8" s="5" t="inlineStr"/>
      <c r="E8" t="inlineStr">
        <is>
          <t>+49-40-7883-3178</t>
        </is>
      </c>
      <c r="G8" t="inlineStr">
        <is>
          <t>15.05.2020</t>
        </is>
      </c>
      <c r="H8" t="inlineStr">
        <is>
          <t>Score Half Year</t>
        </is>
      </c>
      <c r="J8" t="inlineStr">
        <is>
          <t>BlackRock, Inc.</t>
        </is>
      </c>
      <c r="L8" t="inlineStr">
        <is>
          <t>2,95%</t>
        </is>
      </c>
    </row>
    <row r="9">
      <c r="A9" s="5" t="inlineStr">
        <is>
          <t>Währung / Currency</t>
        </is>
      </c>
      <c r="B9" t="inlineStr">
        <is>
          <t>EUR</t>
        </is>
      </c>
      <c r="C9" s="5" t="inlineStr">
        <is>
          <t>Inv. Relations E-Mail</t>
        </is>
      </c>
      <c r="D9" s="5" t="inlineStr"/>
      <c r="E9" t="inlineStr">
        <is>
          <t>a.seidler@aurubis.com</t>
        </is>
      </c>
      <c r="G9" t="inlineStr">
        <is>
          <t>11.08.2020</t>
        </is>
      </c>
      <c r="H9" t="inlineStr">
        <is>
          <t>Q3 Earnings</t>
        </is>
      </c>
      <c r="J9" t="inlineStr">
        <is>
          <t>Allianz Global Investors GmbH</t>
        </is>
      </c>
      <c r="L9" t="inlineStr">
        <is>
          <t>2,95%</t>
        </is>
      </c>
    </row>
    <row r="10">
      <c r="A10" s="5" t="inlineStr">
        <is>
          <t>Branche / Industry</t>
        </is>
      </c>
      <c r="B10" t="inlineStr">
        <is>
          <t>Raw Materials</t>
        </is>
      </c>
      <c r="C10" s="5" t="inlineStr">
        <is>
          <t>Kontaktperson / Contact Person</t>
        </is>
      </c>
      <c r="D10" s="5" t="inlineStr"/>
      <c r="E10" t="inlineStr">
        <is>
          <t>Angela Seidler</t>
        </is>
      </c>
      <c r="G10" t="inlineStr">
        <is>
          <t>09.12.2020</t>
        </is>
      </c>
      <c r="H10" t="inlineStr">
        <is>
          <t>Publication Of Annual Report</t>
        </is>
      </c>
      <c r="J10" t="inlineStr">
        <is>
          <t>Silchester International Investors LLP</t>
        </is>
      </c>
      <c r="L10" t="inlineStr">
        <is>
          <t>9,93%</t>
        </is>
      </c>
    </row>
    <row r="11">
      <c r="A11" s="5" t="inlineStr">
        <is>
          <t>Sektor / Sector</t>
        </is>
      </c>
      <c r="B11" t="inlineStr">
        <is>
          <t>Energy / Resources</t>
        </is>
      </c>
      <c r="J11" t="inlineStr">
        <is>
          <t>Rossmann Beteiligungs GmbH</t>
        </is>
      </c>
      <c r="L11" t="inlineStr">
        <is>
          <t>1,56%</t>
        </is>
      </c>
    </row>
    <row r="12">
      <c r="A12" s="5" t="inlineStr">
        <is>
          <t>Typ / Genre</t>
        </is>
      </c>
      <c r="B12" t="inlineStr">
        <is>
          <t>Inhaber-Stammaktie</t>
        </is>
      </c>
      <c r="J12" t="inlineStr">
        <is>
          <t>Dimensional Holdings Inc.</t>
        </is>
      </c>
      <c r="L12" t="inlineStr">
        <is>
          <t>3,15%</t>
        </is>
      </c>
    </row>
    <row r="13">
      <c r="A13" s="5" t="inlineStr">
        <is>
          <t>Adresse / Address</t>
        </is>
      </c>
      <c r="B13" t="inlineStr">
        <is>
          <t>Aurubis AGHovestraße 50  D-20539 Hamburg</t>
        </is>
      </c>
    </row>
    <row r="14">
      <c r="A14" s="5" t="inlineStr">
        <is>
          <t>Management</t>
        </is>
      </c>
      <c r="B14" t="inlineStr">
        <is>
          <t>Roland Harings, Rainer Verhoeven, Dr. Thomas Bünger</t>
        </is>
      </c>
    </row>
    <row r="15">
      <c r="A15" s="5" t="inlineStr">
        <is>
          <t>Aufsichtsrat / Board</t>
        </is>
      </c>
      <c r="B15" t="inlineStr">
        <is>
          <t>Prof. Dr. Fritz Vahrenholt, Stefan Schmidt, Prof. Dr.-Ing. Heinz Jörg Fuhrmann, Deniz Acar, Prof. Dr. Karl Friedrich Jakob, Jan Koltze, Dr. Stephan Krümmer, Dr. Elke Lossin, Dr. Sandra Reich, Christian Ehrentraut, Andrea Bauer, Melf Singer</t>
        </is>
      </c>
    </row>
    <row r="16">
      <c r="A16" s="5" t="inlineStr">
        <is>
          <t>Beschreibung</t>
        </is>
      </c>
      <c r="B16" t="inlineStr">
        <is>
          <t>Die Aurubis AG ist einer der weltweit größten Kupferproduzenten und Kupferrecycler. Das Unternehmen produziert börsenfähige Kupferkathoden aus Kupferkonzentraten, Altkupfer und anderen Recyclingrohstoffen. Diese werden im Konzern zu Gießwalzdraht, Stranggussformaten, Walzprodukten, Bändern sowie Spezialdrähten und Profilen aus Kupfer und Kupferlegierungen weiterverarbeitet. Zudem gehören Edelmetalle und eine Reihe anderer Produkte wie Schwefelsäure und Eisensilikat zum Angebot. Zu den Kunden von Aurubis gehören u. a. Unternehmen der Kupferhalbzeugindustrie, der Elektro-, Elektronik- und der Chemieindustrie, sowie Zulieferer für die Branchen Erneuerbare Energien, Bau- und Automobilindustrie. Copyright 2014 FINANCE BASE AG</t>
        </is>
      </c>
    </row>
    <row r="17">
      <c r="A17" s="5" t="inlineStr">
        <is>
          <t>Profile</t>
        </is>
      </c>
      <c r="B17" t="inlineStr">
        <is>
          <t>Aurubis AG is one of the world's largest copper producer and copper recycler. The company produces marketable copper cathodes from copper concentrates, copper scrap and other recycling raw materials. These are processed in copper and copper alloys in the group to wire rod, shapes, rolled products, bands and special wire. In addition, precious metals and a number include other products such as sulfuric acid and iron silicate to offer. Its customers include Aurubis u. a. Companies in the copper semis industry, the electrical, electronics and chemical industries as well as suppliers to the sectors of renewable energy, construction and automotive industries.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30.09</t>
        </is>
      </c>
      <c r="B19" s="5" t="inlineStr">
        <is>
          <t>Balance Sheet in M  EUR per  30.09</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10763</v>
      </c>
      <c r="D20" t="n">
        <v>10424</v>
      </c>
      <c r="E20" t="n">
        <v>11040</v>
      </c>
      <c r="F20" t="n">
        <v>9475</v>
      </c>
      <c r="G20" t="n">
        <v>10995</v>
      </c>
      <c r="H20" t="n">
        <v>11335</v>
      </c>
      <c r="I20" t="n">
        <v>12347</v>
      </c>
      <c r="J20" t="n">
        <v>13789</v>
      </c>
      <c r="K20" t="n">
        <v>13336</v>
      </c>
      <c r="L20" t="n">
        <v>9865</v>
      </c>
      <c r="M20" t="n">
        <v>6687</v>
      </c>
      <c r="N20" t="n">
        <v>8385</v>
      </c>
      <c r="O20" t="n">
        <v>6469</v>
      </c>
      <c r="P20" t="n">
        <v>5753</v>
      </c>
      <c r="Q20" t="n">
        <v>3022</v>
      </c>
      <c r="R20" t="n">
        <v>2481</v>
      </c>
      <c r="S20" t="n">
        <v>1816</v>
      </c>
      <c r="T20" t="n">
        <v>1920</v>
      </c>
      <c r="U20" t="n">
        <v>2010</v>
      </c>
      <c r="V20" t="n">
        <v>1897</v>
      </c>
      <c r="W20" t="n">
        <v>1135</v>
      </c>
    </row>
    <row r="21">
      <c r="A21" s="5" t="inlineStr">
        <is>
          <t>Bruttoergebnis vom Umsatz</t>
        </is>
      </c>
      <c r="B21" s="5" t="inlineStr">
        <is>
          <t>Gross Profit</t>
        </is>
      </c>
      <c r="C21" t="n">
        <v>1027</v>
      </c>
      <c r="D21" t="n">
        <v>1022</v>
      </c>
      <c r="E21" t="n">
        <v>1327</v>
      </c>
      <c r="F21" t="n">
        <v>1004</v>
      </c>
      <c r="G21" t="n">
        <v>1009</v>
      </c>
      <c r="H21" t="n">
        <v>890.5</v>
      </c>
      <c r="I21" t="n">
        <v>612.1</v>
      </c>
      <c r="J21" t="n">
        <v>1374</v>
      </c>
      <c r="K21" t="n">
        <v>1083</v>
      </c>
      <c r="L21" t="n">
        <v>1040</v>
      </c>
      <c r="M21" t="n">
        <v>500.6</v>
      </c>
      <c r="N21" t="n">
        <v>796.6</v>
      </c>
      <c r="O21" t="n">
        <v>694.6</v>
      </c>
      <c r="P21" t="n">
        <v>667.1</v>
      </c>
      <c r="Q21" t="n">
        <v>441.6</v>
      </c>
      <c r="R21" t="n">
        <v>388.4</v>
      </c>
      <c r="S21" t="n">
        <v>354.3</v>
      </c>
      <c r="T21" t="n">
        <v>390.4</v>
      </c>
      <c r="U21" t="n">
        <v>362.2</v>
      </c>
      <c r="V21" t="n">
        <v>342.2</v>
      </c>
      <c r="W21" t="n">
        <v>228.5</v>
      </c>
    </row>
    <row r="22">
      <c r="A22" s="5" t="inlineStr">
        <is>
          <t>Operatives Ergebnis (EBIT)</t>
        </is>
      </c>
      <c r="B22" s="5" t="inlineStr">
        <is>
          <t>EBIT Earning Before Interest &amp; Tax</t>
        </is>
      </c>
      <c r="C22" t="n">
        <v>273.6</v>
      </c>
      <c r="D22" t="n">
        <v>333.6</v>
      </c>
      <c r="E22" t="n">
        <v>462.5</v>
      </c>
      <c r="F22" t="n">
        <v>176.8</v>
      </c>
      <c r="G22" t="n">
        <v>199.3</v>
      </c>
      <c r="H22" t="n">
        <v>94.2</v>
      </c>
      <c r="I22" t="n">
        <v>-195</v>
      </c>
      <c r="J22" t="n">
        <v>585.5</v>
      </c>
      <c r="K22" t="n">
        <v>455.5</v>
      </c>
      <c r="L22" t="n">
        <v>475.1</v>
      </c>
      <c r="M22" t="n">
        <v>-28</v>
      </c>
      <c r="N22" t="n">
        <v>284.3</v>
      </c>
      <c r="O22" t="n">
        <v>315.1</v>
      </c>
      <c r="P22" t="n">
        <v>331.5</v>
      </c>
      <c r="Q22" t="n">
        <v>99.2</v>
      </c>
      <c r="R22" t="n">
        <v>58.4</v>
      </c>
      <c r="S22" t="n">
        <v>16.2</v>
      </c>
      <c r="T22" t="n">
        <v>49.7</v>
      </c>
      <c r="U22" t="n">
        <v>64.90000000000001</v>
      </c>
      <c r="V22" t="n">
        <v>74.3</v>
      </c>
      <c r="W22" t="n">
        <v>48.6</v>
      </c>
    </row>
    <row r="23">
      <c r="A23" s="5" t="inlineStr">
        <is>
          <t>Finanzergebnis</t>
        </is>
      </c>
      <c r="B23" s="5" t="inlineStr">
        <is>
          <t>Financial Result</t>
        </is>
      </c>
      <c r="C23" t="n">
        <v>-13.6</v>
      </c>
      <c r="D23" t="n">
        <v>-11.5</v>
      </c>
      <c r="E23" t="n">
        <v>-6.4</v>
      </c>
      <c r="F23" t="n">
        <v>-18</v>
      </c>
      <c r="G23" t="n">
        <v>-29.9</v>
      </c>
      <c r="H23" t="n">
        <v>-35.6</v>
      </c>
      <c r="I23" t="n">
        <v>-34.7</v>
      </c>
      <c r="J23" t="n">
        <v>-70.40000000000001</v>
      </c>
      <c r="K23" t="n">
        <v>-34.8</v>
      </c>
      <c r="L23" t="n">
        <v>-28</v>
      </c>
      <c r="M23" t="n">
        <v>-37.4</v>
      </c>
      <c r="N23" t="n">
        <v>-41.3</v>
      </c>
      <c r="O23" t="n">
        <v>-8.6</v>
      </c>
      <c r="P23" t="n">
        <v>-7.8</v>
      </c>
      <c r="Q23" t="n">
        <v>-9.300000000000001</v>
      </c>
      <c r="R23" t="n">
        <v>-11.7</v>
      </c>
      <c r="S23" t="n">
        <v>-12.9</v>
      </c>
      <c r="T23" t="n">
        <v>-11.6</v>
      </c>
      <c r="U23" t="n">
        <v>-7.7</v>
      </c>
      <c r="V23" t="n">
        <v>-4.9</v>
      </c>
      <c r="W23" t="n">
        <v>0.7</v>
      </c>
    </row>
    <row r="24">
      <c r="A24" s="5" t="inlineStr">
        <is>
          <t>Ergebnis vor Steuer (EBT)</t>
        </is>
      </c>
      <c r="B24" s="5" t="inlineStr">
        <is>
          <t>EBT Earning Before Tax</t>
        </is>
      </c>
      <c r="C24" t="n">
        <v>260</v>
      </c>
      <c r="D24" t="n">
        <v>322.1</v>
      </c>
      <c r="E24" t="n">
        <v>456.1</v>
      </c>
      <c r="F24" t="n">
        <v>158.8</v>
      </c>
      <c r="G24" t="n">
        <v>169.4</v>
      </c>
      <c r="H24" t="n">
        <v>58.6</v>
      </c>
      <c r="I24" t="n">
        <v>-229.7</v>
      </c>
      <c r="J24" t="n">
        <v>515.1</v>
      </c>
      <c r="K24" t="n">
        <v>420.7</v>
      </c>
      <c r="L24" t="n">
        <v>447.1</v>
      </c>
      <c r="M24" t="n">
        <v>-65.40000000000001</v>
      </c>
      <c r="N24" t="n">
        <v>243</v>
      </c>
      <c r="O24" t="n">
        <v>306.5</v>
      </c>
      <c r="P24" t="n">
        <v>323.7</v>
      </c>
      <c r="Q24" t="n">
        <v>89.90000000000001</v>
      </c>
      <c r="R24" t="n">
        <v>46.7</v>
      </c>
      <c r="S24" t="n">
        <v>3.3</v>
      </c>
      <c r="T24" t="n">
        <v>38.1</v>
      </c>
      <c r="U24" t="n">
        <v>57.2</v>
      </c>
      <c r="V24" t="n">
        <v>69.40000000000001</v>
      </c>
      <c r="W24" t="n">
        <v>49.3</v>
      </c>
    </row>
    <row r="25">
      <c r="A25" s="5" t="inlineStr">
        <is>
          <t>Steuern auf Einkommen und Ertrag</t>
        </is>
      </c>
      <c r="B25" s="5" t="inlineStr">
        <is>
          <t>Taxes on income and earnings</t>
        </is>
      </c>
      <c r="C25" t="n">
        <v>68.7</v>
      </c>
      <c r="D25" t="n">
        <v>59.5</v>
      </c>
      <c r="E25" t="n">
        <v>103.7</v>
      </c>
      <c r="F25" t="n">
        <v>35.3</v>
      </c>
      <c r="G25" t="n">
        <v>35.9</v>
      </c>
      <c r="H25" t="n">
        <v>14.5</v>
      </c>
      <c r="I25" t="n">
        <v>-76.8</v>
      </c>
      <c r="J25" t="n">
        <v>152.6</v>
      </c>
      <c r="K25" t="n">
        <v>98.3</v>
      </c>
      <c r="L25" t="n">
        <v>121.3</v>
      </c>
      <c r="M25" t="n">
        <v>-19.3</v>
      </c>
      <c r="N25" t="n">
        <v>72.2</v>
      </c>
      <c r="O25" t="n">
        <v>83.2</v>
      </c>
      <c r="P25" t="n">
        <v>131.5</v>
      </c>
      <c r="Q25" t="n">
        <v>29.1</v>
      </c>
      <c r="R25" t="n">
        <v>20.1</v>
      </c>
      <c r="S25" t="n">
        <v>-1.1</v>
      </c>
      <c r="T25" t="n">
        <v>17.7</v>
      </c>
      <c r="U25" t="n">
        <v>14.9</v>
      </c>
      <c r="V25" t="n">
        <v>28.7</v>
      </c>
      <c r="W25" t="n">
        <v>25.4</v>
      </c>
    </row>
    <row r="26">
      <c r="A26" s="5" t="inlineStr">
        <is>
          <t>Ergebnis nach Steuer</t>
        </is>
      </c>
      <c r="B26" s="5" t="inlineStr">
        <is>
          <t>Earnings after tax</t>
        </is>
      </c>
      <c r="C26" t="n">
        <v>191.3</v>
      </c>
      <c r="D26" t="n">
        <v>262.6</v>
      </c>
      <c r="E26" t="n">
        <v>352.4</v>
      </c>
      <c r="F26" t="n">
        <v>123.5</v>
      </c>
      <c r="G26" t="n">
        <v>133.6</v>
      </c>
      <c r="H26" t="n">
        <v>44.1</v>
      </c>
      <c r="I26" t="n">
        <v>-152.9</v>
      </c>
      <c r="J26" t="n">
        <v>362.5</v>
      </c>
      <c r="K26" t="n">
        <v>322.4</v>
      </c>
      <c r="L26" t="n">
        <v>325.7</v>
      </c>
      <c r="M26" t="n">
        <v>-46.1</v>
      </c>
      <c r="N26" t="n">
        <v>170.8</v>
      </c>
      <c r="O26" t="n">
        <v>223.3</v>
      </c>
      <c r="P26" t="n">
        <v>192.2</v>
      </c>
      <c r="Q26" t="n">
        <v>60.8</v>
      </c>
      <c r="R26" t="n">
        <v>26.6</v>
      </c>
      <c r="S26" t="n">
        <v>4.4</v>
      </c>
      <c r="T26" t="n">
        <v>20.4</v>
      </c>
      <c r="U26" t="n">
        <v>42.3</v>
      </c>
      <c r="V26" t="n">
        <v>40.8</v>
      </c>
      <c r="W26" t="n">
        <v>23.9</v>
      </c>
    </row>
    <row r="27">
      <c r="A27" s="5" t="inlineStr">
        <is>
          <t>Minderheitenanteil</t>
        </is>
      </c>
      <c r="B27" s="5" t="inlineStr">
        <is>
          <t>Minority Share</t>
        </is>
      </c>
      <c r="C27" t="n">
        <v>-0.1</v>
      </c>
      <c r="D27" t="n">
        <v>-1.2</v>
      </c>
      <c r="E27" t="n">
        <v>-1.5</v>
      </c>
      <c r="F27" t="n">
        <v>-1.7</v>
      </c>
      <c r="G27" t="n">
        <v>-1.1</v>
      </c>
      <c r="H27" t="n">
        <v>-1.5</v>
      </c>
      <c r="I27" t="n">
        <v>-1</v>
      </c>
      <c r="J27" t="n">
        <v>-1.4</v>
      </c>
      <c r="K27" t="n">
        <v>-1.7</v>
      </c>
      <c r="L27" t="n">
        <v>-1.5</v>
      </c>
      <c r="M27" t="n">
        <v>-1</v>
      </c>
      <c r="N27" t="n">
        <v>-1.8</v>
      </c>
      <c r="O27" t="n">
        <v>-1.2</v>
      </c>
      <c r="P27" t="n">
        <v>-1.1</v>
      </c>
      <c r="Q27" t="n">
        <v>-1.4</v>
      </c>
      <c r="R27" t="n">
        <v>-1.5</v>
      </c>
      <c r="S27" t="n">
        <v>-1.2</v>
      </c>
      <c r="T27" t="n">
        <v>-1.5</v>
      </c>
      <c r="U27" t="n">
        <v>-1.7</v>
      </c>
      <c r="V27" t="n">
        <v>-2.2</v>
      </c>
      <c r="W27" t="inlineStr">
        <is>
          <t>-</t>
        </is>
      </c>
    </row>
    <row r="28">
      <c r="A28" s="5" t="inlineStr">
        <is>
          <t>Jahresüberschuss/-fehlbetrag</t>
        </is>
      </c>
      <c r="B28" s="5" t="inlineStr">
        <is>
          <t>Net Profit</t>
        </is>
      </c>
      <c r="C28" t="n">
        <v>190.6</v>
      </c>
      <c r="D28" t="n">
        <v>290.3</v>
      </c>
      <c r="E28" t="n">
        <v>350.9</v>
      </c>
      <c r="F28" t="n">
        <v>121.9</v>
      </c>
      <c r="G28" t="n">
        <v>132.4</v>
      </c>
      <c r="H28" t="n">
        <v>42.6</v>
      </c>
      <c r="I28" t="n">
        <v>-153.9</v>
      </c>
      <c r="J28" t="n">
        <v>361.1</v>
      </c>
      <c r="K28" t="n">
        <v>320.8</v>
      </c>
      <c r="L28" t="n">
        <v>324.2</v>
      </c>
      <c r="M28" t="n">
        <v>-47.1</v>
      </c>
      <c r="N28" t="n">
        <v>169</v>
      </c>
      <c r="O28" t="n">
        <v>222.1</v>
      </c>
      <c r="P28" t="n">
        <v>191.1</v>
      </c>
      <c r="Q28" t="n">
        <v>59.4</v>
      </c>
      <c r="R28" t="n">
        <v>25.1</v>
      </c>
      <c r="S28" t="n">
        <v>3.2</v>
      </c>
      <c r="T28" t="n">
        <v>8.6</v>
      </c>
      <c r="U28" t="n">
        <v>23.5</v>
      </c>
      <c r="V28" t="n">
        <v>27.3</v>
      </c>
      <c r="W28" t="n">
        <v>21.9</v>
      </c>
    </row>
    <row r="29">
      <c r="A29" s="5" t="inlineStr">
        <is>
          <t>Summe Umlaufvermögen</t>
        </is>
      </c>
      <c r="B29" s="5" t="inlineStr">
        <is>
          <t>Current Assets</t>
        </is>
      </c>
      <c r="C29" t="n">
        <v>3115</v>
      </c>
      <c r="D29" t="n">
        <v>3117</v>
      </c>
      <c r="E29" t="n">
        <v>2834</v>
      </c>
      <c r="F29" t="n">
        <v>2541</v>
      </c>
      <c r="G29" t="n">
        <v>2575</v>
      </c>
      <c r="H29" t="n">
        <v>2514</v>
      </c>
      <c r="I29" t="n">
        <v>2578</v>
      </c>
      <c r="J29" t="n">
        <v>3442</v>
      </c>
      <c r="K29" t="n">
        <v>3168</v>
      </c>
      <c r="L29" t="n">
        <v>2310</v>
      </c>
      <c r="M29" t="n">
        <v>1803</v>
      </c>
      <c r="N29" t="n">
        <v>2292</v>
      </c>
      <c r="O29" t="n">
        <v>1674</v>
      </c>
      <c r="P29" t="n">
        <v>1748</v>
      </c>
      <c r="Q29" t="n">
        <v>736.2</v>
      </c>
      <c r="R29" t="n">
        <v>592.3</v>
      </c>
      <c r="S29" t="n">
        <v>468.3</v>
      </c>
      <c r="T29" t="n">
        <v>482.9</v>
      </c>
      <c r="U29" t="n">
        <v>449</v>
      </c>
      <c r="V29" t="n">
        <v>453.9</v>
      </c>
      <c r="W29" t="n">
        <v>315.9</v>
      </c>
    </row>
    <row r="30">
      <c r="A30" s="5" t="inlineStr">
        <is>
          <t>Summe Anlagevermögen</t>
        </is>
      </c>
      <c r="B30" s="5" t="inlineStr">
        <is>
          <t>Fixed Assets</t>
        </is>
      </c>
      <c r="C30" t="n">
        <v>1413</v>
      </c>
      <c r="D30" t="n">
        <v>1383</v>
      </c>
      <c r="E30" t="n">
        <v>1522</v>
      </c>
      <c r="F30" t="n">
        <v>1475</v>
      </c>
      <c r="G30" t="n">
        <v>1462</v>
      </c>
      <c r="H30" t="n">
        <v>1461</v>
      </c>
      <c r="I30" t="n">
        <v>1475</v>
      </c>
      <c r="J30" t="n">
        <v>1444</v>
      </c>
      <c r="K30" t="n">
        <v>1163</v>
      </c>
      <c r="L30" t="n">
        <v>1095</v>
      </c>
      <c r="M30" t="n">
        <v>1033</v>
      </c>
      <c r="N30" t="n">
        <v>953</v>
      </c>
      <c r="O30" t="n">
        <v>645.6</v>
      </c>
      <c r="P30" t="n">
        <v>386.6</v>
      </c>
      <c r="Q30" t="n">
        <v>390.5</v>
      </c>
      <c r="R30" t="n">
        <v>396.4</v>
      </c>
      <c r="S30" t="n">
        <v>437.4</v>
      </c>
      <c r="T30" t="n">
        <v>340.4</v>
      </c>
      <c r="U30" t="n">
        <v>259.3</v>
      </c>
      <c r="V30" t="n">
        <v>237.2</v>
      </c>
      <c r="W30" t="inlineStr">
        <is>
          <t>-</t>
        </is>
      </c>
    </row>
    <row r="31">
      <c r="A31" s="5" t="inlineStr">
        <is>
          <t>Summe Aktiva</t>
        </is>
      </c>
      <c r="B31" s="5" t="inlineStr">
        <is>
          <t>Total Assets</t>
        </is>
      </c>
      <c r="C31" t="n">
        <v>4532</v>
      </c>
      <c r="D31" t="n">
        <v>4503</v>
      </c>
      <c r="E31" t="n">
        <v>4361</v>
      </c>
      <c r="F31" t="n">
        <v>4027</v>
      </c>
      <c r="G31" t="n">
        <v>4045</v>
      </c>
      <c r="H31" t="n">
        <v>3977</v>
      </c>
      <c r="I31" t="n">
        <v>4058</v>
      </c>
      <c r="J31" t="n">
        <v>4889</v>
      </c>
      <c r="K31" t="n">
        <v>4333</v>
      </c>
      <c r="L31" t="n">
        <v>3410</v>
      </c>
      <c r="M31" t="n">
        <v>2837</v>
      </c>
      <c r="N31" t="n">
        <v>3249</v>
      </c>
      <c r="O31" t="n">
        <v>2321</v>
      </c>
      <c r="P31" t="n">
        <v>2137</v>
      </c>
      <c r="Q31" t="n">
        <v>1128</v>
      </c>
      <c r="R31" t="n">
        <v>989.9</v>
      </c>
      <c r="S31" t="n">
        <v>914</v>
      </c>
      <c r="T31" t="n">
        <v>825.3</v>
      </c>
      <c r="U31" t="n">
        <v>708.9</v>
      </c>
      <c r="V31" t="n">
        <v>691.4</v>
      </c>
      <c r="W31" t="n">
        <v>461.7</v>
      </c>
    </row>
    <row r="32">
      <c r="A32" s="5" t="inlineStr">
        <is>
          <t>Summe kurzfristiges Fremdkapital</t>
        </is>
      </c>
      <c r="B32" s="5" t="inlineStr">
        <is>
          <t>Short-Term Debt</t>
        </is>
      </c>
      <c r="C32" t="n">
        <v>1259</v>
      </c>
      <c r="D32" t="n">
        <v>1213</v>
      </c>
      <c r="E32" t="n">
        <v>1139</v>
      </c>
      <c r="F32" t="n">
        <v>1142</v>
      </c>
      <c r="G32" t="n">
        <v>1102</v>
      </c>
      <c r="H32" t="n">
        <v>1263</v>
      </c>
      <c r="I32" t="n">
        <v>1158</v>
      </c>
      <c r="J32" t="n">
        <v>1531</v>
      </c>
      <c r="K32" t="n">
        <v>1416</v>
      </c>
      <c r="L32" t="n">
        <v>1369</v>
      </c>
      <c r="M32" t="n">
        <v>1054</v>
      </c>
      <c r="N32" t="n">
        <v>1254</v>
      </c>
      <c r="O32" t="n">
        <v>1019</v>
      </c>
      <c r="P32" t="n">
        <v>1136</v>
      </c>
      <c r="Q32" t="n">
        <v>462.3</v>
      </c>
      <c r="R32" t="n">
        <v>345.4</v>
      </c>
      <c r="S32" t="n">
        <v>263.4</v>
      </c>
      <c r="T32" t="inlineStr">
        <is>
          <t>-</t>
        </is>
      </c>
      <c r="U32" t="inlineStr">
        <is>
          <t>-</t>
        </is>
      </c>
      <c r="V32" t="inlineStr">
        <is>
          <t>-</t>
        </is>
      </c>
      <c r="W32" t="inlineStr">
        <is>
          <t>-</t>
        </is>
      </c>
    </row>
    <row r="33">
      <c r="A33" s="5" t="inlineStr">
        <is>
          <t>Summe langfristiges Fremdkapital</t>
        </is>
      </c>
      <c r="B33" s="5" t="inlineStr">
        <is>
          <t>Long-Term Debt</t>
        </is>
      </c>
      <c r="C33" t="n">
        <v>679.5</v>
      </c>
      <c r="D33" t="n">
        <v>723.3</v>
      </c>
      <c r="E33" t="n">
        <v>856.7</v>
      </c>
      <c r="F33" t="n">
        <v>894</v>
      </c>
      <c r="G33" t="n">
        <v>974</v>
      </c>
      <c r="H33" t="n">
        <v>837.4</v>
      </c>
      <c r="I33" t="n">
        <v>900.6</v>
      </c>
      <c r="J33" t="n">
        <v>1161</v>
      </c>
      <c r="K33" t="n">
        <v>1178</v>
      </c>
      <c r="L33" t="n">
        <v>731.1</v>
      </c>
      <c r="M33" t="n">
        <v>754.5</v>
      </c>
      <c r="N33" t="n">
        <v>854.3</v>
      </c>
      <c r="O33" t="n">
        <v>388.9</v>
      </c>
      <c r="P33" t="n">
        <v>304.2</v>
      </c>
      <c r="Q33" t="n">
        <v>224.2</v>
      </c>
      <c r="R33" t="n">
        <v>235.3</v>
      </c>
      <c r="S33" t="n">
        <v>260.1</v>
      </c>
      <c r="T33" t="inlineStr">
        <is>
          <t>-</t>
        </is>
      </c>
      <c r="U33" t="inlineStr">
        <is>
          <t>-</t>
        </is>
      </c>
      <c r="V33" t="inlineStr">
        <is>
          <t>-</t>
        </is>
      </c>
      <c r="W33" t="inlineStr">
        <is>
          <t>-</t>
        </is>
      </c>
    </row>
    <row r="34">
      <c r="A34" s="5" t="inlineStr">
        <is>
          <t>Summe Fremdkapital</t>
        </is>
      </c>
      <c r="B34" s="5" t="inlineStr">
        <is>
          <t>Total Liabilities</t>
        </is>
      </c>
      <c r="C34" t="n">
        <v>1939</v>
      </c>
      <c r="D34" t="n">
        <v>1936</v>
      </c>
      <c r="E34" t="n">
        <v>1995</v>
      </c>
      <c r="F34" t="n">
        <v>2036</v>
      </c>
      <c r="G34" t="n">
        <v>2076</v>
      </c>
      <c r="H34" t="n">
        <v>2100</v>
      </c>
      <c r="I34" t="n">
        <v>2058</v>
      </c>
      <c r="J34" t="n">
        <v>2691</v>
      </c>
      <c r="K34" t="n">
        <v>2593</v>
      </c>
      <c r="L34" t="n">
        <v>2100</v>
      </c>
      <c r="M34" t="n">
        <v>1809</v>
      </c>
      <c r="N34" t="n">
        <v>2109</v>
      </c>
      <c r="O34" t="n">
        <v>1408</v>
      </c>
      <c r="P34" t="n">
        <v>1440</v>
      </c>
      <c r="Q34" t="n">
        <v>686.5</v>
      </c>
      <c r="R34" t="n">
        <v>580.8</v>
      </c>
      <c r="S34" t="n">
        <v>523.4</v>
      </c>
      <c r="T34" t="n">
        <v>548</v>
      </c>
      <c r="U34" t="n">
        <v>428.8</v>
      </c>
      <c r="V34" t="n">
        <v>431.2</v>
      </c>
      <c r="W34" t="n">
        <v>228</v>
      </c>
    </row>
    <row r="35">
      <c r="A35" s="5" t="inlineStr">
        <is>
          <t>Minderheitenanteil</t>
        </is>
      </c>
      <c r="B35" s="5" t="inlineStr">
        <is>
          <t>Minority Share</t>
        </is>
      </c>
      <c r="C35" t="n">
        <v>0.5</v>
      </c>
      <c r="D35" t="n">
        <v>0.6</v>
      </c>
      <c r="E35" t="n">
        <v>3.1</v>
      </c>
      <c r="F35" t="n">
        <v>2.8</v>
      </c>
      <c r="G35" t="n">
        <v>2.8</v>
      </c>
      <c r="H35" t="n">
        <v>3.1</v>
      </c>
      <c r="I35" t="n">
        <v>3.4</v>
      </c>
      <c r="J35" t="n">
        <v>4</v>
      </c>
      <c r="K35" t="n">
        <v>4.1</v>
      </c>
      <c r="L35" t="n">
        <v>3.8</v>
      </c>
      <c r="M35" t="n">
        <v>3.3</v>
      </c>
      <c r="N35" t="n">
        <v>4.3</v>
      </c>
      <c r="O35" t="n">
        <v>2.8</v>
      </c>
      <c r="P35" t="n">
        <v>2.8</v>
      </c>
      <c r="Q35" t="n">
        <v>4.3</v>
      </c>
      <c r="R35" t="n">
        <v>4.3</v>
      </c>
      <c r="S35" t="n">
        <v>4.1</v>
      </c>
      <c r="T35" t="n">
        <v>9.300000000000001</v>
      </c>
      <c r="U35" t="n">
        <v>9.300000000000001</v>
      </c>
      <c r="V35" t="n">
        <v>9.9</v>
      </c>
      <c r="W35" t="n">
        <v>0.9</v>
      </c>
    </row>
    <row r="36">
      <c r="A36" s="5" t="inlineStr">
        <is>
          <t>Summe Eigenkapital</t>
        </is>
      </c>
      <c r="B36" s="5" t="inlineStr">
        <is>
          <t>Equity</t>
        </is>
      </c>
      <c r="C36" t="n">
        <v>2593</v>
      </c>
      <c r="D36" t="n">
        <v>2566</v>
      </c>
      <c r="E36" t="n">
        <v>2363</v>
      </c>
      <c r="F36" t="n">
        <v>1988</v>
      </c>
      <c r="G36" t="n">
        <v>1966</v>
      </c>
      <c r="H36" t="n">
        <v>1874</v>
      </c>
      <c r="I36" t="n">
        <v>1996</v>
      </c>
      <c r="J36" t="n">
        <v>2193</v>
      </c>
      <c r="K36" t="n">
        <v>1736</v>
      </c>
      <c r="L36" t="n">
        <v>1306</v>
      </c>
      <c r="M36" t="n">
        <v>1026</v>
      </c>
      <c r="N36" t="n">
        <v>1137</v>
      </c>
      <c r="O36" t="n">
        <v>910.9</v>
      </c>
      <c r="P36" t="n">
        <v>693.4</v>
      </c>
      <c r="Q36" t="n">
        <v>437.2</v>
      </c>
      <c r="R36" t="n">
        <v>404.8</v>
      </c>
      <c r="S36" t="n">
        <v>386.5</v>
      </c>
      <c r="T36" t="n">
        <v>268</v>
      </c>
      <c r="U36" t="n">
        <v>270.8</v>
      </c>
      <c r="V36" t="n">
        <v>250.3</v>
      </c>
      <c r="W36" t="n">
        <v>232.8</v>
      </c>
    </row>
    <row r="37">
      <c r="A37" s="5" t="inlineStr">
        <is>
          <t>Summe Passiva</t>
        </is>
      </c>
      <c r="B37" s="5" t="inlineStr">
        <is>
          <t>Liabilities &amp; Shareholder Equity</t>
        </is>
      </c>
      <c r="C37" t="n">
        <v>4532</v>
      </c>
      <c r="D37" t="n">
        <v>4503</v>
      </c>
      <c r="E37" t="n">
        <v>4361</v>
      </c>
      <c r="F37" t="n">
        <v>4027</v>
      </c>
      <c r="G37" t="n">
        <v>4045</v>
      </c>
      <c r="H37" t="n">
        <v>3977</v>
      </c>
      <c r="I37" t="n">
        <v>4058</v>
      </c>
      <c r="J37" t="n">
        <v>4889</v>
      </c>
      <c r="K37" t="n">
        <v>4333</v>
      </c>
      <c r="L37" t="n">
        <v>3410</v>
      </c>
      <c r="M37" t="n">
        <v>2837</v>
      </c>
      <c r="N37" t="n">
        <v>3249</v>
      </c>
      <c r="O37" t="n">
        <v>2321</v>
      </c>
      <c r="P37" t="n">
        <v>2137</v>
      </c>
      <c r="Q37" t="n">
        <v>1128</v>
      </c>
      <c r="R37" t="n">
        <v>989.9</v>
      </c>
      <c r="S37" t="n">
        <v>914</v>
      </c>
      <c r="T37" t="n">
        <v>825.3</v>
      </c>
      <c r="U37" t="n">
        <v>708.9</v>
      </c>
      <c r="V37" t="n">
        <v>691.4</v>
      </c>
      <c r="W37" t="n">
        <v>461.7</v>
      </c>
    </row>
    <row r="38">
      <c r="A38" s="5" t="inlineStr">
        <is>
          <t>Mio.Aktien im Umlauf</t>
        </is>
      </c>
      <c r="B38" s="5" t="inlineStr">
        <is>
          <t>Million shares outstanding</t>
        </is>
      </c>
      <c r="C38" t="n">
        <v>44.96</v>
      </c>
      <c r="D38" t="n">
        <v>44.96</v>
      </c>
      <c r="E38" t="n">
        <v>44.96</v>
      </c>
      <c r="F38" t="n">
        <v>44.96</v>
      </c>
      <c r="G38" t="n">
        <v>44.96</v>
      </c>
      <c r="H38" t="n">
        <v>44.96</v>
      </c>
      <c r="I38" t="n">
        <v>44.96</v>
      </c>
      <c r="J38" t="n">
        <v>44.96</v>
      </c>
      <c r="K38" t="n">
        <v>44.96</v>
      </c>
      <c r="L38" t="n">
        <v>40.9</v>
      </c>
      <c r="M38" t="n">
        <v>40.9</v>
      </c>
      <c r="N38" t="n">
        <v>40.9</v>
      </c>
      <c r="O38" t="n">
        <v>37.2</v>
      </c>
      <c r="P38" t="n">
        <v>37.2</v>
      </c>
      <c r="Q38" t="n">
        <v>33.8</v>
      </c>
      <c r="R38" t="n">
        <v>33.4</v>
      </c>
      <c r="S38" t="n">
        <v>33</v>
      </c>
      <c r="T38" t="n">
        <v>32.7</v>
      </c>
      <c r="U38" t="n">
        <v>32.4</v>
      </c>
      <c r="V38" t="n">
        <v>32.4</v>
      </c>
      <c r="W38" t="n">
        <v>32</v>
      </c>
    </row>
    <row r="39">
      <c r="A39" s="5" t="inlineStr">
        <is>
          <t>Ergebnis je Aktie (brutto)</t>
        </is>
      </c>
      <c r="B39" s="5" t="inlineStr">
        <is>
          <t>Earnings per share</t>
        </is>
      </c>
      <c r="C39" t="n">
        <v>5.78</v>
      </c>
      <c r="D39" t="n">
        <v>7.16</v>
      </c>
      <c r="E39" t="n">
        <v>10.15</v>
      </c>
      <c r="F39" t="n">
        <v>3.53</v>
      </c>
      <c r="G39" t="n">
        <v>3.77</v>
      </c>
      <c r="H39" t="n">
        <v>1.3</v>
      </c>
      <c r="I39" t="n">
        <v>-5.11</v>
      </c>
      <c r="J39" t="n">
        <v>11.46</v>
      </c>
      <c r="K39" t="n">
        <v>9.359999999999999</v>
      </c>
      <c r="L39" t="n">
        <v>10.93</v>
      </c>
      <c r="M39" t="n">
        <v>-1.6</v>
      </c>
      <c r="N39" t="n">
        <v>5.94</v>
      </c>
      <c r="O39" t="n">
        <v>8.24</v>
      </c>
      <c r="P39" t="n">
        <v>8.699999999999999</v>
      </c>
      <c r="Q39" t="n">
        <v>2.66</v>
      </c>
      <c r="R39" t="n">
        <v>1.4</v>
      </c>
      <c r="S39" t="n">
        <v>0.1</v>
      </c>
      <c r="T39" t="n">
        <v>1.17</v>
      </c>
      <c r="U39" t="n">
        <v>1.77</v>
      </c>
      <c r="V39" t="n">
        <v>2.14</v>
      </c>
      <c r="W39" t="n">
        <v>1.54</v>
      </c>
    </row>
    <row r="40">
      <c r="A40" s="5" t="inlineStr">
        <is>
          <t>Ergebnis je Aktie (unverwässert)</t>
        </is>
      </c>
      <c r="B40" s="5" t="inlineStr">
        <is>
          <t>Basic Earnings per share</t>
        </is>
      </c>
      <c r="C40" t="n">
        <v>4.25</v>
      </c>
      <c r="D40" t="n">
        <v>5.81</v>
      </c>
      <c r="E40" t="n">
        <v>7.8</v>
      </c>
      <c r="F40" t="n">
        <v>2.71</v>
      </c>
      <c r="G40" t="n">
        <v>2.95</v>
      </c>
      <c r="H40" t="n">
        <v>0.95</v>
      </c>
      <c r="I40" t="n">
        <v>-3.42</v>
      </c>
      <c r="J40" t="n">
        <v>8.029999999999999</v>
      </c>
      <c r="K40" t="n">
        <v>7.33</v>
      </c>
      <c r="L40" t="n">
        <v>7.93</v>
      </c>
      <c r="M40" t="n">
        <v>-1.15</v>
      </c>
      <c r="N40" t="n">
        <v>4.18</v>
      </c>
      <c r="O40" t="n">
        <v>5.98</v>
      </c>
      <c r="P40" t="n">
        <v>5.3</v>
      </c>
      <c r="Q40" t="n">
        <v>1.77</v>
      </c>
      <c r="R40" t="n">
        <v>0.76</v>
      </c>
      <c r="S40" t="n">
        <v>0.1</v>
      </c>
      <c r="T40" t="n">
        <v>0.58</v>
      </c>
      <c r="U40" t="n">
        <v>1.26</v>
      </c>
      <c r="V40" t="n">
        <v>1.2</v>
      </c>
      <c r="W40" t="n">
        <v>0.75</v>
      </c>
    </row>
    <row r="41">
      <c r="A41" s="5" t="inlineStr">
        <is>
          <t>Ergebnis je Aktie (verwässert)</t>
        </is>
      </c>
      <c r="B41" s="5" t="inlineStr">
        <is>
          <t>Diluted Earnings per share</t>
        </is>
      </c>
      <c r="C41" t="n">
        <v>4.25</v>
      </c>
      <c r="D41" t="n">
        <v>5.81</v>
      </c>
      <c r="E41" t="n">
        <v>7.8</v>
      </c>
      <c r="F41" t="n">
        <v>2.71</v>
      </c>
      <c r="G41" t="n">
        <v>2.95</v>
      </c>
      <c r="H41" t="n">
        <v>0.95</v>
      </c>
      <c r="I41" t="n">
        <v>-3.42</v>
      </c>
      <c r="J41" t="n">
        <v>8.029999999999999</v>
      </c>
      <c r="K41" t="n">
        <v>7.33</v>
      </c>
      <c r="L41" t="n">
        <v>7.93</v>
      </c>
      <c r="M41" t="n">
        <v>-1.15</v>
      </c>
      <c r="N41" t="n">
        <v>4.18</v>
      </c>
      <c r="O41" t="n">
        <v>5.98</v>
      </c>
      <c r="P41" t="n">
        <v>5.3</v>
      </c>
      <c r="Q41" t="n">
        <v>1.76</v>
      </c>
      <c r="R41" t="n">
        <v>0.74</v>
      </c>
      <c r="S41" t="n">
        <v>0.1</v>
      </c>
      <c r="T41" t="n">
        <v>0.58</v>
      </c>
      <c r="U41" t="n">
        <v>1.26</v>
      </c>
      <c r="V41" t="n">
        <v>1.2</v>
      </c>
      <c r="W41" t="n">
        <v>0.75</v>
      </c>
    </row>
    <row r="42">
      <c r="A42" s="5" t="inlineStr">
        <is>
          <t>Dividende je Aktie</t>
        </is>
      </c>
      <c r="B42" s="5" t="inlineStr">
        <is>
          <t>Dividend per share</t>
        </is>
      </c>
      <c r="C42" t="n">
        <v>1.25</v>
      </c>
      <c r="D42" t="n">
        <v>1.55</v>
      </c>
      <c r="E42" t="n">
        <v>1.45</v>
      </c>
      <c r="F42" t="n">
        <v>1.25</v>
      </c>
      <c r="G42" t="n">
        <v>1.35</v>
      </c>
      <c r="H42" t="n">
        <v>1</v>
      </c>
      <c r="I42" t="n">
        <v>1.1</v>
      </c>
      <c r="J42" t="n">
        <v>1.35</v>
      </c>
      <c r="K42" t="n">
        <v>1.2</v>
      </c>
      <c r="L42" t="n">
        <v>1</v>
      </c>
      <c r="M42" t="n">
        <v>0.65</v>
      </c>
      <c r="N42" t="n">
        <v>1.6</v>
      </c>
      <c r="O42" t="n">
        <v>1.45</v>
      </c>
      <c r="P42" t="n">
        <v>1.05</v>
      </c>
      <c r="Q42" t="n">
        <v>1</v>
      </c>
      <c r="R42" t="n">
        <v>0.65</v>
      </c>
      <c r="S42" t="inlineStr">
        <is>
          <t>-</t>
        </is>
      </c>
      <c r="T42" t="n">
        <v>0.65</v>
      </c>
      <c r="U42" t="n">
        <v>0.75</v>
      </c>
      <c r="V42" t="n">
        <v>0.75</v>
      </c>
      <c r="W42" t="n">
        <v>0.72</v>
      </c>
    </row>
    <row r="43">
      <c r="A43" s="5" t="inlineStr">
        <is>
          <t>Dividendenausschüttung in Mio</t>
        </is>
      </c>
      <c r="B43" s="5" t="inlineStr">
        <is>
          <t>Dividend Payment in M</t>
        </is>
      </c>
      <c r="C43" t="n">
        <v>56.2</v>
      </c>
      <c r="D43" t="n">
        <v>69.68000000000001</v>
      </c>
      <c r="E43" t="n">
        <v>65.19</v>
      </c>
      <c r="F43" t="n">
        <v>56.2</v>
      </c>
      <c r="G43" t="n">
        <v>60.69</v>
      </c>
      <c r="H43" t="n">
        <v>44.96</v>
      </c>
      <c r="I43" t="n">
        <v>49.45</v>
      </c>
      <c r="J43" t="n">
        <v>60.69</v>
      </c>
      <c r="K43" t="n">
        <v>53.9</v>
      </c>
      <c r="L43" t="n">
        <v>45</v>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c r="W43" t="inlineStr">
        <is>
          <t>-</t>
        </is>
      </c>
    </row>
    <row r="44">
      <c r="A44" s="5" t="inlineStr">
        <is>
          <t>Umsatz je Aktie</t>
        </is>
      </c>
      <c r="B44" s="5" t="inlineStr">
        <is>
          <t>Revenue per share</t>
        </is>
      </c>
      <c r="C44" t="n">
        <v>239.41</v>
      </c>
      <c r="D44" t="n">
        <v>231.86</v>
      </c>
      <c r="E44" t="n">
        <v>245.57</v>
      </c>
      <c r="F44" t="n">
        <v>210.75</v>
      </c>
      <c r="G44" t="n">
        <v>244.57</v>
      </c>
      <c r="H44" t="n">
        <v>252.12</v>
      </c>
      <c r="I44" t="n">
        <v>274.63</v>
      </c>
      <c r="J44" t="n">
        <v>306.73</v>
      </c>
      <c r="K44" t="n">
        <v>296.64</v>
      </c>
      <c r="L44" t="n">
        <v>241.21</v>
      </c>
      <c r="M44" t="n">
        <v>163.49</v>
      </c>
      <c r="N44" t="n">
        <v>205</v>
      </c>
      <c r="O44" t="n">
        <v>173.89</v>
      </c>
      <c r="P44" t="n">
        <v>154.65</v>
      </c>
      <c r="Q44" t="n">
        <v>89.42</v>
      </c>
      <c r="R44" t="n">
        <v>74.27</v>
      </c>
      <c r="S44" t="n">
        <v>55.02</v>
      </c>
      <c r="T44" t="n">
        <v>58.72</v>
      </c>
      <c r="U44" t="n">
        <v>62.03</v>
      </c>
      <c r="V44" t="n">
        <v>58.54</v>
      </c>
      <c r="W44" t="n">
        <v>35.48</v>
      </c>
    </row>
    <row r="45">
      <c r="A45" s="5" t="inlineStr">
        <is>
          <t>Buchwert je Aktie</t>
        </is>
      </c>
      <c r="B45" s="5" t="inlineStr">
        <is>
          <t>Book value per share</t>
        </is>
      </c>
      <c r="C45" t="n">
        <v>57.67</v>
      </c>
      <c r="D45" t="n">
        <v>57.07</v>
      </c>
      <c r="E45" t="n">
        <v>52.55</v>
      </c>
      <c r="F45" t="n">
        <v>44.23</v>
      </c>
      <c r="G45" t="n">
        <v>43.73</v>
      </c>
      <c r="H45" t="n">
        <v>41.68</v>
      </c>
      <c r="I45" t="n">
        <v>44.41</v>
      </c>
      <c r="J45" t="n">
        <v>48.79</v>
      </c>
      <c r="K45" t="n">
        <v>38.62</v>
      </c>
      <c r="L45" t="n">
        <v>31.94</v>
      </c>
      <c r="M45" t="n">
        <v>25.07</v>
      </c>
      <c r="N45" t="n">
        <v>27.79</v>
      </c>
      <c r="O45" t="n">
        <v>24.49</v>
      </c>
      <c r="P45" t="n">
        <v>18.64</v>
      </c>
      <c r="Q45" t="n">
        <v>12.93</v>
      </c>
      <c r="R45" t="n">
        <v>12.12</v>
      </c>
      <c r="S45" t="n">
        <v>11.71</v>
      </c>
      <c r="T45" t="n">
        <v>8.199999999999999</v>
      </c>
      <c r="U45" t="n">
        <v>8.359999999999999</v>
      </c>
      <c r="V45" t="n">
        <v>7.73</v>
      </c>
      <c r="W45" t="n">
        <v>7.28</v>
      </c>
    </row>
    <row r="46">
      <c r="A46" s="5" t="inlineStr">
        <is>
          <t>Cashflow je Aktie</t>
        </is>
      </c>
      <c r="B46" s="5" t="inlineStr">
        <is>
          <t>Cashflow per share</t>
        </is>
      </c>
      <c r="C46" t="n">
        <v>6.04</v>
      </c>
      <c r="D46" t="n">
        <v>4.5</v>
      </c>
      <c r="E46" t="n">
        <v>10.67</v>
      </c>
      <c r="F46" t="n">
        <v>5.26</v>
      </c>
      <c r="G46" t="n">
        <v>8.119999999999999</v>
      </c>
      <c r="H46" t="n">
        <v>9.09</v>
      </c>
      <c r="I46" t="n">
        <v>-1.92</v>
      </c>
      <c r="J46" t="n">
        <v>8.529999999999999</v>
      </c>
      <c r="K46" t="n">
        <v>9.300000000000001</v>
      </c>
      <c r="L46" t="n">
        <v>2.08</v>
      </c>
      <c r="M46" t="n">
        <v>15.77</v>
      </c>
      <c r="N46" t="n">
        <v>11.27</v>
      </c>
      <c r="O46" t="n">
        <v>6.96</v>
      </c>
      <c r="P46" t="n">
        <v>-1.66</v>
      </c>
      <c r="Q46" t="n">
        <v>3.57</v>
      </c>
      <c r="R46" t="n">
        <v>1.39</v>
      </c>
      <c r="S46" t="n">
        <v>2.65</v>
      </c>
      <c r="T46" t="n">
        <v>3</v>
      </c>
      <c r="U46" t="n">
        <v>2.73</v>
      </c>
      <c r="V46" t="n">
        <v>2.22</v>
      </c>
      <c r="W46" t="n">
        <v>0.59</v>
      </c>
    </row>
    <row r="47">
      <c r="A47" s="5" t="inlineStr">
        <is>
          <t>Bilanzsumme je Aktie</t>
        </is>
      </c>
      <c r="B47" s="5" t="inlineStr">
        <is>
          <t>Total assets per share</t>
        </is>
      </c>
      <c r="C47" t="n">
        <v>100.81</v>
      </c>
      <c r="D47" t="n">
        <v>100.15</v>
      </c>
      <c r="E47" t="n">
        <v>97</v>
      </c>
      <c r="F47" t="n">
        <v>89.56999999999999</v>
      </c>
      <c r="G47" t="n">
        <v>89.97</v>
      </c>
      <c r="H47" t="n">
        <v>88.45999999999999</v>
      </c>
      <c r="I47" t="n">
        <v>90.27</v>
      </c>
      <c r="J47" t="n">
        <v>108.74</v>
      </c>
      <c r="K47" t="n">
        <v>96.39</v>
      </c>
      <c r="L47" t="n">
        <v>83.38</v>
      </c>
      <c r="M47" t="n">
        <v>69.37</v>
      </c>
      <c r="N47" t="n">
        <v>79.45</v>
      </c>
      <c r="O47" t="n">
        <v>62.4</v>
      </c>
      <c r="P47" t="n">
        <v>57.44</v>
      </c>
      <c r="Q47" t="n">
        <v>33.37</v>
      </c>
      <c r="R47" t="n">
        <v>29.64</v>
      </c>
      <c r="S47" t="n">
        <v>27.7</v>
      </c>
      <c r="T47" t="n">
        <v>25.24</v>
      </c>
      <c r="U47" t="n">
        <v>21.88</v>
      </c>
      <c r="V47" t="n">
        <v>21.34</v>
      </c>
      <c r="W47" t="inlineStr">
        <is>
          <t>-</t>
        </is>
      </c>
    </row>
    <row r="48">
      <c r="A48" s="5" t="inlineStr">
        <is>
          <t>Personal am Ende des Jahres</t>
        </is>
      </c>
      <c r="B48" s="5" t="inlineStr">
        <is>
          <t>Staff at the end of year</t>
        </is>
      </c>
      <c r="C48" t="n">
        <v>6766</v>
      </c>
      <c r="D48" t="n">
        <v>6571</v>
      </c>
      <c r="E48" t="n">
        <v>6477</v>
      </c>
      <c r="F48" t="n">
        <v>6355</v>
      </c>
      <c r="G48" t="n">
        <v>6317</v>
      </c>
      <c r="H48" t="n">
        <v>6479</v>
      </c>
      <c r="I48" t="n">
        <v>6563</v>
      </c>
      <c r="J48" t="n">
        <v>6372</v>
      </c>
      <c r="K48" t="n">
        <v>6279</v>
      </c>
      <c r="L48" t="n">
        <v>4831</v>
      </c>
      <c r="M48" t="n">
        <v>4726</v>
      </c>
      <c r="N48" t="n">
        <v>4764</v>
      </c>
      <c r="O48" t="n">
        <v>3219</v>
      </c>
      <c r="P48" t="n">
        <v>3187</v>
      </c>
      <c r="Q48" t="n">
        <v>3258</v>
      </c>
      <c r="R48" t="n">
        <v>3206</v>
      </c>
      <c r="S48" t="n">
        <v>3458</v>
      </c>
      <c r="T48" t="n">
        <v>3612</v>
      </c>
      <c r="U48" t="n">
        <v>3195</v>
      </c>
      <c r="V48" t="n">
        <v>3154</v>
      </c>
      <c r="W48" t="n">
        <v>2190</v>
      </c>
    </row>
    <row r="49">
      <c r="A49" s="5" t="inlineStr">
        <is>
          <t>Personalaufwand in Mio. EUR</t>
        </is>
      </c>
      <c r="B49" s="5" t="inlineStr">
        <is>
          <t>Personnel expenses in M</t>
        </is>
      </c>
      <c r="C49" t="n">
        <v>505</v>
      </c>
      <c r="D49" t="n">
        <v>484</v>
      </c>
      <c r="E49" t="n">
        <v>470.5</v>
      </c>
      <c r="F49" t="n">
        <v>448.6</v>
      </c>
      <c r="G49" t="n">
        <v>431.3</v>
      </c>
      <c r="H49" t="n">
        <v>424.8</v>
      </c>
      <c r="I49" t="n">
        <v>435</v>
      </c>
      <c r="J49" t="n">
        <v>421</v>
      </c>
      <c r="K49" t="n">
        <v>312</v>
      </c>
      <c r="L49" t="n">
        <v>294.8</v>
      </c>
      <c r="M49" t="n">
        <v>270</v>
      </c>
      <c r="N49" t="n">
        <v>266</v>
      </c>
      <c r="O49" t="n">
        <v>215</v>
      </c>
      <c r="P49" t="n">
        <v>194</v>
      </c>
      <c r="Q49" t="n">
        <v>189.5</v>
      </c>
      <c r="R49" t="n">
        <v>180</v>
      </c>
      <c r="S49" t="n">
        <v>192</v>
      </c>
      <c r="T49" t="n">
        <v>191</v>
      </c>
      <c r="U49" t="n">
        <v>168</v>
      </c>
      <c r="V49" t="n">
        <v>150</v>
      </c>
      <c r="W49" t="n">
        <v>109.7</v>
      </c>
    </row>
    <row r="50">
      <c r="A50" s="5" t="inlineStr">
        <is>
          <t>Aufwand je Mitarbeiter in EUR</t>
        </is>
      </c>
      <c r="B50" s="5" t="inlineStr">
        <is>
          <t>Effort per employee</t>
        </is>
      </c>
      <c r="C50" t="n">
        <v>74638</v>
      </c>
      <c r="D50" t="n">
        <v>73657</v>
      </c>
      <c r="E50" t="n">
        <v>72642</v>
      </c>
      <c r="F50" t="n">
        <v>70590</v>
      </c>
      <c r="G50" t="n">
        <v>68276</v>
      </c>
      <c r="H50" t="n">
        <v>65566</v>
      </c>
      <c r="I50" t="n">
        <v>66281</v>
      </c>
      <c r="J50" t="n">
        <v>66070</v>
      </c>
      <c r="K50" t="n">
        <v>49689</v>
      </c>
      <c r="L50" t="n">
        <v>61023</v>
      </c>
      <c r="M50" t="n">
        <v>57131</v>
      </c>
      <c r="N50" t="n">
        <v>55835</v>
      </c>
      <c r="O50" t="n">
        <v>66791</v>
      </c>
      <c r="P50" t="n">
        <v>60872</v>
      </c>
      <c r="Q50" t="n">
        <v>58165</v>
      </c>
      <c r="R50" t="n">
        <v>56145</v>
      </c>
      <c r="S50" t="n">
        <v>55523</v>
      </c>
      <c r="T50" t="n">
        <v>52879</v>
      </c>
      <c r="U50" t="n">
        <v>52582</v>
      </c>
      <c r="V50" t="n">
        <v>47559</v>
      </c>
      <c r="W50" t="inlineStr">
        <is>
          <t>-</t>
        </is>
      </c>
    </row>
    <row r="51">
      <c r="A51" s="5" t="inlineStr">
        <is>
          <t>Umsatz je Mitarbeiter in EUR</t>
        </is>
      </c>
      <c r="B51" s="5" t="inlineStr">
        <is>
          <t>Turnover per employee</t>
        </is>
      </c>
      <c r="C51" t="n">
        <v>1590000</v>
      </c>
      <c r="D51" t="n">
        <v>1590000</v>
      </c>
      <c r="E51" t="n">
        <v>1700000</v>
      </c>
      <c r="F51" t="n">
        <v>1490000</v>
      </c>
      <c r="G51" t="n">
        <v>1740000</v>
      </c>
      <c r="H51" t="n">
        <v>1750000</v>
      </c>
      <c r="I51" t="n">
        <v>1880000</v>
      </c>
      <c r="J51" t="n">
        <v>2160000</v>
      </c>
      <c r="K51" t="n">
        <v>2120000</v>
      </c>
      <c r="L51" t="n">
        <v>2040000</v>
      </c>
      <c r="M51" t="n">
        <v>1410000</v>
      </c>
      <c r="N51" t="n">
        <v>1760000</v>
      </c>
      <c r="O51" t="n">
        <v>2010000</v>
      </c>
      <c r="P51" t="n">
        <v>1810000</v>
      </c>
      <c r="Q51" t="n">
        <v>927685</v>
      </c>
      <c r="R51" t="n">
        <v>773767</v>
      </c>
      <c r="S51" t="n">
        <v>525101</v>
      </c>
      <c r="T51" t="n">
        <v>422203</v>
      </c>
      <c r="U51" t="n">
        <v>629107</v>
      </c>
      <c r="V51" t="n">
        <v>601458</v>
      </c>
      <c r="W51" t="n">
        <v>518447</v>
      </c>
    </row>
    <row r="52">
      <c r="A52" s="5" t="inlineStr">
        <is>
          <t>Bruttoergebnis je Mitarbeiter in EUR</t>
        </is>
      </c>
      <c r="B52" s="5" t="inlineStr">
        <is>
          <t>Gross Profit per employee</t>
        </is>
      </c>
      <c r="C52" t="n">
        <v>151803</v>
      </c>
      <c r="D52" t="n">
        <v>155501</v>
      </c>
      <c r="E52" t="n">
        <v>204925</v>
      </c>
      <c r="F52" t="n">
        <v>157907</v>
      </c>
      <c r="G52" t="n">
        <v>159759</v>
      </c>
      <c r="H52" t="n">
        <v>137444</v>
      </c>
      <c r="I52" t="n">
        <v>93265</v>
      </c>
      <c r="J52" t="n">
        <v>215552</v>
      </c>
      <c r="K52" t="n">
        <v>172512</v>
      </c>
      <c r="L52" t="n">
        <v>215359</v>
      </c>
      <c r="M52" t="n">
        <v>105925</v>
      </c>
      <c r="N52" t="n">
        <v>167212</v>
      </c>
      <c r="O52" t="n">
        <v>215781</v>
      </c>
      <c r="P52" t="n">
        <v>209319</v>
      </c>
      <c r="Q52" t="n">
        <v>135543</v>
      </c>
      <c r="R52" t="n">
        <v>121148</v>
      </c>
      <c r="S52" t="n">
        <v>102458</v>
      </c>
      <c r="T52" t="n">
        <v>108084</v>
      </c>
      <c r="U52" t="n">
        <v>113365</v>
      </c>
      <c r="V52" t="n">
        <v>108497</v>
      </c>
      <c r="W52" t="n">
        <v>104338</v>
      </c>
    </row>
    <row r="53">
      <c r="A53" s="5" t="inlineStr">
        <is>
          <t>Gewinn je Mitarbeiter in EUR</t>
        </is>
      </c>
      <c r="B53" s="5" t="inlineStr">
        <is>
          <t>Earnings per employee</t>
        </is>
      </c>
      <c r="C53" t="n">
        <v>28170</v>
      </c>
      <c r="D53" t="n">
        <v>44179</v>
      </c>
      <c r="E53" t="n">
        <v>54176</v>
      </c>
      <c r="F53" t="n">
        <v>19182</v>
      </c>
      <c r="G53" t="n">
        <v>20959</v>
      </c>
      <c r="H53" t="n">
        <v>6575</v>
      </c>
      <c r="I53" t="n">
        <v>-23450</v>
      </c>
      <c r="J53" t="n">
        <v>56670</v>
      </c>
      <c r="K53" t="n">
        <v>51091</v>
      </c>
      <c r="L53" t="n">
        <v>67108</v>
      </c>
      <c r="M53" t="n">
        <v>-9966</v>
      </c>
      <c r="N53" t="n">
        <v>35474</v>
      </c>
      <c r="O53" t="n">
        <v>68997</v>
      </c>
      <c r="P53" t="n">
        <v>59962</v>
      </c>
      <c r="Q53" t="n">
        <v>18232</v>
      </c>
      <c r="R53" t="n">
        <v>7829</v>
      </c>
      <c r="S53" t="n">
        <v>925.39</v>
      </c>
      <c r="T53" t="n">
        <v>2381</v>
      </c>
      <c r="U53" t="n">
        <v>7355</v>
      </c>
      <c r="V53" t="n">
        <v>8656</v>
      </c>
      <c r="W53" t="n">
        <v>10000</v>
      </c>
    </row>
    <row r="54">
      <c r="A54" s="5" t="inlineStr">
        <is>
          <t>KGV (Kurs/Gewinn)</t>
        </is>
      </c>
      <c r="B54" s="5" t="inlineStr">
        <is>
          <t>PE (price/earnings)</t>
        </is>
      </c>
      <c r="C54" t="n">
        <v>9.6</v>
      </c>
      <c r="D54" t="n">
        <v>10.4</v>
      </c>
      <c r="E54" t="n">
        <v>9</v>
      </c>
      <c r="F54" t="n">
        <v>18.4</v>
      </c>
      <c r="G54" t="n">
        <v>19.3</v>
      </c>
      <c r="H54" t="n">
        <v>41.2</v>
      </c>
      <c r="I54" t="inlineStr">
        <is>
          <t>-</t>
        </is>
      </c>
      <c r="J54" t="n">
        <v>5.6</v>
      </c>
      <c r="K54" t="n">
        <v>5.2</v>
      </c>
      <c r="L54" t="n">
        <v>4.4</v>
      </c>
      <c r="M54" t="inlineStr">
        <is>
          <t>-</t>
        </is>
      </c>
      <c r="N54" t="n">
        <v>7.2</v>
      </c>
      <c r="O54" t="n">
        <v>5.2</v>
      </c>
      <c r="P54" t="n">
        <v>3.6</v>
      </c>
      <c r="Q54" t="n">
        <v>10.4</v>
      </c>
      <c r="R54" t="n">
        <v>17</v>
      </c>
      <c r="S54" t="n">
        <v>88.2</v>
      </c>
      <c r="T54" t="n">
        <v>18.7</v>
      </c>
      <c r="U54" t="n">
        <v>9.699999999999999</v>
      </c>
      <c r="V54" t="n">
        <v>9.800000000000001</v>
      </c>
      <c r="W54" t="n">
        <v>13.3</v>
      </c>
    </row>
    <row r="55">
      <c r="A55" s="5" t="inlineStr">
        <is>
          <t>KUV (Kurs/Umsatz)</t>
        </is>
      </c>
      <c r="B55" s="5" t="inlineStr">
        <is>
          <t>PS (price/sales)</t>
        </is>
      </c>
      <c r="C55" t="n">
        <v>0.17</v>
      </c>
      <c r="D55" t="n">
        <v>0.26</v>
      </c>
      <c r="E55" t="n">
        <v>0.29</v>
      </c>
      <c r="F55" t="n">
        <v>0.24</v>
      </c>
      <c r="G55" t="n">
        <v>0.23</v>
      </c>
      <c r="H55" t="n">
        <v>0.16</v>
      </c>
      <c r="I55" t="n">
        <v>0.16</v>
      </c>
      <c r="J55" t="n">
        <v>0.15</v>
      </c>
      <c r="K55" t="n">
        <v>0.13</v>
      </c>
      <c r="L55" t="n">
        <v>0.14</v>
      </c>
      <c r="M55" t="n">
        <v>0.18</v>
      </c>
      <c r="N55" t="n">
        <v>0.15</v>
      </c>
      <c r="O55" t="n">
        <v>0.18</v>
      </c>
      <c r="P55" t="n">
        <v>0.12</v>
      </c>
      <c r="Q55" t="n">
        <v>0.21</v>
      </c>
      <c r="R55" t="n">
        <v>0.17</v>
      </c>
      <c r="S55" t="n">
        <v>0.16</v>
      </c>
      <c r="T55" t="n">
        <v>0.18</v>
      </c>
      <c r="U55" t="n">
        <v>0.2</v>
      </c>
      <c r="V55" t="n">
        <v>0.2</v>
      </c>
      <c r="W55" t="n">
        <v>0.28</v>
      </c>
    </row>
    <row r="56">
      <c r="A56" s="5" t="inlineStr">
        <is>
          <t>KBV (Kurs/Buchwert)</t>
        </is>
      </c>
      <c r="B56" s="5" t="inlineStr">
        <is>
          <t>PB (price/book value)</t>
        </is>
      </c>
      <c r="C56" t="n">
        <v>0.71</v>
      </c>
      <c r="D56" t="n">
        <v>1.06</v>
      </c>
      <c r="E56" t="n">
        <v>1.34</v>
      </c>
      <c r="F56" t="n">
        <v>1.13</v>
      </c>
      <c r="G56" t="n">
        <v>1.3</v>
      </c>
      <c r="H56" t="n">
        <v>0.9399999999999999</v>
      </c>
      <c r="I56" t="n">
        <v>1.01</v>
      </c>
      <c r="J56" t="n">
        <v>0.93</v>
      </c>
      <c r="K56" t="n">
        <v>0.99</v>
      </c>
      <c r="L56" t="n">
        <v>1.09</v>
      </c>
      <c r="M56" t="n">
        <v>1.14</v>
      </c>
      <c r="N56" t="n">
        <v>1.09</v>
      </c>
      <c r="O56" t="n">
        <v>1.26</v>
      </c>
      <c r="P56" t="n">
        <v>1.02</v>
      </c>
      <c r="Q56" t="n">
        <v>1.43</v>
      </c>
      <c r="R56" t="n">
        <v>1.07</v>
      </c>
      <c r="S56" t="n">
        <v>0.75</v>
      </c>
      <c r="T56" t="n">
        <v>1.32</v>
      </c>
      <c r="U56" t="n">
        <v>1.47</v>
      </c>
      <c r="V56" t="n">
        <v>1.53</v>
      </c>
      <c r="W56" t="n">
        <v>1.37</v>
      </c>
    </row>
    <row r="57">
      <c r="A57" s="5" t="inlineStr">
        <is>
          <t>KCV (Kurs/Cashflow)</t>
        </is>
      </c>
      <c r="B57" s="5" t="inlineStr">
        <is>
          <t>PC (price/cashflow)</t>
        </is>
      </c>
      <c r="C57" t="n">
        <v>6.77</v>
      </c>
      <c r="D57" t="n">
        <v>13.37</v>
      </c>
      <c r="E57" t="n">
        <v>6.58</v>
      </c>
      <c r="F57" t="n">
        <v>9.49</v>
      </c>
      <c r="G57" t="n">
        <v>7.01</v>
      </c>
      <c r="H57" t="n">
        <v>4.31</v>
      </c>
      <c r="I57" t="n">
        <v>-23.39</v>
      </c>
      <c r="J57" t="n">
        <v>5.32</v>
      </c>
      <c r="K57" t="n">
        <v>4.11</v>
      </c>
      <c r="L57" t="n">
        <v>16.84</v>
      </c>
      <c r="M57" t="n">
        <v>1.82</v>
      </c>
      <c r="N57" t="n">
        <v>2.67</v>
      </c>
      <c r="O57" t="n">
        <v>4.43</v>
      </c>
      <c r="P57" t="n">
        <v>-11.42</v>
      </c>
      <c r="Q57" t="n">
        <v>5.18</v>
      </c>
      <c r="R57" t="n">
        <v>9.289999999999999</v>
      </c>
      <c r="S57" t="n">
        <v>3.33</v>
      </c>
      <c r="T57" t="n">
        <v>3.6</v>
      </c>
      <c r="U57" t="n">
        <v>4.49</v>
      </c>
      <c r="V57" t="n">
        <v>5.32</v>
      </c>
      <c r="W57" t="n">
        <v>17.02</v>
      </c>
    </row>
    <row r="58">
      <c r="A58" s="5" t="inlineStr">
        <is>
          <t>Dividendenrendite in %</t>
        </is>
      </c>
      <c r="B58" s="5" t="inlineStr">
        <is>
          <t>Dividend Yield in %</t>
        </is>
      </c>
      <c r="C58" t="n">
        <v>3.06</v>
      </c>
      <c r="D58" t="n">
        <v>2.57</v>
      </c>
      <c r="E58" t="n">
        <v>2.06</v>
      </c>
      <c r="F58" t="n">
        <v>2.51</v>
      </c>
      <c r="G58" t="n">
        <v>2.37</v>
      </c>
      <c r="H58" t="n">
        <v>2.55</v>
      </c>
      <c r="I58" t="n">
        <v>2.46</v>
      </c>
      <c r="J58" t="n">
        <v>2.98</v>
      </c>
      <c r="K58" t="n">
        <v>3.14</v>
      </c>
      <c r="L58" t="n">
        <v>2.86</v>
      </c>
      <c r="M58" t="n">
        <v>2.26</v>
      </c>
      <c r="N58" t="n">
        <v>5.31</v>
      </c>
      <c r="O58" t="n">
        <v>4.7</v>
      </c>
      <c r="P58" t="n">
        <v>5.53</v>
      </c>
      <c r="Q58" t="n">
        <v>5.41</v>
      </c>
      <c r="R58" t="n">
        <v>5.03</v>
      </c>
      <c r="S58" t="inlineStr">
        <is>
          <t>-</t>
        </is>
      </c>
      <c r="T58" t="n">
        <v>6.01</v>
      </c>
      <c r="U58" t="n">
        <v>6.12</v>
      </c>
      <c r="V58" t="n">
        <v>6.36</v>
      </c>
      <c r="W58" t="n">
        <v>7.2</v>
      </c>
    </row>
    <row r="59">
      <c r="A59" s="5" t="inlineStr">
        <is>
          <t>Gewinnrendite in %</t>
        </is>
      </c>
      <c r="B59" s="5" t="inlineStr">
        <is>
          <t>Return on profit in %</t>
        </is>
      </c>
      <c r="C59" t="n">
        <v>10.4</v>
      </c>
      <c r="D59" t="n">
        <v>9.6</v>
      </c>
      <c r="E59" t="n">
        <v>11.1</v>
      </c>
      <c r="F59" t="n">
        <v>5.4</v>
      </c>
      <c r="G59" t="n">
        <v>5.2</v>
      </c>
      <c r="H59" t="n">
        <v>2.4</v>
      </c>
      <c r="I59" t="n">
        <v>-7.6</v>
      </c>
      <c r="J59" t="n">
        <v>17.7</v>
      </c>
      <c r="K59" t="n">
        <v>19.2</v>
      </c>
      <c r="L59" t="n">
        <v>22.7</v>
      </c>
      <c r="M59" t="n">
        <v>-4</v>
      </c>
      <c r="N59" t="n">
        <v>13.9</v>
      </c>
      <c r="O59" t="n">
        <v>19.4</v>
      </c>
      <c r="P59" t="n">
        <v>27.9</v>
      </c>
      <c r="Q59" t="n">
        <v>9.6</v>
      </c>
      <c r="R59" t="n">
        <v>5.9</v>
      </c>
      <c r="S59" t="n">
        <v>1.1</v>
      </c>
      <c r="T59" t="n">
        <v>5.4</v>
      </c>
      <c r="U59" t="n">
        <v>10.3</v>
      </c>
      <c r="V59" t="n">
        <v>10.2</v>
      </c>
      <c r="W59" t="n">
        <v>7.5</v>
      </c>
    </row>
    <row r="60">
      <c r="A60" s="5" t="inlineStr">
        <is>
          <t>Eigenkapitalrendite in %</t>
        </is>
      </c>
      <c r="B60" s="5" t="inlineStr">
        <is>
          <t>Return on Equity in %</t>
        </is>
      </c>
      <c r="C60" t="n">
        <v>7.35</v>
      </c>
      <c r="D60" t="n">
        <v>11.31</v>
      </c>
      <c r="E60" t="n">
        <v>14.85</v>
      </c>
      <c r="F60" t="n">
        <v>6.13</v>
      </c>
      <c r="G60" t="n">
        <v>6.74</v>
      </c>
      <c r="H60" t="n">
        <v>2.27</v>
      </c>
      <c r="I60" t="n">
        <v>-7.71</v>
      </c>
      <c r="J60" t="n">
        <v>16.46</v>
      </c>
      <c r="K60" t="n">
        <v>18.48</v>
      </c>
      <c r="L60" t="n">
        <v>24.82</v>
      </c>
      <c r="M60" t="n">
        <v>-4.59</v>
      </c>
      <c r="N60" t="n">
        <v>14.87</v>
      </c>
      <c r="O60" t="n">
        <v>24.38</v>
      </c>
      <c r="P60" t="n">
        <v>27.56</v>
      </c>
      <c r="Q60" t="n">
        <v>13.59</v>
      </c>
      <c r="R60" t="n">
        <v>6.2</v>
      </c>
      <c r="S60" t="n">
        <v>0.83</v>
      </c>
      <c r="T60" t="n">
        <v>3.21</v>
      </c>
      <c r="U60" t="n">
        <v>8.68</v>
      </c>
      <c r="V60" t="n">
        <v>10.91</v>
      </c>
      <c r="W60" t="n">
        <v>9.41</v>
      </c>
    </row>
    <row r="61">
      <c r="A61" s="5" t="inlineStr">
        <is>
          <t>Umsatzrendite in %</t>
        </is>
      </c>
      <c r="B61" s="5" t="inlineStr">
        <is>
          <t>Return on sales in %</t>
        </is>
      </c>
      <c r="C61" t="n">
        <v>1.77</v>
      </c>
      <c r="D61" t="n">
        <v>2.78</v>
      </c>
      <c r="E61" t="n">
        <v>3.18</v>
      </c>
      <c r="F61" t="n">
        <v>1.29</v>
      </c>
      <c r="G61" t="n">
        <v>1.2</v>
      </c>
      <c r="H61" t="n">
        <v>0.38</v>
      </c>
      <c r="I61" t="n">
        <v>-1.25</v>
      </c>
      <c r="J61" t="n">
        <v>2.62</v>
      </c>
      <c r="K61" t="n">
        <v>2.41</v>
      </c>
      <c r="L61" t="n">
        <v>3.29</v>
      </c>
      <c r="M61" t="n">
        <v>-0.7</v>
      </c>
      <c r="N61" t="n">
        <v>2.02</v>
      </c>
      <c r="O61" t="n">
        <v>3.43</v>
      </c>
      <c r="P61" t="n">
        <v>3.32</v>
      </c>
      <c r="Q61" t="n">
        <v>1.97</v>
      </c>
      <c r="R61" t="n">
        <v>1.01</v>
      </c>
      <c r="S61" t="n">
        <v>0.18</v>
      </c>
      <c r="T61" t="n">
        <v>0.45</v>
      </c>
      <c r="U61" t="n">
        <v>1.17</v>
      </c>
      <c r="V61" t="n">
        <v>1.44</v>
      </c>
      <c r="W61" t="n">
        <v>1.93</v>
      </c>
    </row>
    <row r="62">
      <c r="A62" s="5" t="inlineStr">
        <is>
          <t>Gesamtkapitalrendite in %</t>
        </is>
      </c>
      <c r="B62" s="5" t="inlineStr">
        <is>
          <t>Total Return on Investment in %</t>
        </is>
      </c>
      <c r="C62" t="n">
        <v>4.6</v>
      </c>
      <c r="D62" t="n">
        <v>6.8</v>
      </c>
      <c r="E62" t="n">
        <v>8.5</v>
      </c>
      <c r="F62" t="n">
        <v>3.71</v>
      </c>
      <c r="G62" t="n">
        <v>4.04</v>
      </c>
      <c r="H62" t="n">
        <v>2.01</v>
      </c>
      <c r="I62" t="n">
        <v>-2.7</v>
      </c>
      <c r="J62" t="n">
        <v>8.49</v>
      </c>
      <c r="K62" t="n">
        <v>7.4</v>
      </c>
      <c r="L62" t="n">
        <v>9.51</v>
      </c>
      <c r="M62" t="n">
        <v>-1.66</v>
      </c>
      <c r="N62" t="n">
        <v>5.2</v>
      </c>
      <c r="O62" t="n">
        <v>9.57</v>
      </c>
      <c r="P62" t="n">
        <v>8.94</v>
      </c>
      <c r="Q62" t="n">
        <v>5.27</v>
      </c>
      <c r="R62" t="n">
        <v>2.54</v>
      </c>
      <c r="S62" t="n">
        <v>0.35</v>
      </c>
      <c r="T62" t="n">
        <v>1.04</v>
      </c>
      <c r="U62" t="n">
        <v>3.31</v>
      </c>
      <c r="V62" t="n">
        <v>3.95</v>
      </c>
      <c r="W62" t="n">
        <v>4.74</v>
      </c>
    </row>
    <row r="63">
      <c r="A63" s="5" t="inlineStr">
        <is>
          <t>Return on Investment in %</t>
        </is>
      </c>
      <c r="B63" s="5" t="inlineStr">
        <is>
          <t>Return on Investment in %</t>
        </is>
      </c>
      <c r="C63" t="n">
        <v>4.21</v>
      </c>
      <c r="D63" t="n">
        <v>6.45</v>
      </c>
      <c r="E63" t="n">
        <v>8.050000000000001</v>
      </c>
      <c r="F63" t="n">
        <v>3.03</v>
      </c>
      <c r="G63" t="n">
        <v>3.27</v>
      </c>
      <c r="H63" t="n">
        <v>1.07</v>
      </c>
      <c r="I63" t="n">
        <v>-3.79</v>
      </c>
      <c r="J63" t="n">
        <v>7.39</v>
      </c>
      <c r="K63" t="n">
        <v>7.4</v>
      </c>
      <c r="L63" t="n">
        <v>9.51</v>
      </c>
      <c r="M63" t="n">
        <v>-1.66</v>
      </c>
      <c r="N63" t="n">
        <v>5.2</v>
      </c>
      <c r="O63" t="n">
        <v>9.57</v>
      </c>
      <c r="P63" t="n">
        <v>8.94</v>
      </c>
      <c r="Q63" t="n">
        <v>5.27</v>
      </c>
      <c r="R63" t="n">
        <v>2.54</v>
      </c>
      <c r="S63" t="n">
        <v>0.35</v>
      </c>
      <c r="T63" t="n">
        <v>1.04</v>
      </c>
      <c r="U63" t="n">
        <v>3.31</v>
      </c>
      <c r="V63" t="n">
        <v>3.95</v>
      </c>
      <c r="W63" t="n">
        <v>4.74</v>
      </c>
    </row>
    <row r="64">
      <c r="A64" s="5" t="inlineStr">
        <is>
          <t>Arbeitsintensität in %</t>
        </is>
      </c>
      <c r="B64" s="5" t="inlineStr">
        <is>
          <t>Work Intensity in %</t>
        </is>
      </c>
      <c r="C64" t="n">
        <v>68.73999999999999</v>
      </c>
      <c r="D64" t="n">
        <v>69.23</v>
      </c>
      <c r="E64" t="n">
        <v>64.98</v>
      </c>
      <c r="F64" t="n">
        <v>63.1</v>
      </c>
      <c r="G64" t="n">
        <v>63.66</v>
      </c>
      <c r="H64" t="n">
        <v>63.21</v>
      </c>
      <c r="I64" t="n">
        <v>63.51</v>
      </c>
      <c r="J64" t="n">
        <v>70.40000000000001</v>
      </c>
      <c r="K64" t="n">
        <v>73.09999999999999</v>
      </c>
      <c r="L64" t="n">
        <v>67.73999999999999</v>
      </c>
      <c r="M64" t="n">
        <v>63.55</v>
      </c>
      <c r="N64" t="n">
        <v>70.54000000000001</v>
      </c>
      <c r="O64" t="n">
        <v>72.13</v>
      </c>
      <c r="P64" t="n">
        <v>81.83</v>
      </c>
      <c r="Q64" t="n">
        <v>65.27</v>
      </c>
      <c r="R64" t="n">
        <v>59.83</v>
      </c>
      <c r="S64" t="n">
        <v>51.24</v>
      </c>
      <c r="T64" t="n">
        <v>58.51</v>
      </c>
      <c r="U64" t="n">
        <v>63.34</v>
      </c>
      <c r="V64" t="n">
        <v>65.65000000000001</v>
      </c>
      <c r="W64" t="n">
        <v>68.42</v>
      </c>
    </row>
    <row r="65">
      <c r="A65" s="5" t="inlineStr">
        <is>
          <t>Eigenkapitalquote in %</t>
        </is>
      </c>
      <c r="B65" s="5" t="inlineStr">
        <is>
          <t>Equity Ratio in %</t>
        </is>
      </c>
      <c r="C65" t="n">
        <v>57.21</v>
      </c>
      <c r="D65" t="n">
        <v>56.99</v>
      </c>
      <c r="E65" t="n">
        <v>54.18</v>
      </c>
      <c r="F65" t="n">
        <v>49.38</v>
      </c>
      <c r="G65" t="n">
        <v>48.6</v>
      </c>
      <c r="H65" t="n">
        <v>47.11</v>
      </c>
      <c r="I65" t="n">
        <v>49.19</v>
      </c>
      <c r="J65" t="n">
        <v>44.87</v>
      </c>
      <c r="K65" t="n">
        <v>40.06</v>
      </c>
      <c r="L65" t="n">
        <v>38.31</v>
      </c>
      <c r="M65" t="n">
        <v>36.14</v>
      </c>
      <c r="N65" t="n">
        <v>34.98</v>
      </c>
      <c r="O65" t="n">
        <v>39.24</v>
      </c>
      <c r="P65" t="n">
        <v>32.45</v>
      </c>
      <c r="Q65" t="n">
        <v>38.76</v>
      </c>
      <c r="R65" t="n">
        <v>40.89</v>
      </c>
      <c r="S65" t="n">
        <v>42.29</v>
      </c>
      <c r="T65" t="n">
        <v>32.47</v>
      </c>
      <c r="U65" t="n">
        <v>38.2</v>
      </c>
      <c r="V65" t="n">
        <v>36.2</v>
      </c>
      <c r="W65" t="n">
        <v>50.42</v>
      </c>
    </row>
    <row r="66">
      <c r="A66" s="5" t="inlineStr">
        <is>
          <t>Fremdkapitalquote in %</t>
        </is>
      </c>
      <c r="B66" s="5" t="inlineStr">
        <is>
          <t>Debt Ratio in %</t>
        </is>
      </c>
      <c r="C66" t="n">
        <v>42.79</v>
      </c>
      <c r="D66" t="n">
        <v>43.01</v>
      </c>
      <c r="E66" t="n">
        <v>45.82</v>
      </c>
      <c r="F66" t="n">
        <v>50.62</v>
      </c>
      <c r="G66" t="n">
        <v>51.4</v>
      </c>
      <c r="H66" t="n">
        <v>52.89</v>
      </c>
      <c r="I66" t="n">
        <v>50.81</v>
      </c>
      <c r="J66" t="n">
        <v>55.13</v>
      </c>
      <c r="K66" t="n">
        <v>59.94</v>
      </c>
      <c r="L66" t="n">
        <v>61.69</v>
      </c>
      <c r="M66" t="n">
        <v>63.86</v>
      </c>
      <c r="N66" t="n">
        <v>65.02</v>
      </c>
      <c r="O66" t="n">
        <v>60.76</v>
      </c>
      <c r="P66" t="n">
        <v>67.55</v>
      </c>
      <c r="Q66" t="n">
        <v>61.24</v>
      </c>
      <c r="R66" t="n">
        <v>59.11</v>
      </c>
      <c r="S66" t="n">
        <v>57.71</v>
      </c>
      <c r="T66" t="n">
        <v>67.53</v>
      </c>
      <c r="U66" t="n">
        <v>61.8</v>
      </c>
      <c r="V66" t="n">
        <v>63.8</v>
      </c>
      <c r="W66" t="n">
        <v>49.58</v>
      </c>
    </row>
    <row r="67">
      <c r="A67" s="5" t="inlineStr">
        <is>
          <t>Verschuldungsgrad in %</t>
        </is>
      </c>
      <c r="B67" s="5" t="inlineStr">
        <is>
          <t>Finance Gearing in %</t>
        </is>
      </c>
      <c r="C67" t="n">
        <v>74.79000000000001</v>
      </c>
      <c r="D67" t="n">
        <v>75.48</v>
      </c>
      <c r="E67" t="n">
        <v>84.58</v>
      </c>
      <c r="F67" t="n">
        <v>102.52</v>
      </c>
      <c r="G67" t="n">
        <v>105.75</v>
      </c>
      <c r="H67" t="n">
        <v>112.26</v>
      </c>
      <c r="I67" t="n">
        <v>103.28</v>
      </c>
      <c r="J67" t="n">
        <v>122.88</v>
      </c>
      <c r="K67" t="n">
        <v>149.62</v>
      </c>
      <c r="L67" t="n">
        <v>161.05</v>
      </c>
      <c r="M67" t="n">
        <v>176.67</v>
      </c>
      <c r="N67" t="n">
        <v>185.91</v>
      </c>
      <c r="O67" t="n">
        <v>154.82</v>
      </c>
      <c r="P67" t="n">
        <v>208.13</v>
      </c>
      <c r="Q67" t="n">
        <v>158.01</v>
      </c>
      <c r="R67" t="n">
        <v>144.54</v>
      </c>
      <c r="S67" t="n">
        <v>136.48</v>
      </c>
      <c r="T67" t="n">
        <v>207.95</v>
      </c>
      <c r="U67" t="n">
        <v>161.78</v>
      </c>
      <c r="V67" t="n">
        <v>176.23</v>
      </c>
      <c r="W67" t="n">
        <v>98.31999999999999</v>
      </c>
    </row>
    <row r="68">
      <c r="A68" s="5" t="inlineStr">
        <is>
          <t>Bruttoergebnis Marge in %</t>
        </is>
      </c>
      <c r="B68" s="5" t="inlineStr">
        <is>
          <t>Gross Profit Marge in %</t>
        </is>
      </c>
      <c r="C68" t="n">
        <v>9.539999999999999</v>
      </c>
      <c r="D68" t="n">
        <v>9.800000000000001</v>
      </c>
      <c r="E68" t="n">
        <v>12.02</v>
      </c>
      <c r="F68" t="n">
        <v>10.6</v>
      </c>
      <c r="G68" t="n">
        <v>9.18</v>
      </c>
      <c r="H68" t="n">
        <v>7.86</v>
      </c>
      <c r="I68" t="n">
        <v>4.96</v>
      </c>
      <c r="J68" t="n">
        <v>9.960000000000001</v>
      </c>
      <c r="K68" t="n">
        <v>8.119999999999999</v>
      </c>
      <c r="L68" t="n">
        <v>10.54</v>
      </c>
      <c r="M68" t="n">
        <v>7.49</v>
      </c>
      <c r="N68" t="n">
        <v>9.5</v>
      </c>
      <c r="O68" t="n">
        <v>10.74</v>
      </c>
      <c r="P68" t="n">
        <v>11.6</v>
      </c>
      <c r="Q68" t="n">
        <v>14.61</v>
      </c>
      <c r="R68" t="n">
        <v>15.65</v>
      </c>
      <c r="S68" t="n">
        <v>19.51</v>
      </c>
      <c r="T68" t="n">
        <v>20.33</v>
      </c>
      <c r="U68" t="n">
        <v>18.02</v>
      </c>
      <c r="V68" t="n">
        <v>18.04</v>
      </c>
    </row>
    <row r="69">
      <c r="A69" s="5" t="inlineStr">
        <is>
          <t>Kurzfristige Vermögensquote in %</t>
        </is>
      </c>
      <c r="B69" s="5" t="inlineStr">
        <is>
          <t>Current Assets Ratio in %</t>
        </is>
      </c>
      <c r="C69" t="n">
        <v>68.73</v>
      </c>
      <c r="D69" t="n">
        <v>69.22</v>
      </c>
      <c r="E69" t="n">
        <v>64.98999999999999</v>
      </c>
      <c r="F69" t="n">
        <v>63.1</v>
      </c>
      <c r="G69" t="n">
        <v>63.66</v>
      </c>
      <c r="H69" t="n">
        <v>63.21</v>
      </c>
      <c r="I69" t="n">
        <v>63.53</v>
      </c>
      <c r="J69" t="n">
        <v>70.40000000000001</v>
      </c>
      <c r="K69" t="n">
        <v>73.11</v>
      </c>
      <c r="L69" t="n">
        <v>67.73999999999999</v>
      </c>
      <c r="M69" t="n">
        <v>63.55</v>
      </c>
      <c r="N69" t="n">
        <v>70.54000000000001</v>
      </c>
      <c r="O69" t="n">
        <v>72.12</v>
      </c>
      <c r="P69" t="n">
        <v>81.8</v>
      </c>
      <c r="Q69" t="n">
        <v>65.27</v>
      </c>
      <c r="R69" t="n">
        <v>59.83</v>
      </c>
      <c r="S69" t="n">
        <v>51.24</v>
      </c>
      <c r="T69" t="n">
        <v>58.51</v>
      </c>
      <c r="U69" t="n">
        <v>63.34</v>
      </c>
      <c r="V69" t="n">
        <v>65.65000000000001</v>
      </c>
    </row>
    <row r="70">
      <c r="A70" s="5" t="inlineStr">
        <is>
          <t>Nettogewinn Marge in %</t>
        </is>
      </c>
      <c r="B70" s="5" t="inlineStr">
        <is>
          <t>Net Profit Marge in %</t>
        </is>
      </c>
      <c r="C70" t="n">
        <v>1.77</v>
      </c>
      <c r="D70" t="n">
        <v>2.78</v>
      </c>
      <c r="E70" t="n">
        <v>3.18</v>
      </c>
      <c r="F70" t="n">
        <v>1.29</v>
      </c>
      <c r="G70" t="n">
        <v>1.2</v>
      </c>
      <c r="H70" t="n">
        <v>0.38</v>
      </c>
      <c r="I70" t="n">
        <v>-1.25</v>
      </c>
      <c r="J70" t="n">
        <v>2.62</v>
      </c>
      <c r="K70" t="n">
        <v>2.41</v>
      </c>
      <c r="L70" t="n">
        <v>3.29</v>
      </c>
      <c r="M70" t="n">
        <v>-0.7</v>
      </c>
      <c r="N70" t="n">
        <v>2.02</v>
      </c>
      <c r="O70" t="n">
        <v>3.43</v>
      </c>
      <c r="P70" t="n">
        <v>3.32</v>
      </c>
      <c r="Q70" t="n">
        <v>1.97</v>
      </c>
      <c r="R70" t="n">
        <v>1.01</v>
      </c>
      <c r="S70" t="n">
        <v>0.18</v>
      </c>
      <c r="T70" t="n">
        <v>0.45</v>
      </c>
      <c r="U70" t="n">
        <v>1.17</v>
      </c>
      <c r="V70" t="n">
        <v>1.44</v>
      </c>
    </row>
    <row r="71">
      <c r="A71" s="5" t="inlineStr">
        <is>
          <t>Operative Ergebnis Marge in %</t>
        </is>
      </c>
      <c r="B71" s="5" t="inlineStr">
        <is>
          <t>EBIT Marge in %</t>
        </is>
      </c>
      <c r="C71" t="n">
        <v>2.54</v>
      </c>
      <c r="D71" t="n">
        <v>3.2</v>
      </c>
      <c r="E71" t="n">
        <v>4.19</v>
      </c>
      <c r="F71" t="n">
        <v>1.87</v>
      </c>
      <c r="G71" t="n">
        <v>1.81</v>
      </c>
      <c r="H71" t="n">
        <v>0.83</v>
      </c>
      <c r="I71" t="n">
        <v>-1.58</v>
      </c>
      <c r="J71" t="n">
        <v>4.25</v>
      </c>
      <c r="K71" t="n">
        <v>3.42</v>
      </c>
      <c r="L71" t="n">
        <v>4.82</v>
      </c>
      <c r="M71" t="n">
        <v>-0.42</v>
      </c>
      <c r="N71" t="n">
        <v>3.39</v>
      </c>
      <c r="O71" t="n">
        <v>4.87</v>
      </c>
      <c r="P71" t="n">
        <v>5.76</v>
      </c>
      <c r="Q71" t="n">
        <v>3.28</v>
      </c>
      <c r="R71" t="n">
        <v>2.35</v>
      </c>
      <c r="S71" t="n">
        <v>0.89</v>
      </c>
      <c r="T71" t="n">
        <v>2.59</v>
      </c>
      <c r="U71" t="n">
        <v>3.23</v>
      </c>
      <c r="V71" t="n">
        <v>3.92</v>
      </c>
    </row>
    <row r="72">
      <c r="A72" s="5" t="inlineStr">
        <is>
          <t>Vermögensumsschlag in %</t>
        </is>
      </c>
      <c r="B72" s="5" t="inlineStr">
        <is>
          <t>Asset Turnover in %</t>
        </is>
      </c>
      <c r="C72" t="n">
        <v>237.49</v>
      </c>
      <c r="D72" t="n">
        <v>231.49</v>
      </c>
      <c r="E72" t="n">
        <v>253.15</v>
      </c>
      <c r="F72" t="n">
        <v>235.29</v>
      </c>
      <c r="G72" t="n">
        <v>271.82</v>
      </c>
      <c r="H72" t="n">
        <v>285.01</v>
      </c>
      <c r="I72" t="n">
        <v>304.26</v>
      </c>
      <c r="J72" t="n">
        <v>282.04</v>
      </c>
      <c r="K72" t="n">
        <v>307.78</v>
      </c>
      <c r="L72" t="n">
        <v>289.3</v>
      </c>
      <c r="M72" t="n">
        <v>235.71</v>
      </c>
      <c r="N72" t="n">
        <v>258.08</v>
      </c>
      <c r="O72" t="n">
        <v>278.72</v>
      </c>
      <c r="P72" t="n">
        <v>269.21</v>
      </c>
      <c r="Q72" t="n">
        <v>267.91</v>
      </c>
      <c r="R72" t="n">
        <v>250.63</v>
      </c>
      <c r="S72" t="n">
        <v>198.69</v>
      </c>
      <c r="T72" t="n">
        <v>232.64</v>
      </c>
      <c r="U72" t="n">
        <v>283.54</v>
      </c>
      <c r="V72" t="n">
        <v>274.37</v>
      </c>
    </row>
    <row r="73">
      <c r="A73" s="5" t="inlineStr">
        <is>
          <t>Langfristige Vermögensquote in %</t>
        </is>
      </c>
      <c r="B73" s="5" t="inlineStr">
        <is>
          <t>Non-Current Assets Ratio in %</t>
        </is>
      </c>
      <c r="C73" t="n">
        <v>31.18</v>
      </c>
      <c r="D73" t="n">
        <v>30.71</v>
      </c>
      <c r="E73" t="n">
        <v>34.9</v>
      </c>
      <c r="F73" t="n">
        <v>36.63</v>
      </c>
      <c r="G73" t="n">
        <v>36.14</v>
      </c>
      <c r="H73" t="n">
        <v>36.74</v>
      </c>
      <c r="I73" t="n">
        <v>36.35</v>
      </c>
      <c r="J73" t="n">
        <v>29.54</v>
      </c>
      <c r="K73" t="n">
        <v>26.84</v>
      </c>
      <c r="L73" t="n">
        <v>32.11</v>
      </c>
      <c r="M73" t="n">
        <v>36.41</v>
      </c>
      <c r="N73" t="n">
        <v>29.33</v>
      </c>
      <c r="O73" t="n">
        <v>27.82</v>
      </c>
      <c r="P73" t="n">
        <v>18.09</v>
      </c>
      <c r="Q73" t="n">
        <v>34.62</v>
      </c>
      <c r="R73" t="n">
        <v>40.04</v>
      </c>
      <c r="S73" t="n">
        <v>47.86</v>
      </c>
      <c r="T73" t="n">
        <v>41.25</v>
      </c>
      <c r="U73" t="n">
        <v>36.58</v>
      </c>
      <c r="V73" t="n">
        <v>34.31</v>
      </c>
    </row>
    <row r="74">
      <c r="A74" s="5" t="inlineStr">
        <is>
          <t>Gesamtkapitalrentabilität</t>
        </is>
      </c>
      <c r="B74" s="5" t="inlineStr">
        <is>
          <t>ROA Return on Assets in %</t>
        </is>
      </c>
      <c r="C74" t="n">
        <v>4.21</v>
      </c>
      <c r="D74" t="n">
        <v>6.45</v>
      </c>
      <c r="E74" t="n">
        <v>8.050000000000001</v>
      </c>
      <c r="F74" t="n">
        <v>3.03</v>
      </c>
      <c r="G74" t="n">
        <v>3.27</v>
      </c>
      <c r="H74" t="n">
        <v>1.07</v>
      </c>
      <c r="I74" t="n">
        <v>-3.79</v>
      </c>
      <c r="J74" t="n">
        <v>7.39</v>
      </c>
      <c r="K74" t="n">
        <v>7.4</v>
      </c>
      <c r="L74" t="n">
        <v>9.51</v>
      </c>
      <c r="M74" t="n">
        <v>-1.66</v>
      </c>
      <c r="N74" t="n">
        <v>5.2</v>
      </c>
      <c r="O74" t="n">
        <v>9.57</v>
      </c>
      <c r="P74" t="n">
        <v>8.94</v>
      </c>
      <c r="Q74" t="n">
        <v>5.27</v>
      </c>
      <c r="R74" t="n">
        <v>2.54</v>
      </c>
      <c r="S74" t="n">
        <v>0.35</v>
      </c>
      <c r="T74" t="n">
        <v>1.04</v>
      </c>
      <c r="U74" t="n">
        <v>3.31</v>
      </c>
      <c r="V74" t="n">
        <v>3.95</v>
      </c>
    </row>
    <row r="75">
      <c r="A75" s="5" t="inlineStr">
        <is>
          <t>Ertrag des eingesetzten Kapitals</t>
        </is>
      </c>
      <c r="B75" s="5" t="inlineStr">
        <is>
          <t>ROCE Return on Cap. Empl. in %</t>
        </is>
      </c>
      <c r="C75" t="n">
        <v>8.359999999999999</v>
      </c>
      <c r="D75" t="n">
        <v>10.14</v>
      </c>
      <c r="E75" t="n">
        <v>14.35</v>
      </c>
      <c r="F75" t="n">
        <v>6.13</v>
      </c>
      <c r="G75" t="n">
        <v>6.77</v>
      </c>
      <c r="H75" t="n">
        <v>3.47</v>
      </c>
      <c r="I75" t="n">
        <v>-6.72</v>
      </c>
      <c r="J75" t="n">
        <v>17.44</v>
      </c>
      <c r="K75" t="n">
        <v>15.62</v>
      </c>
      <c r="L75" t="n">
        <v>23.28</v>
      </c>
      <c r="M75" t="n">
        <v>-1.57</v>
      </c>
      <c r="N75" t="n">
        <v>14.25</v>
      </c>
      <c r="O75" t="n">
        <v>24.2</v>
      </c>
      <c r="P75" t="n">
        <v>33.12</v>
      </c>
      <c r="Q75" t="n">
        <v>14.9</v>
      </c>
      <c r="R75" t="n">
        <v>9.06</v>
      </c>
      <c r="S75" t="n">
        <v>2.49</v>
      </c>
      <c r="T75" t="inlineStr">
        <is>
          <t>-</t>
        </is>
      </c>
      <c r="U75" t="inlineStr">
        <is>
          <t>-</t>
        </is>
      </c>
      <c r="V75" t="inlineStr">
        <is>
          <t>-</t>
        </is>
      </c>
    </row>
    <row r="76">
      <c r="A76" s="5" t="inlineStr">
        <is>
          <t>Eigenkapital zu Anlagevermögen</t>
        </is>
      </c>
      <c r="B76" s="5" t="inlineStr">
        <is>
          <t>Equity to Fixed Assets in %</t>
        </is>
      </c>
      <c r="C76" t="n">
        <v>183.51</v>
      </c>
      <c r="D76" t="n">
        <v>185.54</v>
      </c>
      <c r="E76" t="n">
        <v>155.26</v>
      </c>
      <c r="F76" t="n">
        <v>134.78</v>
      </c>
      <c r="G76" t="n">
        <v>134.47</v>
      </c>
      <c r="H76" t="n">
        <v>128.27</v>
      </c>
      <c r="I76" t="n">
        <v>135.32</v>
      </c>
      <c r="J76" t="n">
        <v>151.87</v>
      </c>
      <c r="K76" t="n">
        <v>149.27</v>
      </c>
      <c r="L76" t="n">
        <v>119.27</v>
      </c>
      <c r="M76" t="n">
        <v>99.31999999999999</v>
      </c>
      <c r="N76" t="n">
        <v>119.31</v>
      </c>
      <c r="O76" t="n">
        <v>141.09</v>
      </c>
      <c r="P76" t="n">
        <v>179.36</v>
      </c>
      <c r="Q76" t="n">
        <v>111.96</v>
      </c>
      <c r="R76" t="n">
        <v>102.12</v>
      </c>
      <c r="S76" t="n">
        <v>88.36</v>
      </c>
      <c r="T76" t="n">
        <v>78.73</v>
      </c>
      <c r="U76" t="n">
        <v>104.44</v>
      </c>
      <c r="V76" t="n">
        <v>105.52</v>
      </c>
    </row>
    <row r="77">
      <c r="A77" s="5" t="inlineStr">
        <is>
          <t>Liquidität Dritten Grades</t>
        </is>
      </c>
      <c r="B77" s="5" t="inlineStr">
        <is>
          <t>Current Ratio in %</t>
        </is>
      </c>
      <c r="C77" t="n">
        <v>247.42</v>
      </c>
      <c r="D77" t="n">
        <v>256.97</v>
      </c>
      <c r="E77" t="n">
        <v>248.81</v>
      </c>
      <c r="F77" t="n">
        <v>222.5</v>
      </c>
      <c r="G77" t="n">
        <v>233.67</v>
      </c>
      <c r="H77" t="n">
        <v>199.05</v>
      </c>
      <c r="I77" t="n">
        <v>222.63</v>
      </c>
      <c r="J77" t="n">
        <v>224.82</v>
      </c>
      <c r="K77" t="n">
        <v>223.73</v>
      </c>
      <c r="L77" t="n">
        <v>168.74</v>
      </c>
      <c r="M77" t="n">
        <v>171.06</v>
      </c>
      <c r="N77" t="n">
        <v>182.78</v>
      </c>
      <c r="O77" t="n">
        <v>164.28</v>
      </c>
      <c r="P77" t="n">
        <v>153.87</v>
      </c>
      <c r="Q77" t="n">
        <v>159.25</v>
      </c>
      <c r="R77" t="n">
        <v>171.48</v>
      </c>
      <c r="S77" t="n">
        <v>177.79</v>
      </c>
      <c r="T77" t="inlineStr">
        <is>
          <t>-</t>
        </is>
      </c>
      <c r="U77" t="inlineStr">
        <is>
          <t>-</t>
        </is>
      </c>
      <c r="V77" t="inlineStr">
        <is>
          <t>-</t>
        </is>
      </c>
    </row>
    <row r="78">
      <c r="A78" s="5" t="inlineStr">
        <is>
          <t>Operativer Cashflow</t>
        </is>
      </c>
      <c r="B78" s="5" t="inlineStr">
        <is>
          <t>Operating Cashflow in M</t>
        </is>
      </c>
      <c r="C78" t="n">
        <v>304.3792</v>
      </c>
      <c r="D78" t="n">
        <v>601.1152</v>
      </c>
      <c r="E78" t="n">
        <v>295.8368</v>
      </c>
      <c r="F78" t="n">
        <v>426.6704</v>
      </c>
      <c r="G78" t="n">
        <v>315.1696</v>
      </c>
      <c r="H78" t="n">
        <v>193.7776</v>
      </c>
      <c r="I78" t="n">
        <v>-1051.6144</v>
      </c>
      <c r="J78" t="n">
        <v>239.1872</v>
      </c>
      <c r="K78" t="n">
        <v>184.7856</v>
      </c>
      <c r="L78" t="n">
        <v>688.756</v>
      </c>
      <c r="M78" t="n">
        <v>74.438</v>
      </c>
      <c r="N78" t="n">
        <v>109.203</v>
      </c>
      <c r="O78" t="n">
        <v>164.796</v>
      </c>
      <c r="P78" t="n">
        <v>-424.824</v>
      </c>
      <c r="Q78" t="n">
        <v>175.084</v>
      </c>
      <c r="R78" t="n">
        <v>310.2859999999999</v>
      </c>
      <c r="S78" t="n">
        <v>109.89</v>
      </c>
      <c r="T78" t="n">
        <v>117.72</v>
      </c>
      <c r="U78" t="n">
        <v>145.476</v>
      </c>
      <c r="V78" t="n">
        <v>172.368</v>
      </c>
    </row>
    <row r="79">
      <c r="A79" s="5" t="inlineStr">
        <is>
          <t>Aktienrückkauf</t>
        </is>
      </c>
      <c r="B79" s="5" t="inlineStr">
        <is>
          <t>Share Buyback in M</t>
        </is>
      </c>
      <c r="C79" t="n">
        <v>0</v>
      </c>
      <c r="D79" t="n">
        <v>0</v>
      </c>
      <c r="E79" t="n">
        <v>0</v>
      </c>
      <c r="F79" t="n">
        <v>0</v>
      </c>
      <c r="G79" t="n">
        <v>0</v>
      </c>
      <c r="H79" t="n">
        <v>0</v>
      </c>
      <c r="I79" t="n">
        <v>0</v>
      </c>
      <c r="J79" t="n">
        <v>0</v>
      </c>
      <c r="K79" t="n">
        <v>-4.060000000000002</v>
      </c>
      <c r="L79" t="n">
        <v>0</v>
      </c>
      <c r="M79" t="n">
        <v>0</v>
      </c>
      <c r="N79" t="n">
        <v>-3.699999999999996</v>
      </c>
      <c r="O79" t="n">
        <v>0</v>
      </c>
      <c r="P79" t="n">
        <v>-3.400000000000006</v>
      </c>
      <c r="Q79" t="n">
        <v>-0.3999999999999986</v>
      </c>
      <c r="R79" t="n">
        <v>-0.3999999999999986</v>
      </c>
      <c r="S79" t="n">
        <v>-0.2999999999999972</v>
      </c>
      <c r="T79" t="n">
        <v>-0.3000000000000043</v>
      </c>
      <c r="U79" t="n">
        <v>0</v>
      </c>
      <c r="V79" t="n">
        <v>-0.3999999999999986</v>
      </c>
    </row>
    <row r="80">
      <c r="A80" s="5" t="inlineStr">
        <is>
          <t>Umsatzwachstum 1J in %</t>
        </is>
      </c>
      <c r="B80" s="5" t="inlineStr">
        <is>
          <t>Revenue Growth 1Y in %</t>
        </is>
      </c>
      <c r="C80" t="n">
        <v>3.25</v>
      </c>
      <c r="D80" t="n">
        <v>-5.58</v>
      </c>
      <c r="E80" t="n">
        <v>16.52</v>
      </c>
      <c r="F80" t="n">
        <v>-13.82</v>
      </c>
      <c r="G80" t="n">
        <v>-3</v>
      </c>
      <c r="H80" t="n">
        <v>-8.199999999999999</v>
      </c>
      <c r="I80" t="n">
        <v>-10.46</v>
      </c>
      <c r="J80" t="n">
        <v>3.4</v>
      </c>
      <c r="K80" t="n">
        <v>35.18</v>
      </c>
      <c r="L80" t="n">
        <v>47.53</v>
      </c>
      <c r="M80" t="n">
        <v>-20.25</v>
      </c>
      <c r="N80" t="n">
        <v>29.62</v>
      </c>
      <c r="O80" t="n">
        <v>12.45</v>
      </c>
      <c r="P80" t="n">
        <v>90.37</v>
      </c>
      <c r="Q80" t="n">
        <v>21.81</v>
      </c>
      <c r="R80" t="n">
        <v>36.62</v>
      </c>
      <c r="S80" t="n">
        <v>-5.42</v>
      </c>
      <c r="T80" t="n">
        <v>-4.48</v>
      </c>
      <c r="U80" t="n">
        <v>5.96</v>
      </c>
      <c r="V80" t="n">
        <v>67.14</v>
      </c>
    </row>
    <row r="81">
      <c r="A81" s="5" t="inlineStr">
        <is>
          <t>Umsatzwachstum 3J in %</t>
        </is>
      </c>
      <c r="B81" s="5" t="inlineStr">
        <is>
          <t>Revenue Growth 3Y in %</t>
        </is>
      </c>
      <c r="C81" t="n">
        <v>4.73</v>
      </c>
      <c r="D81" t="n">
        <v>-0.96</v>
      </c>
      <c r="E81" t="n">
        <v>-0.1</v>
      </c>
      <c r="F81" t="n">
        <v>-8.34</v>
      </c>
      <c r="G81" t="n">
        <v>-7.22</v>
      </c>
      <c r="H81" t="n">
        <v>-5.09</v>
      </c>
      <c r="I81" t="n">
        <v>9.369999999999999</v>
      </c>
      <c r="J81" t="n">
        <v>28.7</v>
      </c>
      <c r="K81" t="n">
        <v>20.82</v>
      </c>
      <c r="L81" t="n">
        <v>18.97</v>
      </c>
      <c r="M81" t="n">
        <v>7.27</v>
      </c>
      <c r="N81" t="n">
        <v>44.15</v>
      </c>
      <c r="O81" t="n">
        <v>41.54</v>
      </c>
      <c r="P81" t="n">
        <v>49.6</v>
      </c>
      <c r="Q81" t="n">
        <v>17.67</v>
      </c>
      <c r="R81" t="n">
        <v>8.91</v>
      </c>
      <c r="S81" t="n">
        <v>-1.31</v>
      </c>
      <c r="T81" t="n">
        <v>22.87</v>
      </c>
      <c r="U81" t="inlineStr">
        <is>
          <t>-</t>
        </is>
      </c>
      <c r="V81" t="inlineStr">
        <is>
          <t>-</t>
        </is>
      </c>
    </row>
    <row r="82">
      <c r="A82" s="5" t="inlineStr">
        <is>
          <t>Umsatzwachstum 5J in %</t>
        </is>
      </c>
      <c r="B82" s="5" t="inlineStr">
        <is>
          <t>Revenue Growth 5Y in %</t>
        </is>
      </c>
      <c r="C82" t="n">
        <v>-0.53</v>
      </c>
      <c r="D82" t="n">
        <v>-2.82</v>
      </c>
      <c r="E82" t="n">
        <v>-3.79</v>
      </c>
      <c r="F82" t="n">
        <v>-6.42</v>
      </c>
      <c r="G82" t="n">
        <v>3.38</v>
      </c>
      <c r="H82" t="n">
        <v>13.49</v>
      </c>
      <c r="I82" t="n">
        <v>11.08</v>
      </c>
      <c r="J82" t="n">
        <v>19.1</v>
      </c>
      <c r="K82" t="n">
        <v>20.91</v>
      </c>
      <c r="L82" t="n">
        <v>31.94</v>
      </c>
      <c r="M82" t="n">
        <v>26.8</v>
      </c>
      <c r="N82" t="n">
        <v>38.17</v>
      </c>
      <c r="O82" t="n">
        <v>31.17</v>
      </c>
      <c r="P82" t="n">
        <v>27.78</v>
      </c>
      <c r="Q82" t="n">
        <v>10.9</v>
      </c>
      <c r="R82" t="n">
        <v>19.96</v>
      </c>
      <c r="S82" t="inlineStr">
        <is>
          <t>-</t>
        </is>
      </c>
      <c r="T82" t="inlineStr">
        <is>
          <t>-</t>
        </is>
      </c>
      <c r="U82" t="inlineStr">
        <is>
          <t>-</t>
        </is>
      </c>
      <c r="V82" t="inlineStr">
        <is>
          <t>-</t>
        </is>
      </c>
    </row>
    <row r="83">
      <c r="A83" s="5" t="inlineStr">
        <is>
          <t>Umsatzwachstum 10J in %</t>
        </is>
      </c>
      <c r="B83" s="5" t="inlineStr">
        <is>
          <t>Revenue Growth 10Y in %</t>
        </is>
      </c>
      <c r="C83" t="n">
        <v>6.48</v>
      </c>
      <c r="D83" t="n">
        <v>4.13</v>
      </c>
      <c r="E83" t="n">
        <v>7.65</v>
      </c>
      <c r="F83" t="n">
        <v>7.25</v>
      </c>
      <c r="G83" t="n">
        <v>17.66</v>
      </c>
      <c r="H83" t="n">
        <v>20.15</v>
      </c>
      <c r="I83" t="n">
        <v>24.63</v>
      </c>
      <c r="J83" t="n">
        <v>25.13</v>
      </c>
      <c r="K83" t="n">
        <v>24.34</v>
      </c>
      <c r="L83" t="n">
        <v>21.42</v>
      </c>
      <c r="M83" t="n">
        <v>23.38</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-34.34</v>
      </c>
      <c r="D84" t="n">
        <v>-17.27</v>
      </c>
      <c r="E84" t="n">
        <v>187.86</v>
      </c>
      <c r="F84" t="n">
        <v>-7.93</v>
      </c>
      <c r="G84" t="n">
        <v>210.8</v>
      </c>
      <c r="H84" t="n">
        <v>-127.68</v>
      </c>
      <c r="I84" t="n">
        <v>-142.62</v>
      </c>
      <c r="J84" t="n">
        <v>12.56</v>
      </c>
      <c r="K84" t="n">
        <v>-1.05</v>
      </c>
      <c r="L84" t="n">
        <v>-788.3200000000001</v>
      </c>
      <c r="M84" t="n">
        <v>-127.87</v>
      </c>
      <c r="N84" t="n">
        <v>-23.91</v>
      </c>
      <c r="O84" t="n">
        <v>16.22</v>
      </c>
      <c r="P84" t="n">
        <v>221.72</v>
      </c>
      <c r="Q84" t="n">
        <v>136.65</v>
      </c>
      <c r="R84" t="n">
        <v>684.38</v>
      </c>
      <c r="S84" t="n">
        <v>-62.79</v>
      </c>
      <c r="T84" t="n">
        <v>-63.4</v>
      </c>
      <c r="U84" t="n">
        <v>-13.92</v>
      </c>
      <c r="V84" t="n">
        <v>24.66</v>
      </c>
    </row>
    <row r="85">
      <c r="A85" s="5" t="inlineStr">
        <is>
          <t>Gewinnwachstum 3J in %</t>
        </is>
      </c>
      <c r="B85" s="5" t="inlineStr">
        <is>
          <t>Earnings Growth 3Y in %</t>
        </is>
      </c>
      <c r="C85" t="n">
        <v>45.42</v>
      </c>
      <c r="D85" t="n">
        <v>54.22</v>
      </c>
      <c r="E85" t="n">
        <v>130.24</v>
      </c>
      <c r="F85" t="n">
        <v>25.06</v>
      </c>
      <c r="G85" t="n">
        <v>-19.83</v>
      </c>
      <c r="H85" t="n">
        <v>-85.91</v>
      </c>
      <c r="I85" t="n">
        <v>-43.7</v>
      </c>
      <c r="J85" t="n">
        <v>-258.94</v>
      </c>
      <c r="K85" t="n">
        <v>-305.75</v>
      </c>
      <c r="L85" t="n">
        <v>-313.37</v>
      </c>
      <c r="M85" t="n">
        <v>-45.19</v>
      </c>
      <c r="N85" t="n">
        <v>71.34</v>
      </c>
      <c r="O85" t="n">
        <v>124.86</v>
      </c>
      <c r="P85" t="n">
        <v>347.58</v>
      </c>
      <c r="Q85" t="n">
        <v>252.75</v>
      </c>
      <c r="R85" t="n">
        <v>186.06</v>
      </c>
      <c r="S85" t="n">
        <v>-46.7</v>
      </c>
      <c r="T85" t="n">
        <v>-17.55</v>
      </c>
      <c r="U85" t="inlineStr">
        <is>
          <t>-</t>
        </is>
      </c>
      <c r="V85" t="inlineStr">
        <is>
          <t>-</t>
        </is>
      </c>
    </row>
    <row r="86">
      <c r="A86" s="5" t="inlineStr">
        <is>
          <t>Gewinnwachstum 5J in %</t>
        </is>
      </c>
      <c r="B86" s="5" t="inlineStr">
        <is>
          <t>Earnings Growth 5Y in %</t>
        </is>
      </c>
      <c r="C86" t="n">
        <v>67.81999999999999</v>
      </c>
      <c r="D86" t="n">
        <v>49.16</v>
      </c>
      <c r="E86" t="n">
        <v>24.09</v>
      </c>
      <c r="F86" t="n">
        <v>-10.97</v>
      </c>
      <c r="G86" t="n">
        <v>-9.6</v>
      </c>
      <c r="H86" t="n">
        <v>-209.42</v>
      </c>
      <c r="I86" t="n">
        <v>-209.46</v>
      </c>
      <c r="J86" t="n">
        <v>-185.72</v>
      </c>
      <c r="K86" t="n">
        <v>-184.99</v>
      </c>
      <c r="L86" t="n">
        <v>-140.43</v>
      </c>
      <c r="M86" t="n">
        <v>44.56</v>
      </c>
      <c r="N86" t="n">
        <v>207.01</v>
      </c>
      <c r="O86" t="n">
        <v>199.24</v>
      </c>
      <c r="P86" t="n">
        <v>183.31</v>
      </c>
      <c r="Q86" t="n">
        <v>136.18</v>
      </c>
      <c r="R86" t="n">
        <v>113.79</v>
      </c>
      <c r="S86" t="inlineStr">
        <is>
          <t>-</t>
        </is>
      </c>
      <c r="T86" t="inlineStr">
        <is>
          <t>-</t>
        </is>
      </c>
      <c r="U86" t="inlineStr">
        <is>
          <t>-</t>
        </is>
      </c>
      <c r="V86" t="inlineStr">
        <is>
          <t>-</t>
        </is>
      </c>
    </row>
    <row r="87">
      <c r="A87" s="5" t="inlineStr">
        <is>
          <t>Gewinnwachstum 10J in %</t>
        </is>
      </c>
      <c r="B87" s="5" t="inlineStr">
        <is>
          <t>Earnings Growth 10Y in %</t>
        </is>
      </c>
      <c r="C87" t="n">
        <v>-70.8</v>
      </c>
      <c r="D87" t="n">
        <v>-80.15000000000001</v>
      </c>
      <c r="E87" t="n">
        <v>-80.81999999999999</v>
      </c>
      <c r="F87" t="n">
        <v>-97.98</v>
      </c>
      <c r="G87" t="n">
        <v>-75.02</v>
      </c>
      <c r="H87" t="n">
        <v>-82.43000000000001</v>
      </c>
      <c r="I87" t="n">
        <v>-1.22</v>
      </c>
      <c r="J87" t="n">
        <v>6.76</v>
      </c>
      <c r="K87" t="n">
        <v>-0.84</v>
      </c>
      <c r="L87" t="n">
        <v>-2.12</v>
      </c>
      <c r="M87" t="n">
        <v>79.17</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0.14</v>
      </c>
      <c r="D88" t="n">
        <v>0.21</v>
      </c>
      <c r="E88" t="n">
        <v>0.37</v>
      </c>
      <c r="F88" t="n">
        <v>-1.68</v>
      </c>
      <c r="G88" t="n">
        <v>-2.01</v>
      </c>
      <c r="H88" t="n">
        <v>-0.2</v>
      </c>
      <c r="I88" t="inlineStr">
        <is>
          <t>-</t>
        </is>
      </c>
      <c r="J88" t="n">
        <v>-0.03</v>
      </c>
      <c r="K88" t="n">
        <v>-0.03</v>
      </c>
      <c r="L88" t="n">
        <v>-0.03</v>
      </c>
      <c r="M88" t="inlineStr">
        <is>
          <t>-</t>
        </is>
      </c>
      <c r="N88" t="n">
        <v>0.03</v>
      </c>
      <c r="O88" t="n">
        <v>0.03</v>
      </c>
      <c r="P88" t="n">
        <v>0.02</v>
      </c>
      <c r="Q88" t="n">
        <v>0.08</v>
      </c>
      <c r="R88" t="n">
        <v>0.15</v>
      </c>
      <c r="S88" t="inlineStr">
        <is>
          <t>-</t>
        </is>
      </c>
      <c r="T88" t="inlineStr">
        <is>
          <t>-</t>
        </is>
      </c>
      <c r="U88" t="inlineStr">
        <is>
          <t>-</t>
        </is>
      </c>
      <c r="V88" t="inlineStr">
        <is>
          <t>-</t>
        </is>
      </c>
    </row>
    <row r="89">
      <c r="A89" s="5" t="inlineStr">
        <is>
          <t>EBIT-Wachstum 1J in %</t>
        </is>
      </c>
      <c r="B89" s="5" t="inlineStr">
        <is>
          <t>EBIT Growth 1Y in %</t>
        </is>
      </c>
      <c r="C89" t="n">
        <v>-17.99</v>
      </c>
      <c r="D89" t="n">
        <v>-27.87</v>
      </c>
      <c r="E89" t="n">
        <v>161.6</v>
      </c>
      <c r="F89" t="n">
        <v>-11.29</v>
      </c>
      <c r="G89" t="n">
        <v>111.57</v>
      </c>
      <c r="H89" t="n">
        <v>-148.31</v>
      </c>
      <c r="I89" t="n">
        <v>-133.3</v>
      </c>
      <c r="J89" t="n">
        <v>28.54</v>
      </c>
      <c r="K89" t="n">
        <v>-4.13</v>
      </c>
      <c r="L89" t="n">
        <v>-1796.79</v>
      </c>
      <c r="M89" t="n">
        <v>-109.85</v>
      </c>
      <c r="N89" t="n">
        <v>-9.77</v>
      </c>
      <c r="O89" t="n">
        <v>-4.95</v>
      </c>
      <c r="P89" t="n">
        <v>234.17</v>
      </c>
      <c r="Q89" t="n">
        <v>69.86</v>
      </c>
      <c r="R89" t="n">
        <v>260.49</v>
      </c>
      <c r="S89" t="n">
        <v>-67.40000000000001</v>
      </c>
      <c r="T89" t="n">
        <v>-23.42</v>
      </c>
      <c r="U89" t="n">
        <v>-12.65</v>
      </c>
      <c r="V89" t="n">
        <v>52.88</v>
      </c>
    </row>
    <row r="90">
      <c r="A90" s="5" t="inlineStr">
        <is>
          <t>EBIT-Wachstum 3J in %</t>
        </is>
      </c>
      <c r="B90" s="5" t="inlineStr">
        <is>
          <t>EBIT Growth 3Y in %</t>
        </is>
      </c>
      <c r="C90" t="n">
        <v>38.58</v>
      </c>
      <c r="D90" t="n">
        <v>40.81</v>
      </c>
      <c r="E90" t="n">
        <v>87.29000000000001</v>
      </c>
      <c r="F90" t="n">
        <v>-16.01</v>
      </c>
      <c r="G90" t="n">
        <v>-56.68</v>
      </c>
      <c r="H90" t="n">
        <v>-84.36</v>
      </c>
      <c r="I90" t="n">
        <v>-36.3</v>
      </c>
      <c r="J90" t="n">
        <v>-590.79</v>
      </c>
      <c r="K90" t="n">
        <v>-636.92</v>
      </c>
      <c r="L90" t="n">
        <v>-638.8</v>
      </c>
      <c r="M90" t="n">
        <v>-41.52</v>
      </c>
      <c r="N90" t="n">
        <v>73.15000000000001</v>
      </c>
      <c r="O90" t="n">
        <v>99.69</v>
      </c>
      <c r="P90" t="n">
        <v>188.17</v>
      </c>
      <c r="Q90" t="n">
        <v>87.65000000000001</v>
      </c>
      <c r="R90" t="n">
        <v>56.56</v>
      </c>
      <c r="S90" t="n">
        <v>-34.49</v>
      </c>
      <c r="T90" t="n">
        <v>5.6</v>
      </c>
      <c r="U90" t="inlineStr">
        <is>
          <t>-</t>
        </is>
      </c>
      <c r="V90" t="inlineStr">
        <is>
          <t>-</t>
        </is>
      </c>
    </row>
    <row r="91">
      <c r="A91" s="5" t="inlineStr">
        <is>
          <t>EBIT-Wachstum 5J in %</t>
        </is>
      </c>
      <c r="B91" s="5" t="inlineStr">
        <is>
          <t>EBIT Growth 5Y in %</t>
        </is>
      </c>
      <c r="C91" t="n">
        <v>43.2</v>
      </c>
      <c r="D91" t="n">
        <v>17.14</v>
      </c>
      <c r="E91" t="n">
        <v>-3.95</v>
      </c>
      <c r="F91" t="n">
        <v>-30.56</v>
      </c>
      <c r="G91" t="n">
        <v>-29.13</v>
      </c>
      <c r="H91" t="n">
        <v>-410.8</v>
      </c>
      <c r="I91" t="n">
        <v>-403.11</v>
      </c>
      <c r="J91" t="n">
        <v>-378.4</v>
      </c>
      <c r="K91" t="n">
        <v>-385.1</v>
      </c>
      <c r="L91" t="n">
        <v>-337.44</v>
      </c>
      <c r="M91" t="n">
        <v>35.89</v>
      </c>
      <c r="N91" t="n">
        <v>109.96</v>
      </c>
      <c r="O91" t="n">
        <v>98.43000000000001</v>
      </c>
      <c r="P91" t="n">
        <v>94.73999999999999</v>
      </c>
      <c r="Q91" t="n">
        <v>45.38</v>
      </c>
      <c r="R91" t="n">
        <v>41.98</v>
      </c>
      <c r="S91" t="inlineStr">
        <is>
          <t>-</t>
        </is>
      </c>
      <c r="T91" t="inlineStr">
        <is>
          <t>-</t>
        </is>
      </c>
      <c r="U91" t="inlineStr">
        <is>
          <t>-</t>
        </is>
      </c>
      <c r="V91" t="inlineStr">
        <is>
          <t>-</t>
        </is>
      </c>
    </row>
    <row r="92">
      <c r="A92" s="5" t="inlineStr">
        <is>
          <t>EBIT-Wachstum 10J in %</t>
        </is>
      </c>
      <c r="B92" s="5" t="inlineStr">
        <is>
          <t>EBIT Growth 10Y in %</t>
        </is>
      </c>
      <c r="C92" t="n">
        <v>-183.8</v>
      </c>
      <c r="D92" t="n">
        <v>-192.98</v>
      </c>
      <c r="E92" t="n">
        <v>-191.17</v>
      </c>
      <c r="F92" t="n">
        <v>-207.83</v>
      </c>
      <c r="G92" t="n">
        <v>-183.28</v>
      </c>
      <c r="H92" t="n">
        <v>-187.45</v>
      </c>
      <c r="I92" t="n">
        <v>-146.57</v>
      </c>
      <c r="J92" t="n">
        <v>-139.98</v>
      </c>
      <c r="K92" t="n">
        <v>-145.18</v>
      </c>
      <c r="L92" t="n">
        <v>-146.03</v>
      </c>
      <c r="M92" t="n">
        <v>38.94</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-49.36</v>
      </c>
      <c r="D93" t="n">
        <v>103.19</v>
      </c>
      <c r="E93" t="n">
        <v>-30.66</v>
      </c>
      <c r="F93" t="n">
        <v>35.38</v>
      </c>
      <c r="G93" t="n">
        <v>62.65</v>
      </c>
      <c r="H93" t="n">
        <v>-118.43</v>
      </c>
      <c r="I93" t="n">
        <v>-539.66</v>
      </c>
      <c r="J93" t="n">
        <v>29.44</v>
      </c>
      <c r="K93" t="n">
        <v>-75.59</v>
      </c>
      <c r="L93" t="n">
        <v>825.27</v>
      </c>
      <c r="M93" t="n">
        <v>-31.84</v>
      </c>
      <c r="N93" t="n">
        <v>-39.73</v>
      </c>
      <c r="O93" t="n">
        <v>-138.79</v>
      </c>
      <c r="P93" t="n">
        <v>-320.46</v>
      </c>
      <c r="Q93" t="n">
        <v>-44.24</v>
      </c>
      <c r="R93" t="n">
        <v>178.98</v>
      </c>
      <c r="S93" t="n">
        <v>-7.5</v>
      </c>
      <c r="T93" t="n">
        <v>-19.82</v>
      </c>
      <c r="U93" t="n">
        <v>-15.6</v>
      </c>
      <c r="V93" t="n">
        <v>-68.73999999999999</v>
      </c>
    </row>
    <row r="94">
      <c r="A94" s="5" t="inlineStr">
        <is>
          <t>Op.Cashflow Wachstum 3J in %</t>
        </is>
      </c>
      <c r="B94" s="5" t="inlineStr">
        <is>
          <t>Op.Cashflow Wachstum 3Y in %</t>
        </is>
      </c>
      <c r="C94" t="n">
        <v>7.72</v>
      </c>
      <c r="D94" t="n">
        <v>35.97</v>
      </c>
      <c r="E94" t="n">
        <v>22.46</v>
      </c>
      <c r="F94" t="n">
        <v>-6.8</v>
      </c>
      <c r="G94" t="n">
        <v>-198.48</v>
      </c>
      <c r="H94" t="n">
        <v>-209.55</v>
      </c>
      <c r="I94" t="n">
        <v>-195.27</v>
      </c>
      <c r="J94" t="n">
        <v>259.71</v>
      </c>
      <c r="K94" t="n">
        <v>239.28</v>
      </c>
      <c r="L94" t="n">
        <v>251.23</v>
      </c>
      <c r="M94" t="n">
        <v>-70.12</v>
      </c>
      <c r="N94" t="n">
        <v>-166.33</v>
      </c>
      <c r="O94" t="n">
        <v>-167.83</v>
      </c>
      <c r="P94" t="n">
        <v>-61.91</v>
      </c>
      <c r="Q94" t="n">
        <v>42.41</v>
      </c>
      <c r="R94" t="n">
        <v>50.55</v>
      </c>
      <c r="S94" t="n">
        <v>-14.31</v>
      </c>
      <c r="T94" t="n">
        <v>-34.72</v>
      </c>
      <c r="U94" t="inlineStr">
        <is>
          <t>-</t>
        </is>
      </c>
      <c r="V94" t="inlineStr">
        <is>
          <t>-</t>
        </is>
      </c>
    </row>
    <row r="95">
      <c r="A95" s="5" t="inlineStr">
        <is>
          <t>Op.Cashflow Wachstum 5J in %</t>
        </is>
      </c>
      <c r="B95" s="5" t="inlineStr">
        <is>
          <t>Op.Cashflow Wachstum 5Y in %</t>
        </is>
      </c>
      <c r="C95" t="n">
        <v>24.24</v>
      </c>
      <c r="D95" t="n">
        <v>10.43</v>
      </c>
      <c r="E95" t="n">
        <v>-118.14</v>
      </c>
      <c r="F95" t="n">
        <v>-106.12</v>
      </c>
      <c r="G95" t="n">
        <v>-128.32</v>
      </c>
      <c r="H95" t="n">
        <v>24.21</v>
      </c>
      <c r="I95" t="n">
        <v>41.52</v>
      </c>
      <c r="J95" t="n">
        <v>141.51</v>
      </c>
      <c r="K95" t="n">
        <v>107.86</v>
      </c>
      <c r="L95" t="n">
        <v>58.89</v>
      </c>
      <c r="M95" t="n">
        <v>-115.01</v>
      </c>
      <c r="N95" t="n">
        <v>-72.84999999999999</v>
      </c>
      <c r="O95" t="n">
        <v>-66.40000000000001</v>
      </c>
      <c r="P95" t="n">
        <v>-42.61</v>
      </c>
      <c r="Q95" t="n">
        <v>18.36</v>
      </c>
      <c r="R95" t="n">
        <v>13.46</v>
      </c>
      <c r="S95" t="inlineStr">
        <is>
          <t>-</t>
        </is>
      </c>
      <c r="T95" t="inlineStr">
        <is>
          <t>-</t>
        </is>
      </c>
      <c r="U95" t="inlineStr">
        <is>
          <t>-</t>
        </is>
      </c>
      <c r="V95" t="inlineStr">
        <is>
          <t>-</t>
        </is>
      </c>
    </row>
    <row r="96">
      <c r="A96" s="5" t="inlineStr">
        <is>
          <t>Op.Cashflow Wachstum 10J in %</t>
        </is>
      </c>
      <c r="B96" s="5" t="inlineStr">
        <is>
          <t>Op.Cashflow Wachstum 10Y in %</t>
        </is>
      </c>
      <c r="C96" t="n">
        <v>24.22</v>
      </c>
      <c r="D96" t="n">
        <v>25.98</v>
      </c>
      <c r="E96" t="n">
        <v>11.68</v>
      </c>
      <c r="F96" t="n">
        <v>0.87</v>
      </c>
      <c r="G96" t="n">
        <v>-34.71</v>
      </c>
      <c r="H96" t="n">
        <v>-45.4</v>
      </c>
      <c r="I96" t="n">
        <v>-15.66</v>
      </c>
      <c r="J96" t="n">
        <v>37.55</v>
      </c>
      <c r="K96" t="n">
        <v>32.63</v>
      </c>
      <c r="L96" t="n">
        <v>38.63</v>
      </c>
      <c r="M96" t="n">
        <v>-50.77</v>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1856</v>
      </c>
      <c r="D97" t="n">
        <v>1904</v>
      </c>
      <c r="E97" t="n">
        <v>1695</v>
      </c>
      <c r="F97" t="n">
        <v>1399</v>
      </c>
      <c r="G97" t="n">
        <v>1473</v>
      </c>
      <c r="H97" t="n">
        <v>1251</v>
      </c>
      <c r="I97" t="n">
        <v>1420</v>
      </c>
      <c r="J97" t="n">
        <v>1911</v>
      </c>
      <c r="K97" t="n">
        <v>1752</v>
      </c>
      <c r="L97" t="n">
        <v>941.2</v>
      </c>
      <c r="M97" t="n">
        <v>749.1</v>
      </c>
      <c r="N97" t="n">
        <v>1038</v>
      </c>
      <c r="O97" t="n">
        <v>655.6</v>
      </c>
      <c r="P97" t="n">
        <v>612.2</v>
      </c>
      <c r="Q97" t="n">
        <v>273.9</v>
      </c>
      <c r="R97" t="n">
        <v>246.9</v>
      </c>
      <c r="S97" t="n">
        <v>204.9</v>
      </c>
      <c r="T97" t="n">
        <v>482.9</v>
      </c>
      <c r="U97" t="n">
        <v>449</v>
      </c>
      <c r="V97" t="n">
        <v>453.9</v>
      </c>
      <c r="W97" t="n">
        <v>315.9</v>
      </c>
    </row>
  </sheetData>
  <pageMargins bottom="1" footer="0.5" header="0.5" left="0.75" right="0.75" top="1"/>
</worksheet>
</file>

<file path=xl/worksheets/sheet60.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VARTA </t>
        </is>
      </c>
      <c r="B1" s="2" t="inlineStr">
        <is>
          <t>WKN: A0TGJ5  ISIN: DE000A0TGJ55  Symbol:VAR1  Typ: Aktie</t>
        </is>
      </c>
      <c r="C1" s="2" t="inlineStr"/>
      <c r="D1" s="2" t="inlineStr"/>
      <c r="E1" s="2" t="inlineStr"/>
      <c r="F1" s="2">
        <f>HYPERLINK("mdax_Stock_Data_EUR.xlsx#INDEX!A1",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+49-7961-921–699</t>
        </is>
      </c>
      <c r="G4" t="inlineStr">
        <is>
          <t>17.02.2020</t>
        </is>
      </c>
      <c r="H4" t="inlineStr">
        <is>
          <t>Preliminary Results</t>
        </is>
      </c>
      <c r="J4" t="inlineStr">
        <is>
          <t>Montana Tech Components AG</t>
        </is>
      </c>
      <c r="L4" t="inlineStr">
        <is>
          <t>58,33%</t>
        </is>
      </c>
    </row>
    <row r="5">
      <c r="A5" s="5" t="inlineStr">
        <is>
          <t>Ticker</t>
        </is>
      </c>
      <c r="B5" t="inlineStr">
        <is>
          <t>VAR1</t>
        </is>
      </c>
      <c r="C5" s="5" t="inlineStr">
        <is>
          <t>Fax</t>
        </is>
      </c>
      <c r="D5" s="5" t="inlineStr"/>
      <c r="E5" t="inlineStr">
        <is>
          <t>-</t>
        </is>
      </c>
      <c r="G5" t="inlineStr">
        <is>
          <t>31.03.2020</t>
        </is>
      </c>
      <c r="H5" t="inlineStr">
        <is>
          <t>Publication Of Annual Report</t>
        </is>
      </c>
      <c r="J5" t="inlineStr">
        <is>
          <t>Freefloat</t>
        </is>
      </c>
      <c r="L5" t="inlineStr">
        <is>
          <t>41,67%</t>
        </is>
      </c>
    </row>
    <row r="6">
      <c r="A6" s="5" t="inlineStr">
        <is>
          <t>Gelistet Seit / Listed Since</t>
        </is>
      </c>
      <c r="B6" t="inlineStr">
        <is>
          <t>02.12.2016</t>
        </is>
      </c>
      <c r="C6" s="5" t="inlineStr">
        <is>
          <t>Internet</t>
        </is>
      </c>
      <c r="D6" s="5" t="inlineStr"/>
      <c r="E6" t="inlineStr">
        <is>
          <t>http://www.varta.com/</t>
        </is>
      </c>
      <c r="G6" t="inlineStr">
        <is>
          <t>15.05.2020</t>
        </is>
      </c>
      <c r="H6" t="inlineStr">
        <is>
          <t>Result Q1</t>
        </is>
      </c>
    </row>
    <row r="7">
      <c r="A7" s="5" t="inlineStr">
        <is>
          <t>Nominalwert / Nominal Value</t>
        </is>
      </c>
      <c r="B7" t="inlineStr">
        <is>
          <t>-</t>
        </is>
      </c>
      <c r="C7" s="5" t="inlineStr">
        <is>
          <t>E-Mail</t>
        </is>
      </c>
      <c r="D7" s="5" t="inlineStr"/>
      <c r="E7" t="inlineStr">
        <is>
          <t>info@varta-ag.com</t>
        </is>
      </c>
      <c r="G7" t="inlineStr">
        <is>
          <t>18.06.2020</t>
        </is>
      </c>
      <c r="H7" t="inlineStr">
        <is>
          <t>Annual General Meeting</t>
        </is>
      </c>
    </row>
    <row r="8">
      <c r="A8" s="5" t="inlineStr">
        <is>
          <t>Land / Country</t>
        </is>
      </c>
      <c r="B8" t="inlineStr">
        <is>
          <t>Deutschland</t>
        </is>
      </c>
      <c r="C8" s="5" t="inlineStr">
        <is>
          <t>Kontaktperson / Contact Person</t>
        </is>
      </c>
      <c r="D8" s="5" t="inlineStr"/>
      <c r="E8" t="inlineStr">
        <is>
          <t>-</t>
        </is>
      </c>
      <c r="G8" t="inlineStr">
        <is>
          <t>14.08.2020</t>
        </is>
      </c>
      <c r="H8" t="inlineStr">
        <is>
          <t>Score Half Year</t>
        </is>
      </c>
    </row>
    <row r="9">
      <c r="A9" s="5" t="inlineStr">
        <is>
          <t>Währung / Currency</t>
        </is>
      </c>
      <c r="B9" t="inlineStr">
        <is>
          <t>EUR</t>
        </is>
      </c>
      <c r="C9" s="5" t="inlineStr">
        <is>
          <t>12.11.2020</t>
        </is>
      </c>
      <c r="D9" s="5" t="inlineStr">
        <is>
          <t>Q3 Earnings</t>
        </is>
      </c>
    </row>
    <row r="10">
      <c r="A10" s="5" t="inlineStr">
        <is>
          <t>Branche / Industry</t>
        </is>
      </c>
      <c r="B10" t="inlineStr">
        <is>
          <t>Electrotechnology</t>
        </is>
      </c>
      <c r="C10" s="5" t="inlineStr"/>
      <c r="D10" s="5" t="inlineStr"/>
    </row>
    <row r="11">
      <c r="A11" s="5" t="inlineStr">
        <is>
          <t>Sektor / Sector</t>
        </is>
      </c>
      <c r="B11" t="inlineStr">
        <is>
          <t>Technology</t>
        </is>
      </c>
    </row>
    <row r="12">
      <c r="A12" s="5" t="inlineStr">
        <is>
          <t>Typ / Genre</t>
        </is>
      </c>
      <c r="B12" t="inlineStr">
        <is>
          <t>Inhaberaktie</t>
        </is>
      </c>
    </row>
    <row r="13">
      <c r="A13" s="5" t="inlineStr">
        <is>
          <t>Adresse / Address</t>
        </is>
      </c>
      <c r="B13" t="inlineStr">
        <is>
          <t>Varta AGVARTA-Platz 1  D-73479 Ellwangen</t>
        </is>
      </c>
    </row>
    <row r="14">
      <c r="A14" s="5" t="inlineStr">
        <is>
          <t>Management</t>
        </is>
      </c>
      <c r="B14" t="inlineStr">
        <is>
          <t>Herbert Schein, Steffen Munz</t>
        </is>
      </c>
    </row>
    <row r="15">
      <c r="A15" s="5" t="inlineStr">
        <is>
          <t>Aufsichtsrat / Board</t>
        </is>
      </c>
      <c r="B15" t="inlineStr">
        <is>
          <t>Dr. Michael Tojner, Frank Dieter Maier, Sven Quandt, Dr. Harald Sommerer, Dr. Georg Blumauer, Dr. Michael Pistauer</t>
        </is>
      </c>
    </row>
    <row r="16">
      <c r="A16" s="5" t="inlineStr">
        <is>
          <t>Beschreibung</t>
        </is>
      </c>
      <c r="B16" t="inlineStr">
        <is>
          <t>Die VARTA AG als Muttergesellschaft der Gruppe ist über ihre hauptsächlichen operativen Tochtergesellschaften VARTA Microbattery GmbH und VARTA Storage GmbH in den Geschäftssegmenten Microbatteries und Energy Storage Solutions tätig. Als einer der zwei weltweit größten Hersteller von Mikrobatterien für Hörgeräte (gemessen am Produktionsvolumen) ist die VARTA Microbattery GmbH ein Pionier im Mikrobatteriesektor. Die Mikrobatterien für Hörgeräte werden unter der Marke power one sowie als White Label-Produkte für führende Hörgerätehersteller und Batteriemarken produziert, verkauft und vermarktet. Daneben ist die VARTA Microbattery GmbH bestrebt, ihre Expertise im Bereich der Mikrobatterien für Hörgeräte auf den Wachstumsmarkt für wiederaufladbare Mikrobatterien für die Unterhaltungselektronik und eine Vielzahl an industriellen Anwendungen zu übertragen. Durch ihre Tochtergesellschaft VARTA Storage GmbH fokussiert sich die Gruppe auf das Design, die Systemintegration und die Montage von stationären Lithium-Ionen-Energiespeichersystemen für Haushalte und maßgeschneiderte Batteriespeichersysteme für OEM-Kunden. Mit vier Produktions- und Fertigungsstätten in Europa und Asien sowie Vertriebszentren in Asien, Europa und den USA sind die operativen Tochtergesellschaften der Gruppe derzeit in über 75 Ländern weltweit tätig. Copyright 2014 FINANCE BASE AG</t>
        </is>
      </c>
    </row>
    <row r="17">
      <c r="A17" s="5" t="inlineStr">
        <is>
          <t>Profile</t>
        </is>
      </c>
      <c r="B17" t="inlineStr">
        <is>
          <t>VARTA AG, the parent company of the Group operates through its principal operating subsidiaries VARTA Microbattery GmbH VARTA and Storage GmbH in the business segments Micro Batteries and Energy Storage Solutions. As one of the world's two largest manufacturers of micro-batteries for hearing aids (as measured by production volume) VARTA Microbattery GmbH is a pioneer in micro-battery sector. The micro batteries for hearing aids are produced, sold and marketed under the brand power one and as a white label products for leading hearing aid manufacturer and battery brands. In addition, the VARTA Microbattery GmbH is committed to transfer its expertise in the field of micro-batteries for hearing aids in the growth market for rechargeable micro batteries for consumer electronics, and a variety of industrial applications. Through its subsidiary VARTA Storage GmbH, the group on the design, system integration and installation of stationary lithium-ion energy storage systems for households and customized battery storage systems for OEM customers focused. With four production and manufacturing facilities in Europe and Asia as well as distribution centers in Asia, Europe and the US, the operating subsidiaries of the group are currently active in over 75 countries worldwide.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inlineStr"/>
      <c r="I19" s="5" t="inlineStr"/>
      <c r="J19" s="5" t="inlineStr"/>
      <c r="K19" s="5" t="inlineStr"/>
      <c r="L19" s="5" t="inlineStr"/>
    </row>
    <row r="20">
      <c r="A20" s="5" t="inlineStr">
        <is>
          <t>Umsatz</t>
        </is>
      </c>
      <c r="B20" s="5" t="inlineStr">
        <is>
          <t>Revenue</t>
        </is>
      </c>
      <c r="C20" t="n">
        <v>362.7</v>
      </c>
      <c r="D20" t="n">
        <v>271.7</v>
      </c>
      <c r="E20" t="n">
        <v>242.2</v>
      </c>
      <c r="F20" t="n">
        <v>213.8</v>
      </c>
      <c r="G20" t="n">
        <v>195.1</v>
      </c>
    </row>
    <row r="21">
      <c r="A21" s="5" t="inlineStr">
        <is>
          <t>Operatives Ergebnis (EBIT)</t>
        </is>
      </c>
      <c r="B21" s="5" t="inlineStr">
        <is>
          <t>EBIT Earning Before Interest &amp; Tax</t>
        </is>
      </c>
      <c r="C21" t="n">
        <v>70.8</v>
      </c>
      <c r="D21" t="n">
        <v>36.9</v>
      </c>
      <c r="E21" t="n">
        <v>23.6</v>
      </c>
      <c r="F21" t="n">
        <v>14.8</v>
      </c>
      <c r="G21" t="n">
        <v>22.5</v>
      </c>
    </row>
    <row r="22">
      <c r="A22" s="5" t="inlineStr">
        <is>
          <t>Finanzergebnis</t>
        </is>
      </c>
      <c r="B22" s="5" t="inlineStr">
        <is>
          <t>Financial Result</t>
        </is>
      </c>
      <c r="C22" t="n">
        <v>0.3</v>
      </c>
      <c r="D22" t="n">
        <v>-0.4</v>
      </c>
      <c r="E22" t="n">
        <v>-2.6</v>
      </c>
      <c r="F22" t="n">
        <v>-2.7</v>
      </c>
      <c r="G22" t="n">
        <v>-3.1</v>
      </c>
    </row>
    <row r="23">
      <c r="A23" s="5" t="inlineStr">
        <is>
          <t>Ergebnis vor Steuer (EBT)</t>
        </is>
      </c>
      <c r="B23" s="5" t="inlineStr">
        <is>
          <t>EBT Earning Before Tax</t>
        </is>
      </c>
      <c r="C23" t="n">
        <v>71.09999999999999</v>
      </c>
      <c r="D23" t="n">
        <v>36.5</v>
      </c>
      <c r="E23" t="n">
        <v>21</v>
      </c>
      <c r="F23" t="n">
        <v>12.1</v>
      </c>
      <c r="G23" t="n">
        <v>19.4</v>
      </c>
    </row>
    <row r="24">
      <c r="A24" s="5" t="inlineStr">
        <is>
          <t>Steuern auf Einkommen und Ertrag</t>
        </is>
      </c>
      <c r="B24" s="5" t="inlineStr">
        <is>
          <t>Taxes on income and earnings</t>
        </is>
      </c>
      <c r="C24" t="n">
        <v>20.6</v>
      </c>
      <c r="D24" t="n">
        <v>10.8</v>
      </c>
      <c r="E24" t="n">
        <v>7.5</v>
      </c>
      <c r="F24" t="n">
        <v>2.7</v>
      </c>
      <c r="G24" t="n">
        <v>7.8</v>
      </c>
    </row>
    <row r="25">
      <c r="A25" s="5" t="inlineStr">
        <is>
          <t>Ergebnis nach Steuer</t>
        </is>
      </c>
      <c r="B25" s="5" t="inlineStr">
        <is>
          <t>Earnings after tax</t>
        </is>
      </c>
      <c r="C25" t="n">
        <v>50.5</v>
      </c>
      <c r="D25" t="n">
        <v>25.7</v>
      </c>
      <c r="E25" t="n">
        <v>13.5</v>
      </c>
      <c r="F25" t="n">
        <v>9.4</v>
      </c>
      <c r="G25" t="n">
        <v>11.6</v>
      </c>
    </row>
    <row r="26">
      <c r="A26" s="5" t="inlineStr">
        <is>
          <t>Minderheitenanteil</t>
        </is>
      </c>
      <c r="B26" s="5" t="inlineStr">
        <is>
          <t>Minority Share</t>
        </is>
      </c>
      <c r="C26" t="n">
        <v>-0.07000000000000001</v>
      </c>
      <c r="D26" t="n">
        <v>-0.4</v>
      </c>
      <c r="E26" t="n">
        <v>-0.3</v>
      </c>
      <c r="F26" t="inlineStr">
        <is>
          <t>-</t>
        </is>
      </c>
      <c r="G26" t="inlineStr">
        <is>
          <t>-</t>
        </is>
      </c>
    </row>
    <row r="27">
      <c r="A27" s="5" t="inlineStr">
        <is>
          <t>Jahresüberschuss/-fehlbetrag</t>
        </is>
      </c>
      <c r="B27" s="5" t="inlineStr">
        <is>
          <t>Net Profit</t>
        </is>
      </c>
      <c r="C27" t="n">
        <v>50.4</v>
      </c>
      <c r="D27" t="n">
        <v>25.3</v>
      </c>
      <c r="E27" t="n">
        <v>13.3</v>
      </c>
      <c r="F27" t="n">
        <v>9.4</v>
      </c>
      <c r="G27" t="n">
        <v>11.6</v>
      </c>
    </row>
    <row r="28">
      <c r="A28" s="5" t="inlineStr">
        <is>
          <t>Summe Umlaufvermögen</t>
        </is>
      </c>
      <c r="B28" s="5" t="inlineStr">
        <is>
          <t>Current Assets</t>
        </is>
      </c>
      <c r="C28" t="n">
        <v>380.4</v>
      </c>
      <c r="D28" t="n">
        <v>249.9</v>
      </c>
      <c r="E28" t="n">
        <v>226.2</v>
      </c>
      <c r="F28" t="n">
        <v>83.3</v>
      </c>
      <c r="G28" t="n">
        <v>77.2</v>
      </c>
    </row>
    <row r="29">
      <c r="A29" s="5" t="inlineStr">
        <is>
          <t>Summe Anlagevermögen</t>
        </is>
      </c>
      <c r="B29" s="5" t="inlineStr">
        <is>
          <t>Fixed Assets</t>
        </is>
      </c>
      <c r="C29" t="n">
        <v>288.4</v>
      </c>
      <c r="D29" t="n">
        <v>151.8</v>
      </c>
      <c r="E29" t="n">
        <v>105.3</v>
      </c>
      <c r="F29" t="n">
        <v>81.59999999999999</v>
      </c>
      <c r="G29" t="n">
        <v>78.5</v>
      </c>
    </row>
    <row r="30">
      <c r="A30" s="5" t="inlineStr">
        <is>
          <t>Summe Aktiva</t>
        </is>
      </c>
      <c r="B30" s="5" t="inlineStr">
        <is>
          <t>Total Assets</t>
        </is>
      </c>
      <c r="C30" t="n">
        <v>668.8</v>
      </c>
      <c r="D30" t="n">
        <v>401.7</v>
      </c>
      <c r="E30" t="n">
        <v>331.5</v>
      </c>
      <c r="F30" t="n">
        <v>164.9</v>
      </c>
      <c r="G30" t="n">
        <v>155.7</v>
      </c>
    </row>
    <row r="31">
      <c r="A31" s="5" t="inlineStr">
        <is>
          <t>Summe kurzfristiges Fremdkapital</t>
        </is>
      </c>
      <c r="B31" s="5" t="inlineStr">
        <is>
          <t>Short-Term Debt</t>
        </is>
      </c>
      <c r="C31" t="n">
        <v>165.2</v>
      </c>
      <c r="D31" t="n">
        <v>81.90000000000001</v>
      </c>
      <c r="E31" t="n">
        <v>71.59999999999999</v>
      </c>
      <c r="F31" t="n">
        <v>55.1</v>
      </c>
      <c r="G31" t="n">
        <v>66.40000000000001</v>
      </c>
    </row>
    <row r="32">
      <c r="A32" s="5" t="inlineStr">
        <is>
          <t>Summe langfristiges Fremdkapital</t>
        </is>
      </c>
      <c r="B32" s="5" t="inlineStr">
        <is>
          <t>Long-Term Debt</t>
        </is>
      </c>
      <c r="C32" t="n">
        <v>88.8</v>
      </c>
      <c r="D32" t="n">
        <v>60.4</v>
      </c>
      <c r="E32" t="n">
        <v>29.4</v>
      </c>
      <c r="F32" t="n">
        <v>44.5</v>
      </c>
      <c r="G32" t="n">
        <v>34.3</v>
      </c>
    </row>
    <row r="33">
      <c r="A33" s="5" t="inlineStr">
        <is>
          <t>Summe Fremdkapital</t>
        </is>
      </c>
      <c r="B33" s="5" t="inlineStr">
        <is>
          <t>Total Liabilities</t>
        </is>
      </c>
      <c r="C33" t="n">
        <v>254</v>
      </c>
      <c r="D33" t="n">
        <v>142.3</v>
      </c>
      <c r="E33" t="n">
        <v>101</v>
      </c>
      <c r="F33" t="n">
        <v>99.59999999999999</v>
      </c>
      <c r="G33" t="n">
        <v>100.7</v>
      </c>
    </row>
    <row r="34">
      <c r="A34" s="5" t="inlineStr">
        <is>
          <t>Minderheitenanteil</t>
        </is>
      </c>
      <c r="B34" s="5" t="inlineStr">
        <is>
          <t>Minority Share</t>
        </is>
      </c>
      <c r="C34" t="n">
        <v>0.2</v>
      </c>
      <c r="D34" t="n">
        <v>1.4</v>
      </c>
      <c r="E34" t="n">
        <v>1</v>
      </c>
      <c r="F34" t="inlineStr">
        <is>
          <t>-</t>
        </is>
      </c>
      <c r="G34" t="inlineStr">
        <is>
          <t>-</t>
        </is>
      </c>
    </row>
    <row r="35">
      <c r="A35" s="5" t="inlineStr">
        <is>
          <t>Summe Eigenkapital</t>
        </is>
      </c>
      <c r="B35" s="5" t="inlineStr">
        <is>
          <t>Equity</t>
        </is>
      </c>
      <c r="C35" t="n">
        <v>414.6</v>
      </c>
      <c r="D35" t="n">
        <v>258</v>
      </c>
      <c r="E35" t="n">
        <v>229.5</v>
      </c>
      <c r="F35" t="inlineStr">
        <is>
          <t>-</t>
        </is>
      </c>
      <c r="G35" t="inlineStr">
        <is>
          <t>-</t>
        </is>
      </c>
    </row>
    <row r="36">
      <c r="A36" s="5" t="inlineStr">
        <is>
          <t>Summe Passiva</t>
        </is>
      </c>
      <c r="B36" s="5" t="inlineStr">
        <is>
          <t>Liabilities &amp; Shareholder Equity</t>
        </is>
      </c>
      <c r="C36" t="n">
        <v>668.8</v>
      </c>
      <c r="D36" t="n">
        <v>401.7</v>
      </c>
      <c r="E36" t="n">
        <v>331.5</v>
      </c>
      <c r="F36" t="n">
        <v>164.9</v>
      </c>
      <c r="G36" t="n">
        <v>155.7</v>
      </c>
    </row>
    <row r="37">
      <c r="A37" s="5" t="inlineStr">
        <is>
          <t>Mio.Aktien im Umlauf</t>
        </is>
      </c>
      <c r="B37" s="5" t="inlineStr">
        <is>
          <t>Million shares outstanding</t>
        </is>
      </c>
      <c r="C37" t="n">
        <v>40.42</v>
      </c>
      <c r="D37" t="n">
        <v>38.2</v>
      </c>
      <c r="E37" t="n">
        <v>38.2</v>
      </c>
      <c r="F37" t="n">
        <v>29.6</v>
      </c>
      <c r="G37" t="inlineStr">
        <is>
          <t>-</t>
        </is>
      </c>
    </row>
    <row r="38">
      <c r="A38" s="5" t="inlineStr">
        <is>
          <t>Gezeichnetes Kapital (in Mio.)</t>
        </is>
      </c>
      <c r="B38" s="5" t="inlineStr">
        <is>
          <t>Subscribed Capital in M</t>
        </is>
      </c>
      <c r="C38" t="n">
        <v>40.42</v>
      </c>
      <c r="D38" t="n">
        <v>38.2</v>
      </c>
      <c r="E38" t="n">
        <v>38.2</v>
      </c>
      <c r="F38" t="n">
        <v>29.6</v>
      </c>
      <c r="G38" t="inlineStr">
        <is>
          <t>-</t>
        </is>
      </c>
    </row>
    <row r="39">
      <c r="A39" s="5" t="inlineStr">
        <is>
          <t>Ergebnis je Aktie (brutto)</t>
        </is>
      </c>
      <c r="B39" s="5" t="inlineStr">
        <is>
          <t>Earnings per share</t>
        </is>
      </c>
      <c r="C39" t="n">
        <v>1.76</v>
      </c>
      <c r="D39" t="n">
        <v>0.96</v>
      </c>
      <c r="E39" t="n">
        <v>0.55</v>
      </c>
      <c r="F39" t="n">
        <v>0.41</v>
      </c>
      <c r="G39" t="inlineStr">
        <is>
          <t>-</t>
        </is>
      </c>
    </row>
    <row r="40">
      <c r="A40" s="5" t="inlineStr">
        <is>
          <t>Ergebnis je Aktie (unverwässert)</t>
        </is>
      </c>
      <c r="B40" s="5" t="inlineStr">
        <is>
          <t>Basic Earnings per share</t>
        </is>
      </c>
      <c r="C40" t="n">
        <v>1.28</v>
      </c>
      <c r="D40" t="n">
        <v>0.66</v>
      </c>
      <c r="E40" t="n">
        <v>0.36</v>
      </c>
      <c r="F40" t="n">
        <v>0.59</v>
      </c>
      <c r="G40" t="n">
        <v>0.39</v>
      </c>
    </row>
    <row r="41">
      <c r="A41" s="5" t="inlineStr">
        <is>
          <t>Ergebnis je Aktie (verwässert)</t>
        </is>
      </c>
      <c r="B41" s="5" t="inlineStr">
        <is>
          <t>Diluted Earnings per share</t>
        </is>
      </c>
      <c r="C41" t="n">
        <v>1.28</v>
      </c>
      <c r="D41" t="n">
        <v>0.66</v>
      </c>
      <c r="E41" t="n">
        <v>0.36</v>
      </c>
      <c r="F41" t="n">
        <v>0.59</v>
      </c>
      <c r="G41" t="n">
        <v>0.39</v>
      </c>
    </row>
    <row r="42">
      <c r="A42" s="5" t="inlineStr">
        <is>
          <t>Dividende je Aktie</t>
        </is>
      </c>
      <c r="B42" s="5" t="inlineStr">
        <is>
          <t>Dividend per share</t>
        </is>
      </c>
      <c r="C42" t="inlineStr">
        <is>
          <t>-</t>
        </is>
      </c>
      <c r="D42" t="inlineStr">
        <is>
          <t>-</t>
        </is>
      </c>
      <c r="E42" t="inlineStr">
        <is>
          <t>-</t>
        </is>
      </c>
      <c r="F42" t="inlineStr">
        <is>
          <t>-</t>
        </is>
      </c>
      <c r="G42" t="inlineStr">
        <is>
          <t>-</t>
        </is>
      </c>
    </row>
    <row r="43">
      <c r="A43" s="5" t="inlineStr">
        <is>
          <t>Dividendenausschüttung in Mio</t>
        </is>
      </c>
      <c r="B43" s="5" t="inlineStr">
        <is>
          <t>Dividend Payment in M</t>
        </is>
      </c>
      <c r="C43" t="inlineStr">
        <is>
          <t>-</t>
        </is>
      </c>
      <c r="D43" t="inlineStr">
        <is>
          <t>-</t>
        </is>
      </c>
      <c r="E43" t="inlineStr">
        <is>
          <t>-</t>
        </is>
      </c>
      <c r="F43" t="inlineStr">
        <is>
          <t>-</t>
        </is>
      </c>
      <c r="G43" t="inlineStr">
        <is>
          <t>-</t>
        </is>
      </c>
    </row>
    <row r="44">
      <c r="A44" s="5" t="inlineStr">
        <is>
          <t>Umsatz</t>
        </is>
      </c>
      <c r="B44" s="5" t="inlineStr">
        <is>
          <t>Revenue</t>
        </is>
      </c>
      <c r="C44" t="n">
        <v>8.970000000000001</v>
      </c>
      <c r="D44" t="n">
        <v>7.11</v>
      </c>
      <c r="E44" t="n">
        <v>6.34</v>
      </c>
      <c r="F44" t="n">
        <v>7.22</v>
      </c>
      <c r="G44" t="inlineStr">
        <is>
          <t>-</t>
        </is>
      </c>
    </row>
    <row r="45">
      <c r="A45" s="5" t="inlineStr">
        <is>
          <t>Buchwert je Aktie</t>
        </is>
      </c>
      <c r="B45" s="5" t="inlineStr">
        <is>
          <t>Book value per share</t>
        </is>
      </c>
      <c r="C45" t="n">
        <v>10.26</v>
      </c>
      <c r="D45" t="n">
        <v>6.79</v>
      </c>
      <c r="E45" t="n">
        <v>6.03</v>
      </c>
      <c r="F45" t="n">
        <v>2.21</v>
      </c>
      <c r="G45" t="inlineStr">
        <is>
          <t>-</t>
        </is>
      </c>
    </row>
    <row r="46">
      <c r="A46" s="5" t="inlineStr">
        <is>
          <t>Cashflow je Aktie</t>
        </is>
      </c>
      <c r="B46" s="5" t="inlineStr">
        <is>
          <t>Cashflow per share</t>
        </is>
      </c>
      <c r="C46" t="n">
        <v>2.61</v>
      </c>
      <c r="D46" t="n">
        <v>1.83</v>
      </c>
      <c r="E46" t="n">
        <v>0.48</v>
      </c>
      <c r="F46" t="n">
        <v>0.82</v>
      </c>
      <c r="G46" t="inlineStr">
        <is>
          <t>-</t>
        </is>
      </c>
    </row>
    <row r="47">
      <c r="A47" s="5" t="inlineStr">
        <is>
          <t>Bilanzsumme je Aktie</t>
        </is>
      </c>
      <c r="B47" s="5" t="inlineStr">
        <is>
          <t>Total assets per share</t>
        </is>
      </c>
      <c r="C47" t="n">
        <v>16.55</v>
      </c>
      <c r="D47" t="n">
        <v>10.52</v>
      </c>
      <c r="E47" t="n">
        <v>8.68</v>
      </c>
      <c r="F47" t="n">
        <v>5.57</v>
      </c>
      <c r="G47" t="inlineStr">
        <is>
          <t>-</t>
        </is>
      </c>
    </row>
    <row r="48">
      <c r="A48" s="5" t="inlineStr">
        <is>
          <t>Personal am Ende des Jahres</t>
        </is>
      </c>
      <c r="B48" s="5" t="inlineStr">
        <is>
          <t>Staff at the end of year</t>
        </is>
      </c>
      <c r="C48" t="n">
        <v>1317</v>
      </c>
      <c r="D48" t="n">
        <v>1224</v>
      </c>
      <c r="E48" t="n">
        <v>1155</v>
      </c>
      <c r="F48" t="n">
        <v>1070</v>
      </c>
      <c r="G48" t="inlineStr">
        <is>
          <t>-</t>
        </is>
      </c>
    </row>
    <row r="49">
      <c r="A49" s="5" t="inlineStr">
        <is>
          <t>Personalaufwand in Mio. EUR</t>
        </is>
      </c>
      <c r="B49" s="5" t="inlineStr">
        <is>
          <t>Personnel expenses in M</t>
        </is>
      </c>
      <c r="C49" t="n">
        <v>114.4</v>
      </c>
      <c r="D49" t="n">
        <v>92.40000000000001</v>
      </c>
      <c r="E49" t="n">
        <v>86</v>
      </c>
      <c r="F49" t="n">
        <v>76.7</v>
      </c>
      <c r="G49" t="inlineStr">
        <is>
          <t>-</t>
        </is>
      </c>
    </row>
    <row r="50">
      <c r="A50" s="5" t="inlineStr">
        <is>
          <t>Aufwand je Mitarbeiter in EUR</t>
        </is>
      </c>
      <c r="B50" s="5" t="inlineStr">
        <is>
          <t>Effort per employee</t>
        </is>
      </c>
      <c r="C50" t="n">
        <v>86864</v>
      </c>
      <c r="D50" t="n">
        <v>75490</v>
      </c>
      <c r="E50" t="n">
        <v>74459</v>
      </c>
      <c r="F50" t="n">
        <v>71682</v>
      </c>
      <c r="G50" t="inlineStr">
        <is>
          <t>-</t>
        </is>
      </c>
    </row>
    <row r="51">
      <c r="A51" s="5" t="inlineStr">
        <is>
          <t>Umsatz je Aktie</t>
        </is>
      </c>
      <c r="B51" s="5" t="inlineStr">
        <is>
          <t>Revenue per share</t>
        </is>
      </c>
      <c r="C51" t="n">
        <v>276021</v>
      </c>
      <c r="D51" t="n">
        <v>221936</v>
      </c>
      <c r="E51" t="n">
        <v>209660</v>
      </c>
      <c r="F51" t="n">
        <v>199827</v>
      </c>
      <c r="G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row>
    <row r="53">
      <c r="A53" s="5" t="inlineStr">
        <is>
          <t>Gewinn je Mitarbeiter in EUR</t>
        </is>
      </c>
      <c r="B53" s="5" t="inlineStr">
        <is>
          <t>Earnings per employee</t>
        </is>
      </c>
      <c r="C53" t="n">
        <v>38269</v>
      </c>
      <c r="D53" t="n">
        <v>20670</v>
      </c>
      <c r="E53" t="n">
        <v>11515</v>
      </c>
      <c r="F53" t="n">
        <v>8785</v>
      </c>
      <c r="G53" t="inlineStr">
        <is>
          <t>-</t>
        </is>
      </c>
    </row>
    <row r="54">
      <c r="A54" s="5" t="inlineStr">
        <is>
          <t>KGV (Kurs/Gewinn)</t>
        </is>
      </c>
      <c r="B54" s="5" t="inlineStr">
        <is>
          <t>PE (price/earnings)</t>
        </is>
      </c>
      <c r="C54" t="n">
        <v>95.2</v>
      </c>
      <c r="D54" t="n">
        <v>37.7</v>
      </c>
      <c r="E54" t="n">
        <v>59.4</v>
      </c>
      <c r="F54" t="inlineStr">
        <is>
          <t>-</t>
        </is>
      </c>
      <c r="G54" t="inlineStr">
        <is>
          <t>-</t>
        </is>
      </c>
    </row>
    <row r="55">
      <c r="A55" s="5" t="inlineStr">
        <is>
          <t>KUV (Kurs/Umsatz)</t>
        </is>
      </c>
      <c r="B55" s="5" t="inlineStr">
        <is>
          <t>PS (price/sales)</t>
        </is>
      </c>
      <c r="C55" t="n">
        <v>13.57</v>
      </c>
      <c r="D55" t="n">
        <v>3.5</v>
      </c>
      <c r="E55" t="n">
        <v>3.37</v>
      </c>
      <c r="F55" t="inlineStr">
        <is>
          <t>-</t>
        </is>
      </c>
      <c r="G55" t="inlineStr">
        <is>
          <t>-</t>
        </is>
      </c>
    </row>
    <row r="56">
      <c r="A56" s="5" t="inlineStr">
        <is>
          <t>KBV (Kurs/Buchwert)</t>
        </is>
      </c>
      <c r="B56" s="5" t="inlineStr">
        <is>
          <t>PB (price/book value)</t>
        </is>
      </c>
      <c r="C56" t="n">
        <v>11.88</v>
      </c>
      <c r="D56" t="n">
        <v>3.68</v>
      </c>
      <c r="E56" t="n">
        <v>3.56</v>
      </c>
      <c r="F56" t="inlineStr">
        <is>
          <t>-</t>
        </is>
      </c>
      <c r="G56" t="inlineStr">
        <is>
          <t>-</t>
        </is>
      </c>
    </row>
    <row r="57">
      <c r="A57" s="5" t="inlineStr">
        <is>
          <t>KCV (Kurs/Cashflow)</t>
        </is>
      </c>
      <c r="B57" s="5" t="inlineStr">
        <is>
          <t>PC (price/cashflow)</t>
        </is>
      </c>
      <c r="C57" t="n">
        <v>46.58</v>
      </c>
      <c r="D57" t="n">
        <v>13.62</v>
      </c>
      <c r="E57" t="n">
        <v>44.15</v>
      </c>
      <c r="F57" t="inlineStr">
        <is>
          <t>-</t>
        </is>
      </c>
      <c r="G57" t="inlineStr">
        <is>
          <t>-</t>
        </is>
      </c>
    </row>
    <row r="58">
      <c r="A58" s="5" t="inlineStr">
        <is>
          <t>Dividendenrendite in %</t>
        </is>
      </c>
      <c r="B58" s="5" t="inlineStr">
        <is>
          <t>Dividend Yield in %</t>
        </is>
      </c>
      <c r="C58" t="inlineStr">
        <is>
          <t>-</t>
        </is>
      </c>
      <c r="D58" t="inlineStr">
        <is>
          <t>-</t>
        </is>
      </c>
      <c r="E58" t="inlineStr">
        <is>
          <t>-</t>
        </is>
      </c>
      <c r="F58" t="inlineStr">
        <is>
          <t>-</t>
        </is>
      </c>
      <c r="G58" t="inlineStr">
        <is>
          <t>-</t>
        </is>
      </c>
    </row>
    <row r="59">
      <c r="A59" s="5" t="inlineStr">
        <is>
          <t>Gewinnrendite in %</t>
        </is>
      </c>
      <c r="B59" s="5" t="inlineStr">
        <is>
          <t>Return on profit in %</t>
        </is>
      </c>
      <c r="C59" t="n">
        <v>1.1</v>
      </c>
      <c r="D59" t="n">
        <v>2.7</v>
      </c>
      <c r="E59" t="n">
        <v>1.7</v>
      </c>
      <c r="F59" t="inlineStr">
        <is>
          <t>-</t>
        </is>
      </c>
      <c r="G59" t="inlineStr">
        <is>
          <t>-</t>
        </is>
      </c>
    </row>
    <row r="60">
      <c r="A60" s="5" t="inlineStr">
        <is>
          <t>Eigenkapitalrendite in %</t>
        </is>
      </c>
      <c r="B60" s="5" t="inlineStr">
        <is>
          <t>Return on Equity in %</t>
        </is>
      </c>
      <c r="C60" t="n">
        <v>12.15</v>
      </c>
      <c r="D60" t="n">
        <v>9.75</v>
      </c>
      <c r="E60" t="n">
        <v>5.77</v>
      </c>
      <c r="F60" t="n">
        <v>14.4</v>
      </c>
      <c r="G60" t="n">
        <v>21.13</v>
      </c>
    </row>
    <row r="61">
      <c r="A61" s="5" t="inlineStr">
        <is>
          <t>Umsatzrendite in %</t>
        </is>
      </c>
      <c r="B61" s="5" t="inlineStr">
        <is>
          <t>Return on sales in %</t>
        </is>
      </c>
      <c r="C61" t="n">
        <v>13.9</v>
      </c>
      <c r="D61" t="n">
        <v>9.31</v>
      </c>
      <c r="E61" t="n">
        <v>5.49</v>
      </c>
      <c r="F61" t="n">
        <v>4.4</v>
      </c>
      <c r="G61" t="n">
        <v>5.95</v>
      </c>
    </row>
    <row r="62">
      <c r="A62" s="5" t="inlineStr">
        <is>
          <t>Gesamtkapitalrendite in %</t>
        </is>
      </c>
      <c r="B62" s="5" t="inlineStr">
        <is>
          <t>Total Return on Investment in %</t>
        </is>
      </c>
      <c r="C62" t="n">
        <v>7.7</v>
      </c>
      <c r="D62" t="n">
        <v>6.4</v>
      </c>
      <c r="E62" t="n">
        <v>4.25</v>
      </c>
      <c r="F62" t="n">
        <v>6.79</v>
      </c>
      <c r="G62" t="n">
        <v>9.44</v>
      </c>
    </row>
    <row r="63">
      <c r="A63" s="5" t="inlineStr">
        <is>
          <t>Return on Investment in %</t>
        </is>
      </c>
      <c r="B63" s="5" t="inlineStr">
        <is>
          <t>Return on Investment in %</t>
        </is>
      </c>
      <c r="C63" t="n">
        <v>7.54</v>
      </c>
      <c r="D63" t="n">
        <v>6.3</v>
      </c>
      <c r="E63" t="n">
        <v>4.01</v>
      </c>
      <c r="F63" t="n">
        <v>5.7</v>
      </c>
      <c r="G63" t="n">
        <v>7.45</v>
      </c>
    </row>
    <row r="64">
      <c r="A64" s="5" t="inlineStr">
        <is>
          <t>Arbeitsintensität in %</t>
        </is>
      </c>
      <c r="B64" s="5" t="inlineStr">
        <is>
          <t>Work Intensity in %</t>
        </is>
      </c>
      <c r="C64" t="n">
        <v>56.88</v>
      </c>
      <c r="D64" t="n">
        <v>62.21</v>
      </c>
      <c r="E64" t="n">
        <v>68.23999999999999</v>
      </c>
      <c r="F64" t="n">
        <v>50.52</v>
      </c>
      <c r="G64" t="n">
        <v>49.58</v>
      </c>
    </row>
    <row r="65">
      <c r="A65" s="5" t="inlineStr">
        <is>
          <t>Eigenkapitalquote in %</t>
        </is>
      </c>
      <c r="B65" s="5" t="inlineStr">
        <is>
          <t>Equity Ratio in %</t>
        </is>
      </c>
      <c r="C65" t="n">
        <v>62.02</v>
      </c>
      <c r="D65" t="n">
        <v>64.58</v>
      </c>
      <c r="E65" t="n">
        <v>69.53</v>
      </c>
      <c r="F65" t="n">
        <v>39.6</v>
      </c>
      <c r="G65" t="n">
        <v>35.26</v>
      </c>
    </row>
    <row r="66">
      <c r="A66" s="5" t="inlineStr">
        <is>
          <t>Fremdkapitalquote in %</t>
        </is>
      </c>
      <c r="B66" s="5" t="inlineStr">
        <is>
          <t>Debt Ratio in %</t>
        </is>
      </c>
      <c r="C66" t="n">
        <v>37.98</v>
      </c>
      <c r="D66" t="n">
        <v>35.42</v>
      </c>
      <c r="E66" t="n">
        <v>30.47</v>
      </c>
      <c r="F66" t="n">
        <v>60.4</v>
      </c>
      <c r="G66" t="n">
        <v>64.73999999999999</v>
      </c>
    </row>
    <row r="67">
      <c r="A67" s="5" t="inlineStr">
        <is>
          <t>Verschuldungsgrad in %</t>
        </is>
      </c>
      <c r="B67" s="5" t="inlineStr">
        <is>
          <t>Finance Gearing in %</t>
        </is>
      </c>
      <c r="C67" t="n">
        <v>61.23</v>
      </c>
      <c r="D67" t="n">
        <v>54.86</v>
      </c>
      <c r="E67" t="n">
        <v>43.82</v>
      </c>
      <c r="F67" t="n">
        <v>152.53</v>
      </c>
      <c r="G67" t="n">
        <v>183.61</v>
      </c>
    </row>
    <row r="68">
      <c r="A68" s="5" t="inlineStr"/>
      <c r="B68" s="5" t="inlineStr"/>
    </row>
    <row r="69">
      <c r="A69" s="5" t="inlineStr">
        <is>
          <t>Kurzfristige Vermögensquote in %</t>
        </is>
      </c>
      <c r="B69" s="5" t="inlineStr">
        <is>
          <t>Current Assets Ratio in %</t>
        </is>
      </c>
      <c r="C69" t="n">
        <v>56.88</v>
      </c>
      <c r="D69" t="n">
        <v>62.21</v>
      </c>
      <c r="E69" t="n">
        <v>68.23999999999999</v>
      </c>
      <c r="F69" t="n">
        <v>50.52</v>
      </c>
    </row>
    <row r="70">
      <c r="A70" s="5" t="inlineStr">
        <is>
          <t>Nettogewinn Marge in %</t>
        </is>
      </c>
      <c r="B70" s="5" t="inlineStr">
        <is>
          <t>Net Profit Marge in %</t>
        </is>
      </c>
      <c r="C70" t="n">
        <v>561.87</v>
      </c>
      <c r="D70" t="n">
        <v>355.84</v>
      </c>
      <c r="E70" t="n">
        <v>209.78</v>
      </c>
      <c r="F70" t="n">
        <v>130.19</v>
      </c>
    </row>
    <row r="71">
      <c r="A71" s="5" t="inlineStr">
        <is>
          <t>Operative Ergebnis Marge in %</t>
        </is>
      </c>
      <c r="B71" s="5" t="inlineStr">
        <is>
          <t>EBIT Marge in %</t>
        </is>
      </c>
      <c r="C71" t="n">
        <v>789.3</v>
      </c>
      <c r="D71" t="n">
        <v>518.99</v>
      </c>
      <c r="E71" t="n">
        <v>372.24</v>
      </c>
      <c r="F71" t="n">
        <v>204.99</v>
      </c>
    </row>
    <row r="72">
      <c r="A72" s="5" t="inlineStr">
        <is>
          <t>Vermögensumsschlag in %</t>
        </is>
      </c>
      <c r="B72" s="5" t="inlineStr">
        <is>
          <t>Asset Turnover in %</t>
        </is>
      </c>
      <c r="C72" t="n">
        <v>1.34</v>
      </c>
      <c r="D72" t="n">
        <v>1.77</v>
      </c>
      <c r="E72" t="n">
        <v>1.91</v>
      </c>
      <c r="F72" t="n">
        <v>4.38</v>
      </c>
    </row>
    <row r="73">
      <c r="A73" s="5" t="inlineStr">
        <is>
          <t>Langfristige Vermögensquote in %</t>
        </is>
      </c>
      <c r="B73" s="5" t="inlineStr">
        <is>
          <t>Non-Current Assets Ratio in %</t>
        </is>
      </c>
      <c r="C73" t="n">
        <v>43.12</v>
      </c>
      <c r="D73" t="n">
        <v>37.79</v>
      </c>
      <c r="E73" t="n">
        <v>31.76</v>
      </c>
      <c r="F73" t="n">
        <v>49.48</v>
      </c>
    </row>
    <row r="74">
      <c r="A74" s="5" t="inlineStr">
        <is>
          <t>Gesamtkapitalrentabilität</t>
        </is>
      </c>
      <c r="B74" s="5" t="inlineStr">
        <is>
          <t>ROA Return on Assets in %</t>
        </is>
      </c>
      <c r="C74" t="n">
        <v>7.54</v>
      </c>
      <c r="D74" t="n">
        <v>6.3</v>
      </c>
      <c r="E74" t="n">
        <v>4.01</v>
      </c>
      <c r="F74" t="n">
        <v>5.7</v>
      </c>
    </row>
    <row r="75">
      <c r="A75" s="5" t="inlineStr">
        <is>
          <t>Ertrag des eingesetzten Kapitals</t>
        </is>
      </c>
      <c r="B75" s="5" t="inlineStr">
        <is>
          <t>ROCE Return on Cap. Empl. in %</t>
        </is>
      </c>
      <c r="C75" t="n">
        <v>14.06</v>
      </c>
      <c r="D75" t="n">
        <v>11.54</v>
      </c>
      <c r="E75" t="n">
        <v>9.08</v>
      </c>
      <c r="F75" t="n">
        <v>13.48</v>
      </c>
    </row>
    <row r="76">
      <c r="A76" s="5" t="inlineStr">
        <is>
          <t>Eigenkapital zu Anlagevermögen</t>
        </is>
      </c>
      <c r="B76" s="5" t="inlineStr">
        <is>
          <t>Equity to Fixed Assets in %</t>
        </is>
      </c>
      <c r="C76" t="n">
        <v>143.76</v>
      </c>
      <c r="D76" t="n">
        <v>169.96</v>
      </c>
      <c r="E76" t="n">
        <v>217.95</v>
      </c>
      <c r="F76" t="inlineStr">
        <is>
          <t>-</t>
        </is>
      </c>
    </row>
    <row r="77">
      <c r="A77" s="5" t="inlineStr">
        <is>
          <t>Liquidität Dritten Grades</t>
        </is>
      </c>
      <c r="B77" s="5" t="inlineStr">
        <is>
          <t>Current Ratio in %</t>
        </is>
      </c>
      <c r="C77" t="n">
        <v>230.27</v>
      </c>
      <c r="D77" t="n">
        <v>305.13</v>
      </c>
      <c r="E77" t="n">
        <v>315.92</v>
      </c>
      <c r="F77" t="n">
        <v>151.18</v>
      </c>
    </row>
    <row r="78">
      <c r="A78" s="5" t="inlineStr">
        <is>
          <t>Operativer Cashflow</t>
        </is>
      </c>
      <c r="B78" s="5" t="inlineStr">
        <is>
          <t>Operating Cashflow in M</t>
        </is>
      </c>
      <c r="C78" t="n">
        <v>1882.7636</v>
      </c>
      <c r="D78" t="n">
        <v>520.284</v>
      </c>
      <c r="E78" t="n">
        <v>1686.53</v>
      </c>
      <c r="F78" t="inlineStr">
        <is>
          <t>-</t>
        </is>
      </c>
    </row>
    <row r="79">
      <c r="A79" s="5" t="inlineStr">
        <is>
          <t>Aktienrückkauf</t>
        </is>
      </c>
      <c r="B79" s="5" t="inlineStr">
        <is>
          <t>Share Buyback in M</t>
        </is>
      </c>
      <c r="C79" t="n">
        <v>-2.219999999999999</v>
      </c>
      <c r="D79" t="n">
        <v>0</v>
      </c>
      <c r="E79" t="n">
        <v>-8.600000000000001</v>
      </c>
      <c r="F79" t="inlineStr">
        <is>
          <t>-</t>
        </is>
      </c>
    </row>
    <row r="80">
      <c r="A80" s="5" t="inlineStr">
        <is>
          <t>Umsatzwachstum 1J in %</t>
        </is>
      </c>
      <c r="B80" s="5" t="inlineStr">
        <is>
          <t>Revenue Growth 1Y in %</t>
        </is>
      </c>
      <c r="C80" t="n">
        <v>26.16</v>
      </c>
      <c r="D80" t="n">
        <v>12.15</v>
      </c>
      <c r="E80" t="n">
        <v>-12.19</v>
      </c>
      <c r="F80" t="inlineStr">
        <is>
          <t>-</t>
        </is>
      </c>
    </row>
    <row r="81">
      <c r="A81" s="5" t="inlineStr">
        <is>
          <t>Umsatzwachstum 3J in %</t>
        </is>
      </c>
      <c r="B81" s="5" t="inlineStr">
        <is>
          <t>Revenue Growth 3Y in %</t>
        </is>
      </c>
      <c r="C81" t="n">
        <v>8.710000000000001</v>
      </c>
      <c r="D81" t="inlineStr">
        <is>
          <t>-</t>
        </is>
      </c>
      <c r="E81" t="inlineStr">
        <is>
          <t>-</t>
        </is>
      </c>
      <c r="F81" t="inlineStr">
        <is>
          <t>-</t>
        </is>
      </c>
    </row>
    <row r="82">
      <c r="A82" s="5" t="inlineStr">
        <is>
          <t>Umsatzwachstum 5J in %</t>
        </is>
      </c>
      <c r="B82" s="5" t="inlineStr">
        <is>
          <t>Revenue Growth 5Y in %</t>
        </is>
      </c>
      <c r="C82" t="inlineStr">
        <is>
          <t>-</t>
        </is>
      </c>
      <c r="D82" t="inlineStr">
        <is>
          <t>-</t>
        </is>
      </c>
      <c r="E82" t="inlineStr">
        <is>
          <t>-</t>
        </is>
      </c>
      <c r="F82" t="inlineStr">
        <is>
          <t>-</t>
        </is>
      </c>
    </row>
    <row r="83">
      <c r="A83" s="5" t="inlineStr">
        <is>
          <t>Umsatzwachstum 10J in %</t>
        </is>
      </c>
      <c r="B83" s="5" t="inlineStr">
        <is>
          <t>Revenue Growth 10Y in %</t>
        </is>
      </c>
      <c r="C83" t="inlineStr">
        <is>
          <t>-</t>
        </is>
      </c>
      <c r="D83" t="inlineStr">
        <is>
          <t>-</t>
        </is>
      </c>
      <c r="E83" t="inlineStr">
        <is>
          <t>-</t>
        </is>
      </c>
      <c r="F83" t="inlineStr">
        <is>
          <t>-</t>
        </is>
      </c>
    </row>
    <row r="84">
      <c r="A84" s="5" t="inlineStr">
        <is>
          <t>Gewinnwachstum 1J in %</t>
        </is>
      </c>
      <c r="B84" s="5" t="inlineStr">
        <is>
          <t>Earnings Growth 1Y in %</t>
        </is>
      </c>
      <c r="C84" t="n">
        <v>99.20999999999999</v>
      </c>
      <c r="D84" t="n">
        <v>90.23</v>
      </c>
      <c r="E84" t="n">
        <v>41.49</v>
      </c>
      <c r="F84" t="n">
        <v>-18.97</v>
      </c>
    </row>
    <row r="85">
      <c r="A85" s="5" t="inlineStr">
        <is>
          <t>Gewinnwachstum 3J in %</t>
        </is>
      </c>
      <c r="B85" s="5" t="inlineStr">
        <is>
          <t>Earnings Growth 3Y in %</t>
        </is>
      </c>
      <c r="C85" t="n">
        <v>76.98</v>
      </c>
      <c r="D85" t="n">
        <v>37.58</v>
      </c>
      <c r="E85" t="inlineStr">
        <is>
          <t>-</t>
        </is>
      </c>
      <c r="F85" t="inlineStr">
        <is>
          <t>-</t>
        </is>
      </c>
    </row>
    <row r="86">
      <c r="A86" s="5" t="inlineStr">
        <is>
          <t>Gewinnwachstum 5J in %</t>
        </is>
      </c>
      <c r="B86" s="5" t="inlineStr">
        <is>
          <t>Earnings Growth 5Y in %</t>
        </is>
      </c>
      <c r="C86" t="inlineStr">
        <is>
          <t>-</t>
        </is>
      </c>
      <c r="D86" t="inlineStr">
        <is>
          <t>-</t>
        </is>
      </c>
      <c r="E86" t="inlineStr">
        <is>
          <t>-</t>
        </is>
      </c>
      <c r="F86" t="inlineStr">
        <is>
          <t>-</t>
        </is>
      </c>
    </row>
    <row r="87">
      <c r="A87" s="5" t="inlineStr">
        <is>
          <t>Gewinnwachstum 10J in %</t>
        </is>
      </c>
      <c r="B87" s="5" t="inlineStr">
        <is>
          <t>Earnings Growth 10Y in %</t>
        </is>
      </c>
      <c r="C87" t="inlineStr">
        <is>
          <t>-</t>
        </is>
      </c>
      <c r="D87" t="inlineStr">
        <is>
          <t>-</t>
        </is>
      </c>
      <c r="E87" t="inlineStr">
        <is>
          <t>-</t>
        </is>
      </c>
      <c r="F87" t="inlineStr">
        <is>
          <t>-</t>
        </is>
      </c>
    </row>
    <row r="88">
      <c r="A88" s="5" t="inlineStr">
        <is>
          <t>PEG Ratio</t>
        </is>
      </c>
      <c r="B88" s="5" t="inlineStr">
        <is>
          <t>KGW Kurs/Gewinn/Wachstum</t>
        </is>
      </c>
      <c r="C88" t="inlineStr">
        <is>
          <t>-</t>
        </is>
      </c>
      <c r="D88" t="inlineStr">
        <is>
          <t>-</t>
        </is>
      </c>
      <c r="E88" t="inlineStr">
        <is>
          <t>-</t>
        </is>
      </c>
      <c r="F88" t="inlineStr">
        <is>
          <t>-</t>
        </is>
      </c>
    </row>
    <row r="89">
      <c r="A89" s="5" t="inlineStr">
        <is>
          <t>EBIT-Wachstum 1J in %</t>
        </is>
      </c>
      <c r="B89" s="5" t="inlineStr">
        <is>
          <t>EBIT Growth 1Y in %</t>
        </is>
      </c>
      <c r="C89" t="n">
        <v>91.87</v>
      </c>
      <c r="D89" t="n">
        <v>56.36</v>
      </c>
      <c r="E89" t="n">
        <v>59.46</v>
      </c>
      <c r="F89" t="n">
        <v>-34.22</v>
      </c>
    </row>
    <row r="90">
      <c r="A90" s="5" t="inlineStr">
        <is>
          <t>EBIT-Wachstum 3J in %</t>
        </is>
      </c>
      <c r="B90" s="5" t="inlineStr">
        <is>
          <t>EBIT Growth 3Y in %</t>
        </is>
      </c>
      <c r="C90" t="n">
        <v>69.23</v>
      </c>
      <c r="D90" t="n">
        <v>27.2</v>
      </c>
      <c r="E90" t="inlineStr">
        <is>
          <t>-</t>
        </is>
      </c>
      <c r="F90" t="inlineStr">
        <is>
          <t>-</t>
        </is>
      </c>
    </row>
    <row r="91">
      <c r="A91" s="5" t="inlineStr">
        <is>
          <t>EBIT-Wachstum 5J in %</t>
        </is>
      </c>
      <c r="B91" s="5" t="inlineStr">
        <is>
          <t>EBIT Growth 5Y in %</t>
        </is>
      </c>
      <c r="C91" t="inlineStr">
        <is>
          <t>-</t>
        </is>
      </c>
      <c r="D91" t="inlineStr">
        <is>
          <t>-</t>
        </is>
      </c>
      <c r="E91" t="inlineStr">
        <is>
          <t>-</t>
        </is>
      </c>
      <c r="F91" t="inlineStr">
        <is>
          <t>-</t>
        </is>
      </c>
    </row>
    <row r="92">
      <c r="A92" s="5" t="inlineStr">
        <is>
          <t>EBIT-Wachstum 10J in %</t>
        </is>
      </c>
      <c r="B92" s="5" t="inlineStr">
        <is>
          <t>EBIT Growth 10Y in %</t>
        </is>
      </c>
      <c r="C92" t="inlineStr">
        <is>
          <t>-</t>
        </is>
      </c>
      <c r="D92" t="inlineStr">
        <is>
          <t>-</t>
        </is>
      </c>
      <c r="E92" t="inlineStr">
        <is>
          <t>-</t>
        </is>
      </c>
      <c r="F92" t="inlineStr">
        <is>
          <t>-</t>
        </is>
      </c>
    </row>
    <row r="93">
      <c r="A93" s="5" t="inlineStr">
        <is>
          <t>Op.Cashflow Wachstum 1J in %</t>
        </is>
      </c>
      <c r="B93" s="5" t="inlineStr">
        <is>
          <t>Op.Cashflow Wachstum 1Y in %</t>
        </is>
      </c>
      <c r="C93" t="n">
        <v>242</v>
      </c>
      <c r="D93" t="n">
        <v>-69.15000000000001</v>
      </c>
      <c r="E93" t="inlineStr">
        <is>
          <t>-</t>
        </is>
      </c>
      <c r="F93" t="inlineStr">
        <is>
          <t>-</t>
        </is>
      </c>
    </row>
    <row r="94">
      <c r="A94" s="5" t="inlineStr">
        <is>
          <t>Op.Cashflow Wachstum 3J in %</t>
        </is>
      </c>
      <c r="B94" s="5" t="inlineStr">
        <is>
          <t>Op.Cashflow Wachstum 3Y in %</t>
        </is>
      </c>
      <c r="C94" t="inlineStr">
        <is>
          <t>-</t>
        </is>
      </c>
      <c r="D94" t="inlineStr">
        <is>
          <t>-</t>
        </is>
      </c>
      <c r="E94" t="inlineStr">
        <is>
          <t>-</t>
        </is>
      </c>
      <c r="F94" t="inlineStr">
        <is>
          <t>-</t>
        </is>
      </c>
    </row>
    <row r="95">
      <c r="A95" s="5" t="inlineStr">
        <is>
          <t>Op.Cashflow Wachstum 5J in %</t>
        </is>
      </c>
      <c r="B95" s="5" t="inlineStr">
        <is>
          <t>Op.Cashflow Wachstum 5Y in %</t>
        </is>
      </c>
      <c r="C95" t="inlineStr">
        <is>
          <t>-</t>
        </is>
      </c>
      <c r="D95" t="inlineStr">
        <is>
          <t>-</t>
        </is>
      </c>
      <c r="E95" t="inlineStr">
        <is>
          <t>-</t>
        </is>
      </c>
      <c r="F95" t="inlineStr">
        <is>
          <t>-</t>
        </is>
      </c>
    </row>
    <row r="96">
      <c r="A96" s="5" t="inlineStr">
        <is>
          <t>Op.Cashflow Wachstum 10J in %</t>
        </is>
      </c>
      <c r="B96" s="5" t="inlineStr">
        <is>
          <t>Op.Cashflow Wachstum 10Y in %</t>
        </is>
      </c>
      <c r="C96" t="inlineStr">
        <is>
          <t>-</t>
        </is>
      </c>
      <c r="D96" t="inlineStr">
        <is>
          <t>-</t>
        </is>
      </c>
      <c r="E96" t="inlineStr">
        <is>
          <t>-</t>
        </is>
      </c>
      <c r="F96" t="inlineStr">
        <is>
          <t>-</t>
        </is>
      </c>
    </row>
    <row r="97">
      <c r="A97" s="5" t="inlineStr">
        <is>
          <t>Working Capital in Mio</t>
        </is>
      </c>
      <c r="B97" s="5" t="inlineStr">
        <is>
          <t>Working Capital in M</t>
        </is>
      </c>
      <c r="C97" t="n">
        <v>215.2</v>
      </c>
      <c r="D97" t="n">
        <v>168</v>
      </c>
      <c r="E97" t="n">
        <v>154.6</v>
      </c>
      <c r="F97" t="n">
        <v>28.2</v>
      </c>
      <c r="G97" t="n">
        <v>10.8</v>
      </c>
    </row>
  </sheetData>
  <pageMargins bottom="1" footer="0.5" header="0.5" left="0.75" right="0.75" top="1"/>
</worksheet>
</file>

<file path=xl/worksheets/sheet61.xml><?xml version="1.0" encoding="utf-8"?>
<worksheet xmlns="http://schemas.openxmlformats.org/spreadsheetml/2006/main">
  <sheetPr>
    <outlinePr summaryBelow="1" summaryRight="1"/>
    <pageSetUpPr/>
  </sheetPr>
  <dimension ref="A1:L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ZALANDO </t>
        </is>
      </c>
      <c r="B1" s="2" t="inlineStr">
        <is>
          <t>WKN: ZAL111  ISIN: DE000ZAL1111  Symbol:ZAL  Typ: Aktie</t>
        </is>
      </c>
      <c r="C1" s="2" t="inlineStr"/>
      <c r="D1" s="2" t="inlineStr"/>
      <c r="E1" s="2" t="inlineStr"/>
      <c r="F1" s="2">
        <f>HYPERLINK("mdax_Stock_Data_EUR.xlsx#INDEX!A1",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2008</t>
        </is>
      </c>
      <c r="C4" s="5" t="inlineStr">
        <is>
          <t>Telefon / Phone</t>
        </is>
      </c>
      <c r="D4" s="5" t="inlineStr"/>
      <c r="E4" t="inlineStr">
        <is>
          <t>+49-30-20968-1584</t>
        </is>
      </c>
      <c r="G4" t="inlineStr">
        <is>
          <t>27.02.2020</t>
        </is>
      </c>
      <c r="H4" t="inlineStr">
        <is>
          <t>Publication Of Annual Report</t>
        </is>
      </c>
      <c r="J4" t="inlineStr">
        <is>
          <t>Kinnevik AB</t>
        </is>
      </c>
      <c r="L4" t="inlineStr">
        <is>
          <t>25,83%</t>
        </is>
      </c>
    </row>
    <row r="5">
      <c r="A5" s="5" t="inlineStr">
        <is>
          <t>Ticker</t>
        </is>
      </c>
      <c r="B5" t="inlineStr">
        <is>
          <t>ZAL</t>
        </is>
      </c>
      <c r="C5" s="5" t="inlineStr">
        <is>
          <t>Fax</t>
        </is>
      </c>
      <c r="D5" s="5" t="inlineStr"/>
      <c r="E5" t="inlineStr">
        <is>
          <t>+49-30-2759-46-93</t>
        </is>
      </c>
      <c r="G5" t="inlineStr">
        <is>
          <t>07.05.2020</t>
        </is>
      </c>
      <c r="H5" t="inlineStr">
        <is>
          <t>Result Q1</t>
        </is>
      </c>
      <c r="J5" t="inlineStr">
        <is>
          <t>Baillie Gifford &amp; Co.</t>
        </is>
      </c>
      <c r="L5" t="inlineStr">
        <is>
          <t>11,68%</t>
        </is>
      </c>
    </row>
    <row r="6">
      <c r="A6" s="5" t="inlineStr">
        <is>
          <t>Gelistet Seit / Listed Since</t>
        </is>
      </c>
      <c r="B6" t="inlineStr">
        <is>
          <t>01.10.2014</t>
        </is>
      </c>
      <c r="C6" s="5" t="inlineStr">
        <is>
          <t>Internet</t>
        </is>
      </c>
      <c r="D6" s="5" t="inlineStr"/>
      <c r="E6" t="inlineStr">
        <is>
          <t>https://www.zalando.de/</t>
        </is>
      </c>
      <c r="G6" t="inlineStr">
        <is>
          <t>23.06.2020</t>
        </is>
      </c>
      <c r="H6" t="inlineStr">
        <is>
          <t>Annual General Meeting</t>
        </is>
      </c>
      <c r="J6" t="inlineStr">
        <is>
          <t>Anders Holch Povlsen</t>
        </is>
      </c>
      <c r="L6" t="inlineStr">
        <is>
          <t>10,15%</t>
        </is>
      </c>
    </row>
    <row r="7">
      <c r="A7" s="5" t="inlineStr">
        <is>
          <t>Nominalwert / Nominal Value</t>
        </is>
      </c>
      <c r="B7" t="inlineStr">
        <is>
          <t>1,00</t>
        </is>
      </c>
      <c r="C7" s="5" t="inlineStr">
        <is>
          <t>E-Mail</t>
        </is>
      </c>
      <c r="D7" s="5" t="inlineStr"/>
      <c r="E7" t="inlineStr">
        <is>
          <t>service@zalando.de</t>
        </is>
      </c>
      <c r="G7" t="inlineStr">
        <is>
          <t>11.08.2020</t>
        </is>
      </c>
      <c r="H7" t="inlineStr">
        <is>
          <t>Score Half Year</t>
        </is>
      </c>
      <c r="J7" t="inlineStr">
        <is>
          <t>T. Rowe Price Group, Inc.</t>
        </is>
      </c>
      <c r="L7" t="inlineStr">
        <is>
          <t>5,05%</t>
        </is>
      </c>
    </row>
    <row r="8">
      <c r="A8" s="5" t="inlineStr">
        <is>
          <t>Land / Country</t>
        </is>
      </c>
      <c r="B8" t="inlineStr">
        <is>
          <t>Deutschland</t>
        </is>
      </c>
      <c r="C8" s="5" t="inlineStr">
        <is>
          <t>Inv. Relations E-Mail</t>
        </is>
      </c>
      <c r="D8" s="5" t="inlineStr"/>
      <c r="E8" t="inlineStr">
        <is>
          <t>investor.relations@zalando.de</t>
        </is>
      </c>
      <c r="G8" t="inlineStr">
        <is>
          <t>04.11.2020</t>
        </is>
      </c>
      <c r="H8" t="inlineStr">
        <is>
          <t>Q3 Earnings</t>
        </is>
      </c>
      <c r="J8" t="inlineStr">
        <is>
          <t>Gründer</t>
        </is>
      </c>
      <c r="L8" t="inlineStr">
        <is>
          <t>3,62%</t>
        </is>
      </c>
    </row>
    <row r="9">
      <c r="A9" s="5" t="inlineStr">
        <is>
          <t>Währung / Currency</t>
        </is>
      </c>
      <c r="B9" t="inlineStr">
        <is>
          <t>EUR</t>
        </is>
      </c>
      <c r="C9" s="5" t="inlineStr">
        <is>
          <t>Kontaktperson / Contact Person</t>
        </is>
      </c>
      <c r="D9" s="5" t="inlineStr"/>
      <c r="E9" t="inlineStr">
        <is>
          <t>Patrick Kofler</t>
        </is>
      </c>
      <c r="J9" t="inlineStr">
        <is>
          <t>Allianz Global Investors GmbH</t>
        </is>
      </c>
      <c r="L9" t="inlineStr">
        <is>
          <t>2,96%</t>
        </is>
      </c>
    </row>
    <row r="10">
      <c r="A10" s="5" t="inlineStr">
        <is>
          <t>Branche / Industry</t>
        </is>
      </c>
      <c r="B10" t="inlineStr">
        <is>
          <t>Internet Commerce</t>
        </is>
      </c>
      <c r="C10" s="5" t="inlineStr"/>
      <c r="D10" s="5" t="inlineStr"/>
      <c r="J10" t="inlineStr">
        <is>
          <t>BlackRock, Inc.</t>
        </is>
      </c>
      <c r="L10" t="inlineStr">
        <is>
          <t>3,06%</t>
        </is>
      </c>
    </row>
    <row r="11">
      <c r="A11" s="5" t="inlineStr">
        <is>
          <t>Sektor / Sector</t>
        </is>
      </c>
      <c r="B11" t="inlineStr">
        <is>
          <t>Information Technology</t>
        </is>
      </c>
      <c r="J11" t="inlineStr">
        <is>
          <t>Freefloat</t>
        </is>
      </c>
      <c r="L11" t="inlineStr">
        <is>
          <t>37,65%</t>
        </is>
      </c>
    </row>
    <row r="12">
      <c r="A12" s="5" t="inlineStr">
        <is>
          <t>Typ / Genre</t>
        </is>
      </c>
      <c r="B12" t="inlineStr">
        <is>
          <t>Inhaber-Stammaktie</t>
        </is>
      </c>
    </row>
    <row r="13">
      <c r="A13" s="5" t="inlineStr">
        <is>
          <t>Adresse / Address</t>
        </is>
      </c>
      <c r="B13" t="inlineStr">
        <is>
          <t>Zalando SETamara-Danz-Straße 1  D-10243 Berlin</t>
        </is>
      </c>
    </row>
    <row r="14">
      <c r="A14" s="5" t="inlineStr">
        <is>
          <t>Management</t>
        </is>
      </c>
      <c r="B14" t="inlineStr">
        <is>
          <t>Robert Gentz, David Schneider, Rubin Ritter, David Schröder, Jim Freeman</t>
        </is>
      </c>
    </row>
    <row r="15">
      <c r="A15" s="5" t="inlineStr">
        <is>
          <t>Aufsichtsrat / Board</t>
        </is>
      </c>
      <c r="B15" t="inlineStr">
        <is>
          <t>Cristina Stenbeck, Kelly Bennett, Anders Holch Povlsen, Jørgen Madsen Lindemann, Mariella Röhm-Kottmann, Alexander Samwer, Anthony Brew, Konrad Schäfers, Beate Siert</t>
        </is>
      </c>
    </row>
    <row r="16">
      <c r="A16" s="5" t="inlineStr">
        <is>
          <t>Beschreibung</t>
        </is>
      </c>
      <c r="B16" t="inlineStr">
        <is>
          <t>Zalando ist ein Online-Versandhändler für Schuhe und Mode. Zalando’s Angebot für Damen, Herren und Kinder reicht von bekannten Trendmarken bis hin zu gefragten Designerlabels. Insgesamt arbeitet Zalando mit über 1.500 Markenherstellern zusammen. Neben Schuhen und Bekleidung gehören Accessoires, Beauty-Produkte und Sportartikel zum Sortiment. Das Unternehmen wurde 2008 gegründet. Nach dem großen Erfolg in Deutschland werden seit 2009 auch europäische Nachbarländer beliefert. Gestartet wurde mit Österreich (2009), es folgten die Niederlande und Frankreich (beide 2010). 2011 kamen Italien, Großbritannien und die Schweiz hinzu. Seit 2012 ist Zalando auch in Schweden, Belgien, Spanien, Dänemark, Finnland, Polen, Norwegen und Luxemburg (2013) online. Copyright 2014 FINANCE BASE AG</t>
        </is>
      </c>
    </row>
    <row r="17">
      <c r="A17" s="5" t="inlineStr">
        <is>
          <t>Profile</t>
        </is>
      </c>
      <c r="B17" t="inlineStr">
        <is>
          <t>Zalando is an online retailer for shoes and fashion. Zalando's offer for men, women and children ranging from well-known fashion brands to popular designer labels. Total Zalando works with more than 1,500 brand-name manufacturers. In addition to shoes and clothing accessories, beauty products and sporting goods belong to the assortment. The company was founded of 2008. After the huge success in Germany and neighboring European countries are supplied since in 2009. was started with Austria (2009), followed by the Netherlands and France (both 2010). 2011 Italy, Great Britain and Switzerland were added. Since 2012, Zalando is also in Sweden, Belgium, Spain, Denmark, Finland, Poland, Norway and Luxembourg (2013) online.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2020</v>
      </c>
      <c r="D19" s="5" t="n">
        <v>2019</v>
      </c>
      <c r="E19" s="5" t="n">
        <v>2018</v>
      </c>
      <c r="F19" s="5" t="n">
        <v>2017</v>
      </c>
      <c r="G19" s="5" t="n">
        <v>2016</v>
      </c>
      <c r="H19" s="5" t="n">
        <v>2015</v>
      </c>
      <c r="I19" s="5" t="n">
        <v>2014</v>
      </c>
      <c r="J19" s="5" t="n">
        <v>2013</v>
      </c>
      <c r="K19" s="5" t="n">
        <v>2012</v>
      </c>
      <c r="L19" s="5" t="inlineStr"/>
    </row>
    <row r="20">
      <c r="A20" s="5" t="inlineStr">
        <is>
          <t>Umsatz</t>
        </is>
      </c>
      <c r="B20" s="5" t="inlineStr">
        <is>
          <t>Revenue</t>
        </is>
      </c>
      <c r="C20" t="inlineStr">
        <is>
          <t>-</t>
        </is>
      </c>
      <c r="D20" t="n">
        <v>6483</v>
      </c>
      <c r="E20" t="n">
        <v>5388</v>
      </c>
      <c r="F20" t="n">
        <v>4489</v>
      </c>
      <c r="G20" t="n">
        <v>3639</v>
      </c>
      <c r="H20" t="n">
        <v>2958</v>
      </c>
      <c r="I20" t="n">
        <v>2214</v>
      </c>
      <c r="J20" t="n">
        <v>1762</v>
      </c>
      <c r="K20" t="n">
        <v>1159</v>
      </c>
    </row>
    <row r="21">
      <c r="A21" s="5" t="inlineStr">
        <is>
          <t>Bruttoergebnis vom Umsatz</t>
        </is>
      </c>
      <c r="B21" s="5" t="inlineStr">
        <is>
          <t>Gross Profit</t>
        </is>
      </c>
      <c r="C21" t="inlineStr">
        <is>
          <t>-</t>
        </is>
      </c>
      <c r="D21" t="n">
        <v>2758</v>
      </c>
      <c r="E21" t="n">
        <v>2281</v>
      </c>
      <c r="F21" t="n">
        <v>1959</v>
      </c>
      <c r="G21" t="n">
        <v>1609</v>
      </c>
      <c r="H21" t="n">
        <v>1334</v>
      </c>
      <c r="I21" t="n">
        <v>958.7</v>
      </c>
      <c r="J21" t="n">
        <v>715.1</v>
      </c>
      <c r="K21" t="n">
        <v>534.8</v>
      </c>
    </row>
    <row r="22">
      <c r="A22" s="5" t="inlineStr">
        <is>
          <t>Operatives Ergebnis (EBIT)</t>
        </is>
      </c>
      <c r="B22" s="5" t="inlineStr">
        <is>
          <t>EBIT Earning Before Interest &amp; Tax</t>
        </is>
      </c>
      <c r="C22" t="inlineStr">
        <is>
          <t>-</t>
        </is>
      </c>
      <c r="D22" t="n">
        <v>165.8</v>
      </c>
      <c r="E22" t="n">
        <v>119.2</v>
      </c>
      <c r="F22" t="n">
        <v>187.6</v>
      </c>
      <c r="G22" t="n">
        <v>207</v>
      </c>
      <c r="H22" t="n">
        <v>89.59999999999999</v>
      </c>
      <c r="I22" t="n">
        <v>62.1</v>
      </c>
      <c r="J22" t="n">
        <v>-113.9</v>
      </c>
      <c r="K22" t="n">
        <v>-83.59999999999999</v>
      </c>
    </row>
    <row r="23">
      <c r="A23" s="5" t="inlineStr">
        <is>
          <t>Finanzergebnis</t>
        </is>
      </c>
      <c r="B23" s="5" t="inlineStr">
        <is>
          <t>Financial Result</t>
        </is>
      </c>
      <c r="C23" t="inlineStr">
        <is>
          <t>-</t>
        </is>
      </c>
      <c r="D23" t="n">
        <v>-20.9</v>
      </c>
      <c r="E23" t="n">
        <v>-13.6</v>
      </c>
      <c r="F23" t="n">
        <v>-12.4</v>
      </c>
      <c r="G23" t="n">
        <v>-14.1</v>
      </c>
      <c r="H23" t="n">
        <v>-3</v>
      </c>
      <c r="I23" t="n">
        <v>-4.5</v>
      </c>
      <c r="J23" t="n">
        <v>-3.4</v>
      </c>
      <c r="K23" t="n">
        <v>-1</v>
      </c>
    </row>
    <row r="24">
      <c r="A24" s="5" t="inlineStr">
        <is>
          <t>Ergebnis vor Steuer (EBT)</t>
        </is>
      </c>
      <c r="B24" s="5" t="inlineStr">
        <is>
          <t>EBT Earning Before Tax</t>
        </is>
      </c>
      <c r="C24" t="inlineStr">
        <is>
          <t>-</t>
        </is>
      </c>
      <c r="D24" t="n">
        <v>144.9</v>
      </c>
      <c r="E24" t="n">
        <v>105.6</v>
      </c>
      <c r="F24" t="n">
        <v>175.2</v>
      </c>
      <c r="G24" t="n">
        <v>192.9</v>
      </c>
      <c r="H24" t="n">
        <v>86.59999999999999</v>
      </c>
      <c r="I24" t="n">
        <v>57.6</v>
      </c>
      <c r="J24" t="n">
        <v>-117.3</v>
      </c>
      <c r="K24" t="n">
        <v>-84.59999999999999</v>
      </c>
    </row>
    <row r="25">
      <c r="A25" s="5" t="inlineStr">
        <is>
          <t>Steuern auf Einkommen und Ertrag</t>
        </is>
      </c>
      <c r="B25" s="5" t="inlineStr">
        <is>
          <t>Taxes on income and earnings</t>
        </is>
      </c>
      <c r="C25" t="inlineStr">
        <is>
          <t>-</t>
        </is>
      </c>
      <c r="D25" t="n">
        <v>45.2</v>
      </c>
      <c r="E25" t="n">
        <v>54.4</v>
      </c>
      <c r="F25" t="n">
        <v>73.59999999999999</v>
      </c>
      <c r="G25" t="n">
        <v>72.5</v>
      </c>
      <c r="H25" t="n">
        <v>-34.9</v>
      </c>
      <c r="I25" t="n">
        <v>10.5</v>
      </c>
      <c r="J25" t="n">
        <v>-0.7</v>
      </c>
      <c r="K25" t="n">
        <v>0.5</v>
      </c>
    </row>
    <row r="26">
      <c r="A26" s="5" t="inlineStr">
        <is>
          <t>Ergebnis nach Steuer</t>
        </is>
      </c>
      <c r="B26" s="5" t="inlineStr">
        <is>
          <t>Earnings after tax</t>
        </is>
      </c>
      <c r="C26" t="inlineStr">
        <is>
          <t>-</t>
        </is>
      </c>
      <c r="D26" t="n">
        <v>99.7</v>
      </c>
      <c r="E26" t="n">
        <v>51.2</v>
      </c>
      <c r="F26" t="n">
        <v>101.6</v>
      </c>
      <c r="G26" t="n">
        <v>120.5</v>
      </c>
      <c r="H26" t="n">
        <v>121.5</v>
      </c>
      <c r="I26" t="n">
        <v>47.1</v>
      </c>
      <c r="J26" t="n">
        <v>-116.6</v>
      </c>
      <c r="K26" t="n">
        <v>-85.09999999999999</v>
      </c>
    </row>
    <row r="27">
      <c r="A27" s="5" t="inlineStr">
        <is>
          <t>Minderheitenanteil</t>
        </is>
      </c>
      <c r="B27" s="5" t="inlineStr">
        <is>
          <t>Minority Share</t>
        </is>
      </c>
      <c r="C27" t="inlineStr">
        <is>
          <t>-</t>
        </is>
      </c>
      <c r="D27" t="inlineStr">
        <is>
          <t>-</t>
        </is>
      </c>
      <c r="E27" t="n">
        <v>0.2</v>
      </c>
      <c r="F27" t="n">
        <v>1.6</v>
      </c>
      <c r="G27" t="inlineStr">
        <is>
          <t>-</t>
        </is>
      </c>
      <c r="H27" t="inlineStr">
        <is>
          <t>-</t>
        </is>
      </c>
      <c r="I27" t="inlineStr">
        <is>
          <t>-</t>
        </is>
      </c>
      <c r="J27" t="inlineStr">
        <is>
          <t>-</t>
        </is>
      </c>
      <c r="K27" t="inlineStr">
        <is>
          <t>-</t>
        </is>
      </c>
    </row>
    <row r="28">
      <c r="A28" s="5" t="inlineStr">
        <is>
          <t>Jahresüberschuss/-fehlbetrag</t>
        </is>
      </c>
      <c r="B28" s="5" t="inlineStr">
        <is>
          <t>Net Profit</t>
        </is>
      </c>
      <c r="C28" t="inlineStr">
        <is>
          <t>-</t>
        </is>
      </c>
      <c r="D28" t="n">
        <v>99.7</v>
      </c>
      <c r="E28" t="n">
        <v>51.4</v>
      </c>
      <c r="F28" t="n">
        <v>103.1</v>
      </c>
      <c r="G28" t="n">
        <v>120.5</v>
      </c>
      <c r="H28" t="n">
        <v>121.5</v>
      </c>
      <c r="I28" t="n">
        <v>47.1</v>
      </c>
      <c r="J28" t="n">
        <v>-116.6</v>
      </c>
      <c r="K28" t="n">
        <v>-85.09999999999999</v>
      </c>
    </row>
    <row r="29">
      <c r="A29" s="5" t="inlineStr">
        <is>
          <t>Summe Umlaufvermögen</t>
        </is>
      </c>
      <c r="B29" s="5" t="inlineStr">
        <is>
          <t>Current Assets</t>
        </is>
      </c>
      <c r="C29" t="inlineStr">
        <is>
          <t>-</t>
        </is>
      </c>
      <c r="D29" t="n">
        <v>2842</v>
      </c>
      <c r="E29" t="n">
        <v>2474</v>
      </c>
      <c r="F29" t="n">
        <v>2411</v>
      </c>
      <c r="G29" t="n">
        <v>2146</v>
      </c>
      <c r="H29" t="n">
        <v>1864</v>
      </c>
      <c r="I29" t="n">
        <v>1592</v>
      </c>
      <c r="J29" t="n">
        <v>895.7</v>
      </c>
      <c r="K29" t="n">
        <v>740.5</v>
      </c>
    </row>
    <row r="30">
      <c r="A30" s="5" t="inlineStr">
        <is>
          <t>Summe Anlagevermögen</t>
        </is>
      </c>
      <c r="B30" s="5" t="inlineStr">
        <is>
          <t>Fixed Assets</t>
        </is>
      </c>
      <c r="C30" t="inlineStr">
        <is>
          <t>-</t>
        </is>
      </c>
      <c r="D30" t="n">
        <v>1491</v>
      </c>
      <c r="E30" t="n">
        <v>760.2</v>
      </c>
      <c r="F30" t="n">
        <v>569.6</v>
      </c>
      <c r="G30" t="n">
        <v>392.6</v>
      </c>
      <c r="H30" t="n">
        <v>253</v>
      </c>
      <c r="I30" t="n">
        <v>194</v>
      </c>
      <c r="J30" t="n">
        <v>176</v>
      </c>
      <c r="K30" t="n">
        <v>84.90000000000001</v>
      </c>
    </row>
    <row r="31">
      <c r="A31" s="5" t="inlineStr">
        <is>
          <t>Summe Aktiva</t>
        </is>
      </c>
      <c r="B31" s="5" t="inlineStr">
        <is>
          <t>Total Assets</t>
        </is>
      </c>
      <c r="C31" t="inlineStr">
        <is>
          <t>-</t>
        </is>
      </c>
      <c r="D31" t="n">
        <v>4333</v>
      </c>
      <c r="E31" t="n">
        <v>3234</v>
      </c>
      <c r="F31" t="n">
        <v>2980</v>
      </c>
      <c r="G31" t="n">
        <v>2538</v>
      </c>
      <c r="H31" t="n">
        <v>2117</v>
      </c>
      <c r="I31" t="n">
        <v>1786</v>
      </c>
      <c r="J31" t="n">
        <v>1072</v>
      </c>
      <c r="K31" t="n">
        <v>825.4</v>
      </c>
    </row>
    <row r="32">
      <c r="A32" s="5" t="inlineStr">
        <is>
          <t>Summe kurzfristiges Fremdkapital</t>
        </is>
      </c>
      <c r="B32" s="5" t="inlineStr">
        <is>
          <t>Short-Term Debt</t>
        </is>
      </c>
      <c r="C32" t="inlineStr">
        <is>
          <t>-</t>
        </is>
      </c>
      <c r="D32" t="n">
        <v>2097</v>
      </c>
      <c r="E32" t="n">
        <v>1614</v>
      </c>
      <c r="F32" t="n">
        <v>1370</v>
      </c>
      <c r="G32" t="n">
        <v>1098</v>
      </c>
      <c r="H32" t="n">
        <v>813.8</v>
      </c>
      <c r="I32" t="n">
        <v>627.9</v>
      </c>
      <c r="J32" t="n">
        <v>496</v>
      </c>
      <c r="K32" t="n">
        <v>350</v>
      </c>
    </row>
    <row r="33">
      <c r="A33" s="5" t="inlineStr">
        <is>
          <t>Summe langfristiges Fremdkapital</t>
        </is>
      </c>
      <c r="B33" s="5" t="inlineStr">
        <is>
          <t>Long-Term Debt</t>
        </is>
      </c>
      <c r="C33" t="inlineStr">
        <is>
          <t>-</t>
        </is>
      </c>
      <c r="D33" t="n">
        <v>552.6</v>
      </c>
      <c r="E33" t="n">
        <v>70.90000000000001</v>
      </c>
      <c r="F33" t="n">
        <v>71.90000000000001</v>
      </c>
      <c r="G33" t="n">
        <v>32.5</v>
      </c>
      <c r="H33" t="n">
        <v>31.3</v>
      </c>
      <c r="I33" t="n">
        <v>30.9</v>
      </c>
      <c r="J33" t="n">
        <v>29.2</v>
      </c>
      <c r="K33" t="n">
        <v>17.2</v>
      </c>
    </row>
    <row r="34">
      <c r="A34" s="5" t="inlineStr">
        <is>
          <t>Summe Fremdkapital</t>
        </is>
      </c>
      <c r="B34" s="5" t="inlineStr">
        <is>
          <t>Total Liabilities</t>
        </is>
      </c>
      <c r="C34" t="inlineStr">
        <is>
          <t>-</t>
        </is>
      </c>
      <c r="D34" t="n">
        <v>2649</v>
      </c>
      <c r="E34" t="n">
        <v>1685</v>
      </c>
      <c r="F34" t="n">
        <v>1441</v>
      </c>
      <c r="G34" t="n">
        <v>1131</v>
      </c>
      <c r="H34" t="n">
        <v>845.1</v>
      </c>
      <c r="I34" t="n">
        <v>658.8</v>
      </c>
      <c r="J34" t="n">
        <v>525.2</v>
      </c>
      <c r="K34" t="n">
        <v>367.2</v>
      </c>
    </row>
    <row r="35">
      <c r="A35" s="5" t="inlineStr">
        <is>
          <t>Minderheitenanteil</t>
        </is>
      </c>
      <c r="B35" s="5" t="inlineStr">
        <is>
          <t>Minority Share</t>
        </is>
      </c>
      <c r="C35" t="inlineStr">
        <is>
          <t>-</t>
        </is>
      </c>
      <c r="D35" t="n">
        <v>-0.2</v>
      </c>
      <c r="E35" t="n">
        <v>-0.1</v>
      </c>
      <c r="F35" t="n">
        <v>-0.1</v>
      </c>
      <c r="G35" t="inlineStr">
        <is>
          <t>-</t>
        </is>
      </c>
      <c r="H35" t="inlineStr">
        <is>
          <t>-</t>
        </is>
      </c>
      <c r="I35" t="inlineStr">
        <is>
          <t>-</t>
        </is>
      </c>
      <c r="J35" t="inlineStr">
        <is>
          <t>-</t>
        </is>
      </c>
      <c r="K35" t="inlineStr">
        <is>
          <t>-</t>
        </is>
      </c>
    </row>
    <row r="36">
      <c r="A36" s="5" t="inlineStr">
        <is>
          <t>Summe Eigenkapital</t>
        </is>
      </c>
      <c r="B36" s="5" t="inlineStr">
        <is>
          <t>Equity</t>
        </is>
      </c>
      <c r="C36" t="inlineStr">
        <is>
          <t>-</t>
        </is>
      </c>
      <c r="D36" t="n">
        <v>1684</v>
      </c>
      <c r="E36" t="n">
        <v>1549</v>
      </c>
      <c r="F36" t="n">
        <v>1539</v>
      </c>
      <c r="G36" t="n">
        <v>1408</v>
      </c>
      <c r="H36" t="n">
        <v>1271</v>
      </c>
      <c r="I36" t="n">
        <v>1127</v>
      </c>
      <c r="J36" t="n">
        <v>546.5</v>
      </c>
      <c r="K36" t="n">
        <v>458.2</v>
      </c>
    </row>
    <row r="37">
      <c r="A37" s="5" t="inlineStr">
        <is>
          <t>Summe Passiva</t>
        </is>
      </c>
      <c r="B37" s="5" t="inlineStr">
        <is>
          <t>Liabilities &amp; Shareholder Equity</t>
        </is>
      </c>
      <c r="C37" t="inlineStr">
        <is>
          <t>-</t>
        </is>
      </c>
      <c r="D37" t="n">
        <v>4333</v>
      </c>
      <c r="E37" t="n">
        <v>3234</v>
      </c>
      <c r="F37" t="n">
        <v>2980</v>
      </c>
      <c r="G37" t="n">
        <v>2538</v>
      </c>
      <c r="H37" t="n">
        <v>2117</v>
      </c>
      <c r="I37" t="n">
        <v>1786</v>
      </c>
      <c r="J37" t="n">
        <v>1072</v>
      </c>
      <c r="K37" t="n">
        <v>825.4</v>
      </c>
    </row>
    <row r="38">
      <c r="A38" s="5" t="inlineStr">
        <is>
          <t>Mio.Aktien im Umlauf</t>
        </is>
      </c>
      <c r="B38" s="5" t="inlineStr">
        <is>
          <t>Million shares outstanding</t>
        </is>
      </c>
      <c r="C38" t="n">
        <v>252.88</v>
      </c>
      <c r="D38" t="n">
        <v>252.85</v>
      </c>
      <c r="E38" t="n">
        <v>250.67</v>
      </c>
      <c r="F38" t="n">
        <v>247.39</v>
      </c>
      <c r="G38" t="n">
        <v>247.26</v>
      </c>
      <c r="H38" t="n">
        <v>247.06</v>
      </c>
      <c r="I38" t="n">
        <v>244.76</v>
      </c>
      <c r="J38" t="inlineStr">
        <is>
          <t>-</t>
        </is>
      </c>
      <c r="K38" t="inlineStr">
        <is>
          <t>-</t>
        </is>
      </c>
    </row>
    <row r="39">
      <c r="A39" s="5" t="inlineStr">
        <is>
          <t>Gezeichnetes Kapital (in Mio.)</t>
        </is>
      </c>
      <c r="B39" s="5" t="inlineStr">
        <is>
          <t>Subscribed Capital in M</t>
        </is>
      </c>
      <c r="C39" t="n">
        <v>252.88</v>
      </c>
      <c r="D39" t="n">
        <v>252.85</v>
      </c>
      <c r="E39" t="n">
        <v>250.67</v>
      </c>
      <c r="F39" t="n">
        <v>247.39</v>
      </c>
      <c r="G39" t="n">
        <v>247.26</v>
      </c>
      <c r="H39" t="n">
        <v>247.06</v>
      </c>
      <c r="I39" t="n">
        <v>244.76</v>
      </c>
      <c r="J39" t="inlineStr">
        <is>
          <t>-</t>
        </is>
      </c>
      <c r="K39" t="inlineStr">
        <is>
          <t>-</t>
        </is>
      </c>
    </row>
    <row r="40">
      <c r="A40" s="5" t="inlineStr">
        <is>
          <t>Ergebnis je Aktie (brutto)</t>
        </is>
      </c>
      <c r="B40" s="5" t="inlineStr">
        <is>
          <t>Earnings per share</t>
        </is>
      </c>
      <c r="C40" t="inlineStr">
        <is>
          <t>-</t>
        </is>
      </c>
      <c r="D40" t="n">
        <v>0.57</v>
      </c>
      <c r="E40" t="n">
        <v>0.42</v>
      </c>
      <c r="F40" t="n">
        <v>0.71</v>
      </c>
      <c r="G40" t="n">
        <v>0.78</v>
      </c>
      <c r="H40" t="n">
        <v>0.35</v>
      </c>
      <c r="I40" t="n">
        <v>0.24</v>
      </c>
      <c r="J40" t="inlineStr">
        <is>
          <t>-</t>
        </is>
      </c>
      <c r="K40" t="inlineStr">
        <is>
          <t>-</t>
        </is>
      </c>
    </row>
    <row r="41">
      <c r="A41" s="5" t="inlineStr">
        <is>
          <t>Ergebnis je Aktie (unverwässert)</t>
        </is>
      </c>
      <c r="B41" s="5" t="inlineStr">
        <is>
          <t>Basic Earnings per share</t>
        </is>
      </c>
      <c r="C41" t="inlineStr">
        <is>
          <t>-</t>
        </is>
      </c>
      <c r="D41" t="n">
        <v>0.4</v>
      </c>
      <c r="E41" t="n">
        <v>0.21</v>
      </c>
      <c r="F41" t="n">
        <v>0.42</v>
      </c>
      <c r="G41" t="n">
        <v>0.49</v>
      </c>
      <c r="H41" t="n">
        <v>0.49</v>
      </c>
      <c r="I41" t="n">
        <v>0.21</v>
      </c>
      <c r="J41" t="inlineStr">
        <is>
          <t>-</t>
        </is>
      </c>
      <c r="K41" t="inlineStr">
        <is>
          <t>-</t>
        </is>
      </c>
    </row>
    <row r="42">
      <c r="A42" s="5" t="inlineStr">
        <is>
          <t>Ergebnis je Aktie (verwässert)</t>
        </is>
      </c>
      <c r="B42" s="5" t="inlineStr">
        <is>
          <t>Diluted Earnings per share</t>
        </is>
      </c>
      <c r="C42" t="inlineStr">
        <is>
          <t>-</t>
        </is>
      </c>
      <c r="D42" t="n">
        <v>0.39</v>
      </c>
      <c r="E42" t="n">
        <v>0.2</v>
      </c>
      <c r="F42" t="n">
        <v>0.4</v>
      </c>
      <c r="G42" t="n">
        <v>0.47</v>
      </c>
      <c r="H42" t="n">
        <v>0.48</v>
      </c>
      <c r="I42" t="n">
        <v>0.2</v>
      </c>
      <c r="J42" t="inlineStr">
        <is>
          <t>-</t>
        </is>
      </c>
      <c r="K42" t="inlineStr">
        <is>
          <t>-</t>
        </is>
      </c>
    </row>
    <row r="43">
      <c r="A43" s="5" t="inlineStr">
        <is>
          <t>Dividende je Aktie</t>
        </is>
      </c>
      <c r="B43" s="5" t="inlineStr">
        <is>
          <t>Dividend per share</t>
        </is>
      </c>
      <c r="C43" t="inlineStr">
        <is>
          <t>-</t>
        </is>
      </c>
      <c r="D43" t="inlineStr">
        <is>
          <t>-</t>
        </is>
      </c>
      <c r="E43" t="inlineStr">
        <is>
          <t>-</t>
        </is>
      </c>
      <c r="F43" t="inlineStr">
        <is>
          <t>-</t>
        </is>
      </c>
      <c r="G43" t="inlineStr">
        <is>
          <t>-</t>
        </is>
      </c>
      <c r="H43" t="inlineStr">
        <is>
          <t>-</t>
        </is>
      </c>
      <c r="I43" t="inlineStr">
        <is>
          <t>-</t>
        </is>
      </c>
      <c r="J43" t="inlineStr">
        <is>
          <t>-</t>
        </is>
      </c>
      <c r="K43" t="inlineStr">
        <is>
          <t>-</t>
        </is>
      </c>
    </row>
    <row r="44">
      <c r="A44" s="5" t="inlineStr">
        <is>
          <t>Dividendenausschüttung in Mio</t>
        </is>
      </c>
      <c r="B44" s="5" t="inlineStr">
        <is>
          <t>Dividend Payment in M</t>
        </is>
      </c>
      <c r="C44" t="inlineStr">
        <is>
          <t>-</t>
        </is>
      </c>
      <c r="D44" t="inlineStr">
        <is>
          <t>-</t>
        </is>
      </c>
      <c r="E44" t="inlineStr">
        <is>
          <t>-</t>
        </is>
      </c>
      <c r="F44" t="inlineStr">
        <is>
          <t>-</t>
        </is>
      </c>
      <c r="G44" t="inlineStr">
        <is>
          <t>-</t>
        </is>
      </c>
      <c r="H44" t="inlineStr">
        <is>
          <t>-</t>
        </is>
      </c>
      <c r="I44" t="inlineStr">
        <is>
          <t>-</t>
        </is>
      </c>
      <c r="J44" t="inlineStr">
        <is>
          <t>-</t>
        </is>
      </c>
      <c r="K44" t="inlineStr">
        <is>
          <t>-</t>
        </is>
      </c>
    </row>
    <row r="45">
      <c r="A45" s="5" t="inlineStr">
        <is>
          <t>Umsatz je Aktie</t>
        </is>
      </c>
      <c r="B45" s="5" t="inlineStr">
        <is>
          <t>Revenue per share</t>
        </is>
      </c>
      <c r="C45" t="inlineStr">
        <is>
          <t>-</t>
        </is>
      </c>
      <c r="D45" t="n">
        <v>25.64</v>
      </c>
      <c r="E45" t="n">
        <v>21.49</v>
      </c>
      <c r="F45" t="n">
        <v>18.15</v>
      </c>
      <c r="G45" t="n">
        <v>14.72</v>
      </c>
      <c r="H45" t="n">
        <v>11.97</v>
      </c>
      <c r="I45" t="n">
        <v>9.050000000000001</v>
      </c>
      <c r="J45" t="inlineStr">
        <is>
          <t>-</t>
        </is>
      </c>
      <c r="K45" t="inlineStr">
        <is>
          <t>-</t>
        </is>
      </c>
    </row>
    <row r="46">
      <c r="A46" s="5" t="inlineStr">
        <is>
          <t>Buchwert je Aktie</t>
        </is>
      </c>
      <c r="B46" s="5" t="inlineStr">
        <is>
          <t>Book value per share</t>
        </is>
      </c>
      <c r="C46" t="inlineStr">
        <is>
          <t>-</t>
        </is>
      </c>
      <c r="D46" t="n">
        <v>6.66</v>
      </c>
      <c r="E46" t="n">
        <v>6.18</v>
      </c>
      <c r="F46" t="n">
        <v>6.22</v>
      </c>
      <c r="G46" t="n">
        <v>5.69</v>
      </c>
      <c r="H46" t="n">
        <v>5.15</v>
      </c>
      <c r="I46" t="n">
        <v>4.6</v>
      </c>
      <c r="J46" t="inlineStr">
        <is>
          <t>-</t>
        </is>
      </c>
      <c r="K46" t="inlineStr">
        <is>
          <t>-</t>
        </is>
      </c>
    </row>
    <row r="47">
      <c r="A47" s="5" t="inlineStr">
        <is>
          <t>Cashflow je Aktie</t>
        </is>
      </c>
      <c r="B47" s="5" t="inlineStr">
        <is>
          <t>Cashflow per share</t>
        </is>
      </c>
      <c r="C47" t="inlineStr">
        <is>
          <t>-</t>
        </is>
      </c>
      <c r="D47" t="n">
        <v>1.29</v>
      </c>
      <c r="E47" t="n">
        <v>0.85</v>
      </c>
      <c r="F47" t="n">
        <v>0.78</v>
      </c>
      <c r="G47" t="n">
        <v>1.12</v>
      </c>
      <c r="H47" t="n">
        <v>0.48</v>
      </c>
      <c r="I47" t="n">
        <v>0.71</v>
      </c>
      <c r="J47" t="inlineStr">
        <is>
          <t>-</t>
        </is>
      </c>
      <c r="K47" t="inlineStr">
        <is>
          <t>-</t>
        </is>
      </c>
    </row>
    <row r="48">
      <c r="A48" s="5" t="inlineStr">
        <is>
          <t>Bilanzsumme je Aktie</t>
        </is>
      </c>
      <c r="B48" s="5" t="inlineStr">
        <is>
          <t>Total assets per share</t>
        </is>
      </c>
      <c r="C48" t="inlineStr">
        <is>
          <t>-</t>
        </is>
      </c>
      <c r="D48" t="n">
        <v>17.14</v>
      </c>
      <c r="E48" t="n">
        <v>12.9</v>
      </c>
      <c r="F48" t="n">
        <v>12.05</v>
      </c>
      <c r="G48" t="n">
        <v>10.27</v>
      </c>
      <c r="H48" t="n">
        <v>8.57</v>
      </c>
      <c r="I48" t="n">
        <v>7.29</v>
      </c>
      <c r="J48" t="inlineStr">
        <is>
          <t>-</t>
        </is>
      </c>
      <c r="K48" t="inlineStr">
        <is>
          <t>-</t>
        </is>
      </c>
    </row>
    <row r="49">
      <c r="A49" s="5" t="inlineStr">
        <is>
          <t>Personal am Ende des Jahres</t>
        </is>
      </c>
      <c r="B49" s="5" t="inlineStr">
        <is>
          <t>Staff at the end of year</t>
        </is>
      </c>
      <c r="C49" t="inlineStr">
        <is>
          <t>-</t>
        </is>
      </c>
      <c r="D49" t="n">
        <v>14237</v>
      </c>
      <c r="E49" t="n">
        <v>15526</v>
      </c>
      <c r="F49" t="n">
        <v>13940</v>
      </c>
      <c r="G49" t="n">
        <v>11036</v>
      </c>
      <c r="H49" t="n">
        <v>9205</v>
      </c>
      <c r="I49" t="n">
        <v>7496</v>
      </c>
      <c r="J49" t="n">
        <v>6632</v>
      </c>
      <c r="K49" t="n">
        <v>4100</v>
      </c>
    </row>
    <row r="50">
      <c r="A50" s="5" t="inlineStr">
        <is>
          <t>Personalaufwand in Mio. EUR</t>
        </is>
      </c>
      <c r="B50" s="5" t="inlineStr">
        <is>
          <t>Personnel expenses in M</t>
        </is>
      </c>
      <c r="C50" t="inlineStr">
        <is>
          <t>-</t>
        </is>
      </c>
      <c r="D50" t="n">
        <v>739.2</v>
      </c>
      <c r="E50" t="n">
        <v>744.3</v>
      </c>
      <c r="F50" t="n">
        <v>614.6</v>
      </c>
      <c r="G50" t="n">
        <v>457.7</v>
      </c>
      <c r="H50" t="n">
        <v>316.5</v>
      </c>
      <c r="I50" t="n">
        <v>248.5</v>
      </c>
      <c r="J50" t="n">
        <v>216.3</v>
      </c>
      <c r="K50" t="n">
        <v>120.9</v>
      </c>
    </row>
    <row r="51">
      <c r="A51" s="5" t="inlineStr">
        <is>
          <t>Aufwand je Mitarbeiter in EUR</t>
        </is>
      </c>
      <c r="B51" s="5" t="inlineStr">
        <is>
          <t>Effort per employee</t>
        </is>
      </c>
      <c r="C51" t="inlineStr">
        <is>
          <t>-</t>
        </is>
      </c>
      <c r="D51" t="n">
        <v>51921</v>
      </c>
      <c r="E51" t="n">
        <v>47939</v>
      </c>
      <c r="F51" t="n">
        <v>44089</v>
      </c>
      <c r="G51" t="n">
        <v>41473</v>
      </c>
      <c r="H51" t="n">
        <v>34383</v>
      </c>
      <c r="I51" t="n">
        <v>33151</v>
      </c>
      <c r="J51" t="n">
        <v>32615</v>
      </c>
      <c r="K51" t="n">
        <v>29488</v>
      </c>
    </row>
    <row r="52">
      <c r="A52" s="5" t="inlineStr">
        <is>
          <t>Umsatz je Mitarbeiter in EUR</t>
        </is>
      </c>
      <c r="B52" s="5" t="inlineStr">
        <is>
          <t>Turnover per employee</t>
        </is>
      </c>
      <c r="C52" t="inlineStr">
        <is>
          <t>-</t>
        </is>
      </c>
      <c r="D52" t="n">
        <v>455328</v>
      </c>
      <c r="E52" t="n">
        <v>347024</v>
      </c>
      <c r="F52" t="n">
        <v>322023</v>
      </c>
      <c r="G52" t="n">
        <v>329739</v>
      </c>
      <c r="H52" t="n">
        <v>321369</v>
      </c>
      <c r="I52" t="n">
        <v>295358</v>
      </c>
      <c r="J52" t="n">
        <v>265685</v>
      </c>
      <c r="K52" t="n">
        <v>282604</v>
      </c>
    </row>
    <row r="53">
      <c r="A53" s="5" t="inlineStr">
        <is>
          <t>Bruttoergebnis je Mitarbeiter in EUR</t>
        </is>
      </c>
      <c r="B53" s="5" t="inlineStr">
        <is>
          <t>Gross Profit per employee</t>
        </is>
      </c>
      <c r="C53" t="inlineStr">
        <is>
          <t>-</t>
        </is>
      </c>
      <c r="D53" t="n">
        <v>193735</v>
      </c>
      <c r="E53" t="n">
        <v>146908</v>
      </c>
      <c r="F53" t="n">
        <v>140560</v>
      </c>
      <c r="G53" t="n">
        <v>145832</v>
      </c>
      <c r="H53" t="n">
        <v>144932</v>
      </c>
      <c r="I53" t="n">
        <v>127895</v>
      </c>
      <c r="J53" t="n">
        <v>107826</v>
      </c>
      <c r="K53" t="n">
        <v>130439</v>
      </c>
    </row>
    <row r="54">
      <c r="A54" s="5" t="inlineStr">
        <is>
          <t>Gewinn je Mitarbeiter in EUR</t>
        </is>
      </c>
      <c r="B54" s="5" t="inlineStr">
        <is>
          <t>Earnings per employee</t>
        </is>
      </c>
      <c r="C54" t="inlineStr">
        <is>
          <t>-</t>
        </is>
      </c>
      <c r="D54" t="n">
        <v>7003</v>
      </c>
      <c r="E54" t="n">
        <v>3311</v>
      </c>
      <c r="F54" t="n">
        <v>7396</v>
      </c>
      <c r="G54" t="n">
        <v>10919</v>
      </c>
      <c r="H54" t="n">
        <v>13199</v>
      </c>
      <c r="I54" t="n">
        <v>6283</v>
      </c>
      <c r="J54" t="n">
        <v>-17581</v>
      </c>
      <c r="K54" t="n">
        <v>-20756</v>
      </c>
    </row>
    <row r="55">
      <c r="A55" s="5" t="inlineStr">
        <is>
          <t>KGV (Kurs/Gewinn)</t>
        </is>
      </c>
      <c r="B55" s="5" t="inlineStr">
        <is>
          <t>PE (price/earnings)</t>
        </is>
      </c>
      <c r="C55" t="inlineStr">
        <is>
          <t>-</t>
        </is>
      </c>
      <c r="D55" t="n">
        <v>113</v>
      </c>
      <c r="E55" t="n">
        <v>106.9</v>
      </c>
      <c r="F55" t="n">
        <v>105</v>
      </c>
      <c r="G55" t="n">
        <v>74.09999999999999</v>
      </c>
      <c r="H55" t="n">
        <v>74.3</v>
      </c>
      <c r="I55" t="n">
        <v>121.4</v>
      </c>
      <c r="J55" t="inlineStr">
        <is>
          <t>-</t>
        </is>
      </c>
      <c r="K55" t="inlineStr">
        <is>
          <t>-</t>
        </is>
      </c>
    </row>
    <row r="56">
      <c r="A56" s="5" t="inlineStr">
        <is>
          <t>KUV (Kurs/Umsatz)</t>
        </is>
      </c>
      <c r="B56" s="5" t="inlineStr">
        <is>
          <t>PS (price/sales)</t>
        </is>
      </c>
      <c r="C56" t="inlineStr">
        <is>
          <t>-</t>
        </is>
      </c>
      <c r="D56" t="n">
        <v>1.76</v>
      </c>
      <c r="E56" t="n">
        <v>1.04</v>
      </c>
      <c r="F56" t="n">
        <v>2.43</v>
      </c>
      <c r="G56" t="n">
        <v>2.47</v>
      </c>
      <c r="H56" t="n">
        <v>3.04</v>
      </c>
      <c r="I56" t="n">
        <v>2.82</v>
      </c>
      <c r="J56" t="inlineStr">
        <is>
          <t>-</t>
        </is>
      </c>
      <c r="K56" t="inlineStr">
        <is>
          <t>-</t>
        </is>
      </c>
    </row>
    <row r="57">
      <c r="A57" s="5" t="inlineStr">
        <is>
          <t>KBV (Kurs/Buchwert)</t>
        </is>
      </c>
      <c r="B57" s="5" t="inlineStr">
        <is>
          <t>PB (price/book value)</t>
        </is>
      </c>
      <c r="C57" t="inlineStr">
        <is>
          <t>-</t>
        </is>
      </c>
      <c r="D57" t="n">
        <v>6.78</v>
      </c>
      <c r="E57" t="n">
        <v>3.63</v>
      </c>
      <c r="F57" t="n">
        <v>7.09</v>
      </c>
      <c r="G57" t="n">
        <v>6.38</v>
      </c>
      <c r="H57" t="n">
        <v>7.07</v>
      </c>
      <c r="I57" t="n">
        <v>5.54</v>
      </c>
      <c r="J57" t="inlineStr">
        <is>
          <t>-</t>
        </is>
      </c>
      <c r="K57" t="inlineStr">
        <is>
          <t>-</t>
        </is>
      </c>
    </row>
    <row r="58">
      <c r="A58" s="5" t="inlineStr">
        <is>
          <t>KCV (Kurs/Cashflow)</t>
        </is>
      </c>
      <c r="B58" s="5" t="inlineStr">
        <is>
          <t>PC (price/cashflow)</t>
        </is>
      </c>
      <c r="C58" t="inlineStr">
        <is>
          <t>-</t>
        </is>
      </c>
      <c r="D58" t="n">
        <v>34.91</v>
      </c>
      <c r="E58" t="n">
        <v>26.43</v>
      </c>
      <c r="F58" t="n">
        <v>56.35</v>
      </c>
      <c r="G58" t="n">
        <v>32.53</v>
      </c>
      <c r="H58" t="n">
        <v>75.31999999999999</v>
      </c>
      <c r="I58" t="n">
        <v>35.71</v>
      </c>
      <c r="J58" t="inlineStr">
        <is>
          <t>-</t>
        </is>
      </c>
      <c r="K58" t="inlineStr">
        <is>
          <t>-</t>
        </is>
      </c>
    </row>
    <row r="59">
      <c r="A59" s="5" t="inlineStr">
        <is>
          <t>Dividendenrendite in %</t>
        </is>
      </c>
      <c r="B59" s="5" t="inlineStr">
        <is>
          <t>Dividend Yield in %</t>
        </is>
      </c>
      <c r="C59" t="inlineStr">
        <is>
          <t>-</t>
        </is>
      </c>
      <c r="D59" t="inlineStr">
        <is>
          <t>-</t>
        </is>
      </c>
      <c r="E59" t="inlineStr">
        <is>
          <t>-</t>
        </is>
      </c>
      <c r="F59" t="inlineStr">
        <is>
          <t>-</t>
        </is>
      </c>
      <c r="G59" t="inlineStr">
        <is>
          <t>-</t>
        </is>
      </c>
      <c r="H59" t="inlineStr">
        <is>
          <t>-</t>
        </is>
      </c>
      <c r="I59" t="inlineStr">
        <is>
          <t>-</t>
        </is>
      </c>
      <c r="J59" t="inlineStr">
        <is>
          <t>-</t>
        </is>
      </c>
      <c r="K59" t="inlineStr">
        <is>
          <t>-</t>
        </is>
      </c>
    </row>
    <row r="60">
      <c r="A60" s="5" t="inlineStr">
        <is>
          <t>Gewinnrendite in %</t>
        </is>
      </c>
      <c r="B60" s="5" t="inlineStr">
        <is>
          <t>Return on profit in %</t>
        </is>
      </c>
      <c r="C60" t="inlineStr">
        <is>
          <t>-</t>
        </is>
      </c>
      <c r="D60" t="n">
        <v>0.9</v>
      </c>
      <c r="E60" t="n">
        <v>0.9</v>
      </c>
      <c r="F60" t="n">
        <v>1</v>
      </c>
      <c r="G60" t="n">
        <v>1.4</v>
      </c>
      <c r="H60" t="n">
        <v>1.3</v>
      </c>
      <c r="I60" t="n">
        <v>0.8</v>
      </c>
      <c r="J60" t="inlineStr">
        <is>
          <t>-</t>
        </is>
      </c>
      <c r="K60" t="inlineStr">
        <is>
          <t>-</t>
        </is>
      </c>
    </row>
    <row r="61">
      <c r="A61" s="5" t="inlineStr">
        <is>
          <t>Eigenkapitalrendite in %</t>
        </is>
      </c>
      <c r="B61" s="5" t="inlineStr">
        <is>
          <t>Return on Equity in %</t>
        </is>
      </c>
      <c r="C61" t="inlineStr">
        <is>
          <t>-</t>
        </is>
      </c>
      <c r="D61" t="n">
        <v>5.92</v>
      </c>
      <c r="E61" t="n">
        <v>3.32</v>
      </c>
      <c r="F61" t="n">
        <v>6.7</v>
      </c>
      <c r="G61" t="n">
        <v>8.56</v>
      </c>
      <c r="H61" t="n">
        <v>9.56</v>
      </c>
      <c r="I61" t="n">
        <v>4.18</v>
      </c>
      <c r="J61" t="n">
        <v>-21.34</v>
      </c>
      <c r="K61" t="n">
        <v>-18.57</v>
      </c>
    </row>
    <row r="62">
      <c r="A62" s="5" t="inlineStr">
        <is>
          <t>Umsatzrendite in %</t>
        </is>
      </c>
      <c r="B62" s="5" t="inlineStr">
        <is>
          <t>Return on sales in %</t>
        </is>
      </c>
      <c r="C62" t="inlineStr">
        <is>
          <t>-</t>
        </is>
      </c>
      <c r="D62" t="n">
        <v>1.54</v>
      </c>
      <c r="E62" t="n">
        <v>0.95</v>
      </c>
      <c r="F62" t="n">
        <v>2.3</v>
      </c>
      <c r="G62" t="n">
        <v>3.31</v>
      </c>
      <c r="H62" t="n">
        <v>4.11</v>
      </c>
      <c r="I62" t="n">
        <v>2.13</v>
      </c>
      <c r="J62" t="n">
        <v>-6.62</v>
      </c>
      <c r="K62" t="n">
        <v>-7.34</v>
      </c>
    </row>
    <row r="63">
      <c r="A63" s="5" t="inlineStr">
        <is>
          <t>Gesamtkapitalrendite in %</t>
        </is>
      </c>
      <c r="B63" s="5" t="inlineStr">
        <is>
          <t>Total Return on Investment in %</t>
        </is>
      </c>
      <c r="C63" t="inlineStr">
        <is>
          <t>-</t>
        </is>
      </c>
      <c r="D63" t="n">
        <v>2.98</v>
      </c>
      <c r="E63" t="n">
        <v>2.07</v>
      </c>
      <c r="F63" t="n">
        <v>3.95</v>
      </c>
      <c r="G63" t="n">
        <v>5.21</v>
      </c>
      <c r="H63" t="n">
        <v>6.03</v>
      </c>
      <c r="I63" t="n">
        <v>2.9</v>
      </c>
      <c r="J63" t="n">
        <v>-10.62</v>
      </c>
      <c r="K63" t="n">
        <v>-10.02</v>
      </c>
    </row>
    <row r="64">
      <c r="A64" s="5" t="inlineStr">
        <is>
          <t>Return on Investment in %</t>
        </is>
      </c>
      <c r="B64" s="5" t="inlineStr">
        <is>
          <t>Return on Investment in %</t>
        </is>
      </c>
      <c r="C64" t="inlineStr">
        <is>
          <t>-</t>
        </is>
      </c>
      <c r="D64" t="n">
        <v>2.3</v>
      </c>
      <c r="E64" t="n">
        <v>1.59</v>
      </c>
      <c r="F64" t="n">
        <v>3.46</v>
      </c>
      <c r="G64" t="n">
        <v>4.75</v>
      </c>
      <c r="H64" t="n">
        <v>5.74</v>
      </c>
      <c r="I64" t="n">
        <v>2.64</v>
      </c>
      <c r="J64" t="n">
        <v>-10.88</v>
      </c>
      <c r="K64" t="n">
        <v>-10.31</v>
      </c>
    </row>
    <row r="65">
      <c r="A65" s="5" t="inlineStr">
        <is>
          <t>Arbeitsintensität in %</t>
        </is>
      </c>
      <c r="B65" s="5" t="inlineStr">
        <is>
          <t>Work Intensity in %</t>
        </is>
      </c>
      <c r="C65" t="inlineStr">
        <is>
          <t>-</t>
        </is>
      </c>
      <c r="D65" t="n">
        <v>65.59</v>
      </c>
      <c r="E65" t="n">
        <v>76.48999999999999</v>
      </c>
      <c r="F65" t="n">
        <v>80.89</v>
      </c>
      <c r="G65" t="n">
        <v>84.53</v>
      </c>
      <c r="H65" t="n">
        <v>88.05</v>
      </c>
      <c r="I65" t="n">
        <v>89.13</v>
      </c>
      <c r="J65" t="n">
        <v>83.58</v>
      </c>
      <c r="K65" t="n">
        <v>89.70999999999999</v>
      </c>
    </row>
    <row r="66">
      <c r="A66" s="5" t="inlineStr">
        <is>
          <t>Eigenkapitalquote in %</t>
        </is>
      </c>
      <c r="B66" s="5" t="inlineStr">
        <is>
          <t>Equity Ratio in %</t>
        </is>
      </c>
      <c r="C66" t="inlineStr">
        <is>
          <t>-</t>
        </is>
      </c>
      <c r="D66" t="n">
        <v>38.86</v>
      </c>
      <c r="E66" t="n">
        <v>47.9</v>
      </c>
      <c r="F66" t="n">
        <v>51.64</v>
      </c>
      <c r="G66" t="n">
        <v>55.45</v>
      </c>
      <c r="H66" t="n">
        <v>60.07</v>
      </c>
      <c r="I66" t="n">
        <v>63.1</v>
      </c>
      <c r="J66" t="n">
        <v>50.99</v>
      </c>
      <c r="K66" t="n">
        <v>55.51</v>
      </c>
    </row>
    <row r="67">
      <c r="A67" s="5" t="inlineStr">
        <is>
          <t>Fremdkapitalquote in %</t>
        </is>
      </c>
      <c r="B67" s="5" t="inlineStr">
        <is>
          <t>Debt Ratio in %</t>
        </is>
      </c>
      <c r="C67" t="inlineStr">
        <is>
          <t>-</t>
        </is>
      </c>
      <c r="D67" t="n">
        <v>61.14</v>
      </c>
      <c r="E67" t="n">
        <v>52.1</v>
      </c>
      <c r="F67" t="n">
        <v>48.36</v>
      </c>
      <c r="G67" t="n">
        <v>44.55</v>
      </c>
      <c r="H67" t="n">
        <v>39.93</v>
      </c>
      <c r="I67" t="n">
        <v>36.9</v>
      </c>
      <c r="J67" t="n">
        <v>49.01</v>
      </c>
      <c r="K67" t="n">
        <v>44.49</v>
      </c>
    </row>
    <row r="68">
      <c r="A68" s="5" t="inlineStr">
        <is>
          <t>Verschuldungsgrad in %</t>
        </is>
      </c>
      <c r="B68" s="5" t="inlineStr">
        <is>
          <t>Finance Gearing in %</t>
        </is>
      </c>
      <c r="C68" t="inlineStr">
        <is>
          <t>-</t>
        </is>
      </c>
      <c r="D68" t="n">
        <v>157.34</v>
      </c>
      <c r="E68" t="n">
        <v>108.75</v>
      </c>
      <c r="F68" t="n">
        <v>93.66</v>
      </c>
      <c r="G68" t="n">
        <v>80.33</v>
      </c>
      <c r="H68" t="n">
        <v>66.47</v>
      </c>
      <c r="I68" t="n">
        <v>58.47</v>
      </c>
      <c r="J68" t="n">
        <v>96.09999999999999</v>
      </c>
      <c r="K68" t="n">
        <v>80.14</v>
      </c>
    </row>
    <row r="69">
      <c r="A69" s="5" t="inlineStr">
        <is>
          <t>Bruttoergebnis Marge in %</t>
        </is>
      </c>
      <c r="B69" s="5" t="inlineStr">
        <is>
          <t>Gross Profit Marge in %</t>
        </is>
      </c>
      <c r="C69" t="inlineStr">
        <is>
          <t>-</t>
        </is>
      </c>
      <c r="D69" t="n">
        <v>42.54</v>
      </c>
      <c r="E69" t="n">
        <v>42.33</v>
      </c>
      <c r="F69" t="n">
        <v>43.64</v>
      </c>
      <c r="G69" t="n">
        <v>44.22</v>
      </c>
      <c r="H69" t="n">
        <v>45.1</v>
      </c>
      <c r="I69" t="n">
        <v>43.3</v>
      </c>
      <c r="J69" t="n">
        <v>40.58</v>
      </c>
    </row>
    <row r="70">
      <c r="A70" s="5" t="inlineStr">
        <is>
          <t>Kurzfristige Vermögensquote in %</t>
        </is>
      </c>
      <c r="B70" s="5" t="inlineStr">
        <is>
          <t>Current Assets Ratio in %</t>
        </is>
      </c>
      <c r="C70" t="inlineStr">
        <is>
          <t>-</t>
        </is>
      </c>
      <c r="D70" t="n">
        <v>65.59</v>
      </c>
      <c r="E70" t="n">
        <v>76.5</v>
      </c>
      <c r="F70" t="n">
        <v>80.91</v>
      </c>
      <c r="G70" t="n">
        <v>84.55</v>
      </c>
      <c r="H70" t="n">
        <v>88.05</v>
      </c>
      <c r="I70" t="n">
        <v>89.14</v>
      </c>
      <c r="J70" t="n">
        <v>83.55</v>
      </c>
    </row>
    <row r="71">
      <c r="A71" s="5" t="inlineStr">
        <is>
          <t>Nettogewinn Marge in %</t>
        </is>
      </c>
      <c r="B71" s="5" t="inlineStr">
        <is>
          <t>Net Profit Marge in %</t>
        </is>
      </c>
      <c r="C71" t="inlineStr">
        <is>
          <t>-</t>
        </is>
      </c>
      <c r="D71" t="n">
        <v>1.54</v>
      </c>
      <c r="E71" t="n">
        <v>0.95</v>
      </c>
      <c r="F71" t="n">
        <v>2.3</v>
      </c>
      <c r="G71" t="n">
        <v>3.31</v>
      </c>
      <c r="H71" t="n">
        <v>4.11</v>
      </c>
      <c r="I71" t="n">
        <v>2.13</v>
      </c>
      <c r="J71" t="n">
        <v>-6.62</v>
      </c>
    </row>
    <row r="72">
      <c r="A72" s="5" t="inlineStr">
        <is>
          <t>Operative Ergebnis Marge in %</t>
        </is>
      </c>
      <c r="B72" s="5" t="inlineStr">
        <is>
          <t>EBIT Marge in %</t>
        </is>
      </c>
      <c r="C72" t="inlineStr">
        <is>
          <t>-</t>
        </is>
      </c>
      <c r="D72" t="n">
        <v>2.56</v>
      </c>
      <c r="E72" t="n">
        <v>2.21</v>
      </c>
      <c r="F72" t="n">
        <v>4.18</v>
      </c>
      <c r="G72" t="n">
        <v>5.69</v>
      </c>
      <c r="H72" t="n">
        <v>3.03</v>
      </c>
      <c r="I72" t="n">
        <v>2.8</v>
      </c>
      <c r="J72" t="n">
        <v>-6.46</v>
      </c>
    </row>
    <row r="73">
      <c r="A73" s="5" t="inlineStr">
        <is>
          <t>Vermögensumsschlag in %</t>
        </is>
      </c>
      <c r="B73" s="5" t="inlineStr">
        <is>
          <t>Asset Turnover in %</t>
        </is>
      </c>
      <c r="C73" t="inlineStr">
        <is>
          <t>-</t>
        </is>
      </c>
      <c r="D73" t="n">
        <v>149.62</v>
      </c>
      <c r="E73" t="n">
        <v>166.6</v>
      </c>
      <c r="F73" t="n">
        <v>150.64</v>
      </c>
      <c r="G73" t="n">
        <v>143.38</v>
      </c>
      <c r="H73" t="n">
        <v>139.73</v>
      </c>
      <c r="I73" t="n">
        <v>123.96</v>
      </c>
      <c r="J73" t="n">
        <v>164.37</v>
      </c>
    </row>
    <row r="74">
      <c r="A74" s="5" t="inlineStr">
        <is>
          <t>Langfristige Vermögensquote in %</t>
        </is>
      </c>
      <c r="B74" s="5" t="inlineStr">
        <is>
          <t>Non-Current Assets Ratio in %</t>
        </is>
      </c>
      <c r="C74" t="inlineStr">
        <is>
          <t>-</t>
        </is>
      </c>
      <c r="D74" t="n">
        <v>34.41</v>
      </c>
      <c r="E74" t="n">
        <v>23.51</v>
      </c>
      <c r="F74" t="n">
        <v>19.11</v>
      </c>
      <c r="G74" t="n">
        <v>15.47</v>
      </c>
      <c r="H74" t="n">
        <v>11.95</v>
      </c>
      <c r="I74" t="n">
        <v>10.86</v>
      </c>
      <c r="J74" t="n">
        <v>16.42</v>
      </c>
    </row>
    <row r="75">
      <c r="A75" s="5" t="inlineStr">
        <is>
          <t>Gesamtkapitalrentabilität</t>
        </is>
      </c>
      <c r="B75" s="5" t="inlineStr">
        <is>
          <t>ROA Return on Assets in %</t>
        </is>
      </c>
      <c r="C75" t="inlineStr">
        <is>
          <t>-</t>
        </is>
      </c>
      <c r="D75" t="n">
        <v>2.3</v>
      </c>
      <c r="E75" t="n">
        <v>1.59</v>
      </c>
      <c r="F75" t="n">
        <v>3.46</v>
      </c>
      <c r="G75" t="n">
        <v>4.75</v>
      </c>
      <c r="H75" t="n">
        <v>5.74</v>
      </c>
      <c r="I75" t="n">
        <v>2.64</v>
      </c>
      <c r="J75" t="n">
        <v>-10.88</v>
      </c>
    </row>
    <row r="76">
      <c r="A76" s="5" t="inlineStr">
        <is>
          <t>Ertrag des eingesetzten Kapitals</t>
        </is>
      </c>
      <c r="B76" s="5" t="inlineStr">
        <is>
          <t>ROCE Return on Cap. Empl. in %</t>
        </is>
      </c>
      <c r="C76" t="inlineStr">
        <is>
          <t>-</t>
        </is>
      </c>
      <c r="D76" t="n">
        <v>7.42</v>
      </c>
      <c r="E76" t="n">
        <v>7.36</v>
      </c>
      <c r="F76" t="n">
        <v>11.65</v>
      </c>
      <c r="G76" t="n">
        <v>14.37</v>
      </c>
      <c r="H76" t="n">
        <v>6.88</v>
      </c>
      <c r="I76" t="n">
        <v>5.36</v>
      </c>
      <c r="J76" t="n">
        <v>-19.77</v>
      </c>
    </row>
    <row r="77">
      <c r="A77" s="5" t="inlineStr">
        <is>
          <t>Eigenkapital zu Anlagevermögen</t>
        </is>
      </c>
      <c r="B77" s="5" t="inlineStr">
        <is>
          <t>Equity to Fixed Assets in %</t>
        </is>
      </c>
      <c r="C77" t="inlineStr">
        <is>
          <t>-</t>
        </is>
      </c>
      <c r="D77" t="n">
        <v>112.94</v>
      </c>
      <c r="E77" t="n">
        <v>203.76</v>
      </c>
      <c r="F77" t="n">
        <v>270.19</v>
      </c>
      <c r="G77" t="n">
        <v>358.63</v>
      </c>
      <c r="H77" t="n">
        <v>502.37</v>
      </c>
      <c r="I77" t="n">
        <v>580.9299999999999</v>
      </c>
      <c r="J77" t="n">
        <v>310.51</v>
      </c>
    </row>
    <row r="78">
      <c r="A78" s="5" t="inlineStr">
        <is>
          <t>Liquidität Dritten Grades</t>
        </is>
      </c>
      <c r="B78" s="5" t="inlineStr">
        <is>
          <t>Current Ratio in %</t>
        </is>
      </c>
      <c r="C78" t="inlineStr">
        <is>
          <t>-</t>
        </is>
      </c>
      <c r="D78" t="n">
        <v>135.53</v>
      </c>
      <c r="E78" t="n">
        <v>153.28</v>
      </c>
      <c r="F78" t="n">
        <v>175.99</v>
      </c>
      <c r="G78" t="n">
        <v>195.45</v>
      </c>
      <c r="H78" t="n">
        <v>229.05</v>
      </c>
      <c r="I78" t="n">
        <v>253.54</v>
      </c>
      <c r="J78" t="n">
        <v>180.58</v>
      </c>
    </row>
    <row r="79">
      <c r="A79" s="5" t="inlineStr">
        <is>
          <t>Operativer Cashflow</t>
        </is>
      </c>
      <c r="B79" s="5" t="inlineStr">
        <is>
          <t>Operating Cashflow in M</t>
        </is>
      </c>
      <c r="C79" t="inlineStr">
        <is>
          <t>-</t>
        </is>
      </c>
      <c r="D79" t="n">
        <v>8826.993499999999</v>
      </c>
      <c r="E79" t="n">
        <v>6625.2081</v>
      </c>
      <c r="F79" t="n">
        <v>13940.4265</v>
      </c>
      <c r="G79" t="n">
        <v>8043.3678</v>
      </c>
      <c r="H79" t="n">
        <v>18608.5592</v>
      </c>
      <c r="I79" t="n">
        <v>8740.3796</v>
      </c>
      <c r="J79" t="inlineStr">
        <is>
          <t>-</t>
        </is>
      </c>
    </row>
    <row r="80">
      <c r="A80" s="5" t="inlineStr">
        <is>
          <t>Aktienrückkauf</t>
        </is>
      </c>
      <c r="B80" s="5" t="inlineStr">
        <is>
          <t>Share Buyback in M</t>
        </is>
      </c>
      <c r="C80" t="n">
        <v>-0.03000000000000114</v>
      </c>
      <c r="D80" t="n">
        <v>-2.180000000000007</v>
      </c>
      <c r="E80" t="n">
        <v>-3.280000000000001</v>
      </c>
      <c r="F80" t="n">
        <v>-0.1299999999999955</v>
      </c>
      <c r="G80" t="n">
        <v>-0.1999999999999886</v>
      </c>
      <c r="H80" t="n">
        <v>-2.300000000000011</v>
      </c>
      <c r="I80" t="inlineStr">
        <is>
          <t>-</t>
        </is>
      </c>
      <c r="J80" t="inlineStr">
        <is>
          <t>-</t>
        </is>
      </c>
    </row>
    <row r="81">
      <c r="A81" s="5" t="inlineStr">
        <is>
          <t>Umsatzwachstum 1J in %</t>
        </is>
      </c>
      <c r="B81" s="5" t="inlineStr">
        <is>
          <t>Revenue Growth 1Y in %</t>
        </is>
      </c>
      <c r="C81" t="inlineStr">
        <is>
          <t>-</t>
        </is>
      </c>
      <c r="D81" t="n">
        <v>20.32</v>
      </c>
      <c r="E81" t="n">
        <v>20.03</v>
      </c>
      <c r="F81" t="n">
        <v>23.36</v>
      </c>
      <c r="G81" t="n">
        <v>23.02</v>
      </c>
      <c r="H81" t="n">
        <v>33.6</v>
      </c>
      <c r="I81" t="n">
        <v>25.65</v>
      </c>
      <c r="J81" t="n">
        <v>52.03</v>
      </c>
    </row>
    <row r="82">
      <c r="A82" s="5" t="inlineStr">
        <is>
          <t>Umsatzwachstum 3J in %</t>
        </is>
      </c>
      <c r="B82" s="5" t="inlineStr">
        <is>
          <t>Revenue Growth 3Y in %</t>
        </is>
      </c>
      <c r="C82" t="inlineStr">
        <is>
          <t>-</t>
        </is>
      </c>
      <c r="D82" t="n">
        <v>21.24</v>
      </c>
      <c r="E82" t="n">
        <v>22.14</v>
      </c>
      <c r="F82" t="n">
        <v>26.66</v>
      </c>
      <c r="G82" t="n">
        <v>27.42</v>
      </c>
      <c r="H82" t="n">
        <v>37.09</v>
      </c>
      <c r="I82" t="inlineStr">
        <is>
          <t>-</t>
        </is>
      </c>
      <c r="J82" t="inlineStr">
        <is>
          <t>-</t>
        </is>
      </c>
    </row>
    <row r="83">
      <c r="A83" s="5" t="inlineStr">
        <is>
          <t>Umsatzwachstum 5J in %</t>
        </is>
      </c>
      <c r="B83" s="5" t="inlineStr">
        <is>
          <t>Revenue Growth 5Y in %</t>
        </is>
      </c>
      <c r="C83" t="inlineStr">
        <is>
          <t>-</t>
        </is>
      </c>
      <c r="D83" t="n">
        <v>24.07</v>
      </c>
      <c r="E83" t="n">
        <v>25.13</v>
      </c>
      <c r="F83" t="n">
        <v>31.53</v>
      </c>
      <c r="G83" t="inlineStr">
        <is>
          <t>-</t>
        </is>
      </c>
      <c r="H83" t="inlineStr">
        <is>
          <t>-</t>
        </is>
      </c>
      <c r="I83" t="inlineStr">
        <is>
          <t>-</t>
        </is>
      </c>
      <c r="J83" t="inlineStr">
        <is>
          <t>-</t>
        </is>
      </c>
    </row>
    <row r="84">
      <c r="A84" s="5" t="inlineStr">
        <is>
          <t>Umsatzwachstum 10J in %</t>
        </is>
      </c>
      <c r="B84" s="5" t="inlineStr">
        <is>
          <t>Revenue Growth 10Y in %</t>
        </is>
      </c>
      <c r="C84" t="inlineStr">
        <is>
          <t>-</t>
        </is>
      </c>
      <c r="D84" t="inlineStr">
        <is>
          <t>-</t>
        </is>
      </c>
      <c r="E84" t="inlineStr">
        <is>
          <t>-</t>
        </is>
      </c>
      <c r="F84" t="inlineStr">
        <is>
          <t>-</t>
        </is>
      </c>
      <c r="G84" t="inlineStr">
        <is>
          <t>-</t>
        </is>
      </c>
      <c r="H84" t="inlineStr">
        <is>
          <t>-</t>
        </is>
      </c>
      <c r="I84" t="inlineStr">
        <is>
          <t>-</t>
        </is>
      </c>
      <c r="J84" t="inlineStr">
        <is>
          <t>-</t>
        </is>
      </c>
    </row>
    <row r="85">
      <c r="A85" s="5" t="inlineStr">
        <is>
          <t>Gewinnwachstum 1J in %</t>
        </is>
      </c>
      <c r="B85" s="5" t="inlineStr">
        <is>
          <t>Earnings Growth 1Y in %</t>
        </is>
      </c>
      <c r="C85" t="inlineStr">
        <is>
          <t>-</t>
        </is>
      </c>
      <c r="D85" t="n">
        <v>93.97</v>
      </c>
      <c r="E85" t="n">
        <v>-50.15</v>
      </c>
      <c r="F85" t="n">
        <v>-14.44</v>
      </c>
      <c r="G85" t="n">
        <v>-0.82</v>
      </c>
      <c r="H85" t="n">
        <v>157.96</v>
      </c>
      <c r="I85" t="n">
        <v>-140.39</v>
      </c>
      <c r="J85" t="n">
        <v>37.02</v>
      </c>
    </row>
    <row r="86">
      <c r="A86" s="5" t="inlineStr">
        <is>
          <t>Gewinnwachstum 3J in %</t>
        </is>
      </c>
      <c r="B86" s="5" t="inlineStr">
        <is>
          <t>Earnings Growth 3Y in %</t>
        </is>
      </c>
      <c r="C86" t="inlineStr">
        <is>
          <t>-</t>
        </is>
      </c>
      <c r="D86" t="n">
        <v>9.789999999999999</v>
      </c>
      <c r="E86" t="n">
        <v>-21.8</v>
      </c>
      <c r="F86" t="n">
        <v>47.57</v>
      </c>
      <c r="G86" t="n">
        <v>5.58</v>
      </c>
      <c r="H86" t="n">
        <v>18.2</v>
      </c>
      <c r="I86" t="inlineStr">
        <is>
          <t>-</t>
        </is>
      </c>
      <c r="J86" t="inlineStr">
        <is>
          <t>-</t>
        </is>
      </c>
    </row>
    <row r="87">
      <c r="A87" s="5" t="inlineStr">
        <is>
          <t>Gewinnwachstum 5J in %</t>
        </is>
      </c>
      <c r="B87" s="5" t="inlineStr">
        <is>
          <t>Earnings Growth 5Y in %</t>
        </is>
      </c>
      <c r="C87" t="inlineStr">
        <is>
          <t>-</t>
        </is>
      </c>
      <c r="D87" t="n">
        <v>37.3</v>
      </c>
      <c r="E87" t="n">
        <v>-9.57</v>
      </c>
      <c r="F87" t="n">
        <v>7.87</v>
      </c>
      <c r="G87" t="inlineStr">
        <is>
          <t>-</t>
        </is>
      </c>
      <c r="H87" t="inlineStr">
        <is>
          <t>-</t>
        </is>
      </c>
      <c r="I87" t="inlineStr">
        <is>
          <t>-</t>
        </is>
      </c>
      <c r="J87" t="inlineStr">
        <is>
          <t>-</t>
        </is>
      </c>
    </row>
    <row r="88">
      <c r="A88" s="5" t="inlineStr">
        <is>
          <t>Gewinnwachstum 10J in %</t>
        </is>
      </c>
      <c r="B88" s="5" t="inlineStr">
        <is>
          <t>Earnings Growth 10Y in %</t>
        </is>
      </c>
      <c r="C88" t="inlineStr">
        <is>
          <t>-</t>
        </is>
      </c>
      <c r="D88" t="inlineStr">
        <is>
          <t>-</t>
        </is>
      </c>
      <c r="E88" t="inlineStr">
        <is>
          <t>-</t>
        </is>
      </c>
      <c r="F88" t="inlineStr">
        <is>
          <t>-</t>
        </is>
      </c>
      <c r="G88" t="inlineStr">
        <is>
          <t>-</t>
        </is>
      </c>
      <c r="H88" t="inlineStr">
        <is>
          <t>-</t>
        </is>
      </c>
      <c r="I88" t="inlineStr">
        <is>
          <t>-</t>
        </is>
      </c>
      <c r="J88" t="inlineStr">
        <is>
          <t>-</t>
        </is>
      </c>
    </row>
    <row r="89">
      <c r="A89" s="5" t="inlineStr">
        <is>
          <t>PEG Ratio</t>
        </is>
      </c>
      <c r="B89" s="5" t="inlineStr">
        <is>
          <t>KGW Kurs/Gewinn/Wachstum</t>
        </is>
      </c>
      <c r="C89" t="inlineStr">
        <is>
          <t>-</t>
        </is>
      </c>
      <c r="D89" t="n">
        <v>3.03</v>
      </c>
      <c r="E89" t="n">
        <v>-11.17</v>
      </c>
      <c r="F89" t="n">
        <v>13.34</v>
      </c>
      <c r="G89" t="inlineStr">
        <is>
          <t>-</t>
        </is>
      </c>
      <c r="H89" t="inlineStr">
        <is>
          <t>-</t>
        </is>
      </c>
      <c r="I89" t="inlineStr">
        <is>
          <t>-</t>
        </is>
      </c>
      <c r="J89" t="inlineStr">
        <is>
          <t>-</t>
        </is>
      </c>
    </row>
    <row r="90">
      <c r="A90" s="5" t="inlineStr">
        <is>
          <t>EBIT-Wachstum 1J in %</t>
        </is>
      </c>
      <c r="B90" s="5" t="inlineStr">
        <is>
          <t>EBIT Growth 1Y in %</t>
        </is>
      </c>
      <c r="C90" t="inlineStr">
        <is>
          <t>-</t>
        </is>
      </c>
      <c r="D90" t="n">
        <v>39.09</v>
      </c>
      <c r="E90" t="n">
        <v>-36.46</v>
      </c>
      <c r="F90" t="n">
        <v>-9.369999999999999</v>
      </c>
      <c r="G90" t="n">
        <v>131.03</v>
      </c>
      <c r="H90" t="n">
        <v>44.28</v>
      </c>
      <c r="I90" t="n">
        <v>-154.52</v>
      </c>
      <c r="J90" t="n">
        <v>36.24</v>
      </c>
    </row>
    <row r="91">
      <c r="A91" s="5" t="inlineStr">
        <is>
          <t>EBIT-Wachstum 3J in %</t>
        </is>
      </c>
      <c r="B91" s="5" t="inlineStr">
        <is>
          <t>EBIT Growth 3Y in %</t>
        </is>
      </c>
      <c r="C91" t="inlineStr">
        <is>
          <t>-</t>
        </is>
      </c>
      <c r="D91" t="n">
        <v>-2.25</v>
      </c>
      <c r="E91" t="n">
        <v>28.4</v>
      </c>
      <c r="F91" t="n">
        <v>55.31</v>
      </c>
      <c r="G91" t="n">
        <v>6.93</v>
      </c>
      <c r="H91" t="n">
        <v>-24.67</v>
      </c>
      <c r="I91" t="inlineStr">
        <is>
          <t>-</t>
        </is>
      </c>
      <c r="J91" t="inlineStr">
        <is>
          <t>-</t>
        </is>
      </c>
    </row>
    <row r="92">
      <c r="A92" s="5" t="inlineStr">
        <is>
          <t>EBIT-Wachstum 5J in %</t>
        </is>
      </c>
      <c r="B92" s="5" t="inlineStr">
        <is>
          <t>EBIT Growth 5Y in %</t>
        </is>
      </c>
      <c r="C92" t="inlineStr">
        <is>
          <t>-</t>
        </is>
      </c>
      <c r="D92" t="n">
        <v>33.71</v>
      </c>
      <c r="E92" t="n">
        <v>-5.01</v>
      </c>
      <c r="F92" t="n">
        <v>9.529999999999999</v>
      </c>
      <c r="G92" t="inlineStr">
        <is>
          <t>-</t>
        </is>
      </c>
      <c r="H92" t="inlineStr">
        <is>
          <t>-</t>
        </is>
      </c>
      <c r="I92" t="inlineStr">
        <is>
          <t>-</t>
        </is>
      </c>
      <c r="J92" t="inlineStr">
        <is>
          <t>-</t>
        </is>
      </c>
    </row>
    <row r="93">
      <c r="A93" s="5" t="inlineStr">
        <is>
          <t>EBIT-Wachstum 10J in %</t>
        </is>
      </c>
      <c r="B93" s="5" t="inlineStr">
        <is>
          <t>EBIT Growth 10Y in %</t>
        </is>
      </c>
      <c r="C93" t="inlineStr">
        <is>
          <t>-</t>
        </is>
      </c>
      <c r="D93" t="inlineStr">
        <is>
          <t>-</t>
        </is>
      </c>
      <c r="E93" t="inlineStr">
        <is>
          <t>-</t>
        </is>
      </c>
      <c r="F93" t="inlineStr">
        <is>
          <t>-</t>
        </is>
      </c>
      <c r="G93" t="inlineStr">
        <is>
          <t>-</t>
        </is>
      </c>
      <c r="H93" t="inlineStr">
        <is>
          <t>-</t>
        </is>
      </c>
      <c r="I93" t="inlineStr">
        <is>
          <t>-</t>
        </is>
      </c>
      <c r="J93" t="inlineStr">
        <is>
          <t>-</t>
        </is>
      </c>
    </row>
    <row r="94">
      <c r="A94" s="5" t="inlineStr">
        <is>
          <t>Op.Cashflow Wachstum 1J in %</t>
        </is>
      </c>
      <c r="B94" s="5" t="inlineStr">
        <is>
          <t>Op.Cashflow Wachstum 1Y in %</t>
        </is>
      </c>
      <c r="C94" t="inlineStr">
        <is>
          <t>-</t>
        </is>
      </c>
      <c r="D94" t="n">
        <v>32.08</v>
      </c>
      <c r="E94" t="n">
        <v>-53.1</v>
      </c>
      <c r="F94" t="n">
        <v>73.22</v>
      </c>
      <c r="G94" t="n">
        <v>-56.81</v>
      </c>
      <c r="H94" t="n">
        <v>110.92</v>
      </c>
      <c r="I94" t="inlineStr">
        <is>
          <t>-</t>
        </is>
      </c>
      <c r="J94" t="inlineStr">
        <is>
          <t>-</t>
        </is>
      </c>
    </row>
    <row r="95">
      <c r="A95" s="5" t="inlineStr">
        <is>
          <t>Op.Cashflow Wachstum 3J in %</t>
        </is>
      </c>
      <c r="B95" s="5" t="inlineStr">
        <is>
          <t>Op.Cashflow Wachstum 3Y in %</t>
        </is>
      </c>
      <c r="C95" t="inlineStr">
        <is>
          <t>-</t>
        </is>
      </c>
      <c r="D95" t="n">
        <v>17.4</v>
      </c>
      <c r="E95" t="n">
        <v>-12.23</v>
      </c>
      <c r="F95" t="n">
        <v>42.44</v>
      </c>
      <c r="G95" t="inlineStr">
        <is>
          <t>-</t>
        </is>
      </c>
      <c r="H95" t="inlineStr">
        <is>
          <t>-</t>
        </is>
      </c>
      <c r="I95" t="inlineStr">
        <is>
          <t>-</t>
        </is>
      </c>
      <c r="J95" t="inlineStr">
        <is>
          <t>-</t>
        </is>
      </c>
    </row>
    <row r="96">
      <c r="A96" s="5" t="inlineStr">
        <is>
          <t>Op.Cashflow Wachstum 5J in %</t>
        </is>
      </c>
      <c r="B96" s="5" t="inlineStr">
        <is>
          <t>Op.Cashflow Wachstum 5Y in %</t>
        </is>
      </c>
      <c r="C96" t="inlineStr">
        <is>
          <t>-</t>
        </is>
      </c>
      <c r="D96" t="n">
        <v>21.26</v>
      </c>
      <c r="E96" t="inlineStr">
        <is>
          <t>-</t>
        </is>
      </c>
      <c r="F96" t="inlineStr">
        <is>
          <t>-</t>
        </is>
      </c>
      <c r="G96" t="inlineStr">
        <is>
          <t>-</t>
        </is>
      </c>
      <c r="H96" t="inlineStr">
        <is>
          <t>-</t>
        </is>
      </c>
      <c r="I96" t="inlineStr">
        <is>
          <t>-</t>
        </is>
      </c>
      <c r="J96" t="inlineStr">
        <is>
          <t>-</t>
        </is>
      </c>
    </row>
    <row r="97">
      <c r="A97" s="5" t="inlineStr">
        <is>
          <t>Op.Cashflow Wachstum 10J in %</t>
        </is>
      </c>
      <c r="B97" s="5" t="inlineStr">
        <is>
          <t>Op.Cashflow Wachstum 10Y in %</t>
        </is>
      </c>
      <c r="C97" t="inlineStr">
        <is>
          <t>-</t>
        </is>
      </c>
      <c r="D97" t="inlineStr">
        <is>
          <t>-</t>
        </is>
      </c>
      <c r="E97" t="inlineStr">
        <is>
          <t>-</t>
        </is>
      </c>
      <c r="F97" t="inlineStr">
        <is>
          <t>-</t>
        </is>
      </c>
      <c r="G97" t="inlineStr">
        <is>
          <t>-</t>
        </is>
      </c>
      <c r="H97" t="inlineStr">
        <is>
          <t>-</t>
        </is>
      </c>
      <c r="I97" t="inlineStr">
        <is>
          <t>-</t>
        </is>
      </c>
      <c r="J97" t="inlineStr">
        <is>
          <t>-</t>
        </is>
      </c>
    </row>
    <row r="98">
      <c r="A98" s="5" t="inlineStr">
        <is>
          <t>Working Capital in Mio</t>
        </is>
      </c>
      <c r="B98" s="5" t="inlineStr">
        <is>
          <t>Working Capital in M</t>
        </is>
      </c>
      <c r="C98" t="inlineStr">
        <is>
          <t>-</t>
        </is>
      </c>
      <c r="D98" t="n">
        <v>745.5</v>
      </c>
      <c r="E98" t="n">
        <v>859.8</v>
      </c>
      <c r="F98" t="n">
        <v>1041</v>
      </c>
      <c r="G98" t="n">
        <v>1047</v>
      </c>
      <c r="H98" t="n">
        <v>1050</v>
      </c>
      <c r="I98" t="n">
        <v>963.6</v>
      </c>
      <c r="J98" t="n">
        <v>399.7</v>
      </c>
      <c r="K98" t="n">
        <v>390.5</v>
      </c>
    </row>
  </sheetData>
  <pageMargins bottom="1" footer="0.5" header="0.5" left="0.75" right="0.75" top="1"/>
</worksheet>
</file>

<file path=xl/worksheets/sheet7.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0"/>
    <col customWidth="1" max="14" min="14" width="10"/>
    <col customWidth="1" max="15" min="15" width="10"/>
    <col customWidth="1" max="16" min="16" width="10"/>
    <col customWidth="1" max="17" min="17" width="10"/>
    <col customWidth="1" max="18" min="18" width="10"/>
    <col customWidth="1" max="19" min="19" width="10"/>
    <col customWidth="1" max="20" min="20" width="10"/>
    <col customWidth="1" max="21" min="21" width="20"/>
    <col customWidth="1" max="22" min="22" width="10"/>
    <col customWidth="1" max="23" min="23" width="8"/>
  </cols>
  <sheetData>
    <row r="1">
      <c r="A1" s="1" t="inlineStr">
        <is>
          <t xml:space="preserve">BECHTLE </t>
        </is>
      </c>
      <c r="B1" s="2" t="inlineStr">
        <is>
          <t>WKN: 515870  ISIN: DE0005158703  Symbol:BC8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1983</t>
        </is>
      </c>
      <c r="C4" s="5" t="inlineStr">
        <is>
          <t>Telefon / Phone</t>
        </is>
      </c>
      <c r="D4" s="5" t="inlineStr"/>
      <c r="E4" t="inlineStr">
        <is>
          <t>+49-7132-981-0</t>
        </is>
      </c>
      <c r="G4" t="inlineStr">
        <is>
          <t>19.03.2020</t>
        </is>
      </c>
      <c r="H4" t="inlineStr">
        <is>
          <t>Annual Press Conference</t>
        </is>
      </c>
      <c r="J4" t="inlineStr">
        <is>
          <t>Karin Schick</t>
        </is>
      </c>
      <c r="L4" t="inlineStr">
        <is>
          <t>35,02%</t>
        </is>
      </c>
    </row>
    <row r="5">
      <c r="A5" s="5" t="inlineStr">
        <is>
          <t>Ticker</t>
        </is>
      </c>
      <c r="B5" t="inlineStr">
        <is>
          <t>BC8</t>
        </is>
      </c>
      <c r="C5" s="5" t="inlineStr">
        <is>
          <t>Fax</t>
        </is>
      </c>
      <c r="D5" s="5" t="inlineStr"/>
      <c r="E5" t="inlineStr">
        <is>
          <t>+49-7132-981-8000</t>
        </is>
      </c>
      <c r="G5" t="inlineStr">
        <is>
          <t>08.05.2020</t>
        </is>
      </c>
      <c r="H5" t="inlineStr">
        <is>
          <t>Result Q1</t>
        </is>
      </c>
      <c r="J5" t="inlineStr">
        <is>
          <t>DWS Investments</t>
        </is>
      </c>
      <c r="L5" t="inlineStr">
        <is>
          <t>5,04%</t>
        </is>
      </c>
    </row>
    <row r="6">
      <c r="A6" s="5" t="inlineStr">
        <is>
          <t>Gelistet Seit / Listed Since</t>
        </is>
      </c>
      <c r="B6" t="inlineStr">
        <is>
          <t>30.03.2000</t>
        </is>
      </c>
      <c r="C6" s="5" t="inlineStr">
        <is>
          <t>Internet</t>
        </is>
      </c>
      <c r="D6" s="5" t="inlineStr"/>
      <c r="E6" t="inlineStr">
        <is>
          <t>http://www.bechtle.com</t>
        </is>
      </c>
      <c r="G6" t="inlineStr">
        <is>
          <t>27.05.2020</t>
        </is>
      </c>
      <c r="H6" t="inlineStr">
        <is>
          <t>Annual General Meeting</t>
        </is>
      </c>
      <c r="J6" t="inlineStr">
        <is>
          <t>Baillie Gifford &amp; Co</t>
        </is>
      </c>
      <c r="L6" t="inlineStr">
        <is>
          <t>7,59%</t>
        </is>
      </c>
    </row>
    <row r="7">
      <c r="A7" s="5" t="inlineStr">
        <is>
          <t>Nominalwert / Nominal Value</t>
        </is>
      </c>
      <c r="B7" t="inlineStr">
        <is>
          <t>1,00</t>
        </is>
      </c>
      <c r="C7" s="5" t="inlineStr">
        <is>
          <t>E-Mail</t>
        </is>
      </c>
      <c r="D7" s="5" t="inlineStr"/>
      <c r="E7" t="inlineStr">
        <is>
          <t>info@bechtle.com</t>
        </is>
      </c>
      <c r="G7" t="inlineStr">
        <is>
          <t>12.08.2020</t>
        </is>
      </c>
      <c r="H7" t="inlineStr">
        <is>
          <t>Score Half Year</t>
        </is>
      </c>
      <c r="J7" t="inlineStr">
        <is>
          <t>Allianz Global Investors GmbH</t>
        </is>
      </c>
      <c r="L7" t="inlineStr">
        <is>
          <t>5,02%</t>
        </is>
      </c>
    </row>
    <row r="8">
      <c r="A8" s="5" t="inlineStr">
        <is>
          <t>Land / Country</t>
        </is>
      </c>
      <c r="B8" t="inlineStr">
        <is>
          <t>Deutschland</t>
        </is>
      </c>
      <c r="C8" s="5" t="inlineStr">
        <is>
          <t>Inv. Relations Telefon / Phone</t>
        </is>
      </c>
      <c r="D8" s="5" t="inlineStr"/>
      <c r="E8" t="inlineStr">
        <is>
          <t>+49-7132-981-4116</t>
        </is>
      </c>
      <c r="G8" t="inlineStr">
        <is>
          <t>11.11.2020</t>
        </is>
      </c>
      <c r="H8" t="inlineStr">
        <is>
          <t>Q3 Earnings</t>
        </is>
      </c>
      <c r="J8" t="inlineStr">
        <is>
          <t>Flossbach von Storch SICAV</t>
        </is>
      </c>
      <c r="L8" t="inlineStr">
        <is>
          <t>2,98%</t>
        </is>
      </c>
    </row>
    <row r="9">
      <c r="A9" s="5" t="inlineStr">
        <is>
          <t>Währung / Currency</t>
        </is>
      </c>
      <c r="B9" t="inlineStr">
        <is>
          <t>EUR</t>
        </is>
      </c>
      <c r="C9" s="5" t="inlineStr">
        <is>
          <t>Inv. Relations E-Mail</t>
        </is>
      </c>
      <c r="D9" s="5" t="inlineStr"/>
      <c r="E9" t="inlineStr">
        <is>
          <t>ir@bechtle.com</t>
        </is>
      </c>
      <c r="J9" t="inlineStr">
        <is>
          <t>The Capital Group Companies, Inc.</t>
        </is>
      </c>
      <c r="L9" t="inlineStr">
        <is>
          <t>2,92%</t>
        </is>
      </c>
    </row>
    <row r="10">
      <c r="A10" s="5" t="inlineStr">
        <is>
          <t>Branche / Industry</t>
        </is>
      </c>
      <c r="B10" t="inlineStr">
        <is>
          <t>It Services</t>
        </is>
      </c>
      <c r="C10" s="5" t="inlineStr">
        <is>
          <t>Kontaktperson / Contact Person</t>
        </is>
      </c>
      <c r="D10" s="5" t="inlineStr"/>
      <c r="E10" t="inlineStr">
        <is>
          <t>Martin Link</t>
        </is>
      </c>
      <c r="J10" t="inlineStr">
        <is>
          <t>BNP PARIBAS ASSET MANAGEMENT Holding S.A.</t>
        </is>
      </c>
      <c r="L10" t="inlineStr">
        <is>
          <t>2,97%</t>
        </is>
      </c>
    </row>
    <row r="11">
      <c r="A11" s="5" t="inlineStr">
        <is>
          <t>Sektor / Sector</t>
        </is>
      </c>
      <c r="B11" t="inlineStr">
        <is>
          <t>Information Technology</t>
        </is>
      </c>
      <c r="J11" t="inlineStr">
        <is>
          <t>Freefloat</t>
        </is>
      </c>
      <c r="L11" t="inlineStr">
        <is>
          <t>38,46%</t>
        </is>
      </c>
    </row>
    <row r="12">
      <c r="A12" s="5" t="inlineStr">
        <is>
          <t>Typ / Genre</t>
        </is>
      </c>
      <c r="B12" t="inlineStr">
        <is>
          <t>Inhaber-Stammaktie</t>
        </is>
      </c>
    </row>
    <row r="13">
      <c r="A13" s="5" t="inlineStr">
        <is>
          <t>Adresse / Address</t>
        </is>
      </c>
      <c r="B13" t="inlineStr">
        <is>
          <t>Bechtle AGBechtle Platz 1  D-74172 Neckarsulm</t>
        </is>
      </c>
    </row>
    <row r="14">
      <c r="A14" s="5" t="inlineStr">
        <is>
          <t>Management</t>
        </is>
      </c>
      <c r="B14" t="inlineStr">
        <is>
          <t>Dr. Thomas Olemotz, Michael Guschlbauer, Jürgen Schäfer</t>
        </is>
      </c>
    </row>
    <row r="15">
      <c r="A15" s="5" t="inlineStr">
        <is>
          <t>Aufsichtsrat / Board</t>
        </is>
      </c>
      <c r="B15" t="inlineStr">
        <is>
          <t>Klaus Winkler, Uli Drautz, Kurt Dobitsch, Dr. Lars Grünert, Prof. Dr. Thomas Hess, Sandra Stegmann, Elke Reichart, Daniela Eberle, Anton Samija, Volker Strohfeld, Michael Unser, Anastasia Polidoros</t>
        </is>
      </c>
    </row>
    <row r="16">
      <c r="A16" s="5" t="inlineStr">
        <is>
          <t>Beschreibung</t>
        </is>
      </c>
      <c r="B16" t="inlineStr">
        <is>
          <t>Die Bechtle AG ist einer der führenden Anbieter von Informationstechnologie für Gewerbekunden in Deutschland und bietet ganzheitliche effiziente IT-Konzepte, hochwertige und kostengünstige Produkte sowie einen kontinuierlichen After-Sales-Service. Zu den Kunden gehören mittelständische Unternehmen, Großkonzerne und Kunden des öffentlichen Sektors. Bechtle bietet umfassende Dienstleistung von der IT-Strategieberatung über die Lieferung von Hard- und Software, Projektplanung und -durchführung, Systemintegration, IT-Services sowie Schulungen bis zum Komplettbetrieb der IT eines Unternehmens. Dazu kommt der Handel mit IT-Technik über Internet, Katalog und Telefon. Zu den Marken des Unternehmens gehören ARP, BECHTLE DIRECT und COMSOFT DIRECT. Copyright 2014 FINANCE BASE AG</t>
        </is>
      </c>
    </row>
    <row r="17">
      <c r="A17" s="5" t="inlineStr">
        <is>
          <t>Profile</t>
        </is>
      </c>
      <c r="B17" t="inlineStr">
        <is>
          <t>Bechtle AG is a leading provider of information technology for business customers in Germany and offers holistic efficient IT concepts, high-quality, cost-effective products, and continuous after-sales service. Its customers medium-sized companies, large corporations and customers include the public sector. Bechtle offers comprehensive services from the IT strategy consulting about the delivery of hardware and software, project planning and implementation, systems integration, IT services and training to the complete operation of a company. For this, the trade comes with IT technology through Internet, catalog and telephone. Among the brands include ARP, Bechtle DIRECT and COMSOFT DIRECT.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5375</v>
      </c>
      <c r="D20" t="n">
        <v>4323</v>
      </c>
      <c r="E20" t="n">
        <v>3570</v>
      </c>
      <c r="F20" t="n">
        <v>3094</v>
      </c>
      <c r="G20" t="n">
        <v>2831</v>
      </c>
      <c r="H20" t="n">
        <v>2580</v>
      </c>
      <c r="I20" t="n">
        <v>2274</v>
      </c>
      <c r="J20" t="n">
        <v>2097</v>
      </c>
      <c r="K20" t="n">
        <v>1995</v>
      </c>
      <c r="L20" t="n">
        <v>1723</v>
      </c>
      <c r="M20" t="n">
        <v>1379</v>
      </c>
      <c r="N20" t="n">
        <v>1432</v>
      </c>
      <c r="O20" t="n">
        <v>1384</v>
      </c>
      <c r="P20" t="n">
        <v>1220</v>
      </c>
      <c r="Q20" t="n">
        <v>1178</v>
      </c>
      <c r="R20" t="n">
        <v>1088</v>
      </c>
      <c r="S20" t="n">
        <v>791.9</v>
      </c>
      <c r="T20" t="n">
        <v>751.7</v>
      </c>
      <c r="U20" t="n">
        <v>641.5</v>
      </c>
      <c r="V20" t="n">
        <v>488.6</v>
      </c>
      <c r="W20" t="n">
        <v>314.2</v>
      </c>
    </row>
    <row r="21">
      <c r="A21" s="5" t="inlineStr">
        <is>
          <t>Bruttoergebnis vom Umsatz</t>
        </is>
      </c>
      <c r="B21" s="5" t="inlineStr">
        <is>
          <t>Gross Profit</t>
        </is>
      </c>
      <c r="C21" t="n">
        <v>767.8</v>
      </c>
      <c r="D21" t="n">
        <v>642.9</v>
      </c>
      <c r="E21" t="n">
        <v>543.8</v>
      </c>
      <c r="F21" t="n">
        <v>474.5</v>
      </c>
      <c r="G21" t="n">
        <v>429.4</v>
      </c>
      <c r="H21" t="n">
        <v>383.2</v>
      </c>
      <c r="I21" t="n">
        <v>340.4</v>
      </c>
      <c r="J21" t="n">
        <v>318.8</v>
      </c>
      <c r="K21" t="n">
        <v>299.5</v>
      </c>
      <c r="L21" t="n">
        <v>236.5</v>
      </c>
      <c r="M21" t="n">
        <v>199.5</v>
      </c>
      <c r="N21" t="n">
        <v>218.1</v>
      </c>
      <c r="O21" t="n">
        <v>195.3</v>
      </c>
      <c r="P21" t="n">
        <v>173.6</v>
      </c>
      <c r="Q21" t="n">
        <v>162.9</v>
      </c>
      <c r="R21" t="n">
        <v>149.1</v>
      </c>
      <c r="S21" t="n">
        <v>106.2</v>
      </c>
      <c r="T21" t="n">
        <v>93.7</v>
      </c>
      <c r="U21" t="n">
        <v>79.8</v>
      </c>
      <c r="V21" t="n">
        <v>59.8</v>
      </c>
      <c r="W21" t="n">
        <v>42.5</v>
      </c>
    </row>
    <row r="22">
      <c r="A22" s="5" t="inlineStr">
        <is>
          <t>Operatives Ergebnis (EBIT)</t>
        </is>
      </c>
      <c r="B22" s="5" t="inlineStr">
        <is>
          <t>EBIT Earning Before Interest &amp; Tax</t>
        </is>
      </c>
      <c r="C22" t="n">
        <v>241.4</v>
      </c>
      <c r="D22" t="n">
        <v>195.1</v>
      </c>
      <c r="E22" t="n">
        <v>164.3</v>
      </c>
      <c r="F22" t="n">
        <v>144.1</v>
      </c>
      <c r="G22" t="n">
        <v>129.5</v>
      </c>
      <c r="H22" t="n">
        <v>108.5</v>
      </c>
      <c r="I22" t="n">
        <v>91</v>
      </c>
      <c r="J22" t="n">
        <v>80.5</v>
      </c>
      <c r="K22" t="n">
        <v>86.40000000000001</v>
      </c>
      <c r="L22" t="n">
        <v>60.7</v>
      </c>
      <c r="M22" t="n">
        <v>42.7</v>
      </c>
      <c r="N22" t="n">
        <v>60.2</v>
      </c>
      <c r="O22" t="n">
        <v>58.3</v>
      </c>
      <c r="P22" t="n">
        <v>45.7</v>
      </c>
      <c r="Q22" t="n">
        <v>41.2</v>
      </c>
      <c r="R22" t="n">
        <v>38.5</v>
      </c>
      <c r="S22" t="n">
        <v>27.1</v>
      </c>
      <c r="T22" t="n">
        <v>18.4</v>
      </c>
      <c r="U22" t="n">
        <v>13.1</v>
      </c>
      <c r="V22" t="n">
        <v>7.9</v>
      </c>
      <c r="W22" t="n">
        <v>13.6</v>
      </c>
    </row>
    <row r="23">
      <c r="A23" s="5" t="inlineStr">
        <is>
          <t>Finanzergebnis</t>
        </is>
      </c>
      <c r="B23" s="5" t="inlineStr">
        <is>
          <t>Financial Result</t>
        </is>
      </c>
      <c r="C23" t="n">
        <v>-5.1</v>
      </c>
      <c r="D23" t="n">
        <v>-1.9</v>
      </c>
      <c r="E23" t="n">
        <v>-1.5</v>
      </c>
      <c r="F23" t="n">
        <v>1</v>
      </c>
      <c r="G23" t="n">
        <v>-0.1</v>
      </c>
      <c r="H23" t="n">
        <v>-1.1</v>
      </c>
      <c r="I23" t="n">
        <v>-1.7</v>
      </c>
      <c r="J23" t="n">
        <v>-1.2</v>
      </c>
      <c r="K23" t="n">
        <v>-0.1</v>
      </c>
      <c r="L23" t="n">
        <v>1.1</v>
      </c>
      <c r="M23" t="n">
        <v>1</v>
      </c>
      <c r="N23" t="n">
        <v>1.3</v>
      </c>
      <c r="O23" t="n">
        <v>0.7</v>
      </c>
      <c r="P23" t="n">
        <v>0.2</v>
      </c>
      <c r="Q23" t="inlineStr">
        <is>
          <t>-</t>
        </is>
      </c>
      <c r="R23" t="n">
        <v>-0.2</v>
      </c>
      <c r="S23" t="n">
        <v>0.1</v>
      </c>
      <c r="T23" t="n">
        <v>0.6</v>
      </c>
      <c r="U23" t="n">
        <v>1.3</v>
      </c>
      <c r="V23" t="n">
        <v>0.6</v>
      </c>
      <c r="W23" t="n">
        <v>-2.4</v>
      </c>
    </row>
    <row r="24">
      <c r="A24" s="5" t="inlineStr">
        <is>
          <t>Ergebnis vor Steuer (EBT)</t>
        </is>
      </c>
      <c r="B24" s="5" t="inlineStr">
        <is>
          <t>EBT Earning Before Tax</t>
        </is>
      </c>
      <c r="C24" t="n">
        <v>236.3</v>
      </c>
      <c r="D24" t="n">
        <v>193.2</v>
      </c>
      <c r="E24" t="n">
        <v>162.8</v>
      </c>
      <c r="F24" t="n">
        <v>145.1</v>
      </c>
      <c r="G24" t="n">
        <v>129.4</v>
      </c>
      <c r="H24" t="n">
        <v>107.4</v>
      </c>
      <c r="I24" t="n">
        <v>89.3</v>
      </c>
      <c r="J24" t="n">
        <v>79.3</v>
      </c>
      <c r="K24" t="n">
        <v>86.3</v>
      </c>
      <c r="L24" t="n">
        <v>61.8</v>
      </c>
      <c r="M24" t="n">
        <v>43.7</v>
      </c>
      <c r="N24" t="n">
        <v>61.5</v>
      </c>
      <c r="O24" t="n">
        <v>59</v>
      </c>
      <c r="P24" t="n">
        <v>45.9</v>
      </c>
      <c r="Q24" t="n">
        <v>41.2</v>
      </c>
      <c r="R24" t="n">
        <v>38.3</v>
      </c>
      <c r="S24" t="n">
        <v>27.2</v>
      </c>
      <c r="T24" t="n">
        <v>19</v>
      </c>
      <c r="U24" t="n">
        <v>14.4</v>
      </c>
      <c r="V24" t="n">
        <v>8.5</v>
      </c>
      <c r="W24" t="n">
        <v>11.2</v>
      </c>
    </row>
    <row r="25">
      <c r="A25" s="5" t="inlineStr">
        <is>
          <t>Steuern auf Einkommen und Ertrag</t>
        </is>
      </c>
      <c r="B25" s="5" t="inlineStr">
        <is>
          <t>Taxes on income and earnings</t>
        </is>
      </c>
      <c r="C25" t="n">
        <v>65.8</v>
      </c>
      <c r="D25" t="n">
        <v>56.1</v>
      </c>
      <c r="E25" t="n">
        <v>48.2</v>
      </c>
      <c r="F25" t="n">
        <v>41.7</v>
      </c>
      <c r="G25" t="n">
        <v>36.5</v>
      </c>
      <c r="H25" t="n">
        <v>31.2</v>
      </c>
      <c r="I25" t="n">
        <v>25.9</v>
      </c>
      <c r="J25" t="n">
        <v>22.7</v>
      </c>
      <c r="K25" t="n">
        <v>23.6</v>
      </c>
      <c r="L25" t="n">
        <v>15.4</v>
      </c>
      <c r="M25" t="n">
        <v>9.4</v>
      </c>
      <c r="N25" t="n">
        <v>16.1</v>
      </c>
      <c r="O25" t="n">
        <v>18</v>
      </c>
      <c r="P25" t="n">
        <v>15.1</v>
      </c>
      <c r="Q25" t="n">
        <v>11.9</v>
      </c>
      <c r="R25" t="n">
        <v>12.4</v>
      </c>
      <c r="S25" t="n">
        <v>8.699999999999999</v>
      </c>
      <c r="T25" t="n">
        <v>7</v>
      </c>
      <c r="U25" t="n">
        <v>5.4</v>
      </c>
      <c r="V25" t="n">
        <v>3.3</v>
      </c>
      <c r="W25" t="n">
        <v>6</v>
      </c>
    </row>
    <row r="26">
      <c r="A26" s="5" t="inlineStr">
        <is>
          <t>Ergebnis nach Steuer</t>
        </is>
      </c>
      <c r="B26" s="5" t="inlineStr">
        <is>
          <t>Earnings after tax</t>
        </is>
      </c>
      <c r="C26" t="n">
        <v>170.5</v>
      </c>
      <c r="D26" t="n">
        <v>137.1</v>
      </c>
      <c r="E26" t="n">
        <v>114.6</v>
      </c>
      <c r="F26" t="n">
        <v>103.4</v>
      </c>
      <c r="G26" t="n">
        <v>92.90000000000001</v>
      </c>
      <c r="H26" t="n">
        <v>76.2</v>
      </c>
      <c r="I26" t="n">
        <v>63.4</v>
      </c>
      <c r="J26" t="n">
        <v>56.6</v>
      </c>
      <c r="K26" t="n">
        <v>62.7</v>
      </c>
      <c r="L26" t="n">
        <v>46.4</v>
      </c>
      <c r="M26" t="n">
        <v>34.3</v>
      </c>
      <c r="N26" t="n">
        <v>45.4</v>
      </c>
      <c r="O26" t="n">
        <v>41</v>
      </c>
      <c r="P26" t="n">
        <v>30.7</v>
      </c>
      <c r="Q26" t="n">
        <v>29.3</v>
      </c>
      <c r="R26" t="n">
        <v>26</v>
      </c>
      <c r="S26" t="n">
        <v>18.6</v>
      </c>
      <c r="T26" t="n">
        <v>12</v>
      </c>
      <c r="U26" t="n">
        <v>9</v>
      </c>
      <c r="V26" t="n">
        <v>5.2</v>
      </c>
      <c r="W26" t="n">
        <v>5.2</v>
      </c>
    </row>
    <row r="27">
      <c r="A27" s="5" t="inlineStr">
        <is>
          <t>Minderheitenanteil</t>
        </is>
      </c>
      <c r="B27" s="5" t="inlineStr">
        <is>
          <t>Minority Share</t>
        </is>
      </c>
      <c r="C27" t="inlineStr">
        <is>
          <t>-</t>
        </is>
      </c>
      <c r="D27" t="inlineStr">
        <is>
          <t>-</t>
        </is>
      </c>
      <c r="E27" t="inlineStr">
        <is>
          <t>-</t>
        </is>
      </c>
      <c r="F27" t="inlineStr">
        <is>
          <t>-</t>
        </is>
      </c>
      <c r="G27" t="inlineStr">
        <is>
          <t>-</t>
        </is>
      </c>
      <c r="H27" t="inlineStr">
        <is>
          <t>-</t>
        </is>
      </c>
      <c r="I27" t="inlineStr">
        <is>
          <t>-</t>
        </is>
      </c>
      <c r="J27" t="inlineStr">
        <is>
          <t>-</t>
        </is>
      </c>
      <c r="K27" t="inlineStr">
        <is>
          <t>-</t>
        </is>
      </c>
      <c r="L27" t="inlineStr">
        <is>
          <t>-</t>
        </is>
      </c>
      <c r="M27" t="inlineStr">
        <is>
          <t>-</t>
        </is>
      </c>
      <c r="N27" t="n">
        <v>-0.1</v>
      </c>
      <c r="O27" t="n">
        <v>-0.1</v>
      </c>
      <c r="P27" t="inlineStr">
        <is>
          <t>-</t>
        </is>
      </c>
      <c r="Q27" t="inlineStr">
        <is>
          <t>-</t>
        </is>
      </c>
      <c r="R27" t="inlineStr">
        <is>
          <t>-</t>
        </is>
      </c>
      <c r="S27" t="n">
        <v>-0.2</v>
      </c>
      <c r="T27" t="inlineStr">
        <is>
          <t>-</t>
        </is>
      </c>
      <c r="U27" t="inlineStr">
        <is>
          <t>-</t>
        </is>
      </c>
      <c r="V27" t="inlineStr">
        <is>
          <t>-</t>
        </is>
      </c>
      <c r="W27" t="inlineStr">
        <is>
          <t>-</t>
        </is>
      </c>
    </row>
    <row r="28">
      <c r="A28" s="5" t="inlineStr">
        <is>
          <t>Jahresüberschuss/-fehlbetrag</t>
        </is>
      </c>
      <c r="B28" s="5" t="inlineStr">
        <is>
          <t>Net Profit</t>
        </is>
      </c>
      <c r="C28" t="n">
        <v>170.5</v>
      </c>
      <c r="D28" t="n">
        <v>137.1</v>
      </c>
      <c r="E28" t="n">
        <v>114.6</v>
      </c>
      <c r="F28" t="n">
        <v>103.4</v>
      </c>
      <c r="G28" t="n">
        <v>92.90000000000001</v>
      </c>
      <c r="H28" t="n">
        <v>76.2</v>
      </c>
      <c r="I28" t="n">
        <v>63.4</v>
      </c>
      <c r="J28" t="n">
        <v>56.6</v>
      </c>
      <c r="K28" t="n">
        <v>62.7</v>
      </c>
      <c r="L28" t="n">
        <v>46.4</v>
      </c>
      <c r="M28" t="n">
        <v>34.3</v>
      </c>
      <c r="N28" t="n">
        <v>45.4</v>
      </c>
      <c r="O28" t="n">
        <v>40.9</v>
      </c>
      <c r="P28" t="n">
        <v>30.7</v>
      </c>
      <c r="Q28" t="n">
        <v>29.3</v>
      </c>
      <c r="R28" t="n">
        <v>29.5</v>
      </c>
      <c r="S28" t="n">
        <v>18.4</v>
      </c>
      <c r="T28" t="n">
        <v>12</v>
      </c>
      <c r="U28" t="n">
        <v>9</v>
      </c>
      <c r="V28" t="n">
        <v>5.2</v>
      </c>
      <c r="W28" t="n">
        <v>5.2</v>
      </c>
    </row>
    <row r="29">
      <c r="A29" s="5" t="inlineStr">
        <is>
          <t>Summe Umlaufvermögen</t>
        </is>
      </c>
      <c r="B29" s="5" t="inlineStr">
        <is>
          <t>Current Assets</t>
        </is>
      </c>
      <c r="C29" t="n">
        <v>1548</v>
      </c>
      <c r="D29" t="n">
        <v>1368</v>
      </c>
      <c r="E29" t="n">
        <v>1028</v>
      </c>
      <c r="F29" t="n">
        <v>901.1</v>
      </c>
      <c r="G29" t="n">
        <v>806</v>
      </c>
      <c r="H29" t="n">
        <v>694.7</v>
      </c>
      <c r="I29" t="n">
        <v>611.1</v>
      </c>
      <c r="J29" t="n">
        <v>547.9</v>
      </c>
      <c r="K29" t="n">
        <v>521.8</v>
      </c>
      <c r="L29" t="n">
        <v>447.5</v>
      </c>
      <c r="M29" t="n">
        <v>356.2</v>
      </c>
      <c r="N29" t="n">
        <v>339.1</v>
      </c>
      <c r="O29" t="n">
        <v>305.9</v>
      </c>
      <c r="P29" t="n">
        <v>275.2</v>
      </c>
      <c r="Q29" t="n">
        <v>273.9</v>
      </c>
      <c r="R29" t="n">
        <v>261.5</v>
      </c>
      <c r="S29" t="n">
        <v>181.6</v>
      </c>
      <c r="T29" t="n">
        <v>170.1</v>
      </c>
      <c r="U29" t="n">
        <v>163.5</v>
      </c>
      <c r="V29" t="n">
        <v>160.2</v>
      </c>
      <c r="W29" t="n">
        <v>68.3</v>
      </c>
    </row>
    <row r="30">
      <c r="A30" s="5" t="inlineStr">
        <is>
          <t>Summe Anlagevermögen</t>
        </is>
      </c>
      <c r="B30" s="5" t="inlineStr">
        <is>
          <t>Fixed Assets</t>
        </is>
      </c>
      <c r="C30" t="n">
        <v>846.4</v>
      </c>
      <c r="D30" t="n">
        <v>659.3</v>
      </c>
      <c r="E30" t="n">
        <v>415.2</v>
      </c>
      <c r="F30" t="n">
        <v>368.2</v>
      </c>
      <c r="G30" t="n">
        <v>344.4</v>
      </c>
      <c r="H30" t="n">
        <v>321.9</v>
      </c>
      <c r="I30" t="n">
        <v>299.2</v>
      </c>
      <c r="J30" t="n">
        <v>297.5</v>
      </c>
      <c r="K30" t="n">
        <v>281.6</v>
      </c>
      <c r="L30" t="n">
        <v>206.2</v>
      </c>
      <c r="M30" t="n">
        <v>164.5</v>
      </c>
      <c r="N30" t="n">
        <v>157</v>
      </c>
      <c r="O30" t="n">
        <v>145.5</v>
      </c>
      <c r="P30" t="n">
        <v>144.9</v>
      </c>
      <c r="Q30" t="n">
        <v>140</v>
      </c>
      <c r="R30" t="n">
        <v>119.6</v>
      </c>
      <c r="S30" t="n">
        <v>96.90000000000001</v>
      </c>
      <c r="T30" t="n">
        <v>76.7</v>
      </c>
      <c r="U30" t="n">
        <v>65.8</v>
      </c>
      <c r="V30" t="n">
        <v>56.6</v>
      </c>
      <c r="W30" t="n">
        <v>34.8</v>
      </c>
    </row>
    <row r="31">
      <c r="A31" s="5" t="inlineStr">
        <is>
          <t>Summe Aktiva</t>
        </is>
      </c>
      <c r="B31" s="5" t="inlineStr">
        <is>
          <t>Total Assets</t>
        </is>
      </c>
      <c r="C31" t="n">
        <v>2395</v>
      </c>
      <c r="D31" t="n">
        <v>2027</v>
      </c>
      <c r="E31" t="n">
        <v>1443</v>
      </c>
      <c r="F31" t="n">
        <v>1269</v>
      </c>
      <c r="G31" t="n">
        <v>1150</v>
      </c>
      <c r="H31" t="n">
        <v>1017</v>
      </c>
      <c r="I31" t="n">
        <v>910.3</v>
      </c>
      <c r="J31" t="n">
        <v>845.4</v>
      </c>
      <c r="K31" t="n">
        <v>803.4</v>
      </c>
      <c r="L31" t="n">
        <v>653.7</v>
      </c>
      <c r="M31" t="n">
        <v>520.7</v>
      </c>
      <c r="N31" t="n">
        <v>496.1</v>
      </c>
      <c r="O31" t="n">
        <v>451.4</v>
      </c>
      <c r="P31" t="n">
        <v>420.1</v>
      </c>
      <c r="Q31" t="n">
        <v>413.9</v>
      </c>
      <c r="R31" t="n">
        <v>381.1</v>
      </c>
      <c r="S31" t="n">
        <v>278.5</v>
      </c>
      <c r="T31" t="n">
        <v>246.8</v>
      </c>
      <c r="U31" t="n">
        <v>229.3</v>
      </c>
      <c r="V31" t="n">
        <v>216.8</v>
      </c>
      <c r="W31" t="n">
        <v>103.1</v>
      </c>
    </row>
    <row r="32">
      <c r="A32" s="5" t="inlineStr">
        <is>
          <t>Summe kurzfristiges Fremdkapital</t>
        </is>
      </c>
      <c r="B32" s="5" t="inlineStr">
        <is>
          <t>Short-Term Debt</t>
        </is>
      </c>
      <c r="C32" t="n">
        <v>813.1</v>
      </c>
      <c r="D32" t="n">
        <v>679.1</v>
      </c>
      <c r="E32" t="n">
        <v>538.8</v>
      </c>
      <c r="F32" t="n">
        <v>457.3</v>
      </c>
      <c r="G32" t="n">
        <v>410.6</v>
      </c>
      <c r="H32" t="n">
        <v>366.7</v>
      </c>
      <c r="I32" t="n">
        <v>318</v>
      </c>
      <c r="J32" t="n">
        <v>287.8</v>
      </c>
      <c r="K32" t="n">
        <v>285.7</v>
      </c>
      <c r="L32" t="n">
        <v>235.5</v>
      </c>
      <c r="M32" t="n">
        <v>153.4</v>
      </c>
      <c r="N32" t="n">
        <v>153.7</v>
      </c>
      <c r="O32" t="n">
        <v>151.2</v>
      </c>
      <c r="P32" t="n">
        <v>143.4</v>
      </c>
      <c r="Q32" t="n">
        <v>151.5</v>
      </c>
      <c r="R32" t="n">
        <v>141.1</v>
      </c>
      <c r="S32" t="n">
        <v>88</v>
      </c>
      <c r="T32" t="n">
        <v>73.7</v>
      </c>
      <c r="U32" t="n">
        <v>67</v>
      </c>
      <c r="V32" t="n">
        <v>57.6</v>
      </c>
      <c r="W32" t="n">
        <v>80</v>
      </c>
    </row>
    <row r="33">
      <c r="A33" s="5" t="inlineStr">
        <is>
          <t>Summe langfristiges Fremdkapital</t>
        </is>
      </c>
      <c r="B33" s="5" t="inlineStr">
        <is>
          <t>Long-Term Debt</t>
        </is>
      </c>
      <c r="C33" t="n">
        <v>566.7</v>
      </c>
      <c r="D33" t="n">
        <v>464.9</v>
      </c>
      <c r="E33" t="n">
        <v>127.3</v>
      </c>
      <c r="F33" t="n">
        <v>118</v>
      </c>
      <c r="G33" t="n">
        <v>119.2</v>
      </c>
      <c r="H33" t="n">
        <v>95.90000000000001</v>
      </c>
      <c r="I33" t="n">
        <v>90.8</v>
      </c>
      <c r="J33" t="n">
        <v>99.3</v>
      </c>
      <c r="K33" t="n">
        <v>98.7</v>
      </c>
      <c r="L33" t="n">
        <v>46.7</v>
      </c>
      <c r="M33" t="n">
        <v>32.3</v>
      </c>
      <c r="N33" t="n">
        <v>31</v>
      </c>
      <c r="O33" t="n">
        <v>23.8</v>
      </c>
      <c r="P33" t="n">
        <v>24.6</v>
      </c>
      <c r="Q33" t="n">
        <v>25</v>
      </c>
      <c r="R33" t="n">
        <v>26.1</v>
      </c>
      <c r="S33" t="n">
        <v>9.6</v>
      </c>
      <c r="T33" t="n">
        <v>8.800000000000001</v>
      </c>
      <c r="U33" t="n">
        <v>1.6</v>
      </c>
      <c r="V33" t="n">
        <v>2.7</v>
      </c>
      <c r="W33" t="n">
        <v>4.7</v>
      </c>
    </row>
    <row r="34">
      <c r="A34" s="5" t="inlineStr">
        <is>
          <t>Summe Fremdkapital</t>
        </is>
      </c>
      <c r="B34" s="5" t="inlineStr">
        <is>
          <t>Total Liabilities</t>
        </is>
      </c>
      <c r="C34" t="n">
        <v>1380</v>
      </c>
      <c r="D34" t="n">
        <v>1144</v>
      </c>
      <c r="E34" t="n">
        <v>666.1</v>
      </c>
      <c r="F34" t="n">
        <v>575.3</v>
      </c>
      <c r="G34" t="n">
        <v>529.8</v>
      </c>
      <c r="H34" t="n">
        <v>462.6</v>
      </c>
      <c r="I34" t="n">
        <v>408.8</v>
      </c>
      <c r="J34" t="n">
        <v>387.1</v>
      </c>
      <c r="K34" t="n">
        <v>384.4</v>
      </c>
      <c r="L34" t="n">
        <v>282.2</v>
      </c>
      <c r="M34" t="n">
        <v>185.7</v>
      </c>
      <c r="N34" t="n">
        <v>184.7</v>
      </c>
      <c r="O34" t="n">
        <v>174.9</v>
      </c>
      <c r="P34" t="n">
        <v>168.1</v>
      </c>
      <c r="Q34" t="n">
        <v>176.5</v>
      </c>
      <c r="R34" t="n">
        <v>167.2</v>
      </c>
      <c r="S34" t="n">
        <v>97.59999999999999</v>
      </c>
      <c r="T34" t="n">
        <v>82.59999999999999</v>
      </c>
      <c r="U34" t="n">
        <v>68.7</v>
      </c>
      <c r="V34" t="n">
        <v>60.3</v>
      </c>
      <c r="W34" t="n">
        <v>84.7</v>
      </c>
    </row>
    <row r="35">
      <c r="A35" s="5" t="inlineStr">
        <is>
          <t>Minderheitenanteil</t>
        </is>
      </c>
      <c r="B35" s="5" t="inlineStr">
        <is>
          <t>Minority Share</t>
        </is>
      </c>
      <c r="C35" t="inlineStr">
        <is>
          <t>-</t>
        </is>
      </c>
      <c r="D35" t="inlineStr">
        <is>
          <t>-</t>
        </is>
      </c>
      <c r="E35" t="inlineStr">
        <is>
          <t>-</t>
        </is>
      </c>
      <c r="F35" t="inlineStr">
        <is>
          <t>-</t>
        </is>
      </c>
      <c r="G35" t="inlineStr">
        <is>
          <t>-</t>
        </is>
      </c>
      <c r="H35" t="inlineStr">
        <is>
          <t>-</t>
        </is>
      </c>
      <c r="I35" t="inlineStr">
        <is>
          <t>-</t>
        </is>
      </c>
      <c r="J35" t="inlineStr">
        <is>
          <t>-</t>
        </is>
      </c>
      <c r="K35" t="inlineStr">
        <is>
          <t>-</t>
        </is>
      </c>
      <c r="L35" t="inlineStr">
        <is>
          <t>-</t>
        </is>
      </c>
      <c r="M35" t="inlineStr">
        <is>
          <t>-</t>
        </is>
      </c>
      <c r="N35" t="inlineStr">
        <is>
          <t>-</t>
        </is>
      </c>
      <c r="O35" t="n">
        <v>0.4</v>
      </c>
      <c r="P35" t="n">
        <v>0.3</v>
      </c>
      <c r="Q35" t="n">
        <v>0.2</v>
      </c>
      <c r="R35" t="n">
        <v>0.5</v>
      </c>
      <c r="S35" t="n">
        <v>0.6</v>
      </c>
      <c r="T35" t="inlineStr">
        <is>
          <t>-</t>
        </is>
      </c>
      <c r="U35" t="n">
        <v>0.1</v>
      </c>
      <c r="V35" t="inlineStr">
        <is>
          <t>-</t>
        </is>
      </c>
      <c r="W35" t="inlineStr">
        <is>
          <t>-</t>
        </is>
      </c>
    </row>
    <row r="36">
      <c r="A36" s="5" t="inlineStr">
        <is>
          <t>Summe Eigenkapital</t>
        </is>
      </c>
      <c r="B36" s="5" t="inlineStr">
        <is>
          <t>Equity</t>
        </is>
      </c>
      <c r="C36" t="n">
        <v>1015</v>
      </c>
      <c r="D36" t="n">
        <v>883.2</v>
      </c>
      <c r="E36" t="n">
        <v>777.3</v>
      </c>
      <c r="F36" t="n">
        <v>694.1</v>
      </c>
      <c r="G36" t="n">
        <v>620.7</v>
      </c>
      <c r="H36" t="n">
        <v>554</v>
      </c>
      <c r="I36" t="n">
        <v>501.6</v>
      </c>
      <c r="J36" t="n">
        <v>458.4</v>
      </c>
      <c r="K36" t="n">
        <v>419</v>
      </c>
      <c r="L36" t="n">
        <v>371.5</v>
      </c>
      <c r="M36" t="n">
        <v>335</v>
      </c>
      <c r="N36" t="n">
        <v>311.4</v>
      </c>
      <c r="O36" t="n">
        <v>276.1</v>
      </c>
      <c r="P36" t="n">
        <v>251.7</v>
      </c>
      <c r="Q36" t="n">
        <v>237.2</v>
      </c>
      <c r="R36" t="n">
        <v>213.5</v>
      </c>
      <c r="S36" t="n">
        <v>180.2</v>
      </c>
      <c r="T36" t="n">
        <v>164.2</v>
      </c>
      <c r="U36" t="n">
        <v>160.6</v>
      </c>
      <c r="V36" t="n">
        <v>156.5</v>
      </c>
      <c r="W36" t="n">
        <v>18.4</v>
      </c>
    </row>
    <row r="37">
      <c r="A37" s="5" t="inlineStr">
        <is>
          <t>Summe Passiva</t>
        </is>
      </c>
      <c r="B37" s="5" t="inlineStr">
        <is>
          <t>Liabilities &amp; Shareholder Equity</t>
        </is>
      </c>
      <c r="C37" t="n">
        <v>2395</v>
      </c>
      <c r="D37" t="n">
        <v>2027</v>
      </c>
      <c r="E37" t="n">
        <v>1443</v>
      </c>
      <c r="F37" t="n">
        <v>1269</v>
      </c>
      <c r="G37" t="n">
        <v>1150</v>
      </c>
      <c r="H37" t="n">
        <v>1017</v>
      </c>
      <c r="I37" t="n">
        <v>910.3</v>
      </c>
      <c r="J37" t="n">
        <v>845.4</v>
      </c>
      <c r="K37" t="n">
        <v>803.4</v>
      </c>
      <c r="L37" t="n">
        <v>653.7</v>
      </c>
      <c r="M37" t="n">
        <v>520.7</v>
      </c>
      <c r="N37" t="n">
        <v>496.1</v>
      </c>
      <c r="O37" t="n">
        <v>451.4</v>
      </c>
      <c r="P37" t="n">
        <v>420.1</v>
      </c>
      <c r="Q37" t="n">
        <v>413.9</v>
      </c>
      <c r="R37" t="n">
        <v>381.1</v>
      </c>
      <c r="S37" t="n">
        <v>278.5</v>
      </c>
      <c r="T37" t="n">
        <v>246.8</v>
      </c>
      <c r="U37" t="n">
        <v>229.3</v>
      </c>
      <c r="V37" t="n">
        <v>216.8</v>
      </c>
      <c r="W37" t="n">
        <v>103.1</v>
      </c>
    </row>
    <row r="38">
      <c r="A38" s="5" t="inlineStr">
        <is>
          <t>Mio.Aktien im Umlauf</t>
        </is>
      </c>
      <c r="B38" s="5" t="inlineStr">
        <is>
          <t>Million shares outstanding</t>
        </is>
      </c>
      <c r="C38" t="n">
        <v>42</v>
      </c>
      <c r="D38" t="n">
        <v>42</v>
      </c>
      <c r="E38" t="n">
        <v>42</v>
      </c>
      <c r="F38" t="n">
        <v>42</v>
      </c>
      <c r="G38" t="n">
        <v>42</v>
      </c>
      <c r="H38" t="n">
        <v>42</v>
      </c>
      <c r="I38" t="n">
        <v>42</v>
      </c>
      <c r="J38" t="n">
        <v>42</v>
      </c>
      <c r="K38" t="n">
        <v>42</v>
      </c>
      <c r="L38" t="n">
        <v>42</v>
      </c>
      <c r="M38" t="n">
        <v>42</v>
      </c>
      <c r="N38" t="n">
        <v>42.4</v>
      </c>
      <c r="O38" t="n">
        <v>42.4</v>
      </c>
      <c r="P38" t="n">
        <v>42.4</v>
      </c>
      <c r="Q38" t="n">
        <v>42.4</v>
      </c>
      <c r="R38" t="n">
        <v>42.4</v>
      </c>
      <c r="S38" t="n">
        <v>40.4</v>
      </c>
      <c r="T38" t="n">
        <v>40.4</v>
      </c>
      <c r="U38" t="n">
        <v>36.4</v>
      </c>
      <c r="V38" t="n">
        <v>27.6</v>
      </c>
      <c r="W38" t="inlineStr">
        <is>
          <t>-</t>
        </is>
      </c>
    </row>
    <row r="39">
      <c r="A39" s="5" t="inlineStr">
        <is>
          <t>Ergebnis je Aktie (brutto)</t>
        </is>
      </c>
      <c r="B39" s="5" t="inlineStr">
        <is>
          <t>Earnings per share</t>
        </is>
      </c>
      <c r="C39" t="n">
        <v>5.63</v>
      </c>
      <c r="D39" t="n">
        <v>4.6</v>
      </c>
      <c r="E39" t="n">
        <v>3.88</v>
      </c>
      <c r="F39" t="n">
        <v>3.45</v>
      </c>
      <c r="G39" t="n">
        <v>3.08</v>
      </c>
      <c r="H39" t="n">
        <v>2.56</v>
      </c>
      <c r="I39" t="n">
        <v>2.13</v>
      </c>
      <c r="J39" t="n">
        <v>1.89</v>
      </c>
      <c r="K39" t="n">
        <v>2.05</v>
      </c>
      <c r="L39" t="n">
        <v>1.47</v>
      </c>
      <c r="M39" t="n">
        <v>1.04</v>
      </c>
      <c r="N39" t="n">
        <v>1.45</v>
      </c>
      <c r="O39" t="n">
        <v>1.39</v>
      </c>
      <c r="P39" t="n">
        <v>1.08</v>
      </c>
      <c r="Q39" t="n">
        <v>0.97</v>
      </c>
      <c r="R39" t="n">
        <v>0.9</v>
      </c>
      <c r="S39" t="n">
        <v>0.67</v>
      </c>
      <c r="T39" t="n">
        <v>0.47</v>
      </c>
      <c r="U39" t="n">
        <v>0.4</v>
      </c>
      <c r="V39" t="n">
        <v>0.31</v>
      </c>
      <c r="W39" t="inlineStr">
        <is>
          <t>-</t>
        </is>
      </c>
    </row>
    <row r="40">
      <c r="A40" s="5" t="inlineStr">
        <is>
          <t>Ergebnis je Aktie (unverwässert)</t>
        </is>
      </c>
      <c r="B40" s="5" t="inlineStr">
        <is>
          <t>Basic Earnings per share</t>
        </is>
      </c>
      <c r="C40" t="n">
        <v>4.06</v>
      </c>
      <c r="D40" t="n">
        <v>3.27</v>
      </c>
      <c r="E40" t="n">
        <v>2.73</v>
      </c>
      <c r="F40" t="n">
        <v>2.46</v>
      </c>
      <c r="G40" t="n">
        <v>2.21</v>
      </c>
      <c r="H40" t="n">
        <v>1.82</v>
      </c>
      <c r="I40" t="n">
        <v>1.51</v>
      </c>
      <c r="J40" t="n">
        <v>1.35</v>
      </c>
      <c r="K40" t="n">
        <v>1.5</v>
      </c>
      <c r="L40" t="n">
        <v>1.11</v>
      </c>
      <c r="M40" t="n">
        <v>0.82</v>
      </c>
      <c r="N40" t="n">
        <v>1.07</v>
      </c>
      <c r="O40" t="n">
        <v>0.97</v>
      </c>
      <c r="P40" t="n">
        <v>0.73</v>
      </c>
      <c r="Q40" t="n">
        <v>0.6899999999999999</v>
      </c>
      <c r="R40" t="n">
        <v>0.7</v>
      </c>
      <c r="S40" t="n">
        <v>0.46</v>
      </c>
      <c r="T40" t="n">
        <v>0.3</v>
      </c>
      <c r="U40" t="n">
        <v>0.23</v>
      </c>
      <c r="V40" t="n">
        <v>0.14</v>
      </c>
      <c r="W40" t="inlineStr">
        <is>
          <t>-</t>
        </is>
      </c>
    </row>
    <row r="41">
      <c r="A41" s="5" t="inlineStr">
        <is>
          <t>Ergebnis je Aktie (verwässert)</t>
        </is>
      </c>
      <c r="B41" s="5" t="inlineStr">
        <is>
          <t>Diluted Earnings per share</t>
        </is>
      </c>
      <c r="C41" t="n">
        <v>4.06</v>
      </c>
      <c r="D41" t="n">
        <v>3.27</v>
      </c>
      <c r="E41" t="n">
        <v>2.73</v>
      </c>
      <c r="F41" t="n">
        <v>2.46</v>
      </c>
      <c r="G41" t="n">
        <v>2.21</v>
      </c>
      <c r="H41" t="n">
        <v>1.82</v>
      </c>
      <c r="I41" t="n">
        <v>1.51</v>
      </c>
      <c r="J41" t="n">
        <v>1.35</v>
      </c>
      <c r="K41" t="n">
        <v>1.5</v>
      </c>
      <c r="L41" t="n">
        <v>1.11</v>
      </c>
      <c r="M41" t="n">
        <v>0.82</v>
      </c>
      <c r="N41" t="n">
        <v>1.07</v>
      </c>
      <c r="O41" t="n">
        <v>0.97</v>
      </c>
      <c r="P41" t="n">
        <v>0.73</v>
      </c>
      <c r="Q41" t="n">
        <v>0.6899999999999999</v>
      </c>
      <c r="R41" t="n">
        <v>0.7</v>
      </c>
      <c r="S41" t="n">
        <v>0.46</v>
      </c>
      <c r="T41" t="n">
        <v>0.3</v>
      </c>
      <c r="U41" t="n">
        <v>0.23</v>
      </c>
      <c r="V41" t="n">
        <v>0.14</v>
      </c>
      <c r="W41" t="inlineStr">
        <is>
          <t>-</t>
        </is>
      </c>
    </row>
    <row r="42">
      <c r="A42" s="5" t="inlineStr">
        <is>
          <t>Dividende je Aktie</t>
        </is>
      </c>
      <c r="B42" s="5" t="inlineStr">
        <is>
          <t>Dividend per share</t>
        </is>
      </c>
      <c r="C42" t="n">
        <v>1.2</v>
      </c>
      <c r="D42" t="n">
        <v>1</v>
      </c>
      <c r="E42" t="n">
        <v>0.9</v>
      </c>
      <c r="F42" t="n">
        <v>0.75</v>
      </c>
      <c r="G42" t="n">
        <v>0.7</v>
      </c>
      <c r="H42" t="n">
        <v>0.6</v>
      </c>
      <c r="I42" t="n">
        <v>0.55</v>
      </c>
      <c r="J42" t="n">
        <v>0.5</v>
      </c>
      <c r="K42" t="n">
        <v>0.43</v>
      </c>
      <c r="L42" t="n">
        <v>0.38</v>
      </c>
      <c r="M42" t="n">
        <v>0.3</v>
      </c>
      <c r="N42" t="n">
        <v>0.3</v>
      </c>
      <c r="O42" t="n">
        <v>0.3</v>
      </c>
      <c r="P42" t="n">
        <v>0.25</v>
      </c>
      <c r="Q42" t="n">
        <v>0.25</v>
      </c>
      <c r="R42" t="n">
        <v>0.2</v>
      </c>
      <c r="S42" t="n">
        <v>0.15</v>
      </c>
      <c r="T42" t="n">
        <v>0.13</v>
      </c>
      <c r="U42" t="n">
        <v>0.13</v>
      </c>
      <c r="V42" t="n">
        <v>0.13</v>
      </c>
      <c r="W42" t="inlineStr">
        <is>
          <t>-</t>
        </is>
      </c>
    </row>
    <row r="43">
      <c r="A43" s="5" t="inlineStr">
        <is>
          <t>Sonderdividende je Aktie</t>
        </is>
      </c>
      <c r="B43" s="5" t="inlineStr">
        <is>
          <t>Special Dividend per share</t>
        </is>
      </c>
      <c r="C43" t="inlineStr">
        <is>
          <t>-</t>
        </is>
      </c>
      <c r="D43" t="inlineStr">
        <is>
          <t>-</t>
        </is>
      </c>
      <c r="E43" t="inlineStr">
        <is>
          <t>-</t>
        </is>
      </c>
      <c r="F43" t="inlineStr">
        <is>
          <t>-</t>
        </is>
      </c>
      <c r="G43" t="inlineStr">
        <is>
          <t>-</t>
        </is>
      </c>
      <c r="H43" t="inlineStr">
        <is>
          <t>-</t>
        </is>
      </c>
      <c r="I43" t="inlineStr">
        <is>
          <t>-</t>
        </is>
      </c>
      <c r="J43" t="inlineStr">
        <is>
          <t>-</t>
        </is>
      </c>
      <c r="K43" t="n">
        <v>0.075</v>
      </c>
      <c r="L43" t="inlineStr">
        <is>
          <t>-</t>
        </is>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c r="W43" t="inlineStr">
        <is>
          <t>-</t>
        </is>
      </c>
    </row>
    <row r="44">
      <c r="A44" s="5" t="inlineStr">
        <is>
          <t>Dividendenausschüttung in Mio</t>
        </is>
      </c>
      <c r="B44" s="5" t="inlineStr">
        <is>
          <t>Dividend Payment in M</t>
        </is>
      </c>
      <c r="C44" t="n">
        <v>50.4</v>
      </c>
      <c r="D44" t="n">
        <v>42</v>
      </c>
      <c r="E44" t="n">
        <v>37.8</v>
      </c>
      <c r="F44" t="n">
        <v>31.5</v>
      </c>
      <c r="G44" t="n">
        <v>29.4</v>
      </c>
      <c r="H44" t="n">
        <v>25.2</v>
      </c>
      <c r="I44" t="n">
        <v>23.1</v>
      </c>
      <c r="J44" t="n">
        <v>21</v>
      </c>
      <c r="K44" t="n">
        <v>21</v>
      </c>
      <c r="L44" t="n">
        <v>15.8</v>
      </c>
      <c r="M44" t="n">
        <v>12.6</v>
      </c>
      <c r="N44" t="n">
        <v>12.6</v>
      </c>
      <c r="O44" t="n">
        <v>12.7</v>
      </c>
      <c r="P44" t="n">
        <v>10.6</v>
      </c>
      <c r="Q44" t="n">
        <v>10.6</v>
      </c>
      <c r="R44" t="n">
        <v>8.5</v>
      </c>
      <c r="S44" t="n">
        <v>6.1</v>
      </c>
      <c r="T44" t="n">
        <v>5.1</v>
      </c>
      <c r="U44" t="n">
        <v>5.1</v>
      </c>
      <c r="V44" t="n">
        <v>5</v>
      </c>
      <c r="W44" t="inlineStr">
        <is>
          <t>-</t>
        </is>
      </c>
    </row>
    <row r="45">
      <c r="A45" s="5" t="inlineStr">
        <is>
          <t>Umsatz je Aktie</t>
        </is>
      </c>
      <c r="B45" s="5" t="inlineStr">
        <is>
          <t>Revenue per share</t>
        </is>
      </c>
      <c r="C45" t="n">
        <v>127.96</v>
      </c>
      <c r="D45" t="n">
        <v>102.94</v>
      </c>
      <c r="E45" t="n">
        <v>85</v>
      </c>
      <c r="F45" t="n">
        <v>73.66</v>
      </c>
      <c r="G45" t="n">
        <v>67.41</v>
      </c>
      <c r="H45" t="n">
        <v>61.44</v>
      </c>
      <c r="I45" t="n">
        <v>54.13</v>
      </c>
      <c r="J45" t="n">
        <v>49.92</v>
      </c>
      <c r="K45" t="n">
        <v>47.5</v>
      </c>
      <c r="L45" t="n">
        <v>41.02</v>
      </c>
      <c r="M45" t="n">
        <v>32.84</v>
      </c>
      <c r="N45" t="n">
        <v>33.76</v>
      </c>
      <c r="O45" t="n">
        <v>32.63</v>
      </c>
      <c r="P45" t="n">
        <v>28.78</v>
      </c>
      <c r="Q45" t="n">
        <v>27.79</v>
      </c>
      <c r="R45" t="n">
        <v>25.66</v>
      </c>
      <c r="S45" t="n">
        <v>19.6</v>
      </c>
      <c r="T45" t="n">
        <v>18.61</v>
      </c>
      <c r="U45" t="n">
        <v>17.62</v>
      </c>
      <c r="V45" t="n">
        <v>17.7</v>
      </c>
      <c r="W45" t="inlineStr">
        <is>
          <t>-</t>
        </is>
      </c>
    </row>
    <row r="46">
      <c r="A46" s="5" t="inlineStr">
        <is>
          <t>Buchwert je Aktie</t>
        </is>
      </c>
      <c r="B46" s="5" t="inlineStr">
        <is>
          <t>Book value per share</t>
        </is>
      </c>
      <c r="C46" t="n">
        <v>24.16</v>
      </c>
      <c r="D46" t="n">
        <v>21.03</v>
      </c>
      <c r="E46" t="n">
        <v>18.51</v>
      </c>
      <c r="F46" t="n">
        <v>16.53</v>
      </c>
      <c r="G46" t="n">
        <v>14.78</v>
      </c>
      <c r="H46" t="n">
        <v>13.19</v>
      </c>
      <c r="I46" t="n">
        <v>11.94</v>
      </c>
      <c r="J46" t="n">
        <v>10.91</v>
      </c>
      <c r="K46" t="n">
        <v>9.98</v>
      </c>
      <c r="L46" t="n">
        <v>8.85</v>
      </c>
      <c r="M46" t="n">
        <v>7.98</v>
      </c>
      <c r="N46" t="n">
        <v>7.34</v>
      </c>
      <c r="O46" t="n">
        <v>6.51</v>
      </c>
      <c r="P46" t="n">
        <v>5.94</v>
      </c>
      <c r="Q46" t="n">
        <v>5.59</v>
      </c>
      <c r="R46" t="n">
        <v>5.04</v>
      </c>
      <c r="S46" t="n">
        <v>4.46</v>
      </c>
      <c r="T46" t="n">
        <v>4.06</v>
      </c>
      <c r="U46" t="n">
        <v>4.41</v>
      </c>
      <c r="V46" t="n">
        <v>5.67</v>
      </c>
      <c r="W46" t="inlineStr">
        <is>
          <t>-</t>
        </is>
      </c>
    </row>
    <row r="47">
      <c r="A47" s="5" t="inlineStr">
        <is>
          <t>Cashflow je Aktie</t>
        </is>
      </c>
      <c r="B47" s="5" t="inlineStr">
        <is>
          <t>Cashflow per share</t>
        </is>
      </c>
      <c r="C47" t="n">
        <v>4.43</v>
      </c>
      <c r="D47" t="n">
        <v>3.35</v>
      </c>
      <c r="E47" t="n">
        <v>1.29</v>
      </c>
      <c r="F47" t="n">
        <v>1.27</v>
      </c>
      <c r="G47" t="n">
        <v>2.76</v>
      </c>
      <c r="H47" t="n">
        <v>1.33</v>
      </c>
      <c r="I47" t="n">
        <v>1.74</v>
      </c>
      <c r="J47" t="n">
        <v>1.35</v>
      </c>
      <c r="K47" t="n">
        <v>1.33</v>
      </c>
      <c r="L47" t="n">
        <v>1.41</v>
      </c>
      <c r="M47" t="n">
        <v>1.11</v>
      </c>
      <c r="N47" t="n">
        <v>1.18</v>
      </c>
      <c r="O47" t="n">
        <v>0.99</v>
      </c>
      <c r="P47" t="n">
        <v>0.63</v>
      </c>
      <c r="Q47" t="n">
        <v>0.68</v>
      </c>
      <c r="R47" t="n">
        <v>1.09</v>
      </c>
      <c r="S47" t="n">
        <v>0.68</v>
      </c>
      <c r="T47" t="n">
        <v>0.34</v>
      </c>
      <c r="U47" t="n">
        <v>0.48</v>
      </c>
      <c r="V47" t="n">
        <v>-1.35</v>
      </c>
      <c r="W47" t="inlineStr">
        <is>
          <t>-</t>
        </is>
      </c>
    </row>
    <row r="48">
      <c r="A48" s="5" t="inlineStr">
        <is>
          <t>Bilanzsumme je Aktie</t>
        </is>
      </c>
      <c r="B48" s="5" t="inlineStr">
        <is>
          <t>Total assets per share</t>
        </is>
      </c>
      <c r="C48" t="n">
        <v>57.02</v>
      </c>
      <c r="D48" t="n">
        <v>48.27</v>
      </c>
      <c r="E48" t="n">
        <v>34.37</v>
      </c>
      <c r="F48" t="n">
        <v>30.22</v>
      </c>
      <c r="G48" t="n">
        <v>27.39</v>
      </c>
      <c r="H48" t="n">
        <v>24.2</v>
      </c>
      <c r="I48" t="n">
        <v>21.67</v>
      </c>
      <c r="J48" t="n">
        <v>20.13</v>
      </c>
      <c r="K48" t="n">
        <v>19.13</v>
      </c>
      <c r="L48" t="n">
        <v>15.56</v>
      </c>
      <c r="M48" t="n">
        <v>12.4</v>
      </c>
      <c r="N48" t="n">
        <v>11.7</v>
      </c>
      <c r="O48" t="n">
        <v>10.65</v>
      </c>
      <c r="P48" t="n">
        <v>9.91</v>
      </c>
      <c r="Q48" t="n">
        <v>9.76</v>
      </c>
      <c r="R48" t="n">
        <v>8.99</v>
      </c>
      <c r="S48" t="n">
        <v>6.89</v>
      </c>
      <c r="T48" t="n">
        <v>6.11</v>
      </c>
      <c r="U48" t="n">
        <v>6.3</v>
      </c>
      <c r="V48" t="n">
        <v>7.86</v>
      </c>
      <c r="W48" t="inlineStr">
        <is>
          <t>-</t>
        </is>
      </c>
    </row>
    <row r="49">
      <c r="A49" s="5" t="inlineStr">
        <is>
          <t>Personal am Ende des Jahres</t>
        </is>
      </c>
      <c r="B49" s="5" t="inlineStr">
        <is>
          <t>Staff at the end of year</t>
        </is>
      </c>
      <c r="C49" t="n">
        <v>11487</v>
      </c>
      <c r="D49" t="n">
        <v>10005</v>
      </c>
      <c r="E49" t="n">
        <v>8353</v>
      </c>
      <c r="F49" t="n">
        <v>7904</v>
      </c>
      <c r="G49" t="n">
        <v>7440</v>
      </c>
      <c r="H49" t="n">
        <v>6572</v>
      </c>
      <c r="I49" t="n">
        <v>6219</v>
      </c>
      <c r="J49" t="n">
        <v>5970</v>
      </c>
      <c r="K49" t="n">
        <v>5479</v>
      </c>
      <c r="L49" t="n">
        <v>4766</v>
      </c>
      <c r="M49" t="n">
        <v>4354</v>
      </c>
      <c r="N49" t="n">
        <v>4405</v>
      </c>
      <c r="O49" t="n">
        <v>4250</v>
      </c>
      <c r="P49" t="n">
        <v>3888</v>
      </c>
      <c r="Q49" t="n">
        <v>3856</v>
      </c>
      <c r="R49" t="n">
        <v>3178</v>
      </c>
      <c r="S49" t="n">
        <v>2515</v>
      </c>
      <c r="T49" t="n">
        <v>2254</v>
      </c>
      <c r="U49" t="n">
        <v>2106</v>
      </c>
      <c r="V49" t="n">
        <v>1680</v>
      </c>
      <c r="W49" t="inlineStr">
        <is>
          <t>-</t>
        </is>
      </c>
    </row>
    <row r="50">
      <c r="A50" s="5" t="inlineStr">
        <is>
          <t>Personalaufwand in Mio. EUR</t>
        </is>
      </c>
      <c r="B50" s="5" t="inlineStr">
        <is>
          <t>Personnel expenses in M</t>
        </is>
      </c>
      <c r="C50" t="n">
        <v>734.4</v>
      </c>
      <c r="D50" t="n">
        <v>590.7</v>
      </c>
      <c r="E50" t="n">
        <v>507.7</v>
      </c>
      <c r="F50" t="n">
        <v>459.4</v>
      </c>
      <c r="G50" t="n">
        <v>423</v>
      </c>
      <c r="H50" t="n">
        <v>388.8</v>
      </c>
      <c r="I50" t="n">
        <v>348.8</v>
      </c>
      <c r="J50" t="n">
        <v>326.6</v>
      </c>
      <c r="K50" t="n">
        <v>294.6</v>
      </c>
      <c r="L50" t="n">
        <v>241.4</v>
      </c>
      <c r="M50" t="n">
        <v>220.4</v>
      </c>
      <c r="N50" t="n">
        <v>217.7</v>
      </c>
      <c r="O50" t="n">
        <v>203.3</v>
      </c>
      <c r="P50" t="n">
        <v>192.6</v>
      </c>
      <c r="Q50" t="n">
        <v>178.5</v>
      </c>
      <c r="R50" t="n">
        <v>155.7</v>
      </c>
      <c r="S50" t="n">
        <v>113.8</v>
      </c>
      <c r="T50" t="inlineStr">
        <is>
          <t>-</t>
        </is>
      </c>
      <c r="U50" t="inlineStr">
        <is>
          <t>-</t>
        </is>
      </c>
      <c r="V50" t="inlineStr">
        <is>
          <t>-</t>
        </is>
      </c>
      <c r="W50" t="inlineStr">
        <is>
          <t>-</t>
        </is>
      </c>
    </row>
    <row r="51">
      <c r="A51" s="5" t="inlineStr">
        <is>
          <t>Aufwand je Mitarbeiter in EUR</t>
        </is>
      </c>
      <c r="B51" s="5" t="inlineStr">
        <is>
          <t>Effort per employee</t>
        </is>
      </c>
      <c r="C51" t="n">
        <v>63933</v>
      </c>
      <c r="D51" t="n">
        <v>59040</v>
      </c>
      <c r="E51" t="n">
        <v>60781</v>
      </c>
      <c r="F51" t="n">
        <v>58122</v>
      </c>
      <c r="G51" t="n">
        <v>56855</v>
      </c>
      <c r="H51" t="n">
        <v>59160</v>
      </c>
      <c r="I51" t="n">
        <v>56086</v>
      </c>
      <c r="J51" t="n">
        <v>54707</v>
      </c>
      <c r="K51" t="n">
        <v>53769</v>
      </c>
      <c r="L51" t="n">
        <v>50650</v>
      </c>
      <c r="M51" t="n">
        <v>50620</v>
      </c>
      <c r="N51" t="n">
        <v>49421</v>
      </c>
      <c r="O51" t="n">
        <v>47835</v>
      </c>
      <c r="P51" t="n">
        <v>49537</v>
      </c>
      <c r="Q51" t="n">
        <v>46291</v>
      </c>
      <c r="R51" t="n">
        <v>48993</v>
      </c>
      <c r="S51" t="n">
        <v>45249</v>
      </c>
      <c r="T51" t="inlineStr">
        <is>
          <t>-</t>
        </is>
      </c>
      <c r="U51" t="inlineStr">
        <is>
          <t>-</t>
        </is>
      </c>
      <c r="V51" t="inlineStr">
        <is>
          <t>-</t>
        </is>
      </c>
      <c r="W51" t="inlineStr">
        <is>
          <t>-</t>
        </is>
      </c>
    </row>
    <row r="52">
      <c r="A52" s="5" t="inlineStr">
        <is>
          <t>Umsatz je Mitarbeiter in EUR</t>
        </is>
      </c>
      <c r="B52" s="5" t="inlineStr">
        <is>
          <t>Turnover per employee</t>
        </is>
      </c>
      <c r="C52" t="n">
        <v>467873</v>
      </c>
      <c r="D52" t="n">
        <v>432116</v>
      </c>
      <c r="E52" t="n">
        <v>427406</v>
      </c>
      <c r="F52" t="n">
        <v>391394</v>
      </c>
      <c r="G52" t="n">
        <v>380551</v>
      </c>
      <c r="H52" t="n">
        <v>392643</v>
      </c>
      <c r="I52" t="n">
        <v>365571</v>
      </c>
      <c r="J52" t="n">
        <v>351229</v>
      </c>
      <c r="K52" t="n">
        <v>364096</v>
      </c>
      <c r="L52" t="n">
        <v>361502</v>
      </c>
      <c r="M52" t="n">
        <v>316791</v>
      </c>
      <c r="N52" t="n">
        <v>324971</v>
      </c>
      <c r="O52" t="n">
        <v>325529</v>
      </c>
      <c r="P52" t="n">
        <v>313811</v>
      </c>
      <c r="Q52" t="n">
        <v>305575</v>
      </c>
      <c r="R52" t="n">
        <v>342385</v>
      </c>
      <c r="S52" t="n">
        <v>314870</v>
      </c>
      <c r="T52" t="n">
        <v>333496</v>
      </c>
      <c r="U52" t="n">
        <v>306552</v>
      </c>
      <c r="V52" t="n">
        <v>290833</v>
      </c>
      <c r="W52" t="inlineStr">
        <is>
          <t>-</t>
        </is>
      </c>
    </row>
    <row r="53">
      <c r="A53" s="5" t="inlineStr">
        <is>
          <t>Bruttoergebnis je Mitarbeiter in EUR</t>
        </is>
      </c>
      <c r="B53" s="5" t="inlineStr">
        <is>
          <t>Gross Profit per employee</t>
        </is>
      </c>
      <c r="C53" t="n">
        <v>66841</v>
      </c>
      <c r="D53" t="n">
        <v>64258</v>
      </c>
      <c r="E53" t="n">
        <v>65102</v>
      </c>
      <c r="F53" t="n">
        <v>60033</v>
      </c>
      <c r="G53" t="n">
        <v>57715</v>
      </c>
      <c r="H53" t="n">
        <v>58308</v>
      </c>
      <c r="I53" t="n">
        <v>54735</v>
      </c>
      <c r="J53" t="n">
        <v>53400</v>
      </c>
      <c r="K53" t="n">
        <v>54663</v>
      </c>
      <c r="L53" t="n">
        <v>49622</v>
      </c>
      <c r="M53" t="n">
        <v>45820</v>
      </c>
      <c r="N53" t="n">
        <v>49512</v>
      </c>
      <c r="O53" t="n">
        <v>45953</v>
      </c>
      <c r="P53" t="n">
        <v>44650</v>
      </c>
      <c r="Q53" t="n">
        <v>42246</v>
      </c>
      <c r="R53" t="n">
        <v>46916</v>
      </c>
      <c r="S53" t="n">
        <v>42227</v>
      </c>
      <c r="T53" t="n">
        <v>41571</v>
      </c>
      <c r="U53" t="n">
        <v>37892</v>
      </c>
      <c r="V53" t="n">
        <v>35595</v>
      </c>
      <c r="W53" t="inlineStr">
        <is>
          <t>-</t>
        </is>
      </c>
    </row>
    <row r="54">
      <c r="A54" s="5" t="inlineStr">
        <is>
          <t>Gewinn je Mitarbeiter in EUR</t>
        </is>
      </c>
      <c r="B54" s="5" t="inlineStr">
        <is>
          <t>Earnings per employee</t>
        </is>
      </c>
      <c r="C54" t="n">
        <v>14843</v>
      </c>
      <c r="D54" t="n">
        <v>13703</v>
      </c>
      <c r="E54" t="n">
        <v>13720</v>
      </c>
      <c r="F54" t="n">
        <v>13082</v>
      </c>
      <c r="G54" t="n">
        <v>12487</v>
      </c>
      <c r="H54" t="n">
        <v>11595</v>
      </c>
      <c r="I54" t="n">
        <v>10195</v>
      </c>
      <c r="J54" t="n">
        <v>9481</v>
      </c>
      <c r="K54" t="n">
        <v>11444</v>
      </c>
      <c r="L54" t="n">
        <v>9736</v>
      </c>
      <c r="M54" t="n">
        <v>7878</v>
      </c>
      <c r="N54" t="n">
        <v>10306</v>
      </c>
      <c r="O54" t="n">
        <v>9624</v>
      </c>
      <c r="P54" t="n">
        <v>7896</v>
      </c>
      <c r="Q54" t="n">
        <v>7599</v>
      </c>
      <c r="R54" t="n">
        <v>9283</v>
      </c>
      <c r="S54" t="n">
        <v>7316</v>
      </c>
      <c r="T54" t="n">
        <v>5324</v>
      </c>
      <c r="U54" t="n">
        <v>4274</v>
      </c>
      <c r="V54" t="n">
        <v>3095</v>
      </c>
      <c r="W54" t="inlineStr">
        <is>
          <t>-</t>
        </is>
      </c>
    </row>
    <row r="55">
      <c r="A55" s="5" t="inlineStr">
        <is>
          <t>KGV (Kurs/Gewinn)</t>
        </is>
      </c>
      <c r="B55" s="5" t="inlineStr">
        <is>
          <t>PE (price/earnings)</t>
        </is>
      </c>
      <c r="C55" t="n">
        <v>30.8</v>
      </c>
      <c r="D55" t="n">
        <v>20.7</v>
      </c>
      <c r="E55" t="n">
        <v>25.5</v>
      </c>
      <c r="F55" t="n">
        <v>20.1</v>
      </c>
      <c r="G55" t="n">
        <v>19.9</v>
      </c>
      <c r="H55" t="n">
        <v>18.2</v>
      </c>
      <c r="I55" t="n">
        <v>16.4</v>
      </c>
      <c r="J55" t="n">
        <v>11.4</v>
      </c>
      <c r="K55" t="n">
        <v>8.800000000000001</v>
      </c>
      <c r="L55" t="n">
        <v>13.5</v>
      </c>
      <c r="M55" t="n">
        <v>11.4</v>
      </c>
      <c r="N55" t="n">
        <v>6.4</v>
      </c>
      <c r="O55" t="n">
        <v>14.2</v>
      </c>
      <c r="P55" t="n">
        <v>13.3</v>
      </c>
      <c r="Q55" t="n">
        <v>11.9</v>
      </c>
      <c r="R55" t="n">
        <v>11.8</v>
      </c>
      <c r="S55" t="n">
        <v>11.1</v>
      </c>
      <c r="T55" t="n">
        <v>11.1</v>
      </c>
      <c r="U55" t="n">
        <v>18.4</v>
      </c>
      <c r="V55" t="n">
        <v>31</v>
      </c>
      <c r="W55" t="inlineStr">
        <is>
          <t>-</t>
        </is>
      </c>
    </row>
    <row r="56">
      <c r="A56" s="5" t="inlineStr">
        <is>
          <t>KUV (Kurs/Umsatz)</t>
        </is>
      </c>
      <c r="B56" s="5" t="inlineStr">
        <is>
          <t>PS (price/sales)</t>
        </is>
      </c>
      <c r="C56" t="n">
        <v>0.98</v>
      </c>
      <c r="D56" t="n">
        <v>0.66</v>
      </c>
      <c r="E56" t="n">
        <v>0.82</v>
      </c>
      <c r="F56" t="n">
        <v>0.67</v>
      </c>
      <c r="G56" t="n">
        <v>0.65</v>
      </c>
      <c r="H56" t="n">
        <v>0.54</v>
      </c>
      <c r="I56" t="n">
        <v>0.46</v>
      </c>
      <c r="J56" t="n">
        <v>0.31</v>
      </c>
      <c r="K56" t="n">
        <v>0.28</v>
      </c>
      <c r="L56" t="n">
        <v>0.36</v>
      </c>
      <c r="M56" t="n">
        <v>0.29</v>
      </c>
      <c r="N56" t="n">
        <v>0.2</v>
      </c>
      <c r="O56" t="n">
        <v>0.42</v>
      </c>
      <c r="P56" t="n">
        <v>0.33</v>
      </c>
      <c r="Q56" t="n">
        <v>0.3</v>
      </c>
      <c r="R56" t="n">
        <v>0.32</v>
      </c>
      <c r="S56" t="n">
        <v>0.26</v>
      </c>
      <c r="T56" t="n">
        <v>0.18</v>
      </c>
      <c r="U56" t="n">
        <v>0.24</v>
      </c>
      <c r="V56" t="n">
        <v>0.25</v>
      </c>
      <c r="W56" t="inlineStr">
        <is>
          <t>-</t>
        </is>
      </c>
    </row>
    <row r="57">
      <c r="A57" s="5" t="inlineStr">
        <is>
          <t>KBV (Kurs/Buchwert)</t>
        </is>
      </c>
      <c r="B57" s="5" t="inlineStr">
        <is>
          <t>PB (price/book value)</t>
        </is>
      </c>
      <c r="C57" t="n">
        <v>5.18</v>
      </c>
      <c r="D57" t="n">
        <v>3.23</v>
      </c>
      <c r="E57" t="n">
        <v>3.76</v>
      </c>
      <c r="F57" t="n">
        <v>2.99</v>
      </c>
      <c r="G57" t="n">
        <v>2.98</v>
      </c>
      <c r="H57" t="n">
        <v>2.5</v>
      </c>
      <c r="I57" t="n">
        <v>2.07</v>
      </c>
      <c r="J57" t="n">
        <v>1.4</v>
      </c>
      <c r="K57" t="n">
        <v>1.31</v>
      </c>
      <c r="L57" t="n">
        <v>1.69</v>
      </c>
      <c r="M57" t="n">
        <v>1.18</v>
      </c>
      <c r="N57" t="n">
        <v>0.93</v>
      </c>
      <c r="O57" t="n">
        <v>2.11</v>
      </c>
      <c r="P57" t="n">
        <v>1.62</v>
      </c>
      <c r="Q57" t="n">
        <v>1.47</v>
      </c>
      <c r="R57" t="n">
        <v>1.63</v>
      </c>
      <c r="S57" t="n">
        <v>1.14</v>
      </c>
      <c r="T57" t="n">
        <v>0.82</v>
      </c>
      <c r="U57" t="n">
        <v>0.9399999999999999</v>
      </c>
      <c r="V57" t="n">
        <v>0.79</v>
      </c>
      <c r="W57" t="inlineStr">
        <is>
          <t>-</t>
        </is>
      </c>
    </row>
    <row r="58">
      <c r="A58" s="5" t="inlineStr">
        <is>
          <t>KCV (Kurs/Cashflow)</t>
        </is>
      </c>
      <c r="B58" s="5" t="inlineStr">
        <is>
          <t>PC (price/cashflow)</t>
        </is>
      </c>
      <c r="C58" t="n">
        <v>28.27</v>
      </c>
      <c r="D58" t="n">
        <v>20.28</v>
      </c>
      <c r="E58" t="n">
        <v>53.77</v>
      </c>
      <c r="F58" t="n">
        <v>38.86</v>
      </c>
      <c r="G58" t="n">
        <v>15.96</v>
      </c>
      <c r="H58" t="n">
        <v>24.74</v>
      </c>
      <c r="I58" t="n">
        <v>14.21</v>
      </c>
      <c r="J58" t="n">
        <v>11.35</v>
      </c>
      <c r="K58" t="n">
        <v>9.859999999999999</v>
      </c>
      <c r="L58" t="n">
        <v>10.62</v>
      </c>
      <c r="M58" t="n">
        <v>8.43</v>
      </c>
      <c r="N58" t="n">
        <v>5.8</v>
      </c>
      <c r="O58" t="n">
        <v>13.84</v>
      </c>
      <c r="P58" t="n">
        <v>15.17</v>
      </c>
      <c r="Q58" t="n">
        <v>12.07</v>
      </c>
      <c r="R58" t="n">
        <v>7.56</v>
      </c>
      <c r="S58" t="n">
        <v>7.49</v>
      </c>
      <c r="T58" t="n">
        <v>9.68</v>
      </c>
      <c r="U58" t="n">
        <v>8.57</v>
      </c>
      <c r="V58" t="n">
        <v>-3.33</v>
      </c>
      <c r="W58" t="inlineStr">
        <is>
          <t>-</t>
        </is>
      </c>
    </row>
    <row r="59">
      <c r="A59" s="5" t="inlineStr">
        <is>
          <t>Dividendenrendite in %</t>
        </is>
      </c>
      <c r="B59" s="5" t="inlineStr">
        <is>
          <t>Dividend Yield in %</t>
        </is>
      </c>
      <c r="C59" t="n">
        <v>0.96</v>
      </c>
      <c r="D59" t="n">
        <v>1.47</v>
      </c>
      <c r="E59" t="n">
        <v>1.29</v>
      </c>
      <c r="F59" t="n">
        <v>1.52</v>
      </c>
      <c r="G59" t="n">
        <v>1.59</v>
      </c>
      <c r="H59" t="n">
        <v>1.82</v>
      </c>
      <c r="I59" t="n">
        <v>2.22</v>
      </c>
      <c r="J59" t="n">
        <v>3.26</v>
      </c>
      <c r="K59" t="n">
        <v>3.24</v>
      </c>
      <c r="L59" t="n">
        <v>2.51</v>
      </c>
      <c r="M59" t="n">
        <v>3.2</v>
      </c>
      <c r="N59" t="n">
        <v>4.39</v>
      </c>
      <c r="O59" t="n">
        <v>2.19</v>
      </c>
      <c r="P59" t="n">
        <v>2.6</v>
      </c>
      <c r="Q59" t="n">
        <v>3.05</v>
      </c>
      <c r="R59" t="n">
        <v>2.43</v>
      </c>
      <c r="S59" t="n">
        <v>2.94</v>
      </c>
      <c r="T59" t="n">
        <v>3.75</v>
      </c>
      <c r="U59" t="n">
        <v>3.02</v>
      </c>
      <c r="V59" t="n">
        <v>2.78</v>
      </c>
      <c r="W59" t="inlineStr">
        <is>
          <t>-</t>
        </is>
      </c>
    </row>
    <row r="60">
      <c r="A60" s="5" t="inlineStr">
        <is>
          <t>Gewinnrendite in %</t>
        </is>
      </c>
      <c r="B60" s="5" t="inlineStr">
        <is>
          <t>Return on profit in %</t>
        </is>
      </c>
      <c r="C60" t="n">
        <v>3.2</v>
      </c>
      <c r="D60" t="n">
        <v>4.8</v>
      </c>
      <c r="E60" t="n">
        <v>3.9</v>
      </c>
      <c r="F60" t="n">
        <v>5</v>
      </c>
      <c r="G60" t="n">
        <v>5</v>
      </c>
      <c r="H60" t="n">
        <v>5.5</v>
      </c>
      <c r="I60" t="n">
        <v>6.1</v>
      </c>
      <c r="J60" t="n">
        <v>8.800000000000001</v>
      </c>
      <c r="K60" t="n">
        <v>11.4</v>
      </c>
      <c r="L60" t="n">
        <v>7.4</v>
      </c>
      <c r="M60" t="n">
        <v>8.699999999999999</v>
      </c>
      <c r="N60" t="n">
        <v>15.7</v>
      </c>
      <c r="O60" t="n">
        <v>7</v>
      </c>
      <c r="P60" t="n">
        <v>7.5</v>
      </c>
      <c r="Q60" t="n">
        <v>8.4</v>
      </c>
      <c r="R60" t="n">
        <v>8.5</v>
      </c>
      <c r="S60" t="n">
        <v>9</v>
      </c>
      <c r="T60" t="n">
        <v>9</v>
      </c>
      <c r="U60" t="n">
        <v>5.4</v>
      </c>
      <c r="V60" t="n">
        <v>3.2</v>
      </c>
      <c r="W60" t="inlineStr">
        <is>
          <t>-</t>
        </is>
      </c>
    </row>
    <row r="61">
      <c r="A61" s="5" t="inlineStr">
        <is>
          <t>Eigenkapitalrendite in %</t>
        </is>
      </c>
      <c r="B61" s="5" t="inlineStr">
        <is>
          <t>Return on Equity in %</t>
        </is>
      </c>
      <c r="C61" t="n">
        <v>16.8</v>
      </c>
      <c r="D61" t="n">
        <v>15.52</v>
      </c>
      <c r="E61" t="n">
        <v>14.74</v>
      </c>
      <c r="F61" t="n">
        <v>14.9</v>
      </c>
      <c r="G61" t="n">
        <v>14.97</v>
      </c>
      <c r="H61" t="n">
        <v>13.75</v>
      </c>
      <c r="I61" t="n">
        <v>12.64</v>
      </c>
      <c r="J61" t="n">
        <v>12.35</v>
      </c>
      <c r="K61" t="n">
        <v>14.96</v>
      </c>
      <c r="L61" t="n">
        <v>12.49</v>
      </c>
      <c r="M61" t="n">
        <v>10.24</v>
      </c>
      <c r="N61" t="n">
        <v>14.58</v>
      </c>
      <c r="O61" t="n">
        <v>14.81</v>
      </c>
      <c r="P61" t="n">
        <v>12.2</v>
      </c>
      <c r="Q61" t="n">
        <v>12.35</v>
      </c>
      <c r="R61" t="n">
        <v>13.82</v>
      </c>
      <c r="S61" t="n">
        <v>10.21</v>
      </c>
      <c r="T61" t="n">
        <v>7.31</v>
      </c>
      <c r="U61" t="n">
        <v>5.6</v>
      </c>
      <c r="V61" t="n">
        <v>3.32</v>
      </c>
      <c r="W61" t="n">
        <v>28.26</v>
      </c>
    </row>
    <row r="62">
      <c r="A62" s="5" t="inlineStr">
        <is>
          <t>Umsatzrendite in %</t>
        </is>
      </c>
      <c r="B62" s="5" t="inlineStr">
        <is>
          <t>Return on sales in %</t>
        </is>
      </c>
      <c r="C62" t="n">
        <v>3.17</v>
      </c>
      <c r="D62" t="n">
        <v>3.17</v>
      </c>
      <c r="E62" t="n">
        <v>3.21</v>
      </c>
      <c r="F62" t="n">
        <v>3.34</v>
      </c>
      <c r="G62" t="n">
        <v>3.28</v>
      </c>
      <c r="H62" t="n">
        <v>2.95</v>
      </c>
      <c r="I62" t="n">
        <v>2.79</v>
      </c>
      <c r="J62" t="n">
        <v>2.7</v>
      </c>
      <c r="K62" t="n">
        <v>3.14</v>
      </c>
      <c r="L62" t="n">
        <v>2.69</v>
      </c>
      <c r="M62" t="n">
        <v>2.49</v>
      </c>
      <c r="N62" t="n">
        <v>3.17</v>
      </c>
      <c r="O62" t="n">
        <v>2.96</v>
      </c>
      <c r="P62" t="n">
        <v>2.52</v>
      </c>
      <c r="Q62" t="n">
        <v>2.49</v>
      </c>
      <c r="R62" t="n">
        <v>2.71</v>
      </c>
      <c r="S62" t="n">
        <v>2.32</v>
      </c>
      <c r="T62" t="n">
        <v>1.6</v>
      </c>
      <c r="U62" t="n">
        <v>1.4</v>
      </c>
      <c r="V62" t="n">
        <v>1.06</v>
      </c>
      <c r="W62" t="n">
        <v>1.65</v>
      </c>
    </row>
    <row r="63">
      <c r="A63" s="5" t="inlineStr">
        <is>
          <t>Gesamtkapitalrendite in %</t>
        </is>
      </c>
      <c r="B63" s="5" t="inlineStr">
        <is>
          <t>Total Return on Investment in %</t>
        </is>
      </c>
      <c r="C63" t="n">
        <v>7.38</v>
      </c>
      <c r="D63" t="n">
        <v>6.92</v>
      </c>
      <c r="E63" t="n">
        <v>8.119999999999999</v>
      </c>
      <c r="F63" t="n">
        <v>8.34</v>
      </c>
      <c r="G63" t="n">
        <v>8.31</v>
      </c>
      <c r="H63" t="n">
        <v>7.8</v>
      </c>
      <c r="I63" t="n">
        <v>7.33</v>
      </c>
      <c r="J63" t="n">
        <v>7.09</v>
      </c>
      <c r="K63" t="n">
        <v>8.039999999999999</v>
      </c>
      <c r="L63" t="n">
        <v>7.1</v>
      </c>
      <c r="M63" t="n">
        <v>6.59</v>
      </c>
      <c r="N63" t="n">
        <v>9.15</v>
      </c>
      <c r="O63" t="n">
        <v>9.06</v>
      </c>
      <c r="P63" t="n">
        <v>7.31</v>
      </c>
      <c r="Q63" t="n">
        <v>7.08</v>
      </c>
      <c r="R63" t="n">
        <v>7.74</v>
      </c>
      <c r="S63" t="n">
        <v>6.61</v>
      </c>
      <c r="T63" t="n">
        <v>4.86</v>
      </c>
      <c r="U63" t="n">
        <v>3.92</v>
      </c>
      <c r="V63" t="n">
        <v>2.4</v>
      </c>
      <c r="W63" t="n">
        <v>5.04</v>
      </c>
    </row>
    <row r="64">
      <c r="A64" s="5" t="inlineStr">
        <is>
          <t>Return on Investment in %</t>
        </is>
      </c>
      <c r="B64" s="5" t="inlineStr">
        <is>
          <t>Return on Investment in %</t>
        </is>
      </c>
      <c r="C64" t="n">
        <v>7.12</v>
      </c>
      <c r="D64" t="n">
        <v>6.76</v>
      </c>
      <c r="E64" t="n">
        <v>7.94</v>
      </c>
      <c r="F64" t="n">
        <v>8.15</v>
      </c>
      <c r="G64" t="n">
        <v>8.08</v>
      </c>
      <c r="H64" t="n">
        <v>7.5</v>
      </c>
      <c r="I64" t="n">
        <v>6.96</v>
      </c>
      <c r="J64" t="n">
        <v>6.7</v>
      </c>
      <c r="K64" t="n">
        <v>7.8</v>
      </c>
      <c r="L64" t="n">
        <v>7.1</v>
      </c>
      <c r="M64" t="n">
        <v>6.59</v>
      </c>
      <c r="N64" t="n">
        <v>9.15</v>
      </c>
      <c r="O64" t="n">
        <v>9.06</v>
      </c>
      <c r="P64" t="n">
        <v>7.31</v>
      </c>
      <c r="Q64" t="n">
        <v>7.08</v>
      </c>
      <c r="R64" t="n">
        <v>7.74</v>
      </c>
      <c r="S64" t="n">
        <v>6.61</v>
      </c>
      <c r="T64" t="n">
        <v>4.86</v>
      </c>
      <c r="U64" t="n">
        <v>3.92</v>
      </c>
      <c r="V64" t="n">
        <v>2.4</v>
      </c>
      <c r="W64" t="n">
        <v>5.04</v>
      </c>
    </row>
    <row r="65">
      <c r="A65" s="5" t="inlineStr">
        <is>
          <t>Arbeitsintensität in %</t>
        </is>
      </c>
      <c r="B65" s="5" t="inlineStr">
        <is>
          <t>Work Intensity in %</t>
        </is>
      </c>
      <c r="C65" t="n">
        <v>64.66</v>
      </c>
      <c r="D65" t="n">
        <v>67.48</v>
      </c>
      <c r="E65" t="n">
        <v>71.23</v>
      </c>
      <c r="F65" t="n">
        <v>70.98999999999999</v>
      </c>
      <c r="G65" t="n">
        <v>70.06</v>
      </c>
      <c r="H65" t="n">
        <v>68.34</v>
      </c>
      <c r="I65" t="n">
        <v>67.13</v>
      </c>
      <c r="J65" t="n">
        <v>64.81</v>
      </c>
      <c r="K65" t="n">
        <v>64.95</v>
      </c>
      <c r="L65" t="n">
        <v>68.45999999999999</v>
      </c>
      <c r="M65" t="n">
        <v>68.41</v>
      </c>
      <c r="N65" t="n">
        <v>68.34999999999999</v>
      </c>
      <c r="O65" t="n">
        <v>67.77</v>
      </c>
      <c r="P65" t="n">
        <v>65.51000000000001</v>
      </c>
      <c r="Q65" t="n">
        <v>66.18000000000001</v>
      </c>
      <c r="R65" t="n">
        <v>68.62</v>
      </c>
      <c r="S65" t="n">
        <v>65.20999999999999</v>
      </c>
      <c r="T65" t="n">
        <v>68.92</v>
      </c>
      <c r="U65" t="n">
        <v>71.3</v>
      </c>
      <c r="V65" t="n">
        <v>73.89</v>
      </c>
      <c r="W65" t="n">
        <v>66.25</v>
      </c>
    </row>
    <row r="66">
      <c r="A66" s="5" t="inlineStr">
        <is>
          <t>Eigenkapitalquote in %</t>
        </is>
      </c>
      <c r="B66" s="5" t="inlineStr">
        <is>
          <t>Equity Ratio in %</t>
        </is>
      </c>
      <c r="C66" t="n">
        <v>42.38</v>
      </c>
      <c r="D66" t="n">
        <v>43.57</v>
      </c>
      <c r="E66" t="n">
        <v>53.85</v>
      </c>
      <c r="F66" t="n">
        <v>54.68</v>
      </c>
      <c r="G66" t="n">
        <v>53.96</v>
      </c>
      <c r="H66" t="n">
        <v>54.5</v>
      </c>
      <c r="I66" t="n">
        <v>55.1</v>
      </c>
      <c r="J66" t="n">
        <v>54.22</v>
      </c>
      <c r="K66" t="n">
        <v>52.15</v>
      </c>
      <c r="L66" t="n">
        <v>56.83</v>
      </c>
      <c r="M66" t="n">
        <v>64.34</v>
      </c>
      <c r="N66" t="n">
        <v>62.77</v>
      </c>
      <c r="O66" t="n">
        <v>61.17</v>
      </c>
      <c r="P66" t="n">
        <v>59.91</v>
      </c>
      <c r="Q66" t="n">
        <v>57.31</v>
      </c>
      <c r="R66" t="n">
        <v>56.02</v>
      </c>
      <c r="S66" t="n">
        <v>64.7</v>
      </c>
      <c r="T66" t="n">
        <v>66.53</v>
      </c>
      <c r="U66" t="n">
        <v>70.04000000000001</v>
      </c>
      <c r="V66" t="n">
        <v>72.19</v>
      </c>
      <c r="W66" t="n">
        <v>17.85</v>
      </c>
    </row>
    <row r="67">
      <c r="A67" s="5" t="inlineStr">
        <is>
          <t>Fremdkapitalquote in %</t>
        </is>
      </c>
      <c r="B67" s="5" t="inlineStr">
        <is>
          <t>Debt Ratio in %</t>
        </is>
      </c>
      <c r="C67" t="n">
        <v>57.62</v>
      </c>
      <c r="D67" t="n">
        <v>56.43</v>
      </c>
      <c r="E67" t="n">
        <v>46.15</v>
      </c>
      <c r="F67" t="n">
        <v>45.32</v>
      </c>
      <c r="G67" t="n">
        <v>46.04</v>
      </c>
      <c r="H67" t="n">
        <v>45.5</v>
      </c>
      <c r="I67" t="n">
        <v>44.9</v>
      </c>
      <c r="J67" t="n">
        <v>45.78</v>
      </c>
      <c r="K67" t="n">
        <v>47.85</v>
      </c>
      <c r="L67" t="n">
        <v>43.17</v>
      </c>
      <c r="M67" t="n">
        <v>35.66</v>
      </c>
      <c r="N67" t="n">
        <v>37.23</v>
      </c>
      <c r="O67" t="n">
        <v>38.83</v>
      </c>
      <c r="P67" t="n">
        <v>40.09</v>
      </c>
      <c r="Q67" t="n">
        <v>42.69</v>
      </c>
      <c r="R67" t="n">
        <v>43.98</v>
      </c>
      <c r="S67" t="n">
        <v>35.3</v>
      </c>
      <c r="T67" t="n">
        <v>33.47</v>
      </c>
      <c r="U67" t="n">
        <v>29.96</v>
      </c>
      <c r="V67" t="n">
        <v>27.81</v>
      </c>
      <c r="W67" t="n">
        <v>82.15000000000001</v>
      </c>
    </row>
    <row r="68">
      <c r="A68" s="5" t="inlineStr">
        <is>
          <t>Verschuldungsgrad in %</t>
        </is>
      </c>
      <c r="B68" s="5" t="inlineStr">
        <is>
          <t>Finance Gearing in %</t>
        </is>
      </c>
      <c r="C68" t="n">
        <v>135.98</v>
      </c>
      <c r="D68" t="n">
        <v>129.53</v>
      </c>
      <c r="E68" t="n">
        <v>85.69</v>
      </c>
      <c r="F68" t="n">
        <v>82.87</v>
      </c>
      <c r="G68" t="n">
        <v>85.34</v>
      </c>
      <c r="H68" t="n">
        <v>83.5</v>
      </c>
      <c r="I68" t="n">
        <v>81.48</v>
      </c>
      <c r="J68" t="n">
        <v>84.42</v>
      </c>
      <c r="K68" t="n">
        <v>91.73999999999999</v>
      </c>
      <c r="L68" t="n">
        <v>75.95999999999999</v>
      </c>
      <c r="M68" t="n">
        <v>55.43</v>
      </c>
      <c r="N68" t="n">
        <v>59.31</v>
      </c>
      <c r="O68" t="n">
        <v>63.49</v>
      </c>
      <c r="P68" t="n">
        <v>66.91</v>
      </c>
      <c r="Q68" t="n">
        <v>74.48999999999999</v>
      </c>
      <c r="R68" t="n">
        <v>78.5</v>
      </c>
      <c r="S68" t="n">
        <v>54.55</v>
      </c>
      <c r="T68" t="n">
        <v>50.3</v>
      </c>
      <c r="U68" t="n">
        <v>42.78</v>
      </c>
      <c r="V68" t="n">
        <v>38.53</v>
      </c>
      <c r="W68" t="n">
        <v>460.33</v>
      </c>
    </row>
    <row r="69">
      <c r="A69" s="5" t="inlineStr">
        <is>
          <t>Bruttoergebnis Marge in %</t>
        </is>
      </c>
      <c r="B69" s="5" t="inlineStr">
        <is>
          <t>Gross Profit Marge in %</t>
        </is>
      </c>
      <c r="C69" t="n">
        <v>14.28</v>
      </c>
      <c r="D69" t="n">
        <v>14.87</v>
      </c>
      <c r="E69" t="n">
        <v>15.23</v>
      </c>
      <c r="F69" t="n">
        <v>15.34</v>
      </c>
      <c r="G69" t="n">
        <v>15.17</v>
      </c>
      <c r="H69" t="n">
        <v>14.85</v>
      </c>
      <c r="I69" t="n">
        <v>14.97</v>
      </c>
      <c r="J69" t="n">
        <v>15.2</v>
      </c>
      <c r="K69" t="n">
        <v>15.01</v>
      </c>
      <c r="L69" t="n">
        <v>13.73</v>
      </c>
      <c r="M69" t="n">
        <v>14.47</v>
      </c>
      <c r="N69" t="n">
        <v>15.23</v>
      </c>
      <c r="O69" t="n">
        <v>14.11</v>
      </c>
      <c r="P69" t="n">
        <v>14.23</v>
      </c>
      <c r="Q69" t="n">
        <v>13.83</v>
      </c>
      <c r="R69" t="n">
        <v>13.7</v>
      </c>
      <c r="S69" t="n">
        <v>13.41</v>
      </c>
      <c r="T69" t="n">
        <v>12.47</v>
      </c>
      <c r="U69" t="n">
        <v>12.44</v>
      </c>
      <c r="V69" t="n">
        <v>12.24</v>
      </c>
    </row>
    <row r="70">
      <c r="A70" s="5" t="inlineStr">
        <is>
          <t>Kurzfristige Vermögensquote in %</t>
        </is>
      </c>
      <c r="B70" s="5" t="inlineStr">
        <is>
          <t>Current Assets Ratio in %</t>
        </is>
      </c>
      <c r="C70" t="n">
        <v>64.63</v>
      </c>
      <c r="D70" t="n">
        <v>67.48999999999999</v>
      </c>
      <c r="E70" t="n">
        <v>71.23999999999999</v>
      </c>
      <c r="F70" t="n">
        <v>71.01000000000001</v>
      </c>
      <c r="G70" t="n">
        <v>70.09</v>
      </c>
      <c r="H70" t="n">
        <v>68.31</v>
      </c>
      <c r="I70" t="n">
        <v>67.13</v>
      </c>
      <c r="J70" t="n">
        <v>64.81</v>
      </c>
      <c r="K70" t="n">
        <v>64.95</v>
      </c>
      <c r="L70" t="n">
        <v>68.45999999999999</v>
      </c>
      <c r="M70" t="n">
        <v>68.41</v>
      </c>
      <c r="N70" t="n">
        <v>68.34999999999999</v>
      </c>
      <c r="O70" t="n">
        <v>67.77</v>
      </c>
      <c r="P70" t="n">
        <v>65.51000000000001</v>
      </c>
      <c r="Q70" t="n">
        <v>66.18000000000001</v>
      </c>
      <c r="R70" t="n">
        <v>68.62</v>
      </c>
      <c r="S70" t="n">
        <v>65.20999999999999</v>
      </c>
      <c r="T70" t="n">
        <v>68.92</v>
      </c>
      <c r="U70" t="n">
        <v>71.3</v>
      </c>
      <c r="V70" t="n">
        <v>73.89</v>
      </c>
    </row>
    <row r="71">
      <c r="A71" s="5" t="inlineStr">
        <is>
          <t>Nettogewinn Marge in %</t>
        </is>
      </c>
      <c r="B71" s="5" t="inlineStr">
        <is>
          <t>Net Profit Marge in %</t>
        </is>
      </c>
      <c r="C71" t="n">
        <v>3.17</v>
      </c>
      <c r="D71" t="n">
        <v>3.17</v>
      </c>
      <c r="E71" t="n">
        <v>3.21</v>
      </c>
      <c r="F71" t="n">
        <v>3.34</v>
      </c>
      <c r="G71" t="n">
        <v>3.28</v>
      </c>
      <c r="H71" t="n">
        <v>2.95</v>
      </c>
      <c r="I71" t="n">
        <v>2.79</v>
      </c>
      <c r="J71" t="n">
        <v>2.7</v>
      </c>
      <c r="K71" t="n">
        <v>3.14</v>
      </c>
      <c r="L71" t="n">
        <v>2.69</v>
      </c>
      <c r="M71" t="n">
        <v>2.49</v>
      </c>
      <c r="N71" t="n">
        <v>3.17</v>
      </c>
      <c r="O71" t="n">
        <v>2.96</v>
      </c>
      <c r="P71" t="n">
        <v>2.52</v>
      </c>
      <c r="Q71" t="n">
        <v>2.49</v>
      </c>
      <c r="R71" t="n">
        <v>2.71</v>
      </c>
      <c r="S71" t="n">
        <v>2.32</v>
      </c>
      <c r="T71" t="n">
        <v>1.6</v>
      </c>
      <c r="U71" t="n">
        <v>1.4</v>
      </c>
      <c r="V71" t="n">
        <v>1.06</v>
      </c>
    </row>
    <row r="72">
      <c r="A72" s="5" t="inlineStr">
        <is>
          <t>Operative Ergebnis Marge in %</t>
        </is>
      </c>
      <c r="B72" s="5" t="inlineStr">
        <is>
          <t>EBIT Marge in %</t>
        </is>
      </c>
      <c r="C72" t="n">
        <v>4.49</v>
      </c>
      <c r="D72" t="n">
        <v>4.51</v>
      </c>
      <c r="E72" t="n">
        <v>4.6</v>
      </c>
      <c r="F72" t="n">
        <v>4.66</v>
      </c>
      <c r="G72" t="n">
        <v>4.57</v>
      </c>
      <c r="H72" t="n">
        <v>4.21</v>
      </c>
      <c r="I72" t="n">
        <v>4</v>
      </c>
      <c r="J72" t="n">
        <v>3.84</v>
      </c>
      <c r="K72" t="n">
        <v>4.33</v>
      </c>
      <c r="L72" t="n">
        <v>3.52</v>
      </c>
      <c r="M72" t="n">
        <v>3.1</v>
      </c>
      <c r="N72" t="n">
        <v>4.2</v>
      </c>
      <c r="O72" t="n">
        <v>4.21</v>
      </c>
      <c r="P72" t="n">
        <v>3.75</v>
      </c>
      <c r="Q72" t="n">
        <v>3.5</v>
      </c>
      <c r="R72" t="n">
        <v>3.54</v>
      </c>
      <c r="S72" t="n">
        <v>3.42</v>
      </c>
      <c r="T72" t="n">
        <v>2.45</v>
      </c>
      <c r="U72" t="n">
        <v>2.04</v>
      </c>
      <c r="V72" t="n">
        <v>1.62</v>
      </c>
    </row>
    <row r="73">
      <c r="A73" s="5" t="inlineStr">
        <is>
          <t>Vermögensumsschlag in %</t>
        </is>
      </c>
      <c r="B73" s="5" t="inlineStr">
        <is>
          <t>Asset Turnover in %</t>
        </is>
      </c>
      <c r="C73" t="n">
        <v>224.43</v>
      </c>
      <c r="D73" t="n">
        <v>213.27</v>
      </c>
      <c r="E73" t="n">
        <v>247.4</v>
      </c>
      <c r="F73" t="n">
        <v>243.81</v>
      </c>
      <c r="G73" t="n">
        <v>246.17</v>
      </c>
      <c r="H73" t="n">
        <v>253.69</v>
      </c>
      <c r="I73" t="n">
        <v>249.81</v>
      </c>
      <c r="J73" t="n">
        <v>248.05</v>
      </c>
      <c r="K73" t="n">
        <v>248.32</v>
      </c>
      <c r="L73" t="n">
        <v>263.58</v>
      </c>
      <c r="M73" t="n">
        <v>264.84</v>
      </c>
      <c r="N73" t="n">
        <v>288.65</v>
      </c>
      <c r="O73" t="n">
        <v>306.6</v>
      </c>
      <c r="P73" t="n">
        <v>290.41</v>
      </c>
      <c r="Q73" t="n">
        <v>284.61</v>
      </c>
      <c r="R73" t="n">
        <v>285.49</v>
      </c>
      <c r="S73" t="n">
        <v>284.34</v>
      </c>
      <c r="T73" t="n">
        <v>304.58</v>
      </c>
      <c r="U73" t="n">
        <v>279.76</v>
      </c>
      <c r="V73" t="n">
        <v>225.37</v>
      </c>
    </row>
    <row r="74">
      <c r="A74" s="5" t="inlineStr">
        <is>
          <t>Langfristige Vermögensquote in %</t>
        </is>
      </c>
      <c r="B74" s="5" t="inlineStr">
        <is>
          <t>Non-Current Assets Ratio in %</t>
        </is>
      </c>
      <c r="C74" t="n">
        <v>35.34</v>
      </c>
      <c r="D74" t="n">
        <v>32.53</v>
      </c>
      <c r="E74" t="n">
        <v>28.77</v>
      </c>
      <c r="F74" t="n">
        <v>29.01</v>
      </c>
      <c r="G74" t="n">
        <v>29.95</v>
      </c>
      <c r="H74" t="n">
        <v>31.65</v>
      </c>
      <c r="I74" t="n">
        <v>32.87</v>
      </c>
      <c r="J74" t="n">
        <v>35.19</v>
      </c>
      <c r="K74" t="n">
        <v>35.05</v>
      </c>
      <c r="L74" t="n">
        <v>31.54</v>
      </c>
      <c r="M74" t="n">
        <v>31.59</v>
      </c>
      <c r="N74" t="n">
        <v>31.65</v>
      </c>
      <c r="O74" t="n">
        <v>32.23</v>
      </c>
      <c r="P74" t="n">
        <v>34.49</v>
      </c>
      <c r="Q74" t="n">
        <v>33.82</v>
      </c>
      <c r="R74" t="n">
        <v>31.38</v>
      </c>
      <c r="S74" t="n">
        <v>34.79</v>
      </c>
      <c r="T74" t="n">
        <v>31.08</v>
      </c>
      <c r="U74" t="n">
        <v>28.7</v>
      </c>
      <c r="V74" t="n">
        <v>26.11</v>
      </c>
    </row>
    <row r="75">
      <c r="A75" s="5" t="inlineStr">
        <is>
          <t>Gesamtkapitalrentabilität</t>
        </is>
      </c>
      <c r="B75" s="5" t="inlineStr">
        <is>
          <t>ROA Return on Assets in %</t>
        </is>
      </c>
      <c r="C75" t="n">
        <v>7.12</v>
      </c>
      <c r="D75" t="n">
        <v>6.76</v>
      </c>
      <c r="E75" t="n">
        <v>7.94</v>
      </c>
      <c r="F75" t="n">
        <v>8.15</v>
      </c>
      <c r="G75" t="n">
        <v>8.08</v>
      </c>
      <c r="H75" t="n">
        <v>7.49</v>
      </c>
      <c r="I75" t="n">
        <v>6.96</v>
      </c>
      <c r="J75" t="n">
        <v>6.7</v>
      </c>
      <c r="K75" t="n">
        <v>7.8</v>
      </c>
      <c r="L75" t="n">
        <v>7.1</v>
      </c>
      <c r="M75" t="n">
        <v>6.59</v>
      </c>
      <c r="N75" t="n">
        <v>9.15</v>
      </c>
      <c r="O75" t="n">
        <v>9.06</v>
      </c>
      <c r="P75" t="n">
        <v>7.31</v>
      </c>
      <c r="Q75" t="n">
        <v>7.08</v>
      </c>
      <c r="R75" t="n">
        <v>7.74</v>
      </c>
      <c r="S75" t="n">
        <v>6.61</v>
      </c>
      <c r="T75" t="n">
        <v>4.86</v>
      </c>
      <c r="U75" t="n">
        <v>3.92</v>
      </c>
      <c r="V75" t="n">
        <v>2.4</v>
      </c>
    </row>
    <row r="76">
      <c r="A76" s="5" t="inlineStr">
        <is>
          <t>Ertrag des eingesetzten Kapitals</t>
        </is>
      </c>
      <c r="B76" s="5" t="inlineStr">
        <is>
          <t>ROCE Return on Cap. Empl. in %</t>
        </is>
      </c>
      <c r="C76" t="n">
        <v>15.26</v>
      </c>
      <c r="D76" t="n">
        <v>14.47</v>
      </c>
      <c r="E76" t="n">
        <v>18.17</v>
      </c>
      <c r="F76" t="n">
        <v>17.75</v>
      </c>
      <c r="G76" t="n">
        <v>17.51</v>
      </c>
      <c r="H76" t="n">
        <v>16.68</v>
      </c>
      <c r="I76" t="n">
        <v>15.36</v>
      </c>
      <c r="J76" t="n">
        <v>14.44</v>
      </c>
      <c r="K76" t="n">
        <v>16.69</v>
      </c>
      <c r="L76" t="n">
        <v>14.51</v>
      </c>
      <c r="M76" t="n">
        <v>11.63</v>
      </c>
      <c r="N76" t="n">
        <v>17.58</v>
      </c>
      <c r="O76" t="n">
        <v>19.42</v>
      </c>
      <c r="P76" t="n">
        <v>16.52</v>
      </c>
      <c r="Q76" t="n">
        <v>15.7</v>
      </c>
      <c r="R76" t="n">
        <v>16.04</v>
      </c>
      <c r="S76" t="n">
        <v>14.23</v>
      </c>
      <c r="T76" t="n">
        <v>10.63</v>
      </c>
      <c r="U76" t="n">
        <v>8.07</v>
      </c>
      <c r="V76" t="n">
        <v>4.96</v>
      </c>
    </row>
    <row r="77">
      <c r="A77" s="5" t="inlineStr">
        <is>
          <t>Eigenkapital zu Anlagevermögen</t>
        </is>
      </c>
      <c r="B77" s="5" t="inlineStr">
        <is>
          <t>Equity to Fixed Assets in %</t>
        </is>
      </c>
      <c r="C77" t="n">
        <v>119.92</v>
      </c>
      <c r="D77" t="n">
        <v>133.96</v>
      </c>
      <c r="E77" t="n">
        <v>187.21</v>
      </c>
      <c r="F77" t="n">
        <v>188.51</v>
      </c>
      <c r="G77" t="n">
        <v>180.23</v>
      </c>
      <c r="H77" t="n">
        <v>172.1</v>
      </c>
      <c r="I77" t="n">
        <v>167.65</v>
      </c>
      <c r="J77" t="n">
        <v>154.08</v>
      </c>
      <c r="K77" t="n">
        <v>148.79</v>
      </c>
      <c r="L77" t="n">
        <v>180.16</v>
      </c>
      <c r="M77" t="n">
        <v>203.65</v>
      </c>
      <c r="N77" t="n">
        <v>198.34</v>
      </c>
      <c r="O77" t="n">
        <v>189.76</v>
      </c>
      <c r="P77" t="n">
        <v>173.71</v>
      </c>
      <c r="Q77" t="n">
        <v>169.43</v>
      </c>
      <c r="R77" t="n">
        <v>178.51</v>
      </c>
      <c r="S77" t="n">
        <v>185.96</v>
      </c>
      <c r="T77" t="n">
        <v>214.08</v>
      </c>
      <c r="U77" t="n">
        <v>244.07</v>
      </c>
      <c r="V77" t="n">
        <v>276.5</v>
      </c>
    </row>
    <row r="78">
      <c r="A78" s="5" t="inlineStr">
        <is>
          <t>Liquidität Dritten Grades</t>
        </is>
      </c>
      <c r="B78" s="5" t="inlineStr">
        <is>
          <t>Current Ratio in %</t>
        </is>
      </c>
      <c r="C78" t="n">
        <v>190.38</v>
      </c>
      <c r="D78" t="n">
        <v>201.44</v>
      </c>
      <c r="E78" t="n">
        <v>190.79</v>
      </c>
      <c r="F78" t="n">
        <v>197.05</v>
      </c>
      <c r="G78" t="n">
        <v>196.3</v>
      </c>
      <c r="H78" t="n">
        <v>189.45</v>
      </c>
      <c r="I78" t="n">
        <v>192.17</v>
      </c>
      <c r="J78" t="n">
        <v>190.38</v>
      </c>
      <c r="K78" t="n">
        <v>182.64</v>
      </c>
      <c r="L78" t="n">
        <v>190.02</v>
      </c>
      <c r="M78" t="n">
        <v>232.2</v>
      </c>
      <c r="N78" t="n">
        <v>220.62</v>
      </c>
      <c r="O78" t="n">
        <v>202.31</v>
      </c>
      <c r="P78" t="n">
        <v>191.91</v>
      </c>
      <c r="Q78" t="n">
        <v>180.79</v>
      </c>
      <c r="R78" t="n">
        <v>185.33</v>
      </c>
      <c r="S78" t="n">
        <v>206.36</v>
      </c>
      <c r="T78" t="n">
        <v>230.8</v>
      </c>
      <c r="U78" t="n">
        <v>244.03</v>
      </c>
      <c r="V78" t="n">
        <v>278.12</v>
      </c>
    </row>
    <row r="79">
      <c r="A79" s="5" t="inlineStr">
        <is>
          <t>Operativer Cashflow</t>
        </is>
      </c>
      <c r="B79" s="5" t="inlineStr">
        <is>
          <t>Operating Cashflow in M</t>
        </is>
      </c>
      <c r="C79" t="n">
        <v>1187.34</v>
      </c>
      <c r="D79" t="n">
        <v>851.76</v>
      </c>
      <c r="E79" t="n">
        <v>2258.34</v>
      </c>
      <c r="F79" t="n">
        <v>1632.12</v>
      </c>
      <c r="G79" t="n">
        <v>670.3200000000001</v>
      </c>
      <c r="H79" t="n">
        <v>1039.08</v>
      </c>
      <c r="I79" t="n">
        <v>596.8200000000001</v>
      </c>
      <c r="J79" t="n">
        <v>476.7</v>
      </c>
      <c r="K79" t="n">
        <v>414.12</v>
      </c>
      <c r="L79" t="n">
        <v>446.04</v>
      </c>
      <c r="M79" t="n">
        <v>354.06</v>
      </c>
      <c r="N79" t="n">
        <v>245.92</v>
      </c>
      <c r="O79" t="n">
        <v>586.816</v>
      </c>
      <c r="P79" t="n">
        <v>643.208</v>
      </c>
      <c r="Q79" t="n">
        <v>511.768</v>
      </c>
      <c r="R79" t="n">
        <v>320.544</v>
      </c>
      <c r="S79" t="n">
        <v>302.596</v>
      </c>
      <c r="T79" t="n">
        <v>391.072</v>
      </c>
      <c r="U79" t="n">
        <v>311.948</v>
      </c>
      <c r="V79" t="n">
        <v>-91.908</v>
      </c>
    </row>
    <row r="80">
      <c r="A80" s="5" t="inlineStr">
        <is>
          <t>Aktienrückkauf</t>
        </is>
      </c>
      <c r="B80" s="5" t="inlineStr">
        <is>
          <t>Share Buyback in M</t>
        </is>
      </c>
      <c r="C80" t="n">
        <v>0</v>
      </c>
      <c r="D80" t="n">
        <v>0</v>
      </c>
      <c r="E80" t="n">
        <v>0</v>
      </c>
      <c r="F80" t="n">
        <v>0</v>
      </c>
      <c r="G80" t="n">
        <v>0</v>
      </c>
      <c r="H80" t="n">
        <v>0</v>
      </c>
      <c r="I80" t="n">
        <v>0</v>
      </c>
      <c r="J80" t="n">
        <v>0</v>
      </c>
      <c r="K80" t="n">
        <v>0</v>
      </c>
      <c r="L80" t="n">
        <v>0</v>
      </c>
      <c r="M80" t="n">
        <v>0.3999999999999986</v>
      </c>
      <c r="N80" t="n">
        <v>0</v>
      </c>
      <c r="O80" t="n">
        <v>0</v>
      </c>
      <c r="P80" t="n">
        <v>0</v>
      </c>
      <c r="Q80" t="n">
        <v>0</v>
      </c>
      <c r="R80" t="n">
        <v>-2</v>
      </c>
      <c r="S80" t="n">
        <v>0</v>
      </c>
      <c r="T80" t="n">
        <v>-4</v>
      </c>
      <c r="U80" t="n">
        <v>-8.799999999999997</v>
      </c>
      <c r="V80" t="inlineStr">
        <is>
          <t>-</t>
        </is>
      </c>
    </row>
    <row r="81">
      <c r="A81" s="5" t="inlineStr">
        <is>
          <t>Umsatzwachstum 1J in %</t>
        </is>
      </c>
      <c r="B81" s="5" t="inlineStr">
        <is>
          <t>Revenue Growth 1Y in %</t>
        </is>
      </c>
      <c r="C81" t="n">
        <v>24.33</v>
      </c>
      <c r="D81" t="n">
        <v>21.09</v>
      </c>
      <c r="E81" t="n">
        <v>15.38</v>
      </c>
      <c r="F81" t="n">
        <v>9.289999999999999</v>
      </c>
      <c r="G81" t="n">
        <v>9.73</v>
      </c>
      <c r="H81" t="n">
        <v>13.46</v>
      </c>
      <c r="I81" t="n">
        <v>8.44</v>
      </c>
      <c r="J81" t="n">
        <v>5.11</v>
      </c>
      <c r="K81" t="n">
        <v>15.79</v>
      </c>
      <c r="L81" t="n">
        <v>24.95</v>
      </c>
      <c r="M81" t="n">
        <v>-3.7</v>
      </c>
      <c r="N81" t="n">
        <v>3.47</v>
      </c>
      <c r="O81" t="n">
        <v>13.44</v>
      </c>
      <c r="P81" t="n">
        <v>3.57</v>
      </c>
      <c r="Q81" t="n">
        <v>8.27</v>
      </c>
      <c r="R81" t="n">
        <v>37.39</v>
      </c>
      <c r="S81" t="n">
        <v>5.35</v>
      </c>
      <c r="T81" t="n">
        <v>17.18</v>
      </c>
      <c r="U81" t="n">
        <v>31.29</v>
      </c>
      <c r="V81" t="n">
        <v>55.51</v>
      </c>
    </row>
    <row r="82">
      <c r="A82" s="5" t="inlineStr">
        <is>
          <t>Umsatzwachstum 3J in %</t>
        </is>
      </c>
      <c r="B82" s="5" t="inlineStr">
        <is>
          <t>Revenue Growth 3Y in %</t>
        </is>
      </c>
      <c r="C82" t="n">
        <v>20.27</v>
      </c>
      <c r="D82" t="n">
        <v>15.25</v>
      </c>
      <c r="E82" t="n">
        <v>11.47</v>
      </c>
      <c r="F82" t="n">
        <v>10.83</v>
      </c>
      <c r="G82" t="n">
        <v>10.54</v>
      </c>
      <c r="H82" t="n">
        <v>9</v>
      </c>
      <c r="I82" t="n">
        <v>9.779999999999999</v>
      </c>
      <c r="J82" t="n">
        <v>15.28</v>
      </c>
      <c r="K82" t="n">
        <v>12.35</v>
      </c>
      <c r="L82" t="n">
        <v>8.24</v>
      </c>
      <c r="M82" t="n">
        <v>4.4</v>
      </c>
      <c r="N82" t="n">
        <v>6.83</v>
      </c>
      <c r="O82" t="n">
        <v>8.43</v>
      </c>
      <c r="P82" t="n">
        <v>16.41</v>
      </c>
      <c r="Q82" t="n">
        <v>17</v>
      </c>
      <c r="R82" t="n">
        <v>19.97</v>
      </c>
      <c r="S82" t="n">
        <v>17.94</v>
      </c>
      <c r="T82" t="n">
        <v>34.66</v>
      </c>
      <c r="U82" t="inlineStr">
        <is>
          <t>-</t>
        </is>
      </c>
      <c r="V82" t="inlineStr">
        <is>
          <t>-</t>
        </is>
      </c>
    </row>
    <row r="83">
      <c r="A83" s="5" t="inlineStr">
        <is>
          <t>Umsatzwachstum 5J in %</t>
        </is>
      </c>
      <c r="B83" s="5" t="inlineStr">
        <is>
          <t>Revenue Growth 5Y in %</t>
        </is>
      </c>
      <c r="C83" t="n">
        <v>15.96</v>
      </c>
      <c r="D83" t="n">
        <v>13.79</v>
      </c>
      <c r="E83" t="n">
        <v>11.26</v>
      </c>
      <c r="F83" t="n">
        <v>9.210000000000001</v>
      </c>
      <c r="G83" t="n">
        <v>10.51</v>
      </c>
      <c r="H83" t="n">
        <v>13.55</v>
      </c>
      <c r="I83" t="n">
        <v>10.12</v>
      </c>
      <c r="J83" t="n">
        <v>9.119999999999999</v>
      </c>
      <c r="K83" t="n">
        <v>10.79</v>
      </c>
      <c r="L83" t="n">
        <v>8.35</v>
      </c>
      <c r="M83" t="n">
        <v>5.01</v>
      </c>
      <c r="N83" t="n">
        <v>13.23</v>
      </c>
      <c r="O83" t="n">
        <v>13.6</v>
      </c>
      <c r="P83" t="n">
        <v>14.35</v>
      </c>
      <c r="Q83" t="n">
        <v>19.9</v>
      </c>
      <c r="R83" t="n">
        <v>29.34</v>
      </c>
      <c r="S83" t="inlineStr">
        <is>
          <t>-</t>
        </is>
      </c>
      <c r="T83" t="inlineStr">
        <is>
          <t>-</t>
        </is>
      </c>
      <c r="U83" t="inlineStr">
        <is>
          <t>-</t>
        </is>
      </c>
      <c r="V83" t="inlineStr">
        <is>
          <t>-</t>
        </is>
      </c>
    </row>
    <row r="84">
      <c r="A84" s="5" t="inlineStr">
        <is>
          <t>Umsatzwachstum 10J in %</t>
        </is>
      </c>
      <c r="B84" s="5" t="inlineStr">
        <is>
          <t>Revenue Growth 10Y in %</t>
        </is>
      </c>
      <c r="C84" t="n">
        <v>14.76</v>
      </c>
      <c r="D84" t="n">
        <v>11.95</v>
      </c>
      <c r="E84" t="n">
        <v>10.19</v>
      </c>
      <c r="F84" t="n">
        <v>10</v>
      </c>
      <c r="G84" t="n">
        <v>9.43</v>
      </c>
      <c r="H84" t="n">
        <v>9.279999999999999</v>
      </c>
      <c r="I84" t="n">
        <v>11.67</v>
      </c>
      <c r="J84" t="n">
        <v>11.36</v>
      </c>
      <c r="K84" t="n">
        <v>12.57</v>
      </c>
      <c r="L84" t="n">
        <v>14.12</v>
      </c>
      <c r="M84" t="n">
        <v>17.18</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24.36</v>
      </c>
      <c r="D85" t="n">
        <v>19.63</v>
      </c>
      <c r="E85" t="n">
        <v>10.83</v>
      </c>
      <c r="F85" t="n">
        <v>11.3</v>
      </c>
      <c r="G85" t="n">
        <v>21.92</v>
      </c>
      <c r="H85" t="n">
        <v>20.19</v>
      </c>
      <c r="I85" t="n">
        <v>12.01</v>
      </c>
      <c r="J85" t="n">
        <v>-9.73</v>
      </c>
      <c r="K85" t="n">
        <v>35.13</v>
      </c>
      <c r="L85" t="n">
        <v>35.28</v>
      </c>
      <c r="M85" t="n">
        <v>-24.45</v>
      </c>
      <c r="N85" t="n">
        <v>11</v>
      </c>
      <c r="O85" t="n">
        <v>33.22</v>
      </c>
      <c r="P85" t="n">
        <v>4.78</v>
      </c>
      <c r="Q85" t="n">
        <v>-0.68</v>
      </c>
      <c r="R85" t="n">
        <v>60.33</v>
      </c>
      <c r="S85" t="n">
        <v>53.33</v>
      </c>
      <c r="T85" t="n">
        <v>33.33</v>
      </c>
      <c r="U85" t="n">
        <v>73.08</v>
      </c>
      <c r="V85" t="inlineStr">
        <is>
          <t>-</t>
        </is>
      </c>
    </row>
    <row r="86">
      <c r="A86" s="5" t="inlineStr">
        <is>
          <t>Gewinnwachstum 3J in %</t>
        </is>
      </c>
      <c r="B86" s="5" t="inlineStr">
        <is>
          <t>Earnings Growth 3Y in %</t>
        </is>
      </c>
      <c r="C86" t="n">
        <v>18.27</v>
      </c>
      <c r="D86" t="n">
        <v>13.92</v>
      </c>
      <c r="E86" t="n">
        <v>14.68</v>
      </c>
      <c r="F86" t="n">
        <v>17.8</v>
      </c>
      <c r="G86" t="n">
        <v>18.04</v>
      </c>
      <c r="H86" t="n">
        <v>7.49</v>
      </c>
      <c r="I86" t="n">
        <v>12.47</v>
      </c>
      <c r="J86" t="n">
        <v>20.23</v>
      </c>
      <c r="K86" t="n">
        <v>15.32</v>
      </c>
      <c r="L86" t="n">
        <v>7.28</v>
      </c>
      <c r="M86" t="n">
        <v>6.59</v>
      </c>
      <c r="N86" t="n">
        <v>16.33</v>
      </c>
      <c r="O86" t="n">
        <v>12.44</v>
      </c>
      <c r="P86" t="n">
        <v>21.48</v>
      </c>
      <c r="Q86" t="n">
        <v>37.66</v>
      </c>
      <c r="R86" t="n">
        <v>49</v>
      </c>
      <c r="S86" t="n">
        <v>53.25</v>
      </c>
      <c r="T86" t="n">
        <v>35.47</v>
      </c>
      <c r="U86" t="inlineStr">
        <is>
          <t>-</t>
        </is>
      </c>
      <c r="V86" t="inlineStr">
        <is>
          <t>-</t>
        </is>
      </c>
    </row>
    <row r="87">
      <c r="A87" s="5" t="inlineStr">
        <is>
          <t>Gewinnwachstum 5J in %</t>
        </is>
      </c>
      <c r="B87" s="5" t="inlineStr">
        <is>
          <t>Earnings Growth 5Y in %</t>
        </is>
      </c>
      <c r="C87" t="n">
        <v>17.61</v>
      </c>
      <c r="D87" t="n">
        <v>16.77</v>
      </c>
      <c r="E87" t="n">
        <v>15.25</v>
      </c>
      <c r="F87" t="n">
        <v>11.14</v>
      </c>
      <c r="G87" t="n">
        <v>15.9</v>
      </c>
      <c r="H87" t="n">
        <v>18.58</v>
      </c>
      <c r="I87" t="n">
        <v>9.65</v>
      </c>
      <c r="J87" t="n">
        <v>9.449999999999999</v>
      </c>
      <c r="K87" t="n">
        <v>18.04</v>
      </c>
      <c r="L87" t="n">
        <v>11.97</v>
      </c>
      <c r="M87" t="n">
        <v>4.77</v>
      </c>
      <c r="N87" t="n">
        <v>21.73</v>
      </c>
      <c r="O87" t="n">
        <v>30.2</v>
      </c>
      <c r="P87" t="n">
        <v>30.22</v>
      </c>
      <c r="Q87" t="n">
        <v>43.88</v>
      </c>
      <c r="R87" t="n">
        <v>44.01</v>
      </c>
      <c r="S87" t="inlineStr">
        <is>
          <t>-</t>
        </is>
      </c>
      <c r="T87" t="inlineStr">
        <is>
          <t>-</t>
        </is>
      </c>
      <c r="U87" t="inlineStr">
        <is>
          <t>-</t>
        </is>
      </c>
      <c r="V87" t="inlineStr">
        <is>
          <t>-</t>
        </is>
      </c>
    </row>
    <row r="88">
      <c r="A88" s="5" t="inlineStr">
        <is>
          <t>Gewinnwachstum 10J in %</t>
        </is>
      </c>
      <c r="B88" s="5" t="inlineStr">
        <is>
          <t>Earnings Growth 10Y in %</t>
        </is>
      </c>
      <c r="C88" t="n">
        <v>18.09</v>
      </c>
      <c r="D88" t="n">
        <v>13.21</v>
      </c>
      <c r="E88" t="n">
        <v>12.35</v>
      </c>
      <c r="F88" t="n">
        <v>14.59</v>
      </c>
      <c r="G88" t="n">
        <v>13.93</v>
      </c>
      <c r="H88" t="n">
        <v>11.68</v>
      </c>
      <c r="I88" t="n">
        <v>15.69</v>
      </c>
      <c r="J88" t="n">
        <v>19.82</v>
      </c>
      <c r="K88" t="n">
        <v>24.13</v>
      </c>
      <c r="L88" t="n">
        <v>27.92</v>
      </c>
      <c r="M88" t="n">
        <v>24.39</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1.75</v>
      </c>
      <c r="D89" t="n">
        <v>1.23</v>
      </c>
      <c r="E89" t="n">
        <v>1.67</v>
      </c>
      <c r="F89" t="n">
        <v>1.8</v>
      </c>
      <c r="G89" t="n">
        <v>1.25</v>
      </c>
      <c r="H89" t="n">
        <v>0.98</v>
      </c>
      <c r="I89" t="n">
        <v>1.7</v>
      </c>
      <c r="J89" t="n">
        <v>1.21</v>
      </c>
      <c r="K89" t="n">
        <v>0.49</v>
      </c>
      <c r="L89" t="n">
        <v>1.13</v>
      </c>
      <c r="M89" t="n">
        <v>2.39</v>
      </c>
      <c r="N89" t="n">
        <v>0.29</v>
      </c>
      <c r="O89" t="n">
        <v>0.47</v>
      </c>
      <c r="P89" t="n">
        <v>0.44</v>
      </c>
      <c r="Q89" t="n">
        <v>0.27</v>
      </c>
      <c r="R89" t="n">
        <v>0.27</v>
      </c>
      <c r="S89" t="inlineStr">
        <is>
          <t>-</t>
        </is>
      </c>
      <c r="T89" t="inlineStr">
        <is>
          <t>-</t>
        </is>
      </c>
      <c r="U89" t="inlineStr">
        <is>
          <t>-</t>
        </is>
      </c>
      <c r="V89" t="inlineStr">
        <is>
          <t>-</t>
        </is>
      </c>
    </row>
    <row r="90">
      <c r="A90" s="5" t="inlineStr">
        <is>
          <t>EBIT-Wachstum 1J in %</t>
        </is>
      </c>
      <c r="B90" s="5" t="inlineStr">
        <is>
          <t>EBIT Growth 1Y in %</t>
        </is>
      </c>
      <c r="C90" t="n">
        <v>23.73</v>
      </c>
      <c r="D90" t="n">
        <v>18.75</v>
      </c>
      <c r="E90" t="n">
        <v>14.02</v>
      </c>
      <c r="F90" t="n">
        <v>11.27</v>
      </c>
      <c r="G90" t="n">
        <v>19.35</v>
      </c>
      <c r="H90" t="n">
        <v>19.23</v>
      </c>
      <c r="I90" t="n">
        <v>13.04</v>
      </c>
      <c r="J90" t="n">
        <v>-6.83</v>
      </c>
      <c r="K90" t="n">
        <v>42.34</v>
      </c>
      <c r="L90" t="n">
        <v>42.15</v>
      </c>
      <c r="M90" t="n">
        <v>-29.07</v>
      </c>
      <c r="N90" t="n">
        <v>3.26</v>
      </c>
      <c r="O90" t="n">
        <v>27.57</v>
      </c>
      <c r="P90" t="n">
        <v>10.92</v>
      </c>
      <c r="Q90" t="n">
        <v>7.01</v>
      </c>
      <c r="R90" t="n">
        <v>42.07</v>
      </c>
      <c r="S90" t="n">
        <v>47.28</v>
      </c>
      <c r="T90" t="n">
        <v>40.46</v>
      </c>
      <c r="U90" t="n">
        <v>65.81999999999999</v>
      </c>
      <c r="V90" t="n">
        <v>-41.91</v>
      </c>
    </row>
    <row r="91">
      <c r="A91" s="5" t="inlineStr">
        <is>
          <t>EBIT-Wachstum 3J in %</t>
        </is>
      </c>
      <c r="B91" s="5" t="inlineStr">
        <is>
          <t>EBIT Growth 3Y in %</t>
        </is>
      </c>
      <c r="C91" t="n">
        <v>18.83</v>
      </c>
      <c r="D91" t="n">
        <v>14.68</v>
      </c>
      <c r="E91" t="n">
        <v>14.88</v>
      </c>
      <c r="F91" t="n">
        <v>16.62</v>
      </c>
      <c r="G91" t="n">
        <v>17.21</v>
      </c>
      <c r="H91" t="n">
        <v>8.48</v>
      </c>
      <c r="I91" t="n">
        <v>16.18</v>
      </c>
      <c r="J91" t="n">
        <v>25.89</v>
      </c>
      <c r="K91" t="n">
        <v>18.47</v>
      </c>
      <c r="L91" t="n">
        <v>5.45</v>
      </c>
      <c r="M91" t="n">
        <v>0.59</v>
      </c>
      <c r="N91" t="n">
        <v>13.92</v>
      </c>
      <c r="O91" t="n">
        <v>15.17</v>
      </c>
      <c r="P91" t="n">
        <v>20</v>
      </c>
      <c r="Q91" t="n">
        <v>32.12</v>
      </c>
      <c r="R91" t="n">
        <v>43.27</v>
      </c>
      <c r="S91" t="n">
        <v>51.19</v>
      </c>
      <c r="T91" t="n">
        <v>21.46</v>
      </c>
      <c r="U91" t="inlineStr">
        <is>
          <t>-</t>
        </is>
      </c>
      <c r="V91" t="inlineStr">
        <is>
          <t>-</t>
        </is>
      </c>
    </row>
    <row r="92">
      <c r="A92" s="5" t="inlineStr">
        <is>
          <t>EBIT-Wachstum 5J in %</t>
        </is>
      </c>
      <c r="B92" s="5" t="inlineStr">
        <is>
          <t>EBIT Growth 5Y in %</t>
        </is>
      </c>
      <c r="C92" t="n">
        <v>17.42</v>
      </c>
      <c r="D92" t="n">
        <v>16.52</v>
      </c>
      <c r="E92" t="n">
        <v>15.38</v>
      </c>
      <c r="F92" t="n">
        <v>11.21</v>
      </c>
      <c r="G92" t="n">
        <v>17.43</v>
      </c>
      <c r="H92" t="n">
        <v>21.99</v>
      </c>
      <c r="I92" t="n">
        <v>12.33</v>
      </c>
      <c r="J92" t="n">
        <v>10.37</v>
      </c>
      <c r="K92" t="n">
        <v>17.25</v>
      </c>
      <c r="L92" t="n">
        <v>10.97</v>
      </c>
      <c r="M92" t="n">
        <v>3.94</v>
      </c>
      <c r="N92" t="n">
        <v>18.17</v>
      </c>
      <c r="O92" t="n">
        <v>26.97</v>
      </c>
      <c r="P92" t="n">
        <v>29.55</v>
      </c>
      <c r="Q92" t="n">
        <v>40.53</v>
      </c>
      <c r="R92" t="n">
        <v>30.74</v>
      </c>
      <c r="S92" t="inlineStr">
        <is>
          <t>-</t>
        </is>
      </c>
      <c r="T92" t="inlineStr">
        <is>
          <t>-</t>
        </is>
      </c>
      <c r="U92" t="inlineStr">
        <is>
          <t>-</t>
        </is>
      </c>
      <c r="V92" t="inlineStr">
        <is>
          <t>-</t>
        </is>
      </c>
    </row>
    <row r="93">
      <c r="A93" s="5" t="inlineStr">
        <is>
          <t>EBIT-Wachstum 10J in %</t>
        </is>
      </c>
      <c r="B93" s="5" t="inlineStr">
        <is>
          <t>EBIT Growth 10Y in %</t>
        </is>
      </c>
      <c r="C93" t="n">
        <v>19.71</v>
      </c>
      <c r="D93" t="n">
        <v>14.43</v>
      </c>
      <c r="E93" t="n">
        <v>12.88</v>
      </c>
      <c r="F93" t="n">
        <v>14.23</v>
      </c>
      <c r="G93" t="n">
        <v>14.2</v>
      </c>
      <c r="H93" t="n">
        <v>12.96</v>
      </c>
      <c r="I93" t="n">
        <v>15.25</v>
      </c>
      <c r="J93" t="n">
        <v>18.67</v>
      </c>
      <c r="K93" t="n">
        <v>23.4</v>
      </c>
      <c r="L93" t="n">
        <v>25.75</v>
      </c>
      <c r="M93" t="n">
        <v>17.34</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39.4</v>
      </c>
      <c r="D94" t="n">
        <v>-62.28</v>
      </c>
      <c r="E94" t="n">
        <v>38.37</v>
      </c>
      <c r="F94" t="n">
        <v>143.48</v>
      </c>
      <c r="G94" t="n">
        <v>-35.49</v>
      </c>
      <c r="H94" t="n">
        <v>74.09999999999999</v>
      </c>
      <c r="I94" t="n">
        <v>25.2</v>
      </c>
      <c r="J94" t="n">
        <v>15.11</v>
      </c>
      <c r="K94" t="n">
        <v>-7.16</v>
      </c>
      <c r="L94" t="n">
        <v>25.98</v>
      </c>
      <c r="M94" t="n">
        <v>45.34</v>
      </c>
      <c r="N94" t="n">
        <v>-58.09</v>
      </c>
      <c r="O94" t="n">
        <v>-8.77</v>
      </c>
      <c r="P94" t="n">
        <v>25.68</v>
      </c>
      <c r="Q94" t="n">
        <v>59.66</v>
      </c>
      <c r="R94" t="n">
        <v>0.93</v>
      </c>
      <c r="S94" t="n">
        <v>-22.62</v>
      </c>
      <c r="T94" t="n">
        <v>12.95</v>
      </c>
      <c r="U94" t="n">
        <v>-357.36</v>
      </c>
      <c r="V94" t="inlineStr">
        <is>
          <t>-</t>
        </is>
      </c>
    </row>
    <row r="95">
      <c r="A95" s="5" t="inlineStr">
        <is>
          <t>Op.Cashflow Wachstum 3J in %</t>
        </is>
      </c>
      <c r="B95" s="5" t="inlineStr">
        <is>
          <t>Op.Cashflow Wachstum 3Y in %</t>
        </is>
      </c>
      <c r="C95" t="n">
        <v>5.16</v>
      </c>
      <c r="D95" t="n">
        <v>39.86</v>
      </c>
      <c r="E95" t="n">
        <v>48.79</v>
      </c>
      <c r="F95" t="n">
        <v>60.7</v>
      </c>
      <c r="G95" t="n">
        <v>21.27</v>
      </c>
      <c r="H95" t="n">
        <v>38.14</v>
      </c>
      <c r="I95" t="n">
        <v>11.05</v>
      </c>
      <c r="J95" t="n">
        <v>11.31</v>
      </c>
      <c r="K95" t="n">
        <v>21.39</v>
      </c>
      <c r="L95" t="n">
        <v>4.41</v>
      </c>
      <c r="M95" t="n">
        <v>-7.17</v>
      </c>
      <c r="N95" t="n">
        <v>-13.73</v>
      </c>
      <c r="O95" t="n">
        <v>25.52</v>
      </c>
      <c r="P95" t="n">
        <v>28.76</v>
      </c>
      <c r="Q95" t="n">
        <v>12.66</v>
      </c>
      <c r="R95" t="n">
        <v>-2.91</v>
      </c>
      <c r="S95" t="n">
        <v>-122.34</v>
      </c>
      <c r="T95" t="inlineStr">
        <is>
          <t>-</t>
        </is>
      </c>
      <c r="U95" t="inlineStr">
        <is>
          <t>-</t>
        </is>
      </c>
      <c r="V95" t="inlineStr">
        <is>
          <t>-</t>
        </is>
      </c>
    </row>
    <row r="96">
      <c r="A96" s="5" t="inlineStr">
        <is>
          <t>Op.Cashflow Wachstum 5J in %</t>
        </is>
      </c>
      <c r="B96" s="5" t="inlineStr">
        <is>
          <t>Op.Cashflow Wachstum 5Y in %</t>
        </is>
      </c>
      <c r="C96" t="n">
        <v>24.7</v>
      </c>
      <c r="D96" t="n">
        <v>31.64</v>
      </c>
      <c r="E96" t="n">
        <v>49.13</v>
      </c>
      <c r="F96" t="n">
        <v>44.48</v>
      </c>
      <c r="G96" t="n">
        <v>14.35</v>
      </c>
      <c r="H96" t="n">
        <v>26.65</v>
      </c>
      <c r="I96" t="n">
        <v>20.89</v>
      </c>
      <c r="J96" t="n">
        <v>4.24</v>
      </c>
      <c r="K96" t="n">
        <v>-0.54</v>
      </c>
      <c r="L96" t="n">
        <v>6.03</v>
      </c>
      <c r="M96" t="n">
        <v>12.76</v>
      </c>
      <c r="N96" t="n">
        <v>3.88</v>
      </c>
      <c r="O96" t="n">
        <v>10.98</v>
      </c>
      <c r="P96" t="n">
        <v>15.32</v>
      </c>
      <c r="Q96" t="n">
        <v>-61.29</v>
      </c>
      <c r="R96" t="inlineStr">
        <is>
          <t>-</t>
        </is>
      </c>
      <c r="S96" t="inlineStr">
        <is>
          <t>-</t>
        </is>
      </c>
      <c r="T96" t="inlineStr">
        <is>
          <t>-</t>
        </is>
      </c>
      <c r="U96" t="inlineStr">
        <is>
          <t>-</t>
        </is>
      </c>
      <c r="V96" t="inlineStr">
        <is>
          <t>-</t>
        </is>
      </c>
    </row>
    <row r="97">
      <c r="A97" s="5" t="inlineStr">
        <is>
          <t>Op.Cashflow Wachstum 10J in %</t>
        </is>
      </c>
      <c r="B97" s="5" t="inlineStr">
        <is>
          <t>Op.Cashflow Wachstum 10Y in %</t>
        </is>
      </c>
      <c r="C97" t="n">
        <v>25.67</v>
      </c>
      <c r="D97" t="n">
        <v>26.26</v>
      </c>
      <c r="E97" t="n">
        <v>26.68</v>
      </c>
      <c r="F97" t="n">
        <v>21.97</v>
      </c>
      <c r="G97" t="n">
        <v>10.19</v>
      </c>
      <c r="H97" t="n">
        <v>19.7</v>
      </c>
      <c r="I97" t="n">
        <v>12.39</v>
      </c>
      <c r="J97" t="n">
        <v>7.61</v>
      </c>
      <c r="K97" t="n">
        <v>7.39</v>
      </c>
      <c r="L97" t="n">
        <v>-27.63</v>
      </c>
      <c r="M97" t="inlineStr">
        <is>
          <t>-</t>
        </is>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735.2</v>
      </c>
      <c r="D98" t="n">
        <v>688.8</v>
      </c>
      <c r="E98" t="n">
        <v>489.4</v>
      </c>
      <c r="F98" t="n">
        <v>443.8</v>
      </c>
      <c r="G98" t="n">
        <v>395.4</v>
      </c>
      <c r="H98" t="n">
        <v>328</v>
      </c>
      <c r="I98" t="n">
        <v>293.1</v>
      </c>
      <c r="J98" t="n">
        <v>260.1</v>
      </c>
      <c r="K98" t="n">
        <v>236.1</v>
      </c>
      <c r="L98" t="n">
        <v>212</v>
      </c>
      <c r="M98" t="n">
        <v>202.8</v>
      </c>
      <c r="N98" t="n">
        <v>185.4</v>
      </c>
      <c r="O98" t="n">
        <v>154.7</v>
      </c>
      <c r="P98" t="n">
        <v>131.8</v>
      </c>
      <c r="Q98" t="n">
        <v>122.4</v>
      </c>
      <c r="R98" t="n">
        <v>120.4</v>
      </c>
      <c r="S98" t="n">
        <v>93.59999999999999</v>
      </c>
      <c r="T98" t="n">
        <v>96.40000000000001</v>
      </c>
      <c r="U98" t="n">
        <v>96.5</v>
      </c>
      <c r="V98" t="n">
        <v>102.6</v>
      </c>
      <c r="W98" t="n">
        <v>-11.7</v>
      </c>
    </row>
  </sheetData>
  <pageMargins bottom="1" footer="0.5" header="0.5" left="0.75" right="0.75" top="1"/>
</worksheet>
</file>

<file path=xl/worksheets/sheet8.xml><?xml version="1.0" encoding="utf-8"?>
<worksheet xmlns="http://schemas.openxmlformats.org/spreadsheetml/2006/main">
  <sheetPr>
    <outlinePr summaryBelow="1" summaryRight="1"/>
    <pageSetUpPr/>
  </sheetPr>
  <dimension ref="A1:N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10"/>
    <col customWidth="1" max="14" min="14" width="8"/>
  </cols>
  <sheetData>
    <row r="1">
      <c r="A1" s="1" t="inlineStr">
        <is>
          <t xml:space="preserve">BRENNTAG </t>
        </is>
      </c>
      <c r="B1" s="2" t="inlineStr">
        <is>
          <t>WKN: A1DAHH  ISIN: DE000A1DAHH0  Symbol:BNR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1874</t>
        </is>
      </c>
      <c r="C4" s="5" t="inlineStr">
        <is>
          <t>Telefon / Phone</t>
        </is>
      </c>
      <c r="D4" s="5" t="inlineStr"/>
      <c r="E4" t="inlineStr">
        <is>
          <t>+49-201-6496-0</t>
        </is>
      </c>
      <c r="G4" t="inlineStr">
        <is>
          <t>04.03.2020</t>
        </is>
      </c>
      <c r="H4" t="inlineStr">
        <is>
          <t>Publication Of Annual Report</t>
        </is>
      </c>
      <c r="J4" t="inlineStr">
        <is>
          <t>Ameriprise Financial, Inc.</t>
        </is>
      </c>
      <c r="L4" t="inlineStr">
        <is>
          <t>3,10%</t>
        </is>
      </c>
    </row>
    <row r="5">
      <c r="A5" s="5" t="inlineStr">
        <is>
          <t>Ticker</t>
        </is>
      </c>
      <c r="B5" t="inlineStr">
        <is>
          <t>BNR</t>
        </is>
      </c>
      <c r="C5" s="5" t="inlineStr">
        <is>
          <t>Fax</t>
        </is>
      </c>
      <c r="D5" s="5" t="inlineStr"/>
      <c r="E5" t="inlineStr">
        <is>
          <t>+49-201-6496-1010</t>
        </is>
      </c>
      <c r="G5" t="inlineStr">
        <is>
          <t>07.05.2020</t>
        </is>
      </c>
      <c r="H5" t="inlineStr">
        <is>
          <t>Result Q1</t>
        </is>
      </c>
      <c r="J5" t="inlineStr">
        <is>
          <t>BlackRock, Inc.</t>
        </is>
      </c>
      <c r="L5" t="inlineStr">
        <is>
          <t>4,99%</t>
        </is>
      </c>
    </row>
    <row r="6">
      <c r="A6" s="5" t="inlineStr">
        <is>
          <t>Gelistet Seit / Listed Since</t>
        </is>
      </c>
      <c r="B6" t="inlineStr">
        <is>
          <t>29.03.2010</t>
        </is>
      </c>
      <c r="C6" s="5" t="inlineStr">
        <is>
          <t>Internet</t>
        </is>
      </c>
      <c r="D6" s="5" t="inlineStr"/>
      <c r="E6" t="inlineStr">
        <is>
          <t>http://www.brenntag.com</t>
        </is>
      </c>
      <c r="G6" t="inlineStr">
        <is>
          <t>10.06.2020</t>
        </is>
      </c>
      <c r="H6" t="inlineStr">
        <is>
          <t>Annual General Meeting</t>
        </is>
      </c>
      <c r="J6" t="inlineStr">
        <is>
          <t>Norges Bank</t>
        </is>
      </c>
      <c r="L6" t="inlineStr">
        <is>
          <t>2,97%</t>
        </is>
      </c>
    </row>
    <row r="7">
      <c r="A7" s="5" t="inlineStr">
        <is>
          <t>Nominalwert / Nominal Value</t>
        </is>
      </c>
      <c r="B7" t="inlineStr">
        <is>
          <t>1,00</t>
        </is>
      </c>
      <c r="C7" s="5" t="inlineStr">
        <is>
          <t>E-Mail</t>
        </is>
      </c>
      <c r="D7" s="5" t="inlineStr"/>
      <c r="E7" t="inlineStr">
        <is>
          <t>infobrag@brenntag.de</t>
        </is>
      </c>
      <c r="G7" t="inlineStr">
        <is>
          <t>06.08.2020</t>
        </is>
      </c>
      <c r="H7" t="inlineStr">
        <is>
          <t>Score Half Year</t>
        </is>
      </c>
      <c r="J7" t="inlineStr">
        <is>
          <t>Allianz Global Investors GmbH</t>
        </is>
      </c>
      <c r="L7" t="inlineStr">
        <is>
          <t>2,95%</t>
        </is>
      </c>
    </row>
    <row r="8">
      <c r="A8" s="5" t="inlineStr">
        <is>
          <t>Land / Country</t>
        </is>
      </c>
      <c r="B8" t="inlineStr">
        <is>
          <t>Deutschland</t>
        </is>
      </c>
      <c r="C8" s="5" t="inlineStr">
        <is>
          <t>Inv. Relations Telefon / Phone</t>
        </is>
      </c>
      <c r="D8" s="5" t="inlineStr"/>
      <c r="E8" t="inlineStr">
        <is>
          <t>+49-201-6496-1496</t>
        </is>
      </c>
      <c r="G8" t="inlineStr">
        <is>
          <t>04.11.2020</t>
        </is>
      </c>
      <c r="H8" t="inlineStr">
        <is>
          <t>Q3 Earnings</t>
        </is>
      </c>
      <c r="J8" t="inlineStr">
        <is>
          <t>Oppenheimer Funds, Inc.</t>
        </is>
      </c>
      <c r="L8" t="inlineStr">
        <is>
          <t>2,95%</t>
        </is>
      </c>
    </row>
    <row r="9">
      <c r="A9" s="5" t="inlineStr">
        <is>
          <t>Währung / Currency</t>
        </is>
      </c>
      <c r="B9" t="inlineStr">
        <is>
          <t>EUR</t>
        </is>
      </c>
      <c r="C9" s="5" t="inlineStr">
        <is>
          <t>Inv. Relations E-Mail</t>
        </is>
      </c>
      <c r="D9" s="5" t="inlineStr"/>
      <c r="E9" t="inlineStr">
        <is>
          <t>IR@brenntag.de</t>
        </is>
      </c>
      <c r="J9" t="inlineStr">
        <is>
          <t>Flossbach von Storch AG</t>
        </is>
      </c>
      <c r="L9" t="inlineStr">
        <is>
          <t>3,17%</t>
        </is>
      </c>
    </row>
    <row r="10">
      <c r="A10" s="5" t="inlineStr">
        <is>
          <t>Branche / Industry</t>
        </is>
      </c>
      <c r="B10" t="inlineStr">
        <is>
          <t>Various</t>
        </is>
      </c>
      <c r="C10" s="5" t="inlineStr">
        <is>
          <t>Kontaktperson / Contact Person</t>
        </is>
      </c>
      <c r="D10" s="5" t="inlineStr"/>
      <c r="E10" t="inlineStr">
        <is>
          <t>Thomas Langer</t>
        </is>
      </c>
      <c r="J10" t="inlineStr">
        <is>
          <t>Wellington Management Group LLP</t>
        </is>
      </c>
      <c r="L10" t="inlineStr">
        <is>
          <t>3,01%</t>
        </is>
      </c>
    </row>
    <row r="11">
      <c r="A11" s="5" t="inlineStr">
        <is>
          <t>Sektor / Sector</t>
        </is>
      </c>
      <c r="B11" t="inlineStr">
        <is>
          <t>Industry</t>
        </is>
      </c>
      <c r="J11" t="inlineStr">
        <is>
          <t>Burgundy Asset Management Ltd.</t>
        </is>
      </c>
      <c r="L11" t="inlineStr">
        <is>
          <t>3,02%</t>
        </is>
      </c>
    </row>
    <row r="12">
      <c r="A12" s="5" t="inlineStr">
        <is>
          <t>Typ / Genre</t>
        </is>
      </c>
      <c r="B12" t="inlineStr">
        <is>
          <t>Namensaktie</t>
        </is>
      </c>
      <c r="J12" t="inlineStr">
        <is>
          <t>Yacktman Asset Management LP</t>
        </is>
      </c>
      <c r="L12" t="inlineStr">
        <is>
          <t>3,27%</t>
        </is>
      </c>
    </row>
    <row r="13">
      <c r="A13" s="5" t="inlineStr">
        <is>
          <t>Adresse / Address</t>
        </is>
      </c>
      <c r="B13" t="inlineStr">
        <is>
          <t>Brenntag AGMesseallee 11  D-45131 Essen</t>
        </is>
      </c>
    </row>
    <row r="14">
      <c r="A14" s="5" t="inlineStr">
        <is>
          <t>Management</t>
        </is>
      </c>
      <c r="B14" t="inlineStr">
        <is>
          <t>Christian Kohlpaintner, Karsten Beckmann, Markus Klähn, Georg Müller, Henri Nejade</t>
        </is>
      </c>
    </row>
    <row r="15">
      <c r="A15" s="5" t="inlineStr">
        <is>
          <t>Aufsichtsrat / Board</t>
        </is>
      </c>
      <c r="B15" t="inlineStr">
        <is>
          <t>Stefan Zuschke, Dr. Andreas Rittstieg, Stefanie Berlinger, Wijnand P. Donkers, Ulrich M. Harnacke, Doreen Nowotne</t>
        </is>
      </c>
    </row>
    <row r="16">
      <c r="A16" s="5" t="inlineStr">
        <is>
          <t>Beschreibung</t>
        </is>
      </c>
      <c r="B16" t="inlineStr">
        <is>
          <t>Die Brenntag AG gehört zu den Weltmarktführern in der Chemiedistribution und erfüllt innerhalb des Konzerns eine Holdingfunktion. Ihr obliegt die Verantwortung für die strategische Ausrichtung der Gruppe, das Risikomanagement sowie die zentrale Finanzierung. Operativ fungiert Brenntag als Bindeglied zwischen Chemieproduzenten und der weiterverarbeitenden Industrie. Zum Kerngeschäft gehören weltweite Business-to-Business-Lösungen für Industrie- und Spezialchemikalien. Das Unternehmen bezieht von seinen Lieferanten große Mengen an Chemikalien, die kommissioniert und in bedarfsgerechten Größen weltweiten Kunden angeboten werden. Hinzu kommen Mehrwertleistungen wie Just-in-time-Lieferung, Mischungen &amp; Formulierungen, Neuverpackungen, Bestandsverwaltung und technische Serviceleistungen. Der Kundenstamm besteht aus Unternehmen in den Branchen Beschichtungen, Nahrungsmittel, Öl &amp; Gas, Pharma, Körperpflege und Trinkwasseraufbereitung. Copyright 2014 FINANCE BASE AG</t>
        </is>
      </c>
    </row>
    <row r="17">
      <c r="A17" s="5" t="inlineStr">
        <is>
          <t>Profile</t>
        </is>
      </c>
      <c r="B17" t="inlineStr">
        <is>
          <t>Brenntag AG is a world leader in chemical distribution and fulfills a holding function within the group. It is responsible for the responsibility for the strategic direction of the group risk management and central financing. Operationally acts Brenntag as a link between chemical producers and the processing industry. Its core business includes global business-to-business solutions for industrial and specialty chemicals. The Company from its suppliers large amounts of chemicals that are picked and offered customers worldwide in-demand sizes. In addition, value-added services come as just-in-time delivery, product mixing, formulation, repackaging, inventory management, and technical services. The customer base consists of companies in the sectors coatings, food, oil &amp; gas, pharmaceutical, personal care and drinking water treatment.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row>
    <row r="20">
      <c r="A20" s="5" t="inlineStr">
        <is>
          <t>Umsatz</t>
        </is>
      </c>
      <c r="B20" s="5" t="inlineStr">
        <is>
          <t>Revenue</t>
        </is>
      </c>
      <c r="C20" t="n">
        <v>12822</v>
      </c>
      <c r="D20" t="n">
        <v>12550</v>
      </c>
      <c r="E20" t="n">
        <v>11743</v>
      </c>
      <c r="F20" t="n">
        <v>10498</v>
      </c>
      <c r="G20" t="n">
        <v>10346</v>
      </c>
      <c r="H20" t="n">
        <v>10016</v>
      </c>
      <c r="I20" t="n">
        <v>9770</v>
      </c>
      <c r="J20" t="n">
        <v>9690</v>
      </c>
      <c r="K20" t="n">
        <v>8679</v>
      </c>
      <c r="L20" t="n">
        <v>7649</v>
      </c>
      <c r="M20" t="n">
        <v>6365</v>
      </c>
      <c r="N20" t="n">
        <v>7380</v>
      </c>
    </row>
    <row r="21">
      <c r="A21" s="5" t="inlineStr">
        <is>
          <t>Bruttoergebnis vom Umsatz</t>
        </is>
      </c>
      <c r="B21" s="5" t="inlineStr">
        <is>
          <t>Gross Profit</t>
        </is>
      </c>
      <c r="C21" t="n">
        <v>2743</v>
      </c>
      <c r="D21" t="n">
        <v>2592</v>
      </c>
      <c r="E21" t="n">
        <v>2492</v>
      </c>
      <c r="F21" t="n">
        <v>2369</v>
      </c>
      <c r="G21" t="n">
        <v>2266</v>
      </c>
      <c r="H21" t="n">
        <v>2028</v>
      </c>
      <c r="I21" t="n">
        <v>1946</v>
      </c>
      <c r="J21" t="n">
        <v>1926</v>
      </c>
      <c r="K21" t="n">
        <v>1768</v>
      </c>
      <c r="L21" t="n">
        <v>1636</v>
      </c>
      <c r="M21" t="n">
        <v>1460</v>
      </c>
      <c r="N21" t="n">
        <v>1492</v>
      </c>
    </row>
    <row r="22">
      <c r="A22" s="5" t="inlineStr">
        <is>
          <t>Operatives Ergebnis (EBIT)</t>
        </is>
      </c>
      <c r="B22" s="5" t="inlineStr">
        <is>
          <t>EBIT Earning Before Interest &amp; Tax</t>
        </is>
      </c>
      <c r="C22" t="n">
        <v>716.9</v>
      </c>
      <c r="D22" t="n">
        <v>721</v>
      </c>
      <c r="E22" t="n">
        <v>619.1</v>
      </c>
      <c r="F22" t="n">
        <v>647.3</v>
      </c>
      <c r="G22" t="n">
        <v>661.8</v>
      </c>
      <c r="H22" t="n">
        <v>591.6</v>
      </c>
      <c r="I22" t="n">
        <v>555.9</v>
      </c>
      <c r="J22" t="n">
        <v>573.5</v>
      </c>
      <c r="K22" t="n">
        <v>545.8</v>
      </c>
      <c r="L22" t="n">
        <v>409</v>
      </c>
      <c r="M22" t="n">
        <v>270.7</v>
      </c>
      <c r="N22" t="n">
        <v>278.2</v>
      </c>
    </row>
    <row r="23">
      <c r="A23" s="5" t="inlineStr">
        <is>
          <t>Finanzergebnis</t>
        </is>
      </c>
      <c r="B23" s="5" t="inlineStr">
        <is>
          <t>Financial Result</t>
        </is>
      </c>
      <c r="C23" t="n">
        <v>-83.5</v>
      </c>
      <c r="D23" t="n">
        <v>-97.5</v>
      </c>
      <c r="E23" t="n">
        <v>-94.5</v>
      </c>
      <c r="F23" t="n">
        <v>-111.6</v>
      </c>
      <c r="G23" t="n">
        <v>-112.5</v>
      </c>
      <c r="H23" t="n">
        <v>-83.8</v>
      </c>
      <c r="I23" t="n">
        <v>-60.7</v>
      </c>
      <c r="J23" t="n">
        <v>-94.7</v>
      </c>
      <c r="K23" t="n">
        <v>-126.3</v>
      </c>
      <c r="L23" t="n">
        <v>-177.2</v>
      </c>
      <c r="M23" t="n">
        <v>-223.6</v>
      </c>
      <c r="N23" t="n">
        <v>-279.5</v>
      </c>
    </row>
    <row r="24">
      <c r="A24" s="5" t="inlineStr">
        <is>
          <t>Ergebnis vor Steuer (EBT)</t>
        </is>
      </c>
      <c r="B24" s="5" t="inlineStr">
        <is>
          <t>EBT Earning Before Tax</t>
        </is>
      </c>
      <c r="C24" t="n">
        <v>633.4</v>
      </c>
      <c r="D24" t="n">
        <v>623.5</v>
      </c>
      <c r="E24" t="n">
        <v>524.6</v>
      </c>
      <c r="F24" t="n">
        <v>535.7</v>
      </c>
      <c r="G24" t="n">
        <v>549.3</v>
      </c>
      <c r="H24" t="n">
        <v>507.8</v>
      </c>
      <c r="I24" t="n">
        <v>495.2</v>
      </c>
      <c r="J24" t="n">
        <v>478.8</v>
      </c>
      <c r="K24" t="n">
        <v>419.5</v>
      </c>
      <c r="L24" t="n">
        <v>231.8</v>
      </c>
      <c r="M24" t="n">
        <v>47.1</v>
      </c>
      <c r="N24" t="n">
        <v>-1.3</v>
      </c>
    </row>
    <row r="25">
      <c r="A25" s="5" t="inlineStr">
        <is>
          <t>Steuern auf Einkommen und Ertrag</t>
        </is>
      </c>
      <c r="B25" s="5" t="inlineStr">
        <is>
          <t>Taxes on income and earnings</t>
        </is>
      </c>
      <c r="C25" t="n">
        <v>164.2</v>
      </c>
      <c r="D25" t="n">
        <v>161.2</v>
      </c>
      <c r="E25" t="n">
        <v>162.6</v>
      </c>
      <c r="F25" t="n">
        <v>174.7</v>
      </c>
      <c r="G25" t="n">
        <v>181.2</v>
      </c>
      <c r="H25" t="n">
        <v>168.1</v>
      </c>
      <c r="I25" t="n">
        <v>156.3</v>
      </c>
      <c r="J25" t="n">
        <v>140.6</v>
      </c>
      <c r="K25" t="n">
        <v>140.2</v>
      </c>
      <c r="L25" t="n">
        <v>85.2</v>
      </c>
      <c r="M25" t="n">
        <v>46.6</v>
      </c>
      <c r="N25" t="n">
        <v>40.5</v>
      </c>
    </row>
    <row r="26">
      <c r="A26" s="5" t="inlineStr">
        <is>
          <t>Ergebnis nach Steuer</t>
        </is>
      </c>
      <c r="B26" s="5" t="inlineStr">
        <is>
          <t>Earnings after tax</t>
        </is>
      </c>
      <c r="C26" t="n">
        <v>469.2</v>
      </c>
      <c r="D26" t="n">
        <v>462.3</v>
      </c>
      <c r="E26" t="n">
        <v>362</v>
      </c>
      <c r="F26" t="n">
        <v>361</v>
      </c>
      <c r="G26" t="n">
        <v>368.1</v>
      </c>
      <c r="H26" t="n">
        <v>339.7</v>
      </c>
      <c r="I26" t="n">
        <v>338.9</v>
      </c>
      <c r="J26" t="n">
        <v>338.2</v>
      </c>
      <c r="K26" t="n">
        <v>279.3</v>
      </c>
      <c r="L26" t="n">
        <v>146.6</v>
      </c>
      <c r="M26" t="n">
        <v>0.5</v>
      </c>
      <c r="N26" t="n">
        <v>-41.8</v>
      </c>
    </row>
    <row r="27">
      <c r="A27" s="5" t="inlineStr">
        <is>
          <t>Minderheitenanteil</t>
        </is>
      </c>
      <c r="B27" s="5" t="inlineStr">
        <is>
          <t>Minority Share</t>
        </is>
      </c>
      <c r="C27" t="n">
        <v>-2.5</v>
      </c>
      <c r="D27" t="n">
        <v>-1.4</v>
      </c>
      <c r="E27" t="n">
        <v>-1.2</v>
      </c>
      <c r="F27" t="n">
        <v>-0.7</v>
      </c>
      <c r="G27" t="n">
        <v>-3.1</v>
      </c>
      <c r="H27" t="n">
        <v>-0.4</v>
      </c>
      <c r="I27" t="n">
        <v>0.3</v>
      </c>
      <c r="J27" t="n">
        <v>-2</v>
      </c>
      <c r="K27" t="n">
        <v>-1.9</v>
      </c>
      <c r="L27" t="n">
        <v>-3</v>
      </c>
      <c r="M27" t="n">
        <v>-0.6</v>
      </c>
      <c r="N27" t="n">
        <v>-0.3</v>
      </c>
    </row>
    <row r="28">
      <c r="A28" s="5" t="inlineStr">
        <is>
          <t>Jahresüberschuss/-fehlbetrag</t>
        </is>
      </c>
      <c r="B28" s="5" t="inlineStr">
        <is>
          <t>Net Profit</t>
        </is>
      </c>
      <c r="C28" t="n">
        <v>466.7</v>
      </c>
      <c r="D28" t="n">
        <v>460.9</v>
      </c>
      <c r="E28" t="n">
        <v>360.8</v>
      </c>
      <c r="F28" t="n">
        <v>360.3</v>
      </c>
      <c r="G28" t="n">
        <v>365</v>
      </c>
      <c r="H28" t="n">
        <v>339.3</v>
      </c>
      <c r="I28" t="n">
        <v>339.2</v>
      </c>
      <c r="J28" t="n">
        <v>336.2</v>
      </c>
      <c r="K28" t="n">
        <v>277.4</v>
      </c>
      <c r="L28" t="n">
        <v>143.6</v>
      </c>
      <c r="M28" t="n">
        <v>-0.1</v>
      </c>
      <c r="N28" t="n">
        <v>-42.1</v>
      </c>
    </row>
    <row r="29">
      <c r="A29" s="5" t="inlineStr">
        <is>
          <t>Summe Umlaufvermögen</t>
        </is>
      </c>
      <c r="B29" s="5" t="inlineStr">
        <is>
          <t>Current Assets</t>
        </is>
      </c>
      <c r="C29" t="n">
        <v>3791</v>
      </c>
      <c r="D29" t="n">
        <v>3664</v>
      </c>
      <c r="E29" t="n">
        <v>3490</v>
      </c>
      <c r="F29" t="n">
        <v>3282</v>
      </c>
      <c r="G29" t="n">
        <v>3099</v>
      </c>
      <c r="H29" t="n">
        <v>2936</v>
      </c>
      <c r="I29" t="n">
        <v>2590</v>
      </c>
      <c r="J29" t="n">
        <v>2530</v>
      </c>
      <c r="K29" t="n">
        <v>2536</v>
      </c>
      <c r="L29" t="n">
        <v>2142</v>
      </c>
      <c r="M29" t="n">
        <v>1966</v>
      </c>
      <c r="N29" t="n">
        <v>1981</v>
      </c>
    </row>
    <row r="30">
      <c r="A30" s="5" t="inlineStr">
        <is>
          <t>Summe Anlagevermögen</t>
        </is>
      </c>
      <c r="B30" s="5" t="inlineStr">
        <is>
          <t>Fixed Assets</t>
        </is>
      </c>
      <c r="C30" t="n">
        <v>4773</v>
      </c>
      <c r="D30" t="n">
        <v>4030</v>
      </c>
      <c r="E30" t="n">
        <v>3794</v>
      </c>
      <c r="F30" t="n">
        <v>4005</v>
      </c>
      <c r="G30" t="n">
        <v>3877</v>
      </c>
      <c r="H30" t="n">
        <v>3279</v>
      </c>
      <c r="I30" t="n">
        <v>3038</v>
      </c>
      <c r="J30" t="n">
        <v>3181</v>
      </c>
      <c r="K30" t="n">
        <v>3039</v>
      </c>
      <c r="L30" t="n">
        <v>2828</v>
      </c>
      <c r="M30" t="n">
        <v>2688</v>
      </c>
      <c r="N30" t="n">
        <v>2812</v>
      </c>
    </row>
    <row r="31">
      <c r="A31" s="5" t="inlineStr">
        <is>
          <t>Summe Aktiva</t>
        </is>
      </c>
      <c r="B31" s="5" t="inlineStr">
        <is>
          <t>Total Assets</t>
        </is>
      </c>
      <c r="C31" t="n">
        <v>8564</v>
      </c>
      <c r="D31" t="n">
        <v>7695</v>
      </c>
      <c r="E31" t="n">
        <v>7285</v>
      </c>
      <c r="F31" t="n">
        <v>7287</v>
      </c>
      <c r="G31" t="n">
        <v>6976</v>
      </c>
      <c r="H31" t="n">
        <v>6215</v>
      </c>
      <c r="I31" t="n">
        <v>5627</v>
      </c>
      <c r="J31" t="n">
        <v>5711</v>
      </c>
      <c r="K31" t="n">
        <v>5576</v>
      </c>
      <c r="L31" t="n">
        <v>4970</v>
      </c>
      <c r="M31" t="n">
        <v>4654</v>
      </c>
      <c r="N31" t="n">
        <v>4793</v>
      </c>
    </row>
    <row r="32">
      <c r="A32" s="5" t="inlineStr">
        <is>
          <t>Summe kurzfristiges Fremdkapital</t>
        </is>
      </c>
      <c r="B32" s="5" t="inlineStr">
        <is>
          <t>Short-Term Debt</t>
        </is>
      </c>
      <c r="C32" t="n">
        <v>2082</v>
      </c>
      <c r="D32" t="n">
        <v>1994</v>
      </c>
      <c r="E32" t="n">
        <v>2338</v>
      </c>
      <c r="F32" t="n">
        <v>1715</v>
      </c>
      <c r="G32" t="n">
        <v>1739</v>
      </c>
      <c r="H32" t="n">
        <v>1830</v>
      </c>
      <c r="I32" t="n">
        <v>1656</v>
      </c>
      <c r="J32" t="n">
        <v>1598</v>
      </c>
      <c r="K32" t="n">
        <v>1585</v>
      </c>
      <c r="L32" t="n">
        <v>1331</v>
      </c>
      <c r="M32" t="n">
        <v>1085</v>
      </c>
      <c r="N32" t="n">
        <v>1184</v>
      </c>
    </row>
    <row r="33">
      <c r="A33" s="5" t="inlineStr">
        <is>
          <t>Summe langfristiges Fremdkapital</t>
        </is>
      </c>
      <c r="B33" s="5" t="inlineStr">
        <is>
          <t>Long-Term Debt</t>
        </is>
      </c>
      <c r="C33" t="n">
        <v>2903</v>
      </c>
      <c r="D33" t="n">
        <v>2400</v>
      </c>
      <c r="E33" t="n">
        <v>1961</v>
      </c>
      <c r="F33" t="n">
        <v>2613</v>
      </c>
      <c r="G33" t="n">
        <v>2547</v>
      </c>
      <c r="H33" t="n">
        <v>2029</v>
      </c>
      <c r="I33" t="n">
        <v>1877</v>
      </c>
      <c r="J33" t="n">
        <v>2122</v>
      </c>
      <c r="K33" t="n">
        <v>2230</v>
      </c>
      <c r="L33" t="n">
        <v>2021</v>
      </c>
      <c r="M33" t="n">
        <v>3397</v>
      </c>
      <c r="N33" t="n">
        <v>3481</v>
      </c>
    </row>
    <row r="34">
      <c r="A34" s="5" t="inlineStr">
        <is>
          <t>Summe Fremdkapital</t>
        </is>
      </c>
      <c r="B34" s="5" t="inlineStr">
        <is>
          <t>Total Liabilities</t>
        </is>
      </c>
      <c r="C34" t="n">
        <v>4985</v>
      </c>
      <c r="D34" t="n">
        <v>4393</v>
      </c>
      <c r="E34" t="n">
        <v>4299</v>
      </c>
      <c r="F34" t="n">
        <v>4328</v>
      </c>
      <c r="G34" t="n">
        <v>4286</v>
      </c>
      <c r="H34" t="n">
        <v>3858</v>
      </c>
      <c r="I34" t="n">
        <v>3533</v>
      </c>
      <c r="J34" t="n">
        <v>3719</v>
      </c>
      <c r="K34" t="n">
        <v>3814</v>
      </c>
      <c r="L34" t="n">
        <v>3352</v>
      </c>
      <c r="M34" t="n">
        <v>4482</v>
      </c>
      <c r="N34" t="n">
        <v>4664</v>
      </c>
    </row>
    <row r="35">
      <c r="A35" s="5" t="inlineStr">
        <is>
          <t>Minderheitenanteil</t>
        </is>
      </c>
      <c r="B35" s="5" t="inlineStr">
        <is>
          <t>Minority Share</t>
        </is>
      </c>
      <c r="C35" t="n">
        <v>63.2</v>
      </c>
      <c r="D35" t="n">
        <v>24.7</v>
      </c>
      <c r="E35" t="n">
        <v>12.5</v>
      </c>
      <c r="F35" t="n">
        <v>9.699999999999999</v>
      </c>
      <c r="G35" t="n">
        <v>44.1</v>
      </c>
      <c r="H35" t="n">
        <v>31.4</v>
      </c>
      <c r="I35" t="n">
        <v>28.1</v>
      </c>
      <c r="J35" t="n">
        <v>28.8</v>
      </c>
      <c r="K35" t="n">
        <v>27.1</v>
      </c>
      <c r="L35" t="n">
        <v>8.4</v>
      </c>
      <c r="M35" t="n">
        <v>8.199999999999999</v>
      </c>
      <c r="N35" t="n">
        <v>9.4</v>
      </c>
    </row>
    <row r="36">
      <c r="A36" s="5" t="inlineStr">
        <is>
          <t>Summe Eigenkapital</t>
        </is>
      </c>
      <c r="B36" s="5" t="inlineStr">
        <is>
          <t>Equity</t>
        </is>
      </c>
      <c r="C36" t="n">
        <v>3516</v>
      </c>
      <c r="D36" t="n">
        <v>3277</v>
      </c>
      <c r="E36" t="n">
        <v>2973</v>
      </c>
      <c r="F36" t="n">
        <v>2950</v>
      </c>
      <c r="G36" t="n">
        <v>2646</v>
      </c>
      <c r="H36" t="n">
        <v>2326</v>
      </c>
      <c r="I36" t="n">
        <v>2066</v>
      </c>
      <c r="J36" t="n">
        <v>1962</v>
      </c>
      <c r="K36" t="n">
        <v>1734</v>
      </c>
      <c r="L36" t="n">
        <v>1610</v>
      </c>
      <c r="M36" t="n">
        <v>164.1</v>
      </c>
      <c r="N36" t="n">
        <v>118.9</v>
      </c>
    </row>
    <row r="37">
      <c r="A37" s="5" t="inlineStr">
        <is>
          <t>Summe Passiva</t>
        </is>
      </c>
      <c r="B37" s="5" t="inlineStr">
        <is>
          <t>Liabilities &amp; Shareholder Equity</t>
        </is>
      </c>
      <c r="C37" t="n">
        <v>8564</v>
      </c>
      <c r="D37" t="n">
        <v>7695</v>
      </c>
      <c r="E37" t="n">
        <v>7285</v>
      </c>
      <c r="F37" t="n">
        <v>7287</v>
      </c>
      <c r="G37" t="n">
        <v>6976</v>
      </c>
      <c r="H37" t="n">
        <v>6215</v>
      </c>
      <c r="I37" t="n">
        <v>5627</v>
      </c>
      <c r="J37" t="n">
        <v>5711</v>
      </c>
      <c r="K37" t="n">
        <v>5576</v>
      </c>
      <c r="L37" t="n">
        <v>4970</v>
      </c>
      <c r="M37" t="n">
        <v>4654</v>
      </c>
      <c r="N37" t="n">
        <v>4793</v>
      </c>
    </row>
    <row r="38">
      <c r="A38" s="5" t="inlineStr">
        <is>
          <t>Mio.Aktien im Umlauf</t>
        </is>
      </c>
      <c r="B38" s="5" t="inlineStr">
        <is>
          <t>Million shares outstanding</t>
        </is>
      </c>
      <c r="C38" t="n">
        <v>154.5</v>
      </c>
      <c r="D38" t="n">
        <v>154.5</v>
      </c>
      <c r="E38" t="n">
        <v>154.5</v>
      </c>
      <c r="F38" t="n">
        <v>154.5</v>
      </c>
      <c r="G38" t="n">
        <v>154.5</v>
      </c>
      <c r="H38" t="n">
        <v>154.5</v>
      </c>
      <c r="I38" t="n">
        <v>154.5</v>
      </c>
      <c r="J38" t="n">
        <v>154.5</v>
      </c>
      <c r="K38" t="n">
        <v>154.5</v>
      </c>
      <c r="L38" t="n">
        <v>154.5</v>
      </c>
      <c r="M38" t="inlineStr">
        <is>
          <t>-</t>
        </is>
      </c>
      <c r="N38" t="inlineStr">
        <is>
          <t>-</t>
        </is>
      </c>
    </row>
    <row r="39">
      <c r="A39" s="5" t="inlineStr">
        <is>
          <t>Gezeichnetes Kapital (in Mio.)</t>
        </is>
      </c>
      <c r="B39" s="5" t="inlineStr">
        <is>
          <t>Subscribed Capital in M</t>
        </is>
      </c>
      <c r="C39" t="n">
        <v>154.5</v>
      </c>
      <c r="D39" t="n">
        <v>154.5</v>
      </c>
      <c r="E39" t="n">
        <v>154.5</v>
      </c>
      <c r="F39" t="n">
        <v>154.5</v>
      </c>
      <c r="G39" t="n">
        <v>154.5</v>
      </c>
      <c r="H39" t="n">
        <v>154.5</v>
      </c>
      <c r="I39" t="n">
        <v>154.5</v>
      </c>
      <c r="J39" t="n">
        <v>154.5</v>
      </c>
      <c r="K39" t="n">
        <v>154.5</v>
      </c>
      <c r="L39" t="n">
        <v>154.5</v>
      </c>
      <c r="M39" t="inlineStr">
        <is>
          <t>-</t>
        </is>
      </c>
      <c r="N39" t="inlineStr">
        <is>
          <t>-</t>
        </is>
      </c>
    </row>
    <row r="40">
      <c r="A40" s="5" t="inlineStr">
        <is>
          <t>Ergebnis je Aktie (brutto)</t>
        </is>
      </c>
      <c r="B40" s="5" t="inlineStr">
        <is>
          <t>Earnings per share</t>
        </is>
      </c>
      <c r="C40" t="n">
        <v>4.1</v>
      </c>
      <c r="D40" t="n">
        <v>4.04</v>
      </c>
      <c r="E40" t="n">
        <v>3.4</v>
      </c>
      <c r="F40" t="n">
        <v>3.47</v>
      </c>
      <c r="G40" t="n">
        <v>3.56</v>
      </c>
      <c r="H40" t="n">
        <v>3.29</v>
      </c>
      <c r="I40" t="n">
        <v>3.21</v>
      </c>
      <c r="J40" t="n">
        <v>3.1</v>
      </c>
      <c r="K40" t="n">
        <v>2.72</v>
      </c>
      <c r="L40" t="n">
        <v>1.5</v>
      </c>
      <c r="M40" t="inlineStr">
        <is>
          <t>-</t>
        </is>
      </c>
      <c r="N40" t="inlineStr">
        <is>
          <t>-</t>
        </is>
      </c>
    </row>
    <row r="41">
      <c r="A41" s="5" t="inlineStr">
        <is>
          <t>Ergebnis je Aktie (unverwässert)</t>
        </is>
      </c>
      <c r="B41" s="5" t="inlineStr">
        <is>
          <t>Basic Earnings per share</t>
        </is>
      </c>
      <c r="C41" t="n">
        <v>3.02</v>
      </c>
      <c r="D41" t="n">
        <v>2.98</v>
      </c>
      <c r="E41" t="n">
        <v>2.34</v>
      </c>
      <c r="F41" t="n">
        <v>2.33</v>
      </c>
      <c r="G41" t="n">
        <v>2.36</v>
      </c>
      <c r="H41" t="n">
        <v>2.2</v>
      </c>
      <c r="I41" t="n">
        <v>2.2</v>
      </c>
      <c r="J41" t="n">
        <v>2.18</v>
      </c>
      <c r="K41" t="n">
        <v>1.8</v>
      </c>
      <c r="L41" t="n">
        <v>0.98</v>
      </c>
      <c r="M41" t="inlineStr">
        <is>
          <t>-</t>
        </is>
      </c>
      <c r="N41" t="inlineStr">
        <is>
          <t>-</t>
        </is>
      </c>
    </row>
    <row r="42">
      <c r="A42" s="5" t="inlineStr">
        <is>
          <t>Ergebnis je Aktie (verwässert)</t>
        </is>
      </c>
      <c r="B42" s="5" t="inlineStr">
        <is>
          <t>Diluted Earnings per share</t>
        </is>
      </c>
      <c r="C42" t="n">
        <v>3.02</v>
      </c>
      <c r="D42" t="n">
        <v>2.98</v>
      </c>
      <c r="E42" t="n">
        <v>2.34</v>
      </c>
      <c r="F42" t="n">
        <v>2.33</v>
      </c>
      <c r="G42" t="n">
        <v>2.36</v>
      </c>
      <c r="H42" t="n">
        <v>2.2</v>
      </c>
      <c r="I42" t="n">
        <v>2.2</v>
      </c>
      <c r="J42" t="n">
        <v>2.18</v>
      </c>
      <c r="K42" t="n">
        <v>1.8</v>
      </c>
      <c r="L42" t="n">
        <v>0.98</v>
      </c>
      <c r="M42" t="inlineStr">
        <is>
          <t>-</t>
        </is>
      </c>
      <c r="N42" t="inlineStr">
        <is>
          <t>-</t>
        </is>
      </c>
    </row>
    <row r="43">
      <c r="A43" s="5" t="inlineStr">
        <is>
          <t>Dividende je Aktie</t>
        </is>
      </c>
      <c r="B43" s="5" t="inlineStr">
        <is>
          <t>Dividend per share</t>
        </is>
      </c>
      <c r="C43" t="n">
        <v>1.25</v>
      </c>
      <c r="D43" t="n">
        <v>1.2</v>
      </c>
      <c r="E43" t="n">
        <v>1.1</v>
      </c>
      <c r="F43" t="n">
        <v>1.05</v>
      </c>
      <c r="G43" t="n">
        <v>1</v>
      </c>
      <c r="H43" t="n">
        <v>0.9</v>
      </c>
      <c r="I43" t="n">
        <v>0.87</v>
      </c>
      <c r="J43" t="n">
        <v>0.8</v>
      </c>
      <c r="K43" t="n">
        <v>0.67</v>
      </c>
      <c r="L43" t="n">
        <v>0.47</v>
      </c>
      <c r="M43" t="inlineStr">
        <is>
          <t>-</t>
        </is>
      </c>
      <c r="N43" t="inlineStr">
        <is>
          <t>-</t>
        </is>
      </c>
    </row>
    <row r="44">
      <c r="A44" s="5" t="inlineStr">
        <is>
          <t>Dividendenausschüttung in Mio</t>
        </is>
      </c>
      <c r="B44" s="5" t="inlineStr">
        <is>
          <t>Dividend Payment in M</t>
        </is>
      </c>
      <c r="C44" t="n">
        <v>193.13</v>
      </c>
      <c r="D44" t="n">
        <v>185.4</v>
      </c>
      <c r="E44" t="n">
        <v>169.95</v>
      </c>
      <c r="F44" t="n">
        <v>162.2</v>
      </c>
      <c r="G44" t="n">
        <v>154.5</v>
      </c>
      <c r="H44" t="n">
        <v>139.1</v>
      </c>
      <c r="I44" t="n">
        <v>133.9</v>
      </c>
      <c r="J44" t="n">
        <v>123.6</v>
      </c>
      <c r="K44" t="n">
        <v>103</v>
      </c>
      <c r="L44" t="n">
        <v>72.09999999999999</v>
      </c>
      <c r="M44" t="inlineStr">
        <is>
          <t>-</t>
        </is>
      </c>
      <c r="N44" t="inlineStr">
        <is>
          <t>-</t>
        </is>
      </c>
    </row>
    <row r="45">
      <c r="A45" s="5" t="inlineStr">
        <is>
          <t>Umsatz je Aktie</t>
        </is>
      </c>
      <c r="B45" s="5" t="inlineStr">
        <is>
          <t>Revenue per share</t>
        </is>
      </c>
      <c r="C45" t="n">
        <v>82.98999999999999</v>
      </c>
      <c r="D45" t="n">
        <v>81.23</v>
      </c>
      <c r="E45" t="n">
        <v>76.01000000000001</v>
      </c>
      <c r="F45" t="n">
        <v>67.95</v>
      </c>
      <c r="G45" t="n">
        <v>66.97</v>
      </c>
      <c r="H45" t="n">
        <v>64.83</v>
      </c>
      <c r="I45" t="n">
        <v>63.23</v>
      </c>
      <c r="J45" t="n">
        <v>62.72</v>
      </c>
      <c r="K45" t="n">
        <v>56.18</v>
      </c>
      <c r="L45" t="n">
        <v>49.51</v>
      </c>
      <c r="M45" t="inlineStr">
        <is>
          <t>-</t>
        </is>
      </c>
      <c r="N45" t="inlineStr">
        <is>
          <t>-</t>
        </is>
      </c>
    </row>
    <row r="46">
      <c r="A46" s="5" t="inlineStr">
        <is>
          <t>Buchwert je Aktie</t>
        </is>
      </c>
      <c r="B46" s="5" t="inlineStr">
        <is>
          <t>Book value per share</t>
        </is>
      </c>
      <c r="C46" t="n">
        <v>22.76</v>
      </c>
      <c r="D46" t="n">
        <v>21.21</v>
      </c>
      <c r="E46" t="n">
        <v>19.24</v>
      </c>
      <c r="F46" t="n">
        <v>19.09</v>
      </c>
      <c r="G46" t="n">
        <v>17.13</v>
      </c>
      <c r="H46" t="n">
        <v>15.05</v>
      </c>
      <c r="I46" t="n">
        <v>13.37</v>
      </c>
      <c r="J46" t="n">
        <v>12.7</v>
      </c>
      <c r="K46" t="n">
        <v>11.22</v>
      </c>
      <c r="L46" t="n">
        <v>10.42</v>
      </c>
      <c r="M46" t="inlineStr">
        <is>
          <t>-</t>
        </is>
      </c>
      <c r="N46" t="inlineStr">
        <is>
          <t>-</t>
        </is>
      </c>
    </row>
    <row r="47">
      <c r="A47" s="5" t="inlineStr">
        <is>
          <t>Cashflow je Aktie</t>
        </is>
      </c>
      <c r="B47" s="5" t="inlineStr">
        <is>
          <t>Cashflow per share</t>
        </is>
      </c>
      <c r="C47" t="n">
        <v>5.69</v>
      </c>
      <c r="D47" t="n">
        <v>2.43</v>
      </c>
      <c r="E47" t="n">
        <v>2.62</v>
      </c>
      <c r="F47" t="n">
        <v>3.49</v>
      </c>
      <c r="G47" t="n">
        <v>3.84</v>
      </c>
      <c r="H47" t="n">
        <v>2.39</v>
      </c>
      <c r="I47" t="n">
        <v>2.32</v>
      </c>
      <c r="J47" t="n">
        <v>2.8</v>
      </c>
      <c r="K47" t="n">
        <v>2.26</v>
      </c>
      <c r="L47" t="n">
        <v>0.97</v>
      </c>
      <c r="M47" t="inlineStr">
        <is>
          <t>-</t>
        </is>
      </c>
      <c r="N47" t="inlineStr">
        <is>
          <t>-</t>
        </is>
      </c>
    </row>
    <row r="48">
      <c r="A48" s="5" t="inlineStr">
        <is>
          <t>Bilanzsumme je Aktie</t>
        </is>
      </c>
      <c r="B48" s="5" t="inlineStr">
        <is>
          <t>Total assets per share</t>
        </is>
      </c>
      <c r="C48" t="n">
        <v>55.43</v>
      </c>
      <c r="D48" t="n">
        <v>49.8</v>
      </c>
      <c r="E48" t="n">
        <v>47.15</v>
      </c>
      <c r="F48" t="n">
        <v>47.17</v>
      </c>
      <c r="G48" t="n">
        <v>45.15</v>
      </c>
      <c r="H48" t="n">
        <v>40.23</v>
      </c>
      <c r="I48" t="n">
        <v>36.42</v>
      </c>
      <c r="J48" t="n">
        <v>36.96</v>
      </c>
      <c r="K48" t="n">
        <v>36.09</v>
      </c>
      <c r="L48" t="n">
        <v>32.17</v>
      </c>
      <c r="M48" t="inlineStr">
        <is>
          <t>-</t>
        </is>
      </c>
      <c r="N48" t="inlineStr">
        <is>
          <t>-</t>
        </is>
      </c>
    </row>
    <row r="49">
      <c r="A49" s="5" t="inlineStr">
        <is>
          <t>Personal am Ende des Jahres</t>
        </is>
      </c>
      <c r="B49" s="5" t="inlineStr">
        <is>
          <t>Staff at the end of year</t>
        </is>
      </c>
      <c r="C49" t="n">
        <v>17492</v>
      </c>
      <c r="D49" t="n">
        <v>16616</v>
      </c>
      <c r="E49" t="n">
        <v>15172</v>
      </c>
      <c r="F49" t="n">
        <v>14826</v>
      </c>
      <c r="G49" t="n">
        <v>14459</v>
      </c>
      <c r="H49" t="n">
        <v>13622</v>
      </c>
      <c r="I49" t="n">
        <v>13185</v>
      </c>
      <c r="J49" t="n">
        <v>12988</v>
      </c>
      <c r="K49" t="n">
        <v>12950</v>
      </c>
      <c r="L49" t="n">
        <v>12132</v>
      </c>
      <c r="M49" t="n">
        <v>10876</v>
      </c>
      <c r="N49" t="inlineStr">
        <is>
          <t>-</t>
        </is>
      </c>
    </row>
    <row r="50">
      <c r="A50" s="5" t="inlineStr">
        <is>
          <t>Personalaufwand in Mio. EUR</t>
        </is>
      </c>
      <c r="B50" s="5" t="inlineStr">
        <is>
          <t>Personnel expenses in M</t>
        </is>
      </c>
      <c r="C50" t="n">
        <v>1073</v>
      </c>
      <c r="D50" t="n">
        <v>1005</v>
      </c>
      <c r="E50" t="n">
        <v>990.8</v>
      </c>
      <c r="F50" t="n">
        <v>913</v>
      </c>
      <c r="G50" t="n">
        <v>853</v>
      </c>
      <c r="H50" t="n">
        <v>760.1</v>
      </c>
      <c r="I50" t="n">
        <v>720</v>
      </c>
      <c r="J50" t="n">
        <v>721.6</v>
      </c>
      <c r="K50" t="n">
        <v>647.4</v>
      </c>
      <c r="L50" t="n">
        <v>618.1</v>
      </c>
      <c r="M50" t="n">
        <v>590.3</v>
      </c>
      <c r="N50" t="inlineStr">
        <is>
          <t>-</t>
        </is>
      </c>
    </row>
    <row r="51">
      <c r="A51" s="5" t="inlineStr">
        <is>
          <t>Aufwand je Mitarbeiter in EUR</t>
        </is>
      </c>
      <c r="B51" s="5" t="inlineStr">
        <is>
          <t>Effort per employee</t>
        </is>
      </c>
      <c r="C51" t="n">
        <v>61319</v>
      </c>
      <c r="D51" t="n">
        <v>60466</v>
      </c>
      <c r="E51" t="n">
        <v>65305</v>
      </c>
      <c r="F51" t="n">
        <v>61581</v>
      </c>
      <c r="G51" t="n">
        <v>58994</v>
      </c>
      <c r="H51" t="n">
        <v>55799</v>
      </c>
      <c r="I51" t="n">
        <v>54608</v>
      </c>
      <c r="J51" t="n">
        <v>55559</v>
      </c>
      <c r="K51" t="n">
        <v>49992</v>
      </c>
      <c r="L51" t="n">
        <v>50948</v>
      </c>
      <c r="M51" t="n">
        <v>54275</v>
      </c>
      <c r="N51" t="inlineStr">
        <is>
          <t>-</t>
        </is>
      </c>
    </row>
    <row r="52">
      <c r="A52" s="5" t="inlineStr">
        <is>
          <t>Umsatz je Mitarbeiter in EUR</t>
        </is>
      </c>
      <c r="B52" s="5" t="inlineStr">
        <is>
          <t>Turnover per employee</t>
        </is>
      </c>
      <c r="C52" t="n">
        <v>733009</v>
      </c>
      <c r="D52" t="n">
        <v>756024</v>
      </c>
      <c r="E52" t="n">
        <v>774011</v>
      </c>
      <c r="F52" t="n">
        <v>708107</v>
      </c>
      <c r="G52" t="n">
        <v>739007</v>
      </c>
      <c r="H52" t="n">
        <v>735252</v>
      </c>
      <c r="I52" t="n">
        <v>740956</v>
      </c>
      <c r="J52" t="n">
        <v>746066</v>
      </c>
      <c r="K52" t="n">
        <v>670216</v>
      </c>
      <c r="L52" t="n">
        <v>630490</v>
      </c>
      <c r="M52" t="n">
        <v>585197</v>
      </c>
      <c r="N52" t="inlineStr">
        <is>
          <t>-</t>
        </is>
      </c>
    </row>
    <row r="53">
      <c r="A53" s="5" t="inlineStr">
        <is>
          <t>Bruttoergebnis je Mitarbeiter in EUR</t>
        </is>
      </c>
      <c r="B53" s="5" t="inlineStr">
        <is>
          <t>Gross Profit per employee</t>
        </is>
      </c>
      <c r="C53" t="n">
        <v>156803</v>
      </c>
      <c r="D53" t="n">
        <v>155976</v>
      </c>
      <c r="E53" t="n">
        <v>164230</v>
      </c>
      <c r="F53" t="n">
        <v>159807</v>
      </c>
      <c r="G53" t="n">
        <v>156719</v>
      </c>
      <c r="H53" t="n">
        <v>148840</v>
      </c>
      <c r="I53" t="n">
        <v>147554</v>
      </c>
      <c r="J53" t="n">
        <v>148268</v>
      </c>
      <c r="K53" t="n">
        <v>136525</v>
      </c>
      <c r="L53" t="n">
        <v>134883</v>
      </c>
      <c r="M53" t="n">
        <v>134195</v>
      </c>
      <c r="N53" t="inlineStr">
        <is>
          <t>-</t>
        </is>
      </c>
    </row>
    <row r="54">
      <c r="A54" s="5" t="inlineStr">
        <is>
          <t>Gewinn je Mitarbeiter in EUR</t>
        </is>
      </c>
      <c r="B54" s="5" t="inlineStr">
        <is>
          <t>Earnings per employee</t>
        </is>
      </c>
      <c r="C54" t="n">
        <v>26681</v>
      </c>
      <c r="D54" t="n">
        <v>27738</v>
      </c>
      <c r="E54" t="n">
        <v>23781</v>
      </c>
      <c r="F54" t="n">
        <v>24302</v>
      </c>
      <c r="G54" t="n">
        <v>25244</v>
      </c>
      <c r="H54" t="n">
        <v>24908</v>
      </c>
      <c r="I54" t="n">
        <v>25726</v>
      </c>
      <c r="J54" t="n">
        <v>25885</v>
      </c>
      <c r="K54" t="n">
        <v>21421</v>
      </c>
      <c r="L54" t="n">
        <v>11836</v>
      </c>
      <c r="M54" t="n">
        <v>-9.19</v>
      </c>
      <c r="N54" t="inlineStr">
        <is>
          <t>-</t>
        </is>
      </c>
    </row>
    <row r="55">
      <c r="A55" s="5" t="inlineStr">
        <is>
          <t>KGV (Kurs/Gewinn)</t>
        </is>
      </c>
      <c r="B55" s="5" t="inlineStr">
        <is>
          <t>PE (price/earnings)</t>
        </is>
      </c>
      <c r="C55" t="n">
        <v>16.1</v>
      </c>
      <c r="D55" t="n">
        <v>12.7</v>
      </c>
      <c r="E55" t="n">
        <v>22.6</v>
      </c>
      <c r="F55" t="n">
        <v>22.7</v>
      </c>
      <c r="G55" t="n">
        <v>20.5</v>
      </c>
      <c r="H55" t="n">
        <v>21.1</v>
      </c>
      <c r="I55" t="n">
        <v>20.4</v>
      </c>
      <c r="J55" t="n">
        <v>15.2</v>
      </c>
      <c r="K55" t="n">
        <v>13.3</v>
      </c>
      <c r="L55" t="n">
        <v>26</v>
      </c>
      <c r="M55" t="inlineStr">
        <is>
          <t>-</t>
        </is>
      </c>
      <c r="N55" t="inlineStr">
        <is>
          <t>-</t>
        </is>
      </c>
    </row>
    <row r="56">
      <c r="A56" s="5" t="inlineStr">
        <is>
          <t>KUV (Kurs/Umsatz)</t>
        </is>
      </c>
      <c r="B56" s="5" t="inlineStr">
        <is>
          <t>PS (price/sales)</t>
        </is>
      </c>
      <c r="C56" t="n">
        <v>0.58</v>
      </c>
      <c r="D56" t="n">
        <v>0.46</v>
      </c>
      <c r="E56" t="n">
        <v>0.6899999999999999</v>
      </c>
      <c r="F56" t="n">
        <v>0.78</v>
      </c>
      <c r="G56" t="n">
        <v>0.72</v>
      </c>
      <c r="H56" t="n">
        <v>0.72</v>
      </c>
      <c r="I56" t="n">
        <v>0.71</v>
      </c>
      <c r="J56" t="n">
        <v>0.53</v>
      </c>
      <c r="K56" t="n">
        <v>0.43</v>
      </c>
      <c r="L56" t="n">
        <v>0.51</v>
      </c>
      <c r="M56" t="inlineStr">
        <is>
          <t>-</t>
        </is>
      </c>
      <c r="N56" t="inlineStr">
        <is>
          <t>-</t>
        </is>
      </c>
    </row>
    <row r="57">
      <c r="A57" s="5" t="inlineStr">
        <is>
          <t>KBV (Kurs/Buchwert)</t>
        </is>
      </c>
      <c r="B57" s="5" t="inlineStr">
        <is>
          <t>PB (price/book value)</t>
        </is>
      </c>
      <c r="C57" t="n">
        <v>2.13</v>
      </c>
      <c r="D57" t="n">
        <v>1.78</v>
      </c>
      <c r="E57" t="n">
        <v>2.74</v>
      </c>
      <c r="F57" t="n">
        <v>2.77</v>
      </c>
      <c r="G57" t="n">
        <v>2.82</v>
      </c>
      <c r="H57" t="n">
        <v>3.09</v>
      </c>
      <c r="I57" t="n">
        <v>3.36</v>
      </c>
      <c r="J57" t="n">
        <v>2.61</v>
      </c>
      <c r="K57" t="n">
        <v>2.14</v>
      </c>
      <c r="L57" t="n">
        <v>2.44</v>
      </c>
      <c r="M57" t="inlineStr">
        <is>
          <t>-</t>
        </is>
      </c>
      <c r="N57" t="inlineStr">
        <is>
          <t>-</t>
        </is>
      </c>
    </row>
    <row r="58">
      <c r="A58" s="5" t="inlineStr">
        <is>
          <t>KCV (Kurs/Cashflow)</t>
        </is>
      </c>
      <c r="B58" s="5" t="inlineStr">
        <is>
          <t>PC (price/cashflow)</t>
        </is>
      </c>
      <c r="C58" t="n">
        <v>8.52</v>
      </c>
      <c r="D58" t="n">
        <v>15.52</v>
      </c>
      <c r="E58" t="n">
        <v>20.16</v>
      </c>
      <c r="F58" t="n">
        <v>15.11</v>
      </c>
      <c r="G58" t="n">
        <v>12.56</v>
      </c>
      <c r="H58" t="n">
        <v>19.44</v>
      </c>
      <c r="I58" t="n">
        <v>19.4</v>
      </c>
      <c r="J58" t="n">
        <v>11.83</v>
      </c>
      <c r="K58" t="n">
        <v>10.6</v>
      </c>
      <c r="L58" t="n">
        <v>26.14</v>
      </c>
      <c r="M58" t="inlineStr">
        <is>
          <t>-</t>
        </is>
      </c>
      <c r="N58" t="inlineStr">
        <is>
          <t>-</t>
        </is>
      </c>
    </row>
    <row r="59">
      <c r="A59" s="5" t="inlineStr">
        <is>
          <t>Dividendenrendite in %</t>
        </is>
      </c>
      <c r="B59" s="5" t="inlineStr">
        <is>
          <t>Dividend Yield in %</t>
        </is>
      </c>
      <c r="C59" t="n">
        <v>2.58</v>
      </c>
      <c r="D59" t="n">
        <v>3.18</v>
      </c>
      <c r="E59" t="n">
        <v>2.08</v>
      </c>
      <c r="F59" t="n">
        <v>1.99</v>
      </c>
      <c r="G59" t="n">
        <v>2.07</v>
      </c>
      <c r="H59" t="n">
        <v>1.94</v>
      </c>
      <c r="I59" t="n">
        <v>1.93</v>
      </c>
      <c r="J59" t="n">
        <v>2.41</v>
      </c>
      <c r="K59" t="n">
        <v>2.78</v>
      </c>
      <c r="L59" t="n">
        <v>1.84</v>
      </c>
      <c r="M59" t="inlineStr">
        <is>
          <t>-</t>
        </is>
      </c>
      <c r="N59" t="inlineStr">
        <is>
          <t>-</t>
        </is>
      </c>
    </row>
    <row r="60">
      <c r="A60" s="5" t="inlineStr">
        <is>
          <t>Gewinnrendite in %</t>
        </is>
      </c>
      <c r="B60" s="5" t="inlineStr">
        <is>
          <t>Return on profit in %</t>
        </is>
      </c>
      <c r="C60" t="n">
        <v>6.2</v>
      </c>
      <c r="D60" t="n">
        <v>7.9</v>
      </c>
      <c r="E60" t="n">
        <v>4.4</v>
      </c>
      <c r="F60" t="n">
        <v>4.4</v>
      </c>
      <c r="G60" t="n">
        <v>4.9</v>
      </c>
      <c r="H60" t="n">
        <v>4.7</v>
      </c>
      <c r="I60" t="n">
        <v>4.9</v>
      </c>
      <c r="J60" t="n">
        <v>6.6</v>
      </c>
      <c r="K60" t="n">
        <v>7.5</v>
      </c>
      <c r="L60" t="n">
        <v>3.8</v>
      </c>
      <c r="M60" t="inlineStr">
        <is>
          <t>-</t>
        </is>
      </c>
      <c r="N60" t="inlineStr">
        <is>
          <t>-</t>
        </is>
      </c>
    </row>
    <row r="61">
      <c r="A61" s="5" t="inlineStr">
        <is>
          <t>Eigenkapitalrendite in %</t>
        </is>
      </c>
      <c r="B61" s="5" t="inlineStr">
        <is>
          <t>Return on Equity in %</t>
        </is>
      </c>
      <c r="C61" t="n">
        <v>13.27</v>
      </c>
      <c r="D61" t="n">
        <v>14.07</v>
      </c>
      <c r="E61" t="n">
        <v>12.14</v>
      </c>
      <c r="F61" t="n">
        <v>12.22</v>
      </c>
      <c r="G61" t="n">
        <v>13.79</v>
      </c>
      <c r="H61" t="n">
        <v>14.59</v>
      </c>
      <c r="I61" t="n">
        <v>16.42</v>
      </c>
      <c r="J61" t="n">
        <v>17.13</v>
      </c>
      <c r="K61" t="n">
        <v>16</v>
      </c>
      <c r="L61" t="n">
        <v>8.92</v>
      </c>
      <c r="M61" t="n">
        <v>-0.06</v>
      </c>
      <c r="N61" t="n">
        <v>-35.41</v>
      </c>
    </row>
    <row r="62">
      <c r="A62" s="5" t="inlineStr">
        <is>
          <t>Umsatzrendite in %</t>
        </is>
      </c>
      <c r="B62" s="5" t="inlineStr">
        <is>
          <t>Return on sales in %</t>
        </is>
      </c>
      <c r="C62" t="n">
        <v>3.64</v>
      </c>
      <c r="D62" t="n">
        <v>3.67</v>
      </c>
      <c r="E62" t="n">
        <v>3.07</v>
      </c>
      <c r="F62" t="n">
        <v>3.43</v>
      </c>
      <c r="G62" t="n">
        <v>3.53</v>
      </c>
      <c r="H62" t="n">
        <v>3.39</v>
      </c>
      <c r="I62" t="n">
        <v>3.47</v>
      </c>
      <c r="J62" t="n">
        <v>3.47</v>
      </c>
      <c r="K62" t="n">
        <v>3.2</v>
      </c>
      <c r="L62" t="n">
        <v>1.88</v>
      </c>
      <c r="M62" t="inlineStr">
        <is>
          <t>-</t>
        </is>
      </c>
      <c r="N62" t="n">
        <v>-0.57</v>
      </c>
    </row>
    <row r="63">
      <c r="A63" s="5" t="inlineStr">
        <is>
          <t>Gesamtkapitalrendite in %</t>
        </is>
      </c>
      <c r="B63" s="5" t="inlineStr">
        <is>
          <t>Total Return on Investment in %</t>
        </is>
      </c>
      <c r="C63" t="n">
        <v>6.55</v>
      </c>
      <c r="D63" t="n">
        <v>7.1</v>
      </c>
      <c r="E63" t="n">
        <v>6.18</v>
      </c>
      <c r="F63" t="n">
        <v>6.1</v>
      </c>
      <c r="G63" t="n">
        <v>6.3</v>
      </c>
      <c r="H63" t="n">
        <v>6.69</v>
      </c>
      <c r="I63" t="n">
        <v>7.51</v>
      </c>
      <c r="J63" t="n">
        <v>7.5</v>
      </c>
      <c r="K63" t="n">
        <v>7.1</v>
      </c>
      <c r="L63" t="n">
        <v>6.46</v>
      </c>
      <c r="M63" t="n">
        <v>4.74</v>
      </c>
      <c r="N63" t="n">
        <v>4.99</v>
      </c>
    </row>
    <row r="64">
      <c r="A64" s="5" t="inlineStr">
        <is>
          <t>Return on Investment in %</t>
        </is>
      </c>
      <c r="B64" s="5" t="inlineStr">
        <is>
          <t>Return on Investment in %</t>
        </is>
      </c>
      <c r="C64" t="n">
        <v>5.45</v>
      </c>
      <c r="D64" t="n">
        <v>5.99</v>
      </c>
      <c r="E64" t="n">
        <v>4.95</v>
      </c>
      <c r="F64" t="n">
        <v>4.94</v>
      </c>
      <c r="G64" t="n">
        <v>5.23</v>
      </c>
      <c r="H64" t="n">
        <v>5.46</v>
      </c>
      <c r="I64" t="n">
        <v>6.03</v>
      </c>
      <c r="J64" t="n">
        <v>5.89</v>
      </c>
      <c r="K64" t="n">
        <v>4.98</v>
      </c>
      <c r="L64" t="n">
        <v>2.89</v>
      </c>
      <c r="M64" t="inlineStr">
        <is>
          <t>-</t>
        </is>
      </c>
      <c r="N64" t="n">
        <v>-0.88</v>
      </c>
    </row>
    <row r="65">
      <c r="A65" s="5" t="inlineStr">
        <is>
          <t>Arbeitsintensität in %</t>
        </is>
      </c>
      <c r="B65" s="5" t="inlineStr">
        <is>
          <t>Work Intensity in %</t>
        </is>
      </c>
      <c r="C65" t="n">
        <v>44.26</v>
      </c>
      <c r="D65" t="n">
        <v>47.62</v>
      </c>
      <c r="E65" t="n">
        <v>47.91</v>
      </c>
      <c r="F65" t="n">
        <v>45.03</v>
      </c>
      <c r="G65" t="n">
        <v>44.42</v>
      </c>
      <c r="H65" t="n">
        <v>47.24</v>
      </c>
      <c r="I65" t="n">
        <v>46.02</v>
      </c>
      <c r="J65" t="n">
        <v>44.3</v>
      </c>
      <c r="K65" t="n">
        <v>45.49</v>
      </c>
      <c r="L65" t="n">
        <v>43.1</v>
      </c>
      <c r="M65" t="n">
        <v>42.25</v>
      </c>
      <c r="N65" t="n">
        <v>41.32</v>
      </c>
    </row>
    <row r="66">
      <c r="A66" s="5" t="inlineStr">
        <is>
          <t>Eigenkapitalquote in %</t>
        </is>
      </c>
      <c r="B66" s="5" t="inlineStr">
        <is>
          <t>Equity Ratio in %</t>
        </is>
      </c>
      <c r="C66" t="n">
        <v>41.05</v>
      </c>
      <c r="D66" t="n">
        <v>42.58</v>
      </c>
      <c r="E66" t="n">
        <v>40.81</v>
      </c>
      <c r="F66" t="n">
        <v>40.48</v>
      </c>
      <c r="G66" t="n">
        <v>37.93</v>
      </c>
      <c r="H66" t="n">
        <v>37.42</v>
      </c>
      <c r="I66" t="n">
        <v>36.71</v>
      </c>
      <c r="J66" t="n">
        <v>34.36</v>
      </c>
      <c r="K66" t="n">
        <v>31.1</v>
      </c>
      <c r="L66" t="n">
        <v>32.38</v>
      </c>
      <c r="M66" t="n">
        <v>3.53</v>
      </c>
      <c r="N66" t="n">
        <v>2.48</v>
      </c>
    </row>
    <row r="67">
      <c r="A67" s="5" t="inlineStr">
        <is>
          <t>Fremdkapitalquote in %</t>
        </is>
      </c>
      <c r="B67" s="5" t="inlineStr">
        <is>
          <t>Debt Ratio in %</t>
        </is>
      </c>
      <c r="C67" t="n">
        <v>58.95</v>
      </c>
      <c r="D67" t="n">
        <v>57.42</v>
      </c>
      <c r="E67" t="n">
        <v>59.19</v>
      </c>
      <c r="F67" t="n">
        <v>59.52</v>
      </c>
      <c r="G67" t="n">
        <v>62.07</v>
      </c>
      <c r="H67" t="n">
        <v>62.58</v>
      </c>
      <c r="I67" t="n">
        <v>63.29</v>
      </c>
      <c r="J67" t="n">
        <v>65.64</v>
      </c>
      <c r="K67" t="n">
        <v>68.90000000000001</v>
      </c>
      <c r="L67" t="n">
        <v>67.62</v>
      </c>
      <c r="M67" t="n">
        <v>96.47</v>
      </c>
      <c r="N67" t="n">
        <v>97.52</v>
      </c>
    </row>
    <row r="68">
      <c r="A68" s="5" t="inlineStr">
        <is>
          <t>Verschuldungsgrad in %</t>
        </is>
      </c>
      <c r="B68" s="5" t="inlineStr">
        <is>
          <t>Finance Gearing in %</t>
        </is>
      </c>
      <c r="C68" t="n">
        <v>143.59</v>
      </c>
      <c r="D68" t="n">
        <v>134.84</v>
      </c>
      <c r="E68" t="n">
        <v>145.02</v>
      </c>
      <c r="F68" t="n">
        <v>147.06</v>
      </c>
      <c r="G68" t="n">
        <v>163.61</v>
      </c>
      <c r="H68" t="n">
        <v>167.25</v>
      </c>
      <c r="I68" t="n">
        <v>172.43</v>
      </c>
      <c r="J68" t="n">
        <v>191</v>
      </c>
      <c r="K68" t="n">
        <v>221.51</v>
      </c>
      <c r="L68" t="n">
        <v>208.8</v>
      </c>
      <c r="M68" t="n">
        <v>2736</v>
      </c>
      <c r="N68" t="n">
        <v>3931</v>
      </c>
    </row>
    <row r="69">
      <c r="A69" s="5" t="inlineStr">
        <is>
          <t>Bruttoergebnis Marge in %</t>
        </is>
      </c>
      <c r="B69" s="5" t="inlineStr">
        <is>
          <t>Gross Profit Marge in %</t>
        </is>
      </c>
      <c r="C69" t="n">
        <v>21.39</v>
      </c>
      <c r="D69" t="n">
        <v>20.65</v>
      </c>
      <c r="E69" t="n">
        <v>21.22</v>
      </c>
      <c r="F69" t="n">
        <v>22.57</v>
      </c>
      <c r="G69" t="n">
        <v>21.9</v>
      </c>
      <c r="H69" t="n">
        <v>20.25</v>
      </c>
      <c r="I69" t="n">
        <v>19.92</v>
      </c>
      <c r="J69" t="n">
        <v>19.88</v>
      </c>
      <c r="K69" t="n">
        <v>20.37</v>
      </c>
      <c r="L69" t="n">
        <v>21.39</v>
      </c>
      <c r="M69" t="n">
        <v>22.94</v>
      </c>
    </row>
    <row r="70">
      <c r="A70" s="5" t="inlineStr">
        <is>
          <t>Kurzfristige Vermögensquote in %</t>
        </is>
      </c>
      <c r="B70" s="5" t="inlineStr">
        <is>
          <t>Current Assets Ratio in %</t>
        </is>
      </c>
      <c r="C70" t="n">
        <v>44.27</v>
      </c>
      <c r="D70" t="n">
        <v>47.62</v>
      </c>
      <c r="E70" t="n">
        <v>47.91</v>
      </c>
      <c r="F70" t="n">
        <v>45.04</v>
      </c>
      <c r="G70" t="n">
        <v>44.42</v>
      </c>
      <c r="H70" t="n">
        <v>47.24</v>
      </c>
      <c r="I70" t="n">
        <v>46.03</v>
      </c>
      <c r="J70" t="n">
        <v>44.3</v>
      </c>
      <c r="K70" t="n">
        <v>45.48</v>
      </c>
      <c r="L70" t="n">
        <v>43.1</v>
      </c>
      <c r="M70" t="n">
        <v>42.24</v>
      </c>
    </row>
    <row r="71">
      <c r="A71" s="5" t="inlineStr">
        <is>
          <t>Nettogewinn Marge in %</t>
        </is>
      </c>
      <c r="B71" s="5" t="inlineStr">
        <is>
          <t>Net Profit Marge in %</t>
        </is>
      </c>
      <c r="C71" t="n">
        <v>3.64</v>
      </c>
      <c r="D71" t="n">
        <v>3.67</v>
      </c>
      <c r="E71" t="n">
        <v>3.07</v>
      </c>
      <c r="F71" t="n">
        <v>3.43</v>
      </c>
      <c r="G71" t="n">
        <v>3.53</v>
      </c>
      <c r="H71" t="n">
        <v>3.39</v>
      </c>
      <c r="I71" t="n">
        <v>3.47</v>
      </c>
      <c r="J71" t="n">
        <v>3.47</v>
      </c>
      <c r="K71" t="n">
        <v>3.2</v>
      </c>
      <c r="L71" t="n">
        <v>1.88</v>
      </c>
      <c r="M71" t="n">
        <v>0</v>
      </c>
    </row>
    <row r="72">
      <c r="A72" s="5" t="inlineStr">
        <is>
          <t>Operative Ergebnis Marge in %</t>
        </is>
      </c>
      <c r="B72" s="5" t="inlineStr">
        <is>
          <t>EBIT Marge in %</t>
        </is>
      </c>
      <c r="C72" t="n">
        <v>5.59</v>
      </c>
      <c r="D72" t="n">
        <v>5.75</v>
      </c>
      <c r="E72" t="n">
        <v>5.27</v>
      </c>
      <c r="F72" t="n">
        <v>6.17</v>
      </c>
      <c r="G72" t="n">
        <v>6.4</v>
      </c>
      <c r="H72" t="n">
        <v>5.91</v>
      </c>
      <c r="I72" t="n">
        <v>5.69</v>
      </c>
      <c r="J72" t="n">
        <v>5.92</v>
      </c>
      <c r="K72" t="n">
        <v>6.29</v>
      </c>
      <c r="L72" t="n">
        <v>5.35</v>
      </c>
      <c r="M72" t="n">
        <v>4.25</v>
      </c>
    </row>
    <row r="73">
      <c r="A73" s="5" t="inlineStr">
        <is>
          <t>Vermögensumsschlag in %</t>
        </is>
      </c>
      <c r="B73" s="5" t="inlineStr">
        <is>
          <t>Asset Turnover in %</t>
        </is>
      </c>
      <c r="C73" t="n">
        <v>149.72</v>
      </c>
      <c r="D73" t="n">
        <v>163.09</v>
      </c>
      <c r="E73" t="n">
        <v>161.19</v>
      </c>
      <c r="F73" t="n">
        <v>144.06</v>
      </c>
      <c r="G73" t="n">
        <v>148.31</v>
      </c>
      <c r="H73" t="n">
        <v>161.16</v>
      </c>
      <c r="I73" t="n">
        <v>173.63</v>
      </c>
      <c r="J73" t="n">
        <v>169.67</v>
      </c>
      <c r="K73" t="n">
        <v>155.65</v>
      </c>
      <c r="L73" t="n">
        <v>153.9</v>
      </c>
      <c r="M73" t="n">
        <v>136.76</v>
      </c>
    </row>
    <row r="74">
      <c r="A74" s="5" t="inlineStr">
        <is>
          <t>Langfristige Vermögensquote in %</t>
        </is>
      </c>
      <c r="B74" s="5" t="inlineStr">
        <is>
          <t>Non-Current Assets Ratio in %</t>
        </is>
      </c>
      <c r="C74" t="n">
        <v>55.73</v>
      </c>
      <c r="D74" t="n">
        <v>52.37</v>
      </c>
      <c r="E74" t="n">
        <v>52.08</v>
      </c>
      <c r="F74" t="n">
        <v>54.96</v>
      </c>
      <c r="G74" t="n">
        <v>55.58</v>
      </c>
      <c r="H74" t="n">
        <v>52.76</v>
      </c>
      <c r="I74" t="n">
        <v>53.99</v>
      </c>
      <c r="J74" t="n">
        <v>55.7</v>
      </c>
      <c r="K74" t="n">
        <v>54.5</v>
      </c>
      <c r="L74" t="n">
        <v>56.9</v>
      </c>
      <c r="M74" t="n">
        <v>57.76</v>
      </c>
    </row>
    <row r="75">
      <c r="A75" s="5" t="inlineStr">
        <is>
          <t>Gesamtkapitalrentabilität</t>
        </is>
      </c>
      <c r="B75" s="5" t="inlineStr">
        <is>
          <t>ROA Return on Assets in %</t>
        </is>
      </c>
      <c r="C75" t="n">
        <v>5.45</v>
      </c>
      <c r="D75" t="n">
        <v>5.99</v>
      </c>
      <c r="E75" t="n">
        <v>4.95</v>
      </c>
      <c r="F75" t="n">
        <v>4.94</v>
      </c>
      <c r="G75" t="n">
        <v>5.23</v>
      </c>
      <c r="H75" t="n">
        <v>5.46</v>
      </c>
      <c r="I75" t="n">
        <v>6.03</v>
      </c>
      <c r="J75" t="n">
        <v>5.89</v>
      </c>
      <c r="K75" t="n">
        <v>4.97</v>
      </c>
      <c r="L75" t="n">
        <v>2.89</v>
      </c>
      <c r="M75" t="n">
        <v>0</v>
      </c>
    </row>
    <row r="76">
      <c r="A76" s="5" t="inlineStr">
        <is>
          <t>Ertrag des eingesetzten Kapitals</t>
        </is>
      </c>
      <c r="B76" s="5" t="inlineStr">
        <is>
          <t>ROCE Return on Cap. Empl. in %</t>
        </is>
      </c>
      <c r="C76" t="n">
        <v>11.06</v>
      </c>
      <c r="D76" t="n">
        <v>12.65</v>
      </c>
      <c r="E76" t="n">
        <v>12.51</v>
      </c>
      <c r="F76" t="n">
        <v>11.62</v>
      </c>
      <c r="G76" t="n">
        <v>12.64</v>
      </c>
      <c r="H76" t="n">
        <v>13.49</v>
      </c>
      <c r="I76" t="n">
        <v>14</v>
      </c>
      <c r="J76" t="n">
        <v>13.94</v>
      </c>
      <c r="K76" t="n">
        <v>13.68</v>
      </c>
      <c r="L76" t="n">
        <v>11.24</v>
      </c>
      <c r="M76" t="n">
        <v>7.58</v>
      </c>
    </row>
    <row r="77">
      <c r="A77" s="5" t="inlineStr">
        <is>
          <t>Eigenkapital zu Anlagevermögen</t>
        </is>
      </c>
      <c r="B77" s="5" t="inlineStr">
        <is>
          <t>Equity to Fixed Assets in %</t>
        </is>
      </c>
      <c r="C77" t="n">
        <v>73.66</v>
      </c>
      <c r="D77" t="n">
        <v>81.31999999999999</v>
      </c>
      <c r="E77" t="n">
        <v>78.36</v>
      </c>
      <c r="F77" t="n">
        <v>73.66</v>
      </c>
      <c r="G77" t="n">
        <v>68.25</v>
      </c>
      <c r="H77" t="n">
        <v>70.94</v>
      </c>
      <c r="I77" t="n">
        <v>68.01000000000001</v>
      </c>
      <c r="J77" t="n">
        <v>61.68</v>
      </c>
      <c r="K77" t="n">
        <v>57.06</v>
      </c>
      <c r="L77" t="n">
        <v>56.93</v>
      </c>
      <c r="M77" t="n">
        <v>6.1</v>
      </c>
    </row>
    <row r="78">
      <c r="A78" s="5" t="inlineStr">
        <is>
          <t>Liquidität Dritten Grades</t>
        </is>
      </c>
      <c r="B78" s="5" t="inlineStr">
        <is>
          <t>Current Ratio in %</t>
        </is>
      </c>
      <c r="C78" t="n">
        <v>182.08</v>
      </c>
      <c r="D78" t="n">
        <v>183.75</v>
      </c>
      <c r="E78" t="n">
        <v>149.27</v>
      </c>
      <c r="F78" t="n">
        <v>191.37</v>
      </c>
      <c r="G78" t="n">
        <v>178.21</v>
      </c>
      <c r="H78" t="n">
        <v>160.44</v>
      </c>
      <c r="I78" t="n">
        <v>156.4</v>
      </c>
      <c r="J78" t="n">
        <v>158.32</v>
      </c>
      <c r="K78" t="n">
        <v>160</v>
      </c>
      <c r="L78" t="n">
        <v>160.93</v>
      </c>
      <c r="M78" t="n">
        <v>181.2</v>
      </c>
    </row>
    <row r="79">
      <c r="A79" s="5" t="inlineStr">
        <is>
          <t>Operativer Cashflow</t>
        </is>
      </c>
      <c r="B79" s="5" t="inlineStr">
        <is>
          <t>Operating Cashflow in M</t>
        </is>
      </c>
      <c r="C79" t="n">
        <v>1316.34</v>
      </c>
      <c r="D79" t="n">
        <v>2397.84</v>
      </c>
      <c r="E79" t="n">
        <v>3114.72</v>
      </c>
      <c r="F79" t="n">
        <v>2334.495</v>
      </c>
      <c r="G79" t="n">
        <v>1940.52</v>
      </c>
      <c r="H79" t="n">
        <v>3003.48</v>
      </c>
      <c r="I79" t="n">
        <v>2997.3</v>
      </c>
      <c r="J79" t="n">
        <v>1827.735</v>
      </c>
      <c r="K79" t="n">
        <v>1637.7</v>
      </c>
      <c r="L79" t="n">
        <v>4038.63</v>
      </c>
      <c r="M79" t="inlineStr">
        <is>
          <t>-</t>
        </is>
      </c>
    </row>
    <row r="80">
      <c r="A80" s="5" t="inlineStr">
        <is>
          <t>Aktienrückkauf</t>
        </is>
      </c>
      <c r="B80" s="5" t="inlineStr">
        <is>
          <t>Share Buyback in M</t>
        </is>
      </c>
      <c r="C80" t="n">
        <v>0</v>
      </c>
      <c r="D80" t="n">
        <v>0</v>
      </c>
      <c r="E80" t="n">
        <v>0</v>
      </c>
      <c r="F80" t="n">
        <v>0</v>
      </c>
      <c r="G80" t="n">
        <v>0</v>
      </c>
      <c r="H80" t="n">
        <v>0</v>
      </c>
      <c r="I80" t="n">
        <v>0</v>
      </c>
      <c r="J80" t="n">
        <v>0</v>
      </c>
      <c r="K80" t="n">
        <v>0</v>
      </c>
      <c r="L80" t="inlineStr">
        <is>
          <t>-</t>
        </is>
      </c>
      <c r="M80" t="inlineStr">
        <is>
          <t>-</t>
        </is>
      </c>
    </row>
    <row r="81">
      <c r="A81" s="5" t="inlineStr">
        <is>
          <t>Umsatzwachstum 1J in %</t>
        </is>
      </c>
      <c r="B81" s="5" t="inlineStr">
        <is>
          <t>Revenue Growth 1Y in %</t>
        </is>
      </c>
      <c r="C81" t="n">
        <v>2.17</v>
      </c>
      <c r="D81" t="n">
        <v>6.87</v>
      </c>
      <c r="E81" t="n">
        <v>11.86</v>
      </c>
      <c r="F81" t="n">
        <v>1.47</v>
      </c>
      <c r="G81" t="n">
        <v>3.29</v>
      </c>
      <c r="H81" t="n">
        <v>2.52</v>
      </c>
      <c r="I81" t="n">
        <v>0.83</v>
      </c>
      <c r="J81" t="n">
        <v>11.65</v>
      </c>
      <c r="K81" t="n">
        <v>13.47</v>
      </c>
      <c r="L81" t="n">
        <v>20.17</v>
      </c>
      <c r="M81" t="n">
        <v>-13.75</v>
      </c>
    </row>
    <row r="82">
      <c r="A82" s="5" t="inlineStr">
        <is>
          <t>Umsatzwachstum 3J in %</t>
        </is>
      </c>
      <c r="B82" s="5" t="inlineStr">
        <is>
          <t>Revenue Growth 3Y in %</t>
        </is>
      </c>
      <c r="C82" t="n">
        <v>6.97</v>
      </c>
      <c r="D82" t="n">
        <v>6.73</v>
      </c>
      <c r="E82" t="n">
        <v>5.54</v>
      </c>
      <c r="F82" t="n">
        <v>2.43</v>
      </c>
      <c r="G82" t="n">
        <v>2.21</v>
      </c>
      <c r="H82" t="n">
        <v>5</v>
      </c>
      <c r="I82" t="n">
        <v>8.65</v>
      </c>
      <c r="J82" t="n">
        <v>15.1</v>
      </c>
      <c r="K82" t="n">
        <v>6.63</v>
      </c>
      <c r="L82" t="inlineStr">
        <is>
          <t>-</t>
        </is>
      </c>
      <c r="M82" t="inlineStr">
        <is>
          <t>-</t>
        </is>
      </c>
    </row>
    <row r="83">
      <c r="A83" s="5" t="inlineStr">
        <is>
          <t>Umsatzwachstum 5J in %</t>
        </is>
      </c>
      <c r="B83" s="5" t="inlineStr">
        <is>
          <t>Revenue Growth 5Y in %</t>
        </is>
      </c>
      <c r="C83" t="n">
        <v>5.13</v>
      </c>
      <c r="D83" t="n">
        <v>5.2</v>
      </c>
      <c r="E83" t="n">
        <v>3.99</v>
      </c>
      <c r="F83" t="n">
        <v>3.95</v>
      </c>
      <c r="G83" t="n">
        <v>6.35</v>
      </c>
      <c r="H83" t="n">
        <v>9.73</v>
      </c>
      <c r="I83" t="n">
        <v>6.47</v>
      </c>
      <c r="J83" t="inlineStr">
        <is>
          <t>-</t>
        </is>
      </c>
      <c r="K83" t="inlineStr">
        <is>
          <t>-</t>
        </is>
      </c>
      <c r="L83" t="inlineStr">
        <is>
          <t>-</t>
        </is>
      </c>
      <c r="M83" t="inlineStr">
        <is>
          <t>-</t>
        </is>
      </c>
    </row>
    <row r="84">
      <c r="A84" s="5" t="inlineStr">
        <is>
          <t>Umsatzwachstum 10J in %</t>
        </is>
      </c>
      <c r="B84" s="5" t="inlineStr">
        <is>
          <t>Revenue Growth 10Y in %</t>
        </is>
      </c>
      <c r="C84" t="n">
        <v>7.43</v>
      </c>
      <c r="D84" t="n">
        <v>5.84</v>
      </c>
      <c r="E84" t="inlineStr">
        <is>
          <t>-</t>
        </is>
      </c>
      <c r="F84" t="inlineStr">
        <is>
          <t>-</t>
        </is>
      </c>
      <c r="G84" t="inlineStr">
        <is>
          <t>-</t>
        </is>
      </c>
      <c r="H84" t="inlineStr">
        <is>
          <t>-</t>
        </is>
      </c>
      <c r="I84" t="inlineStr">
        <is>
          <t>-</t>
        </is>
      </c>
      <c r="J84" t="inlineStr">
        <is>
          <t>-</t>
        </is>
      </c>
      <c r="K84" t="inlineStr">
        <is>
          <t>-</t>
        </is>
      </c>
      <c r="L84" t="inlineStr">
        <is>
          <t>-</t>
        </is>
      </c>
      <c r="M84" t="inlineStr">
        <is>
          <t>-</t>
        </is>
      </c>
    </row>
    <row r="85">
      <c r="A85" s="5" t="inlineStr">
        <is>
          <t>Gewinnwachstum 1J in %</t>
        </is>
      </c>
      <c r="B85" s="5" t="inlineStr">
        <is>
          <t>Earnings Growth 1Y in %</t>
        </is>
      </c>
      <c r="C85" t="n">
        <v>1.26</v>
      </c>
      <c r="D85" t="n">
        <v>27.74</v>
      </c>
      <c r="E85" t="n">
        <v>0.14</v>
      </c>
      <c r="F85" t="n">
        <v>-1.29</v>
      </c>
      <c r="G85" t="n">
        <v>7.57</v>
      </c>
      <c r="H85" t="n">
        <v>0.03</v>
      </c>
      <c r="I85" t="n">
        <v>0.89</v>
      </c>
      <c r="J85" t="n">
        <v>21.2</v>
      </c>
      <c r="K85" t="n">
        <v>93.18000000000001</v>
      </c>
      <c r="L85" t="n">
        <v>-143700</v>
      </c>
      <c r="M85" t="n">
        <v>-99.76000000000001</v>
      </c>
    </row>
    <row r="86">
      <c r="A86" s="5" t="inlineStr">
        <is>
          <t>Gewinnwachstum 3J in %</t>
        </is>
      </c>
      <c r="B86" s="5" t="inlineStr">
        <is>
          <t>Earnings Growth 3Y in %</t>
        </is>
      </c>
      <c r="C86" t="n">
        <v>9.710000000000001</v>
      </c>
      <c r="D86" t="n">
        <v>8.859999999999999</v>
      </c>
      <c r="E86" t="n">
        <v>2.14</v>
      </c>
      <c r="F86" t="n">
        <v>2.1</v>
      </c>
      <c r="G86" t="n">
        <v>2.83</v>
      </c>
      <c r="H86" t="n">
        <v>7.37</v>
      </c>
      <c r="I86" t="n">
        <v>38.42</v>
      </c>
      <c r="J86" t="n">
        <v>-47861.87</v>
      </c>
      <c r="K86" t="n">
        <v>-47902.19</v>
      </c>
      <c r="L86" t="inlineStr">
        <is>
          <t>-</t>
        </is>
      </c>
      <c r="M86" t="inlineStr">
        <is>
          <t>-</t>
        </is>
      </c>
    </row>
    <row r="87">
      <c r="A87" s="5" t="inlineStr">
        <is>
          <t>Gewinnwachstum 5J in %</t>
        </is>
      </c>
      <c r="B87" s="5" t="inlineStr">
        <is>
          <t>Earnings Growth 5Y in %</t>
        </is>
      </c>
      <c r="C87" t="n">
        <v>7.08</v>
      </c>
      <c r="D87" t="n">
        <v>6.84</v>
      </c>
      <c r="E87" t="n">
        <v>1.47</v>
      </c>
      <c r="F87" t="n">
        <v>5.68</v>
      </c>
      <c r="G87" t="n">
        <v>24.57</v>
      </c>
      <c r="H87" t="n">
        <v>-28716.94</v>
      </c>
      <c r="I87" t="n">
        <v>-28736.9</v>
      </c>
      <c r="J87" t="inlineStr">
        <is>
          <t>-</t>
        </is>
      </c>
      <c r="K87" t="inlineStr">
        <is>
          <t>-</t>
        </is>
      </c>
      <c r="L87" t="inlineStr">
        <is>
          <t>-</t>
        </is>
      </c>
      <c r="M87" t="inlineStr">
        <is>
          <t>-</t>
        </is>
      </c>
    </row>
    <row r="88">
      <c r="A88" s="5" t="inlineStr">
        <is>
          <t>Gewinnwachstum 10J in %</t>
        </is>
      </c>
      <c r="B88" s="5" t="inlineStr">
        <is>
          <t>Earnings Growth 10Y in %</t>
        </is>
      </c>
      <c r="C88" t="n">
        <v>-14354.93</v>
      </c>
      <c r="D88" t="n">
        <v>-14365.03</v>
      </c>
      <c r="E88" t="inlineStr">
        <is>
          <t>-</t>
        </is>
      </c>
      <c r="F88" t="inlineStr">
        <is>
          <t>-</t>
        </is>
      </c>
      <c r="G88" t="inlineStr">
        <is>
          <t>-</t>
        </is>
      </c>
      <c r="H88" t="inlineStr">
        <is>
          <t>-</t>
        </is>
      </c>
      <c r="I88" t="inlineStr">
        <is>
          <t>-</t>
        </is>
      </c>
      <c r="J88" t="inlineStr">
        <is>
          <t>-</t>
        </is>
      </c>
      <c r="K88" t="inlineStr">
        <is>
          <t>-</t>
        </is>
      </c>
      <c r="L88" t="inlineStr">
        <is>
          <t>-</t>
        </is>
      </c>
      <c r="M88" t="inlineStr">
        <is>
          <t>-</t>
        </is>
      </c>
    </row>
    <row r="89">
      <c r="A89" s="5" t="inlineStr">
        <is>
          <t>PEG Ratio</t>
        </is>
      </c>
      <c r="B89" s="5" t="inlineStr">
        <is>
          <t>KGW Kurs/Gewinn/Wachstum</t>
        </is>
      </c>
      <c r="C89" t="n">
        <v>2.27</v>
      </c>
      <c r="D89" t="n">
        <v>1.86</v>
      </c>
      <c r="E89" t="n">
        <v>15.37</v>
      </c>
      <c r="F89" t="n">
        <v>4</v>
      </c>
      <c r="G89" t="n">
        <v>0.83</v>
      </c>
      <c r="H89" t="n">
        <v>0</v>
      </c>
      <c r="I89" t="n">
        <v>0</v>
      </c>
      <c r="J89" t="inlineStr">
        <is>
          <t>-</t>
        </is>
      </c>
      <c r="K89" t="inlineStr">
        <is>
          <t>-</t>
        </is>
      </c>
      <c r="L89" t="inlineStr">
        <is>
          <t>-</t>
        </is>
      </c>
      <c r="M89" t="inlineStr">
        <is>
          <t>-</t>
        </is>
      </c>
    </row>
    <row r="90">
      <c r="A90" s="5" t="inlineStr">
        <is>
          <t>EBIT-Wachstum 1J in %</t>
        </is>
      </c>
      <c r="B90" s="5" t="inlineStr">
        <is>
          <t>EBIT Growth 1Y in %</t>
        </is>
      </c>
      <c r="C90" t="n">
        <v>-0.57</v>
      </c>
      <c r="D90" t="n">
        <v>16.46</v>
      </c>
      <c r="E90" t="n">
        <v>-4.36</v>
      </c>
      <c r="F90" t="n">
        <v>-2.19</v>
      </c>
      <c r="G90" t="n">
        <v>11.87</v>
      </c>
      <c r="H90" t="n">
        <v>6.42</v>
      </c>
      <c r="I90" t="n">
        <v>-3.07</v>
      </c>
      <c r="J90" t="n">
        <v>5.08</v>
      </c>
      <c r="K90" t="n">
        <v>33.45</v>
      </c>
      <c r="L90" t="n">
        <v>51.09</v>
      </c>
      <c r="M90" t="n">
        <v>-2.7</v>
      </c>
    </row>
    <row r="91">
      <c r="A91" s="5" t="inlineStr">
        <is>
          <t>EBIT-Wachstum 3J in %</t>
        </is>
      </c>
      <c r="B91" s="5" t="inlineStr">
        <is>
          <t>EBIT Growth 3Y in %</t>
        </is>
      </c>
      <c r="C91" t="n">
        <v>3.84</v>
      </c>
      <c r="D91" t="n">
        <v>3.3</v>
      </c>
      <c r="E91" t="n">
        <v>1.77</v>
      </c>
      <c r="F91" t="n">
        <v>5.37</v>
      </c>
      <c r="G91" t="n">
        <v>5.07</v>
      </c>
      <c r="H91" t="n">
        <v>2.81</v>
      </c>
      <c r="I91" t="n">
        <v>11.82</v>
      </c>
      <c r="J91" t="n">
        <v>29.87</v>
      </c>
      <c r="K91" t="n">
        <v>27.28</v>
      </c>
      <c r="L91" t="inlineStr">
        <is>
          <t>-</t>
        </is>
      </c>
      <c r="M91" t="inlineStr">
        <is>
          <t>-</t>
        </is>
      </c>
    </row>
    <row r="92">
      <c r="A92" s="5" t="inlineStr">
        <is>
          <t>EBIT-Wachstum 5J in %</t>
        </is>
      </c>
      <c r="B92" s="5" t="inlineStr">
        <is>
          <t>EBIT Growth 5Y in %</t>
        </is>
      </c>
      <c r="C92" t="n">
        <v>4.24</v>
      </c>
      <c r="D92" t="n">
        <v>5.64</v>
      </c>
      <c r="E92" t="n">
        <v>1.73</v>
      </c>
      <c r="F92" t="n">
        <v>3.62</v>
      </c>
      <c r="G92" t="n">
        <v>10.75</v>
      </c>
      <c r="H92" t="n">
        <v>18.59</v>
      </c>
      <c r="I92" t="n">
        <v>16.77</v>
      </c>
      <c r="J92" t="inlineStr">
        <is>
          <t>-</t>
        </is>
      </c>
      <c r="K92" t="inlineStr">
        <is>
          <t>-</t>
        </is>
      </c>
      <c r="L92" t="inlineStr">
        <is>
          <t>-</t>
        </is>
      </c>
      <c r="M92" t="inlineStr">
        <is>
          <t>-</t>
        </is>
      </c>
    </row>
    <row r="93">
      <c r="A93" s="5" t="inlineStr">
        <is>
          <t>EBIT-Wachstum 10J in %</t>
        </is>
      </c>
      <c r="B93" s="5" t="inlineStr">
        <is>
          <t>EBIT Growth 10Y in %</t>
        </is>
      </c>
      <c r="C93" t="n">
        <v>11.42</v>
      </c>
      <c r="D93" t="n">
        <v>11.21</v>
      </c>
      <c r="E93" t="inlineStr">
        <is>
          <t>-</t>
        </is>
      </c>
      <c r="F93" t="inlineStr">
        <is>
          <t>-</t>
        </is>
      </c>
      <c r="G93" t="inlineStr">
        <is>
          <t>-</t>
        </is>
      </c>
      <c r="H93" t="inlineStr">
        <is>
          <t>-</t>
        </is>
      </c>
      <c r="I93" t="inlineStr">
        <is>
          <t>-</t>
        </is>
      </c>
      <c r="J93" t="inlineStr">
        <is>
          <t>-</t>
        </is>
      </c>
      <c r="K93" t="inlineStr">
        <is>
          <t>-</t>
        </is>
      </c>
      <c r="L93" t="inlineStr">
        <is>
          <t>-</t>
        </is>
      </c>
      <c r="M93" t="inlineStr">
        <is>
          <t>-</t>
        </is>
      </c>
    </row>
    <row r="94">
      <c r="A94" s="5" t="inlineStr">
        <is>
          <t>Op.Cashflow Wachstum 1J in %</t>
        </is>
      </c>
      <c r="B94" s="5" t="inlineStr">
        <is>
          <t>Op.Cashflow Wachstum 1Y in %</t>
        </is>
      </c>
      <c r="C94" t="n">
        <v>-45.1</v>
      </c>
      <c r="D94" t="n">
        <v>-23.02</v>
      </c>
      <c r="E94" t="n">
        <v>33.42</v>
      </c>
      <c r="F94" t="n">
        <v>20.3</v>
      </c>
      <c r="G94" t="n">
        <v>-35.39</v>
      </c>
      <c r="H94" t="n">
        <v>0.21</v>
      </c>
      <c r="I94" t="n">
        <v>63.99</v>
      </c>
      <c r="J94" t="n">
        <v>11.6</v>
      </c>
      <c r="K94" t="n">
        <v>-59.45</v>
      </c>
      <c r="L94" t="inlineStr">
        <is>
          <t>-</t>
        </is>
      </c>
      <c r="M94" t="inlineStr">
        <is>
          <t>-</t>
        </is>
      </c>
    </row>
    <row r="95">
      <c r="A95" s="5" t="inlineStr">
        <is>
          <t>Op.Cashflow Wachstum 3J in %</t>
        </is>
      </c>
      <c r="B95" s="5" t="inlineStr">
        <is>
          <t>Op.Cashflow Wachstum 3Y in %</t>
        </is>
      </c>
      <c r="C95" t="n">
        <v>-11.57</v>
      </c>
      <c r="D95" t="n">
        <v>10.23</v>
      </c>
      <c r="E95" t="n">
        <v>6.11</v>
      </c>
      <c r="F95" t="n">
        <v>-4.96</v>
      </c>
      <c r="G95" t="n">
        <v>9.6</v>
      </c>
      <c r="H95" t="n">
        <v>25.27</v>
      </c>
      <c r="I95" t="n">
        <v>5.38</v>
      </c>
      <c r="J95" t="inlineStr">
        <is>
          <t>-</t>
        </is>
      </c>
      <c r="K95" t="inlineStr">
        <is>
          <t>-</t>
        </is>
      </c>
      <c r="L95" t="inlineStr">
        <is>
          <t>-</t>
        </is>
      </c>
      <c r="M95" t="inlineStr">
        <is>
          <t>-</t>
        </is>
      </c>
    </row>
    <row r="96">
      <c r="A96" s="5" t="inlineStr">
        <is>
          <t>Op.Cashflow Wachstum 5J in %</t>
        </is>
      </c>
      <c r="B96" s="5" t="inlineStr">
        <is>
          <t>Op.Cashflow Wachstum 5Y in %</t>
        </is>
      </c>
      <c r="C96" t="n">
        <v>-9.960000000000001</v>
      </c>
      <c r="D96" t="n">
        <v>-0.9</v>
      </c>
      <c r="E96" t="n">
        <v>16.51</v>
      </c>
      <c r="F96" t="n">
        <v>12.14</v>
      </c>
      <c r="G96" t="n">
        <v>-3.81</v>
      </c>
      <c r="H96" t="inlineStr">
        <is>
          <t>-</t>
        </is>
      </c>
      <c r="I96" t="inlineStr">
        <is>
          <t>-</t>
        </is>
      </c>
      <c r="J96" t="inlineStr">
        <is>
          <t>-</t>
        </is>
      </c>
      <c r="K96" t="inlineStr">
        <is>
          <t>-</t>
        </is>
      </c>
      <c r="L96" t="inlineStr">
        <is>
          <t>-</t>
        </is>
      </c>
      <c r="M96" t="inlineStr">
        <is>
          <t>-</t>
        </is>
      </c>
    </row>
    <row r="97">
      <c r="A97" s="5" t="inlineStr">
        <is>
          <t>Op.Cashflow Wachstum 10J in %</t>
        </is>
      </c>
      <c r="B97" s="5" t="inlineStr">
        <is>
          <t>Op.Cashflow Wachstum 10Y in %</t>
        </is>
      </c>
      <c r="C97" t="inlineStr">
        <is>
          <t>-</t>
        </is>
      </c>
      <c r="D97" t="inlineStr">
        <is>
          <t>-</t>
        </is>
      </c>
      <c r="E97" t="inlineStr">
        <is>
          <t>-</t>
        </is>
      </c>
      <c r="F97" t="inlineStr">
        <is>
          <t>-</t>
        </is>
      </c>
      <c r="G97" t="inlineStr">
        <is>
          <t>-</t>
        </is>
      </c>
      <c r="H97" t="inlineStr">
        <is>
          <t>-</t>
        </is>
      </c>
      <c r="I97" t="inlineStr">
        <is>
          <t>-</t>
        </is>
      </c>
      <c r="J97" t="inlineStr">
        <is>
          <t>-</t>
        </is>
      </c>
      <c r="K97" t="inlineStr">
        <is>
          <t>-</t>
        </is>
      </c>
      <c r="L97" t="inlineStr">
        <is>
          <t>-</t>
        </is>
      </c>
      <c r="M97" t="inlineStr">
        <is>
          <t>-</t>
        </is>
      </c>
    </row>
    <row r="98">
      <c r="A98" s="5" t="inlineStr">
        <is>
          <t>Working Capital in Mio</t>
        </is>
      </c>
      <c r="B98" s="5" t="inlineStr">
        <is>
          <t>Working Capital in M</t>
        </is>
      </c>
      <c r="C98" t="n">
        <v>1709</v>
      </c>
      <c r="D98" t="n">
        <v>1671</v>
      </c>
      <c r="E98" t="n">
        <v>1152</v>
      </c>
      <c r="F98" t="n">
        <v>1567</v>
      </c>
      <c r="G98" t="n">
        <v>1360</v>
      </c>
      <c r="H98" t="n">
        <v>1106</v>
      </c>
      <c r="I98" t="n">
        <v>933.4</v>
      </c>
      <c r="J98" t="n">
        <v>932.2</v>
      </c>
      <c r="K98" t="n">
        <v>951.6</v>
      </c>
      <c r="L98" t="n">
        <v>811.1</v>
      </c>
      <c r="M98" t="n">
        <v>881.6</v>
      </c>
      <c r="N98" t="n">
        <v>796.7</v>
      </c>
    </row>
  </sheetData>
  <pageMargins bottom="1" footer="0.5" header="0.5" left="0.75" right="0.75" top="1"/>
</worksheet>
</file>

<file path=xl/worksheets/sheet9.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9"/>
    <col customWidth="1" max="14" min="14" width="20"/>
    <col customWidth="1" max="15" min="15" width="20"/>
    <col customWidth="1" max="16" min="16" width="21"/>
    <col customWidth="1" max="17" min="17" width="20"/>
    <col customWidth="1" max="18" min="18" width="21"/>
    <col customWidth="1" max="19" min="19" width="21"/>
    <col customWidth="1" max="20" min="20" width="20"/>
    <col customWidth="1" max="21" min="21" width="21"/>
    <col customWidth="1" max="22" min="22" width="21"/>
    <col customWidth="1" max="23" min="23" width="8"/>
  </cols>
  <sheetData>
    <row r="1">
      <c r="A1" s="1" t="inlineStr">
        <is>
          <t xml:space="preserve">CANCOM </t>
        </is>
      </c>
      <c r="B1" s="2" t="inlineStr">
        <is>
          <t>WKN: 541910  ISIN: DE0005419105  Symbol:COK  Typ: Aktie</t>
        </is>
      </c>
      <c r="C1" s="2" t="inlineStr"/>
      <c r="D1" s="2" t="inlineStr"/>
      <c r="E1" s="2" t="inlineStr"/>
      <c r="F1" s="2">
        <f>HYPERLINK("mdax_Stock_Data_EUR.xlsx#INDEX!A1",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1992</t>
        </is>
      </c>
      <c r="C4" s="5" t="inlineStr">
        <is>
          <t>Telefon / Phone</t>
        </is>
      </c>
      <c r="D4" s="5" t="inlineStr"/>
      <c r="E4" t="inlineStr">
        <is>
          <t>+49-89-54054-0</t>
        </is>
      </c>
      <c r="G4" t="inlineStr">
        <is>
          <t>06.02.2020</t>
        </is>
      </c>
      <c r="H4" t="inlineStr">
        <is>
          <t>Preliminary Results</t>
        </is>
      </c>
      <c r="J4" t="inlineStr">
        <is>
          <t>PRIMEPULSE SE</t>
        </is>
      </c>
      <c r="L4" t="inlineStr">
        <is>
          <t>2,94%</t>
        </is>
      </c>
    </row>
    <row r="5">
      <c r="A5" s="5" t="inlineStr">
        <is>
          <t>Ticker</t>
        </is>
      </c>
      <c r="B5" t="inlineStr">
        <is>
          <t>COK</t>
        </is>
      </c>
      <c r="C5" s="5" t="inlineStr">
        <is>
          <t>Fax</t>
        </is>
      </c>
      <c r="D5" s="5" t="inlineStr"/>
      <c r="E5" t="inlineStr">
        <is>
          <t>+49-89-54054-5119</t>
        </is>
      </c>
      <c r="G5" t="inlineStr">
        <is>
          <t>30.04.2020</t>
        </is>
      </c>
      <c r="H5" t="inlineStr">
        <is>
          <t>Publication Of Annual Report</t>
        </is>
      </c>
      <c r="J5" t="inlineStr">
        <is>
          <t>Allianz Global Investors GmbH</t>
        </is>
      </c>
      <c r="L5" t="inlineStr">
        <is>
          <t>10,48%</t>
        </is>
      </c>
    </row>
    <row r="6">
      <c r="A6" s="5" t="inlineStr">
        <is>
          <t>Gelistet Seit / Listed Since</t>
        </is>
      </c>
      <c r="B6" t="inlineStr">
        <is>
          <t>16.09.1999</t>
        </is>
      </c>
      <c r="C6" s="5" t="inlineStr">
        <is>
          <t>Internet</t>
        </is>
      </c>
      <c r="D6" s="5" t="inlineStr"/>
      <c r="E6" t="inlineStr">
        <is>
          <t>http://www.cancom.de</t>
        </is>
      </c>
      <c r="G6" t="inlineStr">
        <is>
          <t>18.06.2020</t>
        </is>
      </c>
      <c r="H6" t="inlineStr">
        <is>
          <t>Result Q1</t>
        </is>
      </c>
      <c r="J6" t="inlineStr">
        <is>
          <t>Norges Bank</t>
        </is>
      </c>
      <c r="L6" t="inlineStr">
        <is>
          <t>4,58%</t>
        </is>
      </c>
    </row>
    <row r="7">
      <c r="A7" s="5" t="inlineStr">
        <is>
          <t>Nominalwert / Nominal Value</t>
        </is>
      </c>
      <c r="B7" t="inlineStr">
        <is>
          <t>1,00</t>
        </is>
      </c>
      <c r="C7" s="5" t="inlineStr">
        <is>
          <t>E-Mail</t>
        </is>
      </c>
      <c r="D7" s="5" t="inlineStr"/>
      <c r="E7" t="inlineStr">
        <is>
          <t>info@cancom.de</t>
        </is>
      </c>
      <c r="G7" t="inlineStr">
        <is>
          <t>30.06.2020</t>
        </is>
      </c>
      <c r="H7" t="inlineStr">
        <is>
          <t>Annual General Meeting</t>
        </is>
      </c>
      <c r="J7" t="inlineStr">
        <is>
          <t>SMALLCAP World Fund, Inc.</t>
        </is>
      </c>
      <c r="L7" t="inlineStr">
        <is>
          <t>9,69%</t>
        </is>
      </c>
    </row>
    <row r="8">
      <c r="A8" s="5" t="inlineStr">
        <is>
          <t>Land / Country</t>
        </is>
      </c>
      <c r="B8" t="inlineStr">
        <is>
          <t>Deutschland</t>
        </is>
      </c>
      <c r="C8" s="5" t="inlineStr">
        <is>
          <t>Inv. Relations Telefon / Phone</t>
        </is>
      </c>
      <c r="D8" s="5" t="inlineStr"/>
      <c r="E8" t="inlineStr">
        <is>
          <t>+49-89-54054-5193</t>
        </is>
      </c>
      <c r="G8" t="inlineStr">
        <is>
          <t>13.08.2020</t>
        </is>
      </c>
      <c r="H8" t="inlineStr">
        <is>
          <t>Score Half Year</t>
        </is>
      </c>
      <c r="J8" t="inlineStr">
        <is>
          <t>BlackRock, Inc.</t>
        </is>
      </c>
      <c r="L8" t="inlineStr">
        <is>
          <t>3,31%</t>
        </is>
      </c>
    </row>
    <row r="9">
      <c r="A9" s="5" t="inlineStr">
        <is>
          <t>Währung / Currency</t>
        </is>
      </c>
      <c r="B9" t="inlineStr">
        <is>
          <t>EUR</t>
        </is>
      </c>
      <c r="C9" s="5" t="inlineStr">
        <is>
          <t>Inv. Relations E-Mail</t>
        </is>
      </c>
      <c r="D9" s="5" t="inlineStr"/>
      <c r="E9" t="inlineStr">
        <is>
          <t>ir@cancom.de</t>
        </is>
      </c>
      <c r="G9" t="inlineStr">
        <is>
          <t>12.11.2020</t>
        </is>
      </c>
      <c r="H9" t="inlineStr">
        <is>
          <t>Q3 Earnings</t>
        </is>
      </c>
      <c r="J9" t="inlineStr">
        <is>
          <t>JPMorgan Chase Bank</t>
        </is>
      </c>
      <c r="L9" t="inlineStr">
        <is>
          <t>2,81%</t>
        </is>
      </c>
    </row>
    <row r="10">
      <c r="A10" s="5" t="inlineStr">
        <is>
          <t>Branche / Industry</t>
        </is>
      </c>
      <c r="B10" t="inlineStr">
        <is>
          <t>It Services</t>
        </is>
      </c>
      <c r="C10" s="5" t="inlineStr">
        <is>
          <t>Kontaktperson / Contact Person</t>
        </is>
      </c>
      <c r="D10" s="5" t="inlineStr"/>
      <c r="E10" t="inlineStr">
        <is>
          <t>Sebastian Bucher</t>
        </is>
      </c>
      <c r="J10" t="inlineStr">
        <is>
          <t>The Goldman Sachs Group, Inc.</t>
        </is>
      </c>
      <c r="L10" t="inlineStr">
        <is>
          <t>1,80%</t>
        </is>
      </c>
    </row>
    <row r="11">
      <c r="A11" s="5" t="inlineStr">
        <is>
          <t>Sektor / Sector</t>
        </is>
      </c>
      <c r="B11" t="inlineStr">
        <is>
          <t>Information Technology</t>
        </is>
      </c>
      <c r="J11" t="inlineStr">
        <is>
          <t>Freefloat</t>
        </is>
      </c>
      <c r="L11" t="inlineStr">
        <is>
          <t>64,39%</t>
        </is>
      </c>
    </row>
    <row r="12">
      <c r="A12" s="5" t="inlineStr">
        <is>
          <t>Typ / Genre</t>
        </is>
      </c>
      <c r="B12" t="inlineStr">
        <is>
          <t>Inhaberaktie</t>
        </is>
      </c>
    </row>
    <row r="13">
      <c r="A13" s="5" t="inlineStr">
        <is>
          <t>Adresse / Address</t>
        </is>
      </c>
      <c r="B13" t="inlineStr">
        <is>
          <t>CANCOM SEErika-Mann-Straße 69  D-80636 München</t>
        </is>
      </c>
    </row>
    <row r="14">
      <c r="A14" s="5" t="inlineStr">
        <is>
          <t>Management</t>
        </is>
      </c>
      <c r="B14" t="inlineStr">
        <is>
          <t>Rudolf Hotter, Thomas Stark</t>
        </is>
      </c>
    </row>
    <row r="15">
      <c r="A15" s="5" t="inlineStr">
        <is>
          <t>Aufsichtsrat / Board</t>
        </is>
      </c>
      <c r="B15" t="inlineStr">
        <is>
          <t>Dr. Lothar Koniarski, Stefan Kober, Martin Wild, Prof. Dr. Isabell Welpe</t>
        </is>
      </c>
    </row>
    <row r="16">
      <c r="A16" s="5" t="inlineStr">
        <is>
          <t>Beschreibung</t>
        </is>
      </c>
      <c r="B16" t="inlineStr">
        <is>
          <t>Die CANCOM SE ist Anbieter von IT-Infrastruktur. Die CANCOM übernimmt dabei vorrangig die Finanzierung und das Management der Beteiligungsgesellschaften der Gruppe, die vor allem unter Nutzung digitaler Medien insbesondere im Handel mit Hard- und Software sowie ähnlicher Produkte Service-Dienstleistungen erbringen. In den letzten Jahren hat sich das Unternehmen durch strategische Akquisitionen konsequent vom nischenorientierten Handelshaus zum drittgrößten herstellerunabhängigen Systemhaus Deutschlands und zum IT-Komplettanbieter entwickelt. Das Produkt- und Dienstleistungsangebot deckt aus einer Hand das gesamte Spektrum von der Beratung und Erstellung von IT-Konzepten über die Beschaffung, den Vertrieb von Hard- und Software bis hin zu Integration und Betrieb der Systeme ab. Als einer der bedeutendsten Partner von HP, Microsoft, IBM, SAP, Symantec, Citrix sowie Apple und Adobe verfügt CANCOM über entscheidende Kernkompetenzen in der IT. Copyright 2014 FINANCE BASE AG</t>
        </is>
      </c>
    </row>
    <row r="17">
      <c r="A17" s="5" t="inlineStr">
        <is>
          <t>Profile</t>
        </is>
      </c>
      <c r="B17" t="inlineStr">
        <is>
          <t>CANCOM SE is a provider of IT infrastructure. CANCOM assumes primarily provide the financing and management of the holding companies of the group of digital media in particular by building particularly in trade with hardware, software and similar products servicing industry. In recent years, the company has consistently through strategic acquisitions of niche-oriented trading company the third largest manufacturer-independent system house in Germany and the IT full-service provider developed. The product and service range covers from a single source the entire spectrum from consulting and development of IT business solutions, procurement, distribution of hardware and software from up to integration and operation of the systems. As one of the important partners of HP, Microsoft, IBM, SAP, Symantec, Citrix and Apple and Adobe, CANCOM has crucial know-how in IT.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1549</v>
      </c>
      <c r="D20" t="n">
        <v>1379</v>
      </c>
      <c r="E20" t="n">
        <v>1161</v>
      </c>
      <c r="F20" t="n">
        <v>1023</v>
      </c>
      <c r="G20" t="n">
        <v>932.8</v>
      </c>
      <c r="H20" t="n">
        <v>828.9</v>
      </c>
      <c r="I20" t="n">
        <v>613.4</v>
      </c>
      <c r="J20" t="n">
        <v>558.1</v>
      </c>
      <c r="K20" t="n">
        <v>544.4</v>
      </c>
      <c r="L20" t="n">
        <v>549.3</v>
      </c>
      <c r="M20" t="n">
        <v>422.5</v>
      </c>
      <c r="N20" t="n">
        <v>345.6</v>
      </c>
      <c r="O20" t="n">
        <v>300.1</v>
      </c>
      <c r="P20" t="n">
        <v>265</v>
      </c>
      <c r="Q20" t="n">
        <v>226.1</v>
      </c>
      <c r="R20" t="n">
        <v>206.9</v>
      </c>
      <c r="S20" t="n">
        <v>192.1</v>
      </c>
      <c r="T20" t="n">
        <v>265.5</v>
      </c>
      <c r="U20" t="n">
        <v>243.4</v>
      </c>
      <c r="V20" t="n">
        <v>157.5</v>
      </c>
      <c r="W20" t="inlineStr">
        <is>
          <t>-</t>
        </is>
      </c>
    </row>
    <row r="21">
      <c r="A21" s="5" t="inlineStr">
        <is>
          <t>Operatives Ergebnis (EBIT)</t>
        </is>
      </c>
      <c r="B21" s="5" t="inlineStr">
        <is>
          <t>EBIT Earning Before Interest &amp; Tax</t>
        </is>
      </c>
      <c r="C21" t="n">
        <v>54.4</v>
      </c>
      <c r="D21" t="n">
        <v>65</v>
      </c>
      <c r="E21" t="n">
        <v>60.5</v>
      </c>
      <c r="F21" t="n">
        <v>51.3</v>
      </c>
      <c r="G21" t="n">
        <v>41.1</v>
      </c>
      <c r="H21" t="n">
        <v>28.8</v>
      </c>
      <c r="I21" t="n">
        <v>22.6</v>
      </c>
      <c r="J21" t="n">
        <v>20.7</v>
      </c>
      <c r="K21" t="n">
        <v>18.5</v>
      </c>
      <c r="L21" t="n">
        <v>13.7</v>
      </c>
      <c r="M21" t="n">
        <v>7</v>
      </c>
      <c r="N21" t="n">
        <v>7</v>
      </c>
      <c r="O21" t="n">
        <v>6.2</v>
      </c>
      <c r="P21" t="n">
        <v>4.3</v>
      </c>
      <c r="Q21" t="n">
        <v>2.4</v>
      </c>
      <c r="R21" t="n">
        <v>1.3</v>
      </c>
      <c r="S21" t="n">
        <v>-18.1</v>
      </c>
      <c r="T21" t="n">
        <v>0.7</v>
      </c>
      <c r="U21" t="n">
        <v>3.7</v>
      </c>
      <c r="V21" t="n">
        <v>4.6</v>
      </c>
      <c r="W21" t="inlineStr">
        <is>
          <t>-</t>
        </is>
      </c>
    </row>
    <row r="22">
      <c r="A22" s="5" t="inlineStr">
        <is>
          <t>Finanzergebnis</t>
        </is>
      </c>
      <c r="B22" s="5" t="inlineStr">
        <is>
          <t>Financial Result</t>
        </is>
      </c>
      <c r="C22" t="n">
        <v>-3.9</v>
      </c>
      <c r="D22" t="n">
        <v>-0.8</v>
      </c>
      <c r="E22" t="n">
        <v>-1.8</v>
      </c>
      <c r="F22" t="n">
        <v>-1.8</v>
      </c>
      <c r="G22" t="n">
        <v>-1</v>
      </c>
      <c r="H22" t="n">
        <v>-2.4</v>
      </c>
      <c r="I22" t="n">
        <v>-1.2</v>
      </c>
      <c r="J22" t="n">
        <v>-1.8</v>
      </c>
      <c r="K22" t="n">
        <v>-1.6</v>
      </c>
      <c r="L22" t="n">
        <v>-2.1</v>
      </c>
      <c r="M22" t="n">
        <v>-1.3</v>
      </c>
      <c r="N22" t="n">
        <v>-1.2</v>
      </c>
      <c r="O22" t="n">
        <v>-0.9</v>
      </c>
      <c r="P22" t="n">
        <v>-0.9</v>
      </c>
      <c r="Q22" t="n">
        <v>-1</v>
      </c>
      <c r="R22" t="n">
        <v>-0.9</v>
      </c>
      <c r="S22" t="n">
        <v>-0.6</v>
      </c>
      <c r="T22" t="n">
        <v>-1.4</v>
      </c>
      <c r="U22" t="n">
        <v>-0.6</v>
      </c>
      <c r="V22" t="n">
        <v>-0.1</v>
      </c>
      <c r="W22" t="inlineStr">
        <is>
          <t>-</t>
        </is>
      </c>
    </row>
    <row r="23">
      <c r="A23" s="5" t="inlineStr">
        <is>
          <t>Ergebnis vor Steuer (EBT)</t>
        </is>
      </c>
      <c r="B23" s="5" t="inlineStr">
        <is>
          <t>EBT Earning Before Tax</t>
        </is>
      </c>
      <c r="C23" t="n">
        <v>50.5</v>
      </c>
      <c r="D23" t="n">
        <v>64.2</v>
      </c>
      <c r="E23" t="n">
        <v>58.7</v>
      </c>
      <c r="F23" t="n">
        <v>49.5</v>
      </c>
      <c r="G23" t="n">
        <v>40.1</v>
      </c>
      <c r="H23" t="n">
        <v>26.4</v>
      </c>
      <c r="I23" t="n">
        <v>21.4</v>
      </c>
      <c r="J23" t="n">
        <v>18.9</v>
      </c>
      <c r="K23" t="n">
        <v>16.9</v>
      </c>
      <c r="L23" t="n">
        <v>11.6</v>
      </c>
      <c r="M23" t="n">
        <v>5.7</v>
      </c>
      <c r="N23" t="n">
        <v>5.8</v>
      </c>
      <c r="O23" t="n">
        <v>5.3</v>
      </c>
      <c r="P23" t="n">
        <v>3.4</v>
      </c>
      <c r="Q23" t="n">
        <v>1.4</v>
      </c>
      <c r="R23" t="n">
        <v>0.4</v>
      </c>
      <c r="S23" t="n">
        <v>-18.7</v>
      </c>
      <c r="T23" t="n">
        <v>-0.7</v>
      </c>
      <c r="U23" t="n">
        <v>3.1</v>
      </c>
      <c r="V23" t="n">
        <v>4.5</v>
      </c>
      <c r="W23" t="inlineStr">
        <is>
          <t>-</t>
        </is>
      </c>
    </row>
    <row r="24">
      <c r="A24" s="5" t="inlineStr">
        <is>
          <t>Steuern auf Einkommen und Ertrag</t>
        </is>
      </c>
      <c r="B24" s="5" t="inlineStr">
        <is>
          <t>Taxes on income and earnings</t>
        </is>
      </c>
      <c r="C24" t="n">
        <v>15.6</v>
      </c>
      <c r="D24" t="n">
        <v>21.4</v>
      </c>
      <c r="E24" t="n">
        <v>18.5</v>
      </c>
      <c r="F24" t="n">
        <v>15.3</v>
      </c>
      <c r="G24" t="n">
        <v>10.8</v>
      </c>
      <c r="H24" t="n">
        <v>9.1</v>
      </c>
      <c r="I24" t="n">
        <v>6.9</v>
      </c>
      <c r="J24" t="n">
        <v>6.6</v>
      </c>
      <c r="K24" t="n">
        <v>4.9</v>
      </c>
      <c r="L24" t="n">
        <v>3.7</v>
      </c>
      <c r="M24" t="n">
        <v>0.6</v>
      </c>
      <c r="N24" t="n">
        <v>1.3</v>
      </c>
      <c r="O24" t="n">
        <v>-0.1</v>
      </c>
      <c r="P24" t="n">
        <v>0.6</v>
      </c>
      <c r="Q24" t="n">
        <v>0.3</v>
      </c>
      <c r="R24" t="n">
        <v>0.1</v>
      </c>
      <c r="S24" t="n">
        <v>0.3</v>
      </c>
      <c r="T24" t="n">
        <v>-0.2</v>
      </c>
      <c r="U24" t="inlineStr">
        <is>
          <t>-</t>
        </is>
      </c>
      <c r="V24" t="n">
        <v>1.1</v>
      </c>
      <c r="W24" t="inlineStr">
        <is>
          <t>-</t>
        </is>
      </c>
    </row>
    <row r="25">
      <c r="A25" s="5" t="inlineStr">
        <is>
          <t>Ergebnis nach Steuer</t>
        </is>
      </c>
      <c r="B25" s="5" t="inlineStr">
        <is>
          <t>Earnings after tax</t>
        </is>
      </c>
      <c r="C25" t="n">
        <v>34.9</v>
      </c>
      <c r="D25" t="n">
        <v>42.8</v>
      </c>
      <c r="E25" t="n">
        <v>40.3</v>
      </c>
      <c r="F25" t="n">
        <v>34.2</v>
      </c>
      <c r="G25" t="n">
        <v>29.3</v>
      </c>
      <c r="H25" t="n">
        <v>17.3</v>
      </c>
      <c r="I25" t="n">
        <v>14.5</v>
      </c>
      <c r="J25" t="n">
        <v>12.3</v>
      </c>
      <c r="K25" t="n">
        <v>12</v>
      </c>
      <c r="L25" t="n">
        <v>7.9</v>
      </c>
      <c r="M25" t="n">
        <v>5.1</v>
      </c>
      <c r="N25" t="n">
        <v>4.6</v>
      </c>
      <c r="O25" t="n">
        <v>5.4</v>
      </c>
      <c r="P25" t="n">
        <v>2.8</v>
      </c>
      <c r="Q25" t="n">
        <v>1.1</v>
      </c>
      <c r="R25" t="n">
        <v>0.3</v>
      </c>
      <c r="S25" t="n">
        <v>-19</v>
      </c>
      <c r="T25" t="n">
        <v>-0.5</v>
      </c>
      <c r="U25" t="n">
        <v>3.1</v>
      </c>
      <c r="V25" t="n">
        <v>3.5</v>
      </c>
      <c r="W25" t="inlineStr">
        <is>
          <t>-</t>
        </is>
      </c>
    </row>
    <row r="26">
      <c r="A26" s="5" t="inlineStr">
        <is>
          <t>Minderheitenanteil</t>
        </is>
      </c>
      <c r="B26" s="5" t="inlineStr">
        <is>
          <t>Minority Share</t>
        </is>
      </c>
      <c r="C26" t="n">
        <v>-0.05</v>
      </c>
      <c r="D26" t="n">
        <v>-0.1</v>
      </c>
      <c r="E26" t="n">
        <v>-0.2</v>
      </c>
      <c r="F26" t="n">
        <v>-0.3</v>
      </c>
      <c r="G26" t="n">
        <v>0.3</v>
      </c>
      <c r="H26" t="n">
        <v>1.4</v>
      </c>
      <c r="I26" t="n">
        <v>0.05</v>
      </c>
      <c r="J26" t="n">
        <v>-0.1</v>
      </c>
      <c r="K26" t="n">
        <v>-0.2</v>
      </c>
      <c r="L26" t="n">
        <v>-0.1</v>
      </c>
      <c r="M26" t="inlineStr">
        <is>
          <t>-</t>
        </is>
      </c>
      <c r="N26" t="inlineStr">
        <is>
          <t>-</t>
        </is>
      </c>
      <c r="O26" t="n">
        <v>-0.5</v>
      </c>
      <c r="P26" t="n">
        <v>-0.2</v>
      </c>
      <c r="Q26" t="inlineStr">
        <is>
          <t>-</t>
        </is>
      </c>
      <c r="R26" t="inlineStr">
        <is>
          <t>-</t>
        </is>
      </c>
      <c r="S26" t="n">
        <v>0.1</v>
      </c>
      <c r="T26" t="inlineStr">
        <is>
          <t>-</t>
        </is>
      </c>
      <c r="U26" t="inlineStr">
        <is>
          <t>-</t>
        </is>
      </c>
      <c r="V26" t="n">
        <v>-0.2</v>
      </c>
      <c r="W26" t="inlineStr">
        <is>
          <t>-</t>
        </is>
      </c>
    </row>
    <row r="27">
      <c r="A27" s="5" t="inlineStr">
        <is>
          <t>Jahresüberschuss/-fehlbetrag</t>
        </is>
      </c>
      <c r="B27" s="5" t="inlineStr">
        <is>
          <t>Net Profit</t>
        </is>
      </c>
      <c r="C27" t="n">
        <v>36.6</v>
      </c>
      <c r="D27" t="n">
        <v>42.5</v>
      </c>
      <c r="E27" t="n">
        <v>39.8</v>
      </c>
      <c r="F27" t="n">
        <v>33.4</v>
      </c>
      <c r="G27" t="n">
        <v>22.4</v>
      </c>
      <c r="H27" t="n">
        <v>12.7</v>
      </c>
      <c r="I27" t="n">
        <v>14.5</v>
      </c>
      <c r="J27" t="n">
        <v>11.5</v>
      </c>
      <c r="K27" t="n">
        <v>11.5</v>
      </c>
      <c r="L27" t="n">
        <v>7.8</v>
      </c>
      <c r="M27" t="n">
        <v>5.1</v>
      </c>
      <c r="N27" t="n">
        <v>2.7</v>
      </c>
      <c r="O27" t="n">
        <v>4.7</v>
      </c>
      <c r="P27" t="n">
        <v>2.4</v>
      </c>
      <c r="Q27" t="n">
        <v>1</v>
      </c>
      <c r="R27" t="n">
        <v>0.2</v>
      </c>
      <c r="S27" t="n">
        <v>-22.1</v>
      </c>
      <c r="T27" t="n">
        <v>-0.6</v>
      </c>
      <c r="U27" t="inlineStr">
        <is>
          <t>-</t>
        </is>
      </c>
      <c r="V27" t="n">
        <v>1.2</v>
      </c>
      <c r="W27" t="inlineStr">
        <is>
          <t>-</t>
        </is>
      </c>
    </row>
    <row r="28">
      <c r="A28" s="5" t="inlineStr">
        <is>
          <t>Summe Umlaufvermögen</t>
        </is>
      </c>
      <c r="B28" s="5" t="inlineStr">
        <is>
          <t>Current Assets</t>
        </is>
      </c>
      <c r="C28" t="n">
        <v>733.9</v>
      </c>
      <c r="D28" t="n">
        <v>470.6</v>
      </c>
      <c r="E28" t="n">
        <v>438</v>
      </c>
      <c r="F28" t="n">
        <v>370.8</v>
      </c>
      <c r="G28" t="n">
        <v>277.4</v>
      </c>
      <c r="H28" t="n">
        <v>285.7</v>
      </c>
      <c r="I28" t="n">
        <v>212.1</v>
      </c>
      <c r="J28" t="n">
        <v>146.8</v>
      </c>
      <c r="K28" t="n">
        <v>140.4</v>
      </c>
      <c r="L28" t="n">
        <v>120.3</v>
      </c>
      <c r="M28" t="n">
        <v>93.2</v>
      </c>
      <c r="N28" t="n">
        <v>83.3</v>
      </c>
      <c r="O28" t="n">
        <v>67.90000000000001</v>
      </c>
      <c r="P28" t="n">
        <v>54.7</v>
      </c>
      <c r="Q28" t="n">
        <v>43.2</v>
      </c>
      <c r="R28" t="n">
        <v>32.1</v>
      </c>
      <c r="S28" t="n">
        <v>33.5</v>
      </c>
      <c r="T28" t="n">
        <v>45.2</v>
      </c>
      <c r="U28" t="n">
        <v>56.8</v>
      </c>
      <c r="V28" t="n">
        <v>47.6</v>
      </c>
      <c r="W28" t="inlineStr">
        <is>
          <t>-</t>
        </is>
      </c>
    </row>
    <row r="29">
      <c r="A29" s="5" t="inlineStr">
        <is>
          <t>Summe Anlagevermögen</t>
        </is>
      </c>
      <c r="B29" s="5" t="inlineStr">
        <is>
          <t>Fixed Assets</t>
        </is>
      </c>
      <c r="C29" t="n">
        <v>471.5</v>
      </c>
      <c r="D29" t="n">
        <v>367.5</v>
      </c>
      <c r="E29" t="n">
        <v>254.1</v>
      </c>
      <c r="F29" t="n">
        <v>167</v>
      </c>
      <c r="G29" t="n">
        <v>158.9</v>
      </c>
      <c r="H29" t="n">
        <v>153.6</v>
      </c>
      <c r="I29" t="n">
        <v>109.4</v>
      </c>
      <c r="J29" t="n">
        <v>61.8</v>
      </c>
      <c r="K29" t="n">
        <v>54.5</v>
      </c>
      <c r="L29" t="n">
        <v>57.1</v>
      </c>
      <c r="M29" t="n">
        <v>41.7</v>
      </c>
      <c r="N29" t="n">
        <v>37.4</v>
      </c>
      <c r="O29" t="n">
        <v>32.5</v>
      </c>
      <c r="P29" t="n">
        <v>31.2</v>
      </c>
      <c r="Q29" t="n">
        <v>26.9</v>
      </c>
      <c r="R29" t="n">
        <v>25.5</v>
      </c>
      <c r="S29" t="n">
        <v>25.4</v>
      </c>
      <c r="T29" t="n">
        <v>46.3</v>
      </c>
      <c r="U29" t="n">
        <v>44.6</v>
      </c>
      <c r="V29" t="n">
        <v>19.1</v>
      </c>
      <c r="W29" t="inlineStr">
        <is>
          <t>-</t>
        </is>
      </c>
    </row>
    <row r="30">
      <c r="A30" s="5" t="inlineStr">
        <is>
          <t>Summe Aktiva</t>
        </is>
      </c>
      <c r="B30" s="5" t="inlineStr">
        <is>
          <t>Total Assets</t>
        </is>
      </c>
      <c r="C30" t="n">
        <v>1205</v>
      </c>
      <c r="D30" t="n">
        <v>838.1</v>
      </c>
      <c r="E30" t="n">
        <v>692.1</v>
      </c>
      <c r="F30" t="n">
        <v>537.8</v>
      </c>
      <c r="G30" t="n">
        <v>436.3</v>
      </c>
      <c r="H30" t="n">
        <v>439.3</v>
      </c>
      <c r="I30" t="n">
        <v>321.5</v>
      </c>
      <c r="J30" t="n">
        <v>208.6</v>
      </c>
      <c r="K30" t="n">
        <v>194.9</v>
      </c>
      <c r="L30" t="n">
        <v>177.4</v>
      </c>
      <c r="M30" t="n">
        <v>134.9</v>
      </c>
      <c r="N30" t="n">
        <v>120.7</v>
      </c>
      <c r="O30" t="n">
        <v>100.4</v>
      </c>
      <c r="P30" t="n">
        <v>85.90000000000001</v>
      </c>
      <c r="Q30" t="n">
        <v>70.09999999999999</v>
      </c>
      <c r="R30" t="n">
        <v>57.6</v>
      </c>
      <c r="S30" t="n">
        <v>58.9</v>
      </c>
      <c r="T30" t="n">
        <v>91.5</v>
      </c>
      <c r="U30" t="n">
        <v>101.4</v>
      </c>
      <c r="V30" t="n">
        <v>66.7</v>
      </c>
      <c r="W30" t="inlineStr">
        <is>
          <t>-</t>
        </is>
      </c>
    </row>
    <row r="31">
      <c r="A31" s="5" t="inlineStr">
        <is>
          <t>Summe kurzfristiges Fremdkapital</t>
        </is>
      </c>
      <c r="B31" s="5" t="inlineStr">
        <is>
          <t>Short-Term Debt</t>
        </is>
      </c>
      <c r="C31" t="n">
        <v>472</v>
      </c>
      <c r="D31" t="n">
        <v>368.9</v>
      </c>
      <c r="E31" t="n">
        <v>294.6</v>
      </c>
      <c r="F31" t="n">
        <v>188.5</v>
      </c>
      <c r="G31" t="n">
        <v>159.6</v>
      </c>
      <c r="H31" t="n">
        <v>169.5</v>
      </c>
      <c r="I31" t="n">
        <v>134.7</v>
      </c>
      <c r="J31" t="n">
        <v>106.6</v>
      </c>
      <c r="K31" t="n">
        <v>109.8</v>
      </c>
      <c r="L31" t="n">
        <v>89.8</v>
      </c>
      <c r="M31" t="n">
        <v>67.5</v>
      </c>
      <c r="N31" t="n">
        <v>60.8</v>
      </c>
      <c r="O31" t="n">
        <v>45.8</v>
      </c>
      <c r="P31" t="n">
        <v>39.1</v>
      </c>
      <c r="Q31" t="n">
        <v>32.7</v>
      </c>
      <c r="R31" t="n">
        <v>24.8</v>
      </c>
      <c r="S31" t="n">
        <v>27.3</v>
      </c>
      <c r="T31" t="n">
        <v>38.2</v>
      </c>
      <c r="U31" t="n">
        <v>48</v>
      </c>
      <c r="V31" t="n">
        <v>32</v>
      </c>
      <c r="W31" t="inlineStr">
        <is>
          <t>-</t>
        </is>
      </c>
    </row>
    <row r="32">
      <c r="A32" s="5" t="inlineStr">
        <is>
          <t>Summe langfristiges Fremdkapital</t>
        </is>
      </c>
      <c r="B32" s="5" t="inlineStr">
        <is>
          <t>Long-Term Debt</t>
        </is>
      </c>
      <c r="C32" t="n">
        <v>156.1</v>
      </c>
      <c r="D32" t="n">
        <v>79</v>
      </c>
      <c r="E32" t="n">
        <v>33.3</v>
      </c>
      <c r="F32" t="n">
        <v>64.2</v>
      </c>
      <c r="G32" t="n">
        <v>72.40000000000001</v>
      </c>
      <c r="H32" t="n">
        <v>76</v>
      </c>
      <c r="I32" t="n">
        <v>23.9</v>
      </c>
      <c r="J32" t="n">
        <v>21.2</v>
      </c>
      <c r="K32" t="n">
        <v>24.2</v>
      </c>
      <c r="L32" t="n">
        <v>36.6</v>
      </c>
      <c r="M32" t="n">
        <v>23.5</v>
      </c>
      <c r="N32" t="n">
        <v>20.9</v>
      </c>
      <c r="O32" t="n">
        <v>18.3</v>
      </c>
      <c r="P32" t="n">
        <v>13.4</v>
      </c>
      <c r="Q32" t="n">
        <v>10.5</v>
      </c>
      <c r="R32" t="n">
        <v>8.9</v>
      </c>
      <c r="S32" t="n">
        <v>9.5</v>
      </c>
      <c r="T32" t="n">
        <v>7.9</v>
      </c>
      <c r="U32" t="n">
        <v>8.4</v>
      </c>
      <c r="V32" t="n">
        <v>0.4</v>
      </c>
      <c r="W32" t="inlineStr">
        <is>
          <t>-</t>
        </is>
      </c>
    </row>
    <row r="33">
      <c r="A33" s="5" t="inlineStr">
        <is>
          <t>Summe Fremdkapital</t>
        </is>
      </c>
      <c r="B33" s="5" t="inlineStr">
        <is>
          <t>Total Liabilities</t>
        </is>
      </c>
      <c r="C33" t="n">
        <v>628.1</v>
      </c>
      <c r="D33" t="n">
        <v>447.9</v>
      </c>
      <c r="E33" t="n">
        <v>327.9</v>
      </c>
      <c r="F33" t="n">
        <v>252.7</v>
      </c>
      <c r="G33" t="n">
        <v>276.7</v>
      </c>
      <c r="H33" t="n">
        <v>245.5</v>
      </c>
      <c r="I33" t="n">
        <v>158.6</v>
      </c>
      <c r="J33" t="n">
        <v>127.8</v>
      </c>
      <c r="K33" t="n">
        <v>134</v>
      </c>
      <c r="L33" t="n">
        <v>126.4</v>
      </c>
      <c r="M33" t="n">
        <v>91</v>
      </c>
      <c r="N33" t="n">
        <v>81.8</v>
      </c>
      <c r="O33" t="n">
        <v>64.09999999999999</v>
      </c>
      <c r="P33" t="n">
        <v>52.5</v>
      </c>
      <c r="Q33" t="n">
        <v>43.2</v>
      </c>
      <c r="R33" t="n">
        <v>33.7</v>
      </c>
      <c r="S33" t="n">
        <v>36.8</v>
      </c>
      <c r="T33" t="n">
        <v>46.1</v>
      </c>
      <c r="U33" t="n">
        <v>56.5</v>
      </c>
      <c r="V33" t="n">
        <v>32.4</v>
      </c>
      <c r="W33" t="inlineStr">
        <is>
          <t>-</t>
        </is>
      </c>
    </row>
    <row r="34">
      <c r="A34" s="5" t="inlineStr">
        <is>
          <t>Minderheitenanteil</t>
        </is>
      </c>
      <c r="B34" s="5" t="inlineStr">
        <is>
          <t>Minority Share</t>
        </is>
      </c>
      <c r="C34" t="inlineStr">
        <is>
          <t>-</t>
        </is>
      </c>
      <c r="D34" t="n">
        <v>2.1</v>
      </c>
      <c r="E34" t="n">
        <v>2.1</v>
      </c>
      <c r="F34" t="n">
        <v>1.9</v>
      </c>
      <c r="G34" t="n">
        <v>5.6</v>
      </c>
      <c r="H34" t="n">
        <v>8.199999999999999</v>
      </c>
      <c r="I34" t="n">
        <v>0.1</v>
      </c>
      <c r="J34" t="n">
        <v>0.2</v>
      </c>
      <c r="K34" t="n">
        <v>0.2</v>
      </c>
      <c r="L34" t="n">
        <v>0.1</v>
      </c>
      <c r="M34" t="inlineStr">
        <is>
          <t>-</t>
        </is>
      </c>
      <c r="N34" t="inlineStr">
        <is>
          <t>-</t>
        </is>
      </c>
      <c r="O34" t="inlineStr">
        <is>
          <t>-</t>
        </is>
      </c>
      <c r="P34" t="n">
        <v>1.7</v>
      </c>
      <c r="Q34" t="inlineStr">
        <is>
          <t>-</t>
        </is>
      </c>
      <c r="R34" t="inlineStr">
        <is>
          <t>-</t>
        </is>
      </c>
      <c r="S34" t="n">
        <v>0.6</v>
      </c>
      <c r="T34" t="n">
        <v>2.1</v>
      </c>
      <c r="U34" t="n">
        <v>2.3</v>
      </c>
      <c r="V34" t="n">
        <v>1.3</v>
      </c>
      <c r="W34" t="inlineStr">
        <is>
          <t>-</t>
        </is>
      </c>
    </row>
    <row r="35">
      <c r="A35" s="5" t="inlineStr">
        <is>
          <t>Summe Eigenkapital</t>
        </is>
      </c>
      <c r="B35" s="5" t="inlineStr">
        <is>
          <t>Equity</t>
        </is>
      </c>
      <c r="C35" t="n">
        <v>577.3</v>
      </c>
      <c r="D35" t="n">
        <v>388.1</v>
      </c>
      <c r="E35" t="n">
        <v>362.2</v>
      </c>
      <c r="F35" t="n">
        <v>283.2</v>
      </c>
      <c r="G35" t="n">
        <v>198.7</v>
      </c>
      <c r="H35" t="n">
        <v>185.6</v>
      </c>
      <c r="I35" t="n">
        <v>162.9</v>
      </c>
      <c r="J35" t="n">
        <v>80.59999999999999</v>
      </c>
      <c r="K35" t="n">
        <v>60.7</v>
      </c>
      <c r="L35" t="n">
        <v>50.9</v>
      </c>
      <c r="M35" t="n">
        <v>43.9</v>
      </c>
      <c r="N35" t="n">
        <v>38.9</v>
      </c>
      <c r="O35" t="n">
        <v>36.3</v>
      </c>
      <c r="P35" t="n">
        <v>31.7</v>
      </c>
      <c r="Q35" t="n">
        <v>26.9</v>
      </c>
      <c r="R35" t="n">
        <v>23.9</v>
      </c>
      <c r="S35" t="n">
        <v>21.5</v>
      </c>
      <c r="T35" t="n">
        <v>43.3</v>
      </c>
      <c r="U35" t="n">
        <v>42.6</v>
      </c>
      <c r="V35" t="n">
        <v>33</v>
      </c>
      <c r="W35" t="inlineStr">
        <is>
          <t>-</t>
        </is>
      </c>
    </row>
    <row r="36">
      <c r="A36" s="5" t="inlineStr">
        <is>
          <t>Summe Passiva</t>
        </is>
      </c>
      <c r="B36" s="5" t="inlineStr">
        <is>
          <t>Liabilities &amp; Shareholder Equity</t>
        </is>
      </c>
      <c r="C36" t="n">
        <v>1205</v>
      </c>
      <c r="D36" t="n">
        <v>838.1</v>
      </c>
      <c r="E36" t="n">
        <v>692.1</v>
      </c>
      <c r="F36" t="n">
        <v>537.8</v>
      </c>
      <c r="G36" t="n">
        <v>436.3</v>
      </c>
      <c r="H36" t="n">
        <v>439.3</v>
      </c>
      <c r="I36" t="n">
        <v>321.5</v>
      </c>
      <c r="J36" t="n">
        <v>208.6</v>
      </c>
      <c r="K36" t="n">
        <v>194.9</v>
      </c>
      <c r="L36" t="n">
        <v>177.4</v>
      </c>
      <c r="M36" t="n">
        <v>134.9</v>
      </c>
      <c r="N36" t="n">
        <v>120.7</v>
      </c>
      <c r="O36" t="n">
        <v>100.4</v>
      </c>
      <c r="P36" t="n">
        <v>85.90000000000001</v>
      </c>
      <c r="Q36" t="n">
        <v>70.09999999999999</v>
      </c>
      <c r="R36" t="n">
        <v>57.6</v>
      </c>
      <c r="S36" t="n">
        <v>58.9</v>
      </c>
      <c r="T36" t="n">
        <v>91.5</v>
      </c>
      <c r="U36" t="n">
        <v>101.4</v>
      </c>
      <c r="V36" t="n">
        <v>66.7</v>
      </c>
      <c r="W36" t="inlineStr">
        <is>
          <t>-</t>
        </is>
      </c>
    </row>
    <row r="37">
      <c r="A37" s="5" t="inlineStr">
        <is>
          <t>Mio.Aktien im Umlauf</t>
        </is>
      </c>
      <c r="B37" s="5" t="inlineStr">
        <is>
          <t>Million shares outstanding</t>
        </is>
      </c>
      <c r="C37" t="n">
        <v>38.55</v>
      </c>
      <c r="D37" t="n">
        <v>35.04</v>
      </c>
      <c r="E37" t="n">
        <v>35.04</v>
      </c>
      <c r="F37" t="n">
        <v>32.74</v>
      </c>
      <c r="G37" t="n">
        <v>29.76</v>
      </c>
      <c r="H37" t="n">
        <v>29.76</v>
      </c>
      <c r="I37" t="n">
        <v>29.23</v>
      </c>
      <c r="J37" t="n">
        <v>22.86</v>
      </c>
      <c r="K37" t="n">
        <v>20.78</v>
      </c>
      <c r="L37" t="n">
        <v>20.8</v>
      </c>
      <c r="M37" t="n">
        <v>20.8</v>
      </c>
      <c r="N37" t="n">
        <v>20.8</v>
      </c>
      <c r="O37" t="n">
        <v>20.8</v>
      </c>
      <c r="P37" t="n">
        <v>20.8</v>
      </c>
      <c r="Q37" t="n">
        <v>19.2</v>
      </c>
      <c r="R37" t="n">
        <v>17.2</v>
      </c>
      <c r="S37" t="n">
        <v>16</v>
      </c>
      <c r="T37" t="n">
        <v>15.4</v>
      </c>
      <c r="U37" t="n">
        <v>14.2</v>
      </c>
      <c r="V37" t="n">
        <v>11.8</v>
      </c>
      <c r="W37" t="n">
        <v>8.199999999999999</v>
      </c>
    </row>
    <row r="38">
      <c r="A38" s="5" t="inlineStr">
        <is>
          <t>Gezeichnetes Kapital (in Mio.)</t>
        </is>
      </c>
      <c r="B38" s="5" t="inlineStr">
        <is>
          <t>Subscribed Capital in M</t>
        </is>
      </c>
      <c r="C38" t="n">
        <v>38.55</v>
      </c>
      <c r="D38" t="n">
        <v>35.04</v>
      </c>
      <c r="E38" t="n">
        <v>35.04</v>
      </c>
      <c r="F38" t="n">
        <v>32.74</v>
      </c>
      <c r="G38" t="n">
        <v>29.76</v>
      </c>
      <c r="H38" t="n">
        <v>29.76</v>
      </c>
      <c r="I38" t="n">
        <v>29.23</v>
      </c>
      <c r="J38" t="n">
        <v>22.86</v>
      </c>
      <c r="K38" t="n">
        <v>20.78</v>
      </c>
      <c r="L38" t="n">
        <v>20.8</v>
      </c>
      <c r="M38" t="n">
        <v>20.8</v>
      </c>
      <c r="N38" t="n">
        <v>20.8</v>
      </c>
      <c r="O38" t="n">
        <v>20.8</v>
      </c>
      <c r="P38" t="n">
        <v>20.8</v>
      </c>
      <c r="Q38" t="n">
        <v>19.2</v>
      </c>
      <c r="R38" t="n">
        <v>17.2</v>
      </c>
      <c r="S38" t="n">
        <v>16</v>
      </c>
      <c r="T38" t="n">
        <v>15.4</v>
      </c>
      <c r="U38" t="n">
        <v>14.2</v>
      </c>
      <c r="V38" t="n">
        <v>11.8</v>
      </c>
      <c r="W38" t="n">
        <v>8.199999999999999</v>
      </c>
    </row>
    <row r="39">
      <c r="A39" s="5" t="inlineStr">
        <is>
          <t>Ergebnis je Aktie (brutto)</t>
        </is>
      </c>
      <c r="B39" s="5" t="inlineStr">
        <is>
          <t>Earnings per share</t>
        </is>
      </c>
      <c r="C39" t="n">
        <v>1.31</v>
      </c>
      <c r="D39" t="n">
        <v>1.83</v>
      </c>
      <c r="E39" t="n">
        <v>1.68</v>
      </c>
      <c r="F39" t="n">
        <v>1.51</v>
      </c>
      <c r="G39" t="n">
        <v>1.35</v>
      </c>
      <c r="H39" t="n">
        <v>0.89</v>
      </c>
      <c r="I39" t="n">
        <v>0.73</v>
      </c>
      <c r="J39" t="n">
        <v>0.83</v>
      </c>
      <c r="K39" t="n">
        <v>0.8100000000000001</v>
      </c>
      <c r="L39" t="n">
        <v>0.5600000000000001</v>
      </c>
      <c r="M39" t="n">
        <v>0.27</v>
      </c>
      <c r="N39" t="n">
        <v>0.28</v>
      </c>
      <c r="O39" t="n">
        <v>0.25</v>
      </c>
      <c r="P39" t="n">
        <v>0.16</v>
      </c>
      <c r="Q39" t="n">
        <v>0.07000000000000001</v>
      </c>
      <c r="R39" t="n">
        <v>0.02</v>
      </c>
      <c r="S39" t="n">
        <v>-1.17</v>
      </c>
      <c r="T39" t="n">
        <v>-0.05</v>
      </c>
      <c r="U39" t="n">
        <v>0.22</v>
      </c>
      <c r="V39" t="n">
        <v>0.38</v>
      </c>
      <c r="W39" t="inlineStr">
        <is>
          <t>-</t>
        </is>
      </c>
    </row>
    <row r="40">
      <c r="A40" s="5" t="inlineStr">
        <is>
          <t>Ergebnis je Aktie (unverwässert)</t>
        </is>
      </c>
      <c r="B40" s="5" t="inlineStr">
        <is>
          <t>Basic Earnings per share</t>
        </is>
      </c>
      <c r="C40" t="n">
        <v>0.99</v>
      </c>
      <c r="D40" t="n">
        <v>1.2</v>
      </c>
      <c r="E40" t="n">
        <v>1.2</v>
      </c>
      <c r="F40" t="n">
        <v>1.06</v>
      </c>
      <c r="G40" t="n">
        <v>1</v>
      </c>
      <c r="H40" t="n">
        <v>0.64</v>
      </c>
      <c r="I40" t="n">
        <v>0.62</v>
      </c>
      <c r="J40" t="n">
        <v>0.55</v>
      </c>
      <c r="K40" t="n">
        <v>0.5600000000000001</v>
      </c>
      <c r="L40" t="n">
        <v>0.4</v>
      </c>
      <c r="M40" t="n">
        <v>0.25</v>
      </c>
      <c r="N40" t="n">
        <v>0.22</v>
      </c>
      <c r="O40" t="n">
        <v>0.23</v>
      </c>
      <c r="P40" t="n">
        <v>0.12</v>
      </c>
      <c r="Q40" t="n">
        <v>0.055</v>
      </c>
      <c r="R40" t="n">
        <v>0.01</v>
      </c>
      <c r="S40" t="n">
        <v>-1.39</v>
      </c>
      <c r="T40" t="n">
        <v>-0.04</v>
      </c>
      <c r="U40" t="inlineStr">
        <is>
          <t>-</t>
        </is>
      </c>
      <c r="V40" t="n">
        <v>0.1</v>
      </c>
      <c r="W40" t="n">
        <v>0.08</v>
      </c>
    </row>
    <row r="41">
      <c r="A41" s="5" t="inlineStr">
        <is>
          <t>Ergebnis je Aktie (verwässert)</t>
        </is>
      </c>
      <c r="B41" s="5" t="inlineStr">
        <is>
          <t>Diluted Earnings per share</t>
        </is>
      </c>
      <c r="C41" t="n">
        <v>0.99</v>
      </c>
      <c r="D41" t="n">
        <v>1.2</v>
      </c>
      <c r="E41" t="n">
        <v>1.17</v>
      </c>
      <c r="F41" t="n">
        <v>1.02</v>
      </c>
      <c r="G41" t="n">
        <v>0.97</v>
      </c>
      <c r="H41" t="n">
        <v>0.6</v>
      </c>
      <c r="I41" t="n">
        <v>0.62</v>
      </c>
      <c r="J41" t="n">
        <v>0.55</v>
      </c>
      <c r="K41" t="n">
        <v>0.5600000000000001</v>
      </c>
      <c r="L41" t="n">
        <v>0.4</v>
      </c>
      <c r="M41" t="n">
        <v>0.25</v>
      </c>
      <c r="N41" t="n">
        <v>0.22</v>
      </c>
      <c r="O41" t="n">
        <v>0.23</v>
      </c>
      <c r="P41" t="n">
        <v>0.12</v>
      </c>
      <c r="Q41" t="n">
        <v>0.055</v>
      </c>
      <c r="R41" t="n">
        <v>0.01</v>
      </c>
      <c r="S41" t="n">
        <v>-1.39</v>
      </c>
      <c r="T41" t="n">
        <v>-0.04</v>
      </c>
      <c r="U41" t="inlineStr">
        <is>
          <t>-</t>
        </is>
      </c>
      <c r="V41" t="n">
        <v>0.1</v>
      </c>
      <c r="W41" t="n">
        <v>0.08</v>
      </c>
    </row>
    <row r="42">
      <c r="A42" s="5" t="inlineStr">
        <is>
          <t>Dividende je Aktie</t>
        </is>
      </c>
      <c r="B42" s="5" t="inlineStr">
        <is>
          <t>Dividend per share</t>
        </is>
      </c>
      <c r="C42" t="n">
        <v>0.5</v>
      </c>
      <c r="D42" t="n">
        <v>0.5</v>
      </c>
      <c r="E42" t="n">
        <v>0.5</v>
      </c>
      <c r="F42" t="n">
        <v>0.25</v>
      </c>
      <c r="G42" t="n">
        <v>0.25</v>
      </c>
      <c r="H42" t="n">
        <v>0.25</v>
      </c>
      <c r="I42" t="n">
        <v>0.2</v>
      </c>
      <c r="J42" t="n">
        <v>0.18</v>
      </c>
      <c r="K42" t="n">
        <v>0.15</v>
      </c>
      <c r="L42" t="n">
        <v>0.075</v>
      </c>
      <c r="M42" t="n">
        <v>0.075</v>
      </c>
      <c r="N42" t="inlineStr">
        <is>
          <t>-</t>
        </is>
      </c>
      <c r="O42" t="inlineStr">
        <is>
          <t>-</t>
        </is>
      </c>
      <c r="P42" t="inlineStr">
        <is>
          <t>-</t>
        </is>
      </c>
      <c r="Q42" t="inlineStr">
        <is>
          <t>-</t>
        </is>
      </c>
      <c r="R42" t="inlineStr">
        <is>
          <t>-</t>
        </is>
      </c>
      <c r="S42" t="inlineStr">
        <is>
          <t>-</t>
        </is>
      </c>
      <c r="T42" t="inlineStr">
        <is>
          <t>-</t>
        </is>
      </c>
      <c r="U42" t="inlineStr">
        <is>
          <t>-</t>
        </is>
      </c>
      <c r="V42" t="inlineStr">
        <is>
          <t>-</t>
        </is>
      </c>
      <c r="W42" t="inlineStr">
        <is>
          <t>-</t>
        </is>
      </c>
    </row>
    <row r="43">
      <c r="A43" s="5" t="inlineStr">
        <is>
          <t>Dividendenausschüttung in Mio</t>
        </is>
      </c>
      <c r="B43" s="5" t="inlineStr">
        <is>
          <t>Dividend Payment in M</t>
        </is>
      </c>
      <c r="C43" t="n">
        <v>17.52</v>
      </c>
      <c r="D43" t="n">
        <v>17.52</v>
      </c>
      <c r="E43" t="n">
        <v>17.52</v>
      </c>
      <c r="F43" t="n">
        <v>8.199999999999999</v>
      </c>
      <c r="G43" t="n">
        <v>8.199999999999999</v>
      </c>
      <c r="H43" t="n">
        <v>7.4</v>
      </c>
      <c r="I43" t="n">
        <v>5.8</v>
      </c>
      <c r="J43" t="n">
        <v>4</v>
      </c>
      <c r="K43" t="n">
        <v>3.1</v>
      </c>
      <c r="L43" t="n">
        <v>1.6</v>
      </c>
      <c r="M43" t="n">
        <v>1.5</v>
      </c>
      <c r="N43" t="inlineStr">
        <is>
          <t>-</t>
        </is>
      </c>
      <c r="O43" t="inlineStr">
        <is>
          <t>-</t>
        </is>
      </c>
      <c r="P43" t="inlineStr">
        <is>
          <t>-</t>
        </is>
      </c>
      <c r="Q43" t="inlineStr">
        <is>
          <t>-</t>
        </is>
      </c>
      <c r="R43" t="inlineStr">
        <is>
          <t>-</t>
        </is>
      </c>
      <c r="S43" t="inlineStr">
        <is>
          <t>-</t>
        </is>
      </c>
      <c r="T43" t="inlineStr">
        <is>
          <t>-</t>
        </is>
      </c>
      <c r="U43" t="inlineStr">
        <is>
          <t>-</t>
        </is>
      </c>
      <c r="V43" t="inlineStr">
        <is>
          <t>-</t>
        </is>
      </c>
      <c r="W43" t="inlineStr">
        <is>
          <t>-</t>
        </is>
      </c>
    </row>
    <row r="44">
      <c r="A44" s="5" t="inlineStr">
        <is>
          <t>Umsatz</t>
        </is>
      </c>
      <c r="B44" s="5" t="inlineStr">
        <is>
          <t>Revenue</t>
        </is>
      </c>
      <c r="C44" t="n">
        <v>40.19</v>
      </c>
      <c r="D44" t="n">
        <v>39.35</v>
      </c>
      <c r="E44" t="n">
        <v>33.14</v>
      </c>
      <c r="F44" t="n">
        <v>31.25</v>
      </c>
      <c r="G44" t="n">
        <v>31.34</v>
      </c>
      <c r="H44" t="n">
        <v>27.85</v>
      </c>
      <c r="I44" t="n">
        <v>20.98</v>
      </c>
      <c r="J44" t="n">
        <v>24.41</v>
      </c>
      <c r="K44" t="n">
        <v>26.2</v>
      </c>
      <c r="L44" t="n">
        <v>26.41</v>
      </c>
      <c r="M44" t="n">
        <v>20.31</v>
      </c>
      <c r="N44" t="n">
        <v>16.62</v>
      </c>
      <c r="O44" t="n">
        <v>14.43</v>
      </c>
      <c r="P44" t="n">
        <v>12.74</v>
      </c>
      <c r="Q44" t="n">
        <v>11.78</v>
      </c>
      <c r="R44" t="n">
        <v>12.03</v>
      </c>
      <c r="S44" t="n">
        <v>12.01</v>
      </c>
      <c r="T44" t="n">
        <v>17.24</v>
      </c>
      <c r="U44" t="n">
        <v>17.14</v>
      </c>
      <c r="V44" t="n">
        <v>13.35</v>
      </c>
      <c r="W44" t="inlineStr">
        <is>
          <t>-</t>
        </is>
      </c>
    </row>
    <row r="45">
      <c r="A45" s="5" t="inlineStr">
        <is>
          <t>Buchwert je Aktie</t>
        </is>
      </c>
      <c r="B45" s="5" t="inlineStr">
        <is>
          <t>Book value per share</t>
        </is>
      </c>
      <c r="C45" t="n">
        <v>14.98</v>
      </c>
      <c r="D45" t="n">
        <v>11.07</v>
      </c>
      <c r="E45" t="n">
        <v>10.34</v>
      </c>
      <c r="F45" t="n">
        <v>8.65</v>
      </c>
      <c r="G45" t="n">
        <v>6.68</v>
      </c>
      <c r="H45" t="n">
        <v>6.24</v>
      </c>
      <c r="I45" t="n">
        <v>5.57</v>
      </c>
      <c r="J45" t="n">
        <v>3.53</v>
      </c>
      <c r="K45" t="n">
        <v>2.92</v>
      </c>
      <c r="L45" t="n">
        <v>2.45</v>
      </c>
      <c r="M45" t="n">
        <v>2.11</v>
      </c>
      <c r="N45" t="n">
        <v>1.87</v>
      </c>
      <c r="O45" t="n">
        <v>1.75</v>
      </c>
      <c r="P45" t="n">
        <v>1.52</v>
      </c>
      <c r="Q45" t="n">
        <v>1.4</v>
      </c>
      <c r="R45" t="n">
        <v>1.39</v>
      </c>
      <c r="S45" t="n">
        <v>1.34</v>
      </c>
      <c r="T45" t="n">
        <v>2.81</v>
      </c>
      <c r="U45" t="n">
        <v>3</v>
      </c>
      <c r="V45" t="n">
        <v>2.8</v>
      </c>
      <c r="W45" t="inlineStr">
        <is>
          <t>-</t>
        </is>
      </c>
    </row>
    <row r="46">
      <c r="A46" s="5" t="inlineStr">
        <is>
          <t>Cashflow je Aktie</t>
        </is>
      </c>
      <c r="B46" s="5" t="inlineStr">
        <is>
          <t>Cashflow per share</t>
        </is>
      </c>
      <c r="C46" t="n">
        <v>3.37</v>
      </c>
      <c r="D46" t="n">
        <v>2.34</v>
      </c>
      <c r="E46" t="n">
        <v>3.56</v>
      </c>
      <c r="F46" t="n">
        <v>1.47</v>
      </c>
      <c r="G46" t="n">
        <v>0.46</v>
      </c>
      <c r="H46" t="n">
        <v>1.18</v>
      </c>
      <c r="I46" t="n">
        <v>0.66</v>
      </c>
      <c r="J46" t="n">
        <v>0.7</v>
      </c>
      <c r="K46" t="n">
        <v>1.28</v>
      </c>
      <c r="L46" t="n">
        <v>0.8100000000000001</v>
      </c>
      <c r="M46" t="n">
        <v>0.51</v>
      </c>
      <c r="N46" t="n">
        <v>0.62</v>
      </c>
      <c r="O46" t="n">
        <v>0.29</v>
      </c>
      <c r="P46" t="n">
        <v>-0.06</v>
      </c>
      <c r="Q46" t="n">
        <v>0.13</v>
      </c>
      <c r="R46" t="n">
        <v>0.28</v>
      </c>
      <c r="S46" t="n">
        <v>0.04</v>
      </c>
      <c r="T46" t="n">
        <v>0.23</v>
      </c>
      <c r="U46" t="n">
        <v>-0.06</v>
      </c>
      <c r="V46" t="n">
        <v>-0.28</v>
      </c>
      <c r="W46" t="inlineStr">
        <is>
          <t>-</t>
        </is>
      </c>
    </row>
    <row r="47">
      <c r="A47" s="5" t="inlineStr">
        <is>
          <t>Bilanzsumme je Aktie</t>
        </is>
      </c>
      <c r="B47" s="5" t="inlineStr">
        <is>
          <t>Total assets per share</t>
        </is>
      </c>
      <c r="C47" t="n">
        <v>31.27</v>
      </c>
      <c r="D47" t="n">
        <v>23.92</v>
      </c>
      <c r="E47" t="n">
        <v>19.75</v>
      </c>
      <c r="F47" t="n">
        <v>16.43</v>
      </c>
      <c r="G47" t="n">
        <v>14.66</v>
      </c>
      <c r="H47" t="n">
        <v>14.76</v>
      </c>
      <c r="I47" t="n">
        <v>11</v>
      </c>
      <c r="J47" t="n">
        <v>9.130000000000001</v>
      </c>
      <c r="K47" t="n">
        <v>9.380000000000001</v>
      </c>
      <c r="L47" t="n">
        <v>8.529999999999999</v>
      </c>
      <c r="M47" t="n">
        <v>6.49</v>
      </c>
      <c r="N47" t="n">
        <v>5.8</v>
      </c>
      <c r="O47" t="n">
        <v>4.83</v>
      </c>
      <c r="P47" t="n">
        <v>4.13</v>
      </c>
      <c r="Q47" t="n">
        <v>3.65</v>
      </c>
      <c r="R47" t="n">
        <v>3.35</v>
      </c>
      <c r="S47" t="n">
        <v>3.68</v>
      </c>
      <c r="T47" t="n">
        <v>5.94</v>
      </c>
      <c r="U47" t="n">
        <v>7.14</v>
      </c>
      <c r="V47" t="n">
        <v>5.65</v>
      </c>
      <c r="W47" t="inlineStr">
        <is>
          <t>-</t>
        </is>
      </c>
    </row>
    <row r="48">
      <c r="A48" s="5" t="inlineStr">
        <is>
          <t>Personal am Ende des Jahres</t>
        </is>
      </c>
      <c r="B48" s="5" t="inlineStr">
        <is>
          <t>Staff at the end of year</t>
        </is>
      </c>
      <c r="C48" t="n">
        <v>3820</v>
      </c>
      <c r="D48" t="n">
        <v>3403</v>
      </c>
      <c r="E48" t="n">
        <v>2913</v>
      </c>
      <c r="F48" t="n">
        <v>2657</v>
      </c>
      <c r="G48" t="n">
        <v>2724</v>
      </c>
      <c r="H48" t="n">
        <v>2909</v>
      </c>
      <c r="I48" t="n">
        <v>2360</v>
      </c>
      <c r="J48" t="n">
        <v>2076</v>
      </c>
      <c r="K48" t="n">
        <v>2097</v>
      </c>
      <c r="L48" t="n">
        <v>2039</v>
      </c>
      <c r="M48" t="n">
        <v>2000</v>
      </c>
      <c r="N48" t="n">
        <v>1720</v>
      </c>
      <c r="O48" t="n">
        <v>1319</v>
      </c>
      <c r="P48" t="n">
        <v>1254</v>
      </c>
      <c r="Q48" t="n">
        <v>567</v>
      </c>
      <c r="R48" t="n">
        <v>420</v>
      </c>
      <c r="S48" t="n">
        <v>422</v>
      </c>
      <c r="T48" t="n">
        <v>443</v>
      </c>
      <c r="U48" t="n">
        <v>620</v>
      </c>
      <c r="V48" t="n">
        <v>428</v>
      </c>
      <c r="W48" t="inlineStr">
        <is>
          <t>-</t>
        </is>
      </c>
    </row>
    <row r="49">
      <c r="A49" s="5" t="inlineStr">
        <is>
          <t>Personalaufwand in Mio. EUR</t>
        </is>
      </c>
      <c r="B49" s="5" t="inlineStr">
        <is>
          <t>Personnel expenses in M</t>
        </is>
      </c>
      <c r="C49" t="n">
        <v>263.7</v>
      </c>
      <c r="D49" t="n">
        <v>228.2</v>
      </c>
      <c r="E49" t="n">
        <v>191</v>
      </c>
      <c r="F49" t="n">
        <v>178.6</v>
      </c>
      <c r="G49" t="n">
        <v>169.9</v>
      </c>
      <c r="H49" t="n">
        <v>166.4</v>
      </c>
      <c r="I49" t="n">
        <v>123.2</v>
      </c>
      <c r="J49" t="n">
        <v>112.4</v>
      </c>
      <c r="K49" t="n">
        <v>108</v>
      </c>
      <c r="L49" t="n">
        <v>97</v>
      </c>
      <c r="M49" t="n">
        <v>82.8</v>
      </c>
      <c r="N49" t="n">
        <v>71.09999999999999</v>
      </c>
      <c r="O49" t="n">
        <v>59</v>
      </c>
      <c r="P49" t="n">
        <v>42</v>
      </c>
      <c r="Q49" t="n">
        <v>25</v>
      </c>
      <c r="R49" t="n">
        <v>18.7</v>
      </c>
      <c r="S49" t="n">
        <v>17.8</v>
      </c>
      <c r="T49" t="n">
        <v>20.4</v>
      </c>
      <c r="U49" t="n">
        <v>22.5</v>
      </c>
      <c r="V49" t="n">
        <v>10.8</v>
      </c>
      <c r="W49" t="inlineStr">
        <is>
          <t>-</t>
        </is>
      </c>
    </row>
    <row r="50">
      <c r="A50" s="5" t="inlineStr">
        <is>
          <t>Aufwand je Mitarbeiter in EUR</t>
        </is>
      </c>
      <c r="B50" s="5" t="inlineStr">
        <is>
          <t>Effort per employee</t>
        </is>
      </c>
      <c r="C50" t="n">
        <v>69031</v>
      </c>
      <c r="D50" t="n">
        <v>67058</v>
      </c>
      <c r="E50" t="n">
        <v>65568</v>
      </c>
      <c r="F50" t="n">
        <v>67219</v>
      </c>
      <c r="G50" t="n">
        <v>62372</v>
      </c>
      <c r="H50" t="n">
        <v>57202</v>
      </c>
      <c r="I50" t="n">
        <v>52203</v>
      </c>
      <c r="J50" t="n">
        <v>54143</v>
      </c>
      <c r="K50" t="n">
        <v>51502</v>
      </c>
      <c r="L50" t="n">
        <v>47572</v>
      </c>
      <c r="M50" t="n">
        <v>41400</v>
      </c>
      <c r="N50" t="n">
        <v>41337</v>
      </c>
      <c r="O50" t="n">
        <v>44731</v>
      </c>
      <c r="P50" t="n">
        <v>33493</v>
      </c>
      <c r="Q50" t="n">
        <v>44092</v>
      </c>
      <c r="R50" t="n">
        <v>44524</v>
      </c>
      <c r="S50" t="n">
        <v>42180</v>
      </c>
      <c r="T50" t="n">
        <v>46050</v>
      </c>
      <c r="U50" t="n">
        <v>36290</v>
      </c>
      <c r="V50" t="n">
        <v>25234</v>
      </c>
      <c r="W50" t="inlineStr">
        <is>
          <t>-</t>
        </is>
      </c>
    </row>
    <row r="51">
      <c r="A51" s="5" t="inlineStr">
        <is>
          <t>Umsatz je Aktie</t>
        </is>
      </c>
      <c r="B51" s="5" t="inlineStr">
        <is>
          <t>Revenue per share</t>
        </is>
      </c>
      <c r="C51" t="n">
        <v>405574</v>
      </c>
      <c r="D51" t="n">
        <v>405202</v>
      </c>
      <c r="E51" t="n">
        <v>398641</v>
      </c>
      <c r="F51" t="n">
        <v>385021</v>
      </c>
      <c r="G51" t="n">
        <v>342438</v>
      </c>
      <c r="H51" t="n">
        <v>284930</v>
      </c>
      <c r="I51" t="n">
        <v>260082</v>
      </c>
      <c r="J51" t="n">
        <v>268825</v>
      </c>
      <c r="K51" t="n">
        <v>259599</v>
      </c>
      <c r="L51" t="n">
        <v>269394</v>
      </c>
      <c r="M51" t="n">
        <v>213055</v>
      </c>
      <c r="N51" t="n">
        <v>200930</v>
      </c>
      <c r="O51" t="n">
        <v>227520</v>
      </c>
      <c r="P51" t="n">
        <v>211881</v>
      </c>
      <c r="Q51" t="n">
        <v>398765</v>
      </c>
      <c r="R51" t="n">
        <v>492619</v>
      </c>
      <c r="S51" t="n">
        <v>455213</v>
      </c>
      <c r="T51" t="n">
        <v>599322</v>
      </c>
      <c r="U51" t="n">
        <v>392580</v>
      </c>
      <c r="V51" t="n">
        <v>367990</v>
      </c>
      <c r="W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Gewinn je Mitarbeiter in EUR</t>
        </is>
      </c>
      <c r="B53" s="5" t="inlineStr">
        <is>
          <t>Earnings per employee</t>
        </is>
      </c>
      <c r="C53" t="n">
        <v>9581</v>
      </c>
      <c r="D53" t="n">
        <v>12489</v>
      </c>
      <c r="E53" t="n">
        <v>13663</v>
      </c>
      <c r="F53" t="n">
        <v>12571</v>
      </c>
      <c r="G53" t="n">
        <v>8223</v>
      </c>
      <c r="H53" t="n">
        <v>4366</v>
      </c>
      <c r="I53" t="n">
        <v>6144</v>
      </c>
      <c r="J53" t="n">
        <v>5540</v>
      </c>
      <c r="K53" t="n">
        <v>5484</v>
      </c>
      <c r="L53" t="n">
        <v>3825</v>
      </c>
      <c r="M53" t="n">
        <v>2550</v>
      </c>
      <c r="N53" t="n">
        <v>1570</v>
      </c>
      <c r="O53" t="n">
        <v>3563</v>
      </c>
      <c r="P53" t="n">
        <v>1914</v>
      </c>
      <c r="Q53" t="n">
        <v>1764</v>
      </c>
      <c r="R53" t="n">
        <v>476.19</v>
      </c>
      <c r="S53" t="n">
        <v>-52370</v>
      </c>
      <c r="T53" t="n">
        <v>-1354</v>
      </c>
      <c r="U53" t="inlineStr">
        <is>
          <t>-</t>
        </is>
      </c>
      <c r="V53" t="n">
        <v>2804</v>
      </c>
      <c r="W53" t="inlineStr">
        <is>
          <t>-</t>
        </is>
      </c>
    </row>
    <row r="54">
      <c r="A54" s="5" t="inlineStr">
        <is>
          <t>KGV (Kurs/Gewinn)</t>
        </is>
      </c>
      <c r="B54" s="5" t="inlineStr">
        <is>
          <t>PE (price/earnings)</t>
        </is>
      </c>
      <c r="C54" t="n">
        <v>53.1</v>
      </c>
      <c r="D54" t="n">
        <v>23.9</v>
      </c>
      <c r="E54" t="n">
        <v>28.9</v>
      </c>
      <c r="F54" t="n">
        <v>21.3</v>
      </c>
      <c r="G54" t="n">
        <v>22</v>
      </c>
      <c r="H54" t="n">
        <v>27.9</v>
      </c>
      <c r="I54" t="n">
        <v>25</v>
      </c>
      <c r="J54" t="n">
        <v>12.4</v>
      </c>
      <c r="K54" t="n">
        <v>7.9</v>
      </c>
      <c r="L54" t="n">
        <v>11.7</v>
      </c>
      <c r="M54" t="n">
        <v>8</v>
      </c>
      <c r="N54" t="n">
        <v>5.2</v>
      </c>
      <c r="O54" t="n">
        <v>8.6</v>
      </c>
      <c r="P54" t="n">
        <v>13.3</v>
      </c>
      <c r="Q54" t="n">
        <v>26.9</v>
      </c>
      <c r="R54" t="n">
        <v>128.5</v>
      </c>
      <c r="S54" t="inlineStr">
        <is>
          <t>-</t>
        </is>
      </c>
      <c r="T54" t="inlineStr">
        <is>
          <t>-</t>
        </is>
      </c>
      <c r="U54" t="inlineStr">
        <is>
          <t>-</t>
        </is>
      </c>
      <c r="V54" t="n">
        <v>46</v>
      </c>
      <c r="W54" t="n">
        <v>37.3</v>
      </c>
    </row>
    <row r="55">
      <c r="A55" s="5" t="inlineStr">
        <is>
          <t>KUV (Kurs/Umsatz)</t>
        </is>
      </c>
      <c r="B55" s="5" t="inlineStr">
        <is>
          <t>PS (price/sales)</t>
        </is>
      </c>
      <c r="C55" t="n">
        <v>1.31</v>
      </c>
      <c r="D55" t="n">
        <v>0.73</v>
      </c>
      <c r="E55" t="n">
        <v>1.05</v>
      </c>
      <c r="F55" t="n">
        <v>0.72</v>
      </c>
      <c r="G55" t="n">
        <v>0.7</v>
      </c>
      <c r="H55" t="n">
        <v>0.64</v>
      </c>
      <c r="I55" t="n">
        <v>0.73</v>
      </c>
      <c r="J55" t="n">
        <v>0.28</v>
      </c>
      <c r="K55" t="n">
        <v>0.17</v>
      </c>
      <c r="L55" t="n">
        <v>0.18</v>
      </c>
      <c r="M55" t="n">
        <v>0.1</v>
      </c>
      <c r="N55" t="n">
        <v>0.07000000000000001</v>
      </c>
      <c r="O55" t="n">
        <v>0.13</v>
      </c>
      <c r="P55" t="n">
        <v>0.13</v>
      </c>
      <c r="Q55" t="n">
        <v>0.13</v>
      </c>
      <c r="R55" t="n">
        <v>0.11</v>
      </c>
      <c r="S55" t="n">
        <v>0.08</v>
      </c>
      <c r="T55" t="n">
        <v>0.08</v>
      </c>
      <c r="U55" t="n">
        <v>0.16</v>
      </c>
      <c r="V55" t="n">
        <v>0.34</v>
      </c>
      <c r="W55" t="inlineStr">
        <is>
          <t>-</t>
        </is>
      </c>
    </row>
    <row r="56">
      <c r="A56" s="5" t="inlineStr">
        <is>
          <t>KBV (Kurs/Buchwert)</t>
        </is>
      </c>
      <c r="B56" s="5" t="inlineStr">
        <is>
          <t>PB (price/book value)</t>
        </is>
      </c>
      <c r="C56" t="n">
        <v>3.51</v>
      </c>
      <c r="D56" t="n">
        <v>2.59</v>
      </c>
      <c r="E56" t="n">
        <v>3.36</v>
      </c>
      <c r="F56" t="n">
        <v>2.6</v>
      </c>
      <c r="G56" t="n">
        <v>3.27</v>
      </c>
      <c r="H56" t="n">
        <v>2.84</v>
      </c>
      <c r="I56" t="n">
        <v>2.76</v>
      </c>
      <c r="J56" t="n">
        <v>1.91</v>
      </c>
      <c r="K56" t="n">
        <v>1.51</v>
      </c>
      <c r="L56" t="n">
        <v>1.91</v>
      </c>
      <c r="M56" t="n">
        <v>0.93</v>
      </c>
      <c r="N56" t="n">
        <v>0.61</v>
      </c>
      <c r="O56" t="n">
        <v>1.11</v>
      </c>
      <c r="P56" t="n">
        <v>1.05</v>
      </c>
      <c r="Q56" t="n">
        <v>1.06</v>
      </c>
      <c r="R56" t="n">
        <v>0.92</v>
      </c>
      <c r="S56" t="n">
        <v>0.73</v>
      </c>
      <c r="T56" t="n">
        <v>0.51</v>
      </c>
      <c r="U56" t="n">
        <v>0.89</v>
      </c>
      <c r="V56" t="n">
        <v>1.64</v>
      </c>
      <c r="W56" t="inlineStr">
        <is>
          <t>-</t>
        </is>
      </c>
    </row>
    <row r="57">
      <c r="A57" s="5" t="inlineStr">
        <is>
          <t>KCV (Kurs/Cashflow)</t>
        </is>
      </c>
      <c r="B57" s="5" t="inlineStr">
        <is>
          <t>PC (price/cashflow)</t>
        </is>
      </c>
      <c r="C57" t="n">
        <v>15.62</v>
      </c>
      <c r="D57" t="n">
        <v>12.26</v>
      </c>
      <c r="E57" t="n">
        <v>9.74</v>
      </c>
      <c r="F57" t="n">
        <v>15.28</v>
      </c>
      <c r="G57" t="n">
        <v>47.85</v>
      </c>
      <c r="H57" t="n">
        <v>15.08</v>
      </c>
      <c r="I57" t="n">
        <v>23.45</v>
      </c>
      <c r="J57" t="n">
        <v>9.58</v>
      </c>
      <c r="K57" t="n">
        <v>3.43</v>
      </c>
      <c r="L57" t="n">
        <v>5.75</v>
      </c>
      <c r="M57" t="n">
        <v>3.8</v>
      </c>
      <c r="N57" t="n">
        <v>1.84</v>
      </c>
      <c r="O57" t="n">
        <v>6.69</v>
      </c>
      <c r="P57" t="n">
        <v>-27.65</v>
      </c>
      <c r="Q57" t="n">
        <v>11.37</v>
      </c>
      <c r="R57" t="n">
        <v>4.6</v>
      </c>
      <c r="S57" t="n">
        <v>22.4</v>
      </c>
      <c r="T57" t="n">
        <v>6.27</v>
      </c>
      <c r="U57" t="n">
        <v>-42.21</v>
      </c>
      <c r="V57" t="n">
        <v>-16.45</v>
      </c>
      <c r="W57" t="inlineStr">
        <is>
          <t>-</t>
        </is>
      </c>
    </row>
    <row r="58">
      <c r="A58" s="5" t="inlineStr">
        <is>
          <t>Dividendenrendite in %</t>
        </is>
      </c>
      <c r="B58" s="5" t="inlineStr">
        <is>
          <t>Dividend Yield in %</t>
        </is>
      </c>
      <c r="C58" t="n">
        <v>0.95</v>
      </c>
      <c r="D58" t="n">
        <v>1.74</v>
      </c>
      <c r="E58" t="n">
        <v>1.44</v>
      </c>
      <c r="F58" t="n">
        <v>1.11</v>
      </c>
      <c r="G58" t="n">
        <v>1.14</v>
      </c>
      <c r="H58" t="n">
        <v>1.41</v>
      </c>
      <c r="I58" t="n">
        <v>1.3</v>
      </c>
      <c r="J58" t="n">
        <v>2.59</v>
      </c>
      <c r="K58" t="n">
        <v>3.41</v>
      </c>
      <c r="L58" t="n">
        <v>1.6</v>
      </c>
      <c r="M58" t="n">
        <v>3.84</v>
      </c>
      <c r="N58" t="inlineStr">
        <is>
          <t>-</t>
        </is>
      </c>
      <c r="O58" t="inlineStr">
        <is>
          <t>-</t>
        </is>
      </c>
      <c r="P58" t="inlineStr">
        <is>
          <t>-</t>
        </is>
      </c>
      <c r="Q58" t="inlineStr">
        <is>
          <t>-</t>
        </is>
      </c>
      <c r="R58" t="inlineStr">
        <is>
          <t>-</t>
        </is>
      </c>
      <c r="S58" t="inlineStr">
        <is>
          <t>-</t>
        </is>
      </c>
      <c r="T58" t="inlineStr">
        <is>
          <t>-</t>
        </is>
      </c>
      <c r="U58" t="inlineStr">
        <is>
          <t>-</t>
        </is>
      </c>
      <c r="V58" t="inlineStr">
        <is>
          <t>-</t>
        </is>
      </c>
      <c r="W58" t="inlineStr">
        <is>
          <t>-</t>
        </is>
      </c>
    </row>
    <row r="59">
      <c r="A59" s="5" t="inlineStr">
        <is>
          <t>Gewinnrendite in %</t>
        </is>
      </c>
      <c r="B59" s="5" t="inlineStr">
        <is>
          <t>Return on profit in %</t>
        </is>
      </c>
      <c r="C59" t="n">
        <v>1.9</v>
      </c>
      <c r="D59" t="n">
        <v>4.2</v>
      </c>
      <c r="E59" t="n">
        <v>3.5</v>
      </c>
      <c r="F59" t="n">
        <v>4.7</v>
      </c>
      <c r="G59" t="n">
        <v>4.6</v>
      </c>
      <c r="H59" t="n">
        <v>3.6</v>
      </c>
      <c r="I59" t="n">
        <v>4</v>
      </c>
      <c r="J59" t="n">
        <v>8.1</v>
      </c>
      <c r="K59" t="n">
        <v>12.6</v>
      </c>
      <c r="L59" t="n">
        <v>8.6</v>
      </c>
      <c r="M59" t="n">
        <v>12.5</v>
      </c>
      <c r="N59" t="n">
        <v>19.4</v>
      </c>
      <c r="O59" t="n">
        <v>11.7</v>
      </c>
      <c r="P59" t="n">
        <v>7.5</v>
      </c>
      <c r="Q59" t="n">
        <v>3.7</v>
      </c>
      <c r="R59" t="n">
        <v>0.8</v>
      </c>
      <c r="S59" t="n">
        <v>-141.8</v>
      </c>
      <c r="T59" t="n">
        <v>-2.8</v>
      </c>
      <c r="U59" t="inlineStr">
        <is>
          <t>-</t>
        </is>
      </c>
      <c r="V59" t="n">
        <v>2.2</v>
      </c>
      <c r="W59" t="n">
        <v>2.7</v>
      </c>
    </row>
    <row r="60">
      <c r="A60" s="5" t="inlineStr">
        <is>
          <t>Eigenkapitalrendite in %</t>
        </is>
      </c>
      <c r="B60" s="5" t="inlineStr">
        <is>
          <t>Return on Equity in %</t>
        </is>
      </c>
      <c r="C60" t="n">
        <v>6.34</v>
      </c>
      <c r="D60" t="n">
        <v>10.95</v>
      </c>
      <c r="E60" t="n">
        <v>10.99</v>
      </c>
      <c r="F60" t="n">
        <v>11.79</v>
      </c>
      <c r="G60" t="n">
        <v>11.27</v>
      </c>
      <c r="H60" t="n">
        <v>6.84</v>
      </c>
      <c r="I60" t="n">
        <v>8.9</v>
      </c>
      <c r="J60" t="n">
        <v>14.27</v>
      </c>
      <c r="K60" t="n">
        <v>18.95</v>
      </c>
      <c r="L60" t="n">
        <v>15.32</v>
      </c>
      <c r="M60" t="n">
        <v>11.62</v>
      </c>
      <c r="N60" t="n">
        <v>6.94</v>
      </c>
      <c r="O60" t="n">
        <v>12.95</v>
      </c>
      <c r="P60" t="n">
        <v>7.57</v>
      </c>
      <c r="Q60" t="n">
        <v>3.72</v>
      </c>
      <c r="R60" t="n">
        <v>0.84</v>
      </c>
      <c r="S60" t="n">
        <v>-102.79</v>
      </c>
      <c r="T60" t="n">
        <v>-1.39</v>
      </c>
      <c r="U60" t="inlineStr">
        <is>
          <t>-</t>
        </is>
      </c>
      <c r="V60" t="n">
        <v>3.64</v>
      </c>
      <c r="W60" t="inlineStr">
        <is>
          <t>-</t>
        </is>
      </c>
    </row>
    <row r="61">
      <c r="A61" s="5" t="inlineStr">
        <is>
          <t>Umsatzrendite in %</t>
        </is>
      </c>
      <c r="B61" s="5" t="inlineStr">
        <is>
          <t>Return on sales in %</t>
        </is>
      </c>
      <c r="C61" t="n">
        <v>2.36</v>
      </c>
      <c r="D61" t="n">
        <v>3.08</v>
      </c>
      <c r="E61" t="n">
        <v>3.43</v>
      </c>
      <c r="F61" t="n">
        <v>3.26</v>
      </c>
      <c r="G61" t="n">
        <v>2.4</v>
      </c>
      <c r="H61" t="n">
        <v>1.53</v>
      </c>
      <c r="I61" t="n">
        <v>2.36</v>
      </c>
      <c r="J61" t="n">
        <v>2.06</v>
      </c>
      <c r="K61" t="n">
        <v>2.11</v>
      </c>
      <c r="L61" t="n">
        <v>1.42</v>
      </c>
      <c r="M61" t="n">
        <v>1.21</v>
      </c>
      <c r="N61" t="n">
        <v>0.78</v>
      </c>
      <c r="O61" t="n">
        <v>1.57</v>
      </c>
      <c r="P61" t="n">
        <v>0.91</v>
      </c>
      <c r="Q61" t="n">
        <v>0.44</v>
      </c>
      <c r="R61" t="n">
        <v>0.1</v>
      </c>
      <c r="S61" t="n">
        <v>-11.5</v>
      </c>
      <c r="T61" t="n">
        <v>-0.23</v>
      </c>
      <c r="U61" t="inlineStr">
        <is>
          <t>-</t>
        </is>
      </c>
      <c r="V61" t="n">
        <v>0.76</v>
      </c>
      <c r="W61" t="inlineStr">
        <is>
          <t>-</t>
        </is>
      </c>
    </row>
    <row r="62">
      <c r="A62" s="5" t="inlineStr">
        <is>
          <t>Gesamtkapitalrendite in %</t>
        </is>
      </c>
      <c r="B62" s="5" t="inlineStr">
        <is>
          <t>Total Return on Investment in %</t>
        </is>
      </c>
      <c r="C62" t="n">
        <v>3.29</v>
      </c>
      <c r="D62" t="n">
        <v>5.33</v>
      </c>
      <c r="E62" t="n">
        <v>6.11</v>
      </c>
      <c r="F62" t="n">
        <v>6.82</v>
      </c>
      <c r="G62" t="n">
        <v>5.91</v>
      </c>
      <c r="H62" t="n">
        <v>3.57</v>
      </c>
      <c r="I62" t="n">
        <v>4.95</v>
      </c>
      <c r="J62" t="n">
        <v>6.52</v>
      </c>
      <c r="K62" t="n">
        <v>6.88</v>
      </c>
      <c r="L62" t="n">
        <v>5.52</v>
      </c>
      <c r="M62" t="n">
        <v>4.74</v>
      </c>
      <c r="N62" t="n">
        <v>3.15</v>
      </c>
      <c r="O62" t="n">
        <v>5.58</v>
      </c>
      <c r="P62" t="n">
        <v>3.84</v>
      </c>
      <c r="Q62" t="n">
        <v>2.85</v>
      </c>
      <c r="R62" t="n">
        <v>1.74</v>
      </c>
      <c r="S62" t="n">
        <v>-35.99</v>
      </c>
      <c r="T62" t="n">
        <v>0.66</v>
      </c>
      <c r="U62" t="n">
        <v>0.49</v>
      </c>
      <c r="V62" t="n">
        <v>1.95</v>
      </c>
      <c r="W62" t="inlineStr">
        <is>
          <t>-</t>
        </is>
      </c>
    </row>
    <row r="63">
      <c r="A63" s="5" t="inlineStr">
        <is>
          <t>Return on Investment in %</t>
        </is>
      </c>
      <c r="B63" s="5" t="inlineStr">
        <is>
          <t>Return on Investment in %</t>
        </is>
      </c>
      <c r="C63" t="n">
        <v>3.04</v>
      </c>
      <c r="D63" t="n">
        <v>5.07</v>
      </c>
      <c r="E63" t="n">
        <v>5.75</v>
      </c>
      <c r="F63" t="n">
        <v>6.21</v>
      </c>
      <c r="G63" t="n">
        <v>5.13</v>
      </c>
      <c r="H63" t="n">
        <v>2.89</v>
      </c>
      <c r="I63" t="n">
        <v>4.51</v>
      </c>
      <c r="J63" t="n">
        <v>5.51</v>
      </c>
      <c r="K63" t="n">
        <v>5.9</v>
      </c>
      <c r="L63" t="n">
        <v>4.4</v>
      </c>
      <c r="M63" t="n">
        <v>3.78</v>
      </c>
      <c r="N63" t="n">
        <v>2.24</v>
      </c>
      <c r="O63" t="n">
        <v>4.68</v>
      </c>
      <c r="P63" t="n">
        <v>2.79</v>
      </c>
      <c r="Q63" t="n">
        <v>1.43</v>
      </c>
      <c r="R63" t="n">
        <v>0.35</v>
      </c>
      <c r="S63" t="n">
        <v>-37.52</v>
      </c>
      <c r="T63" t="n">
        <v>-0.66</v>
      </c>
      <c r="U63" t="inlineStr">
        <is>
          <t>-</t>
        </is>
      </c>
      <c r="V63" t="n">
        <v>1.8</v>
      </c>
      <c r="W63" t="inlineStr">
        <is>
          <t>-</t>
        </is>
      </c>
    </row>
    <row r="64">
      <c r="A64" s="5" t="inlineStr">
        <is>
          <t>Arbeitsintensität in %</t>
        </is>
      </c>
      <c r="B64" s="5" t="inlineStr">
        <is>
          <t>Work Intensity in %</t>
        </is>
      </c>
      <c r="C64" t="n">
        <v>60.88</v>
      </c>
      <c r="D64" t="n">
        <v>56.15</v>
      </c>
      <c r="E64" t="n">
        <v>63.29</v>
      </c>
      <c r="F64" t="n">
        <v>68.95</v>
      </c>
      <c r="G64" t="n">
        <v>63.58</v>
      </c>
      <c r="H64" t="n">
        <v>65.04000000000001</v>
      </c>
      <c r="I64" t="n">
        <v>65.97</v>
      </c>
      <c r="J64" t="n">
        <v>70.37</v>
      </c>
      <c r="K64" t="n">
        <v>72.04000000000001</v>
      </c>
      <c r="L64" t="n">
        <v>67.81</v>
      </c>
      <c r="M64" t="n">
        <v>69.09</v>
      </c>
      <c r="N64" t="n">
        <v>69.01000000000001</v>
      </c>
      <c r="O64" t="n">
        <v>67.63</v>
      </c>
      <c r="P64" t="n">
        <v>63.68</v>
      </c>
      <c r="Q64" t="n">
        <v>61.63</v>
      </c>
      <c r="R64" t="n">
        <v>55.73</v>
      </c>
      <c r="S64" t="n">
        <v>56.88</v>
      </c>
      <c r="T64" t="n">
        <v>49.4</v>
      </c>
      <c r="U64" t="n">
        <v>56.02</v>
      </c>
      <c r="V64" t="n">
        <v>71.36</v>
      </c>
      <c r="W64" t="inlineStr">
        <is>
          <t>-</t>
        </is>
      </c>
    </row>
    <row r="65">
      <c r="A65" s="5" t="inlineStr">
        <is>
          <t>Eigenkapitalquote in %</t>
        </is>
      </c>
      <c r="B65" s="5" t="inlineStr">
        <is>
          <t>Equity Ratio in %</t>
        </is>
      </c>
      <c r="C65" t="n">
        <v>47.89</v>
      </c>
      <c r="D65" t="n">
        <v>46.31</v>
      </c>
      <c r="E65" t="n">
        <v>52.33</v>
      </c>
      <c r="F65" t="n">
        <v>52.66</v>
      </c>
      <c r="G65" t="n">
        <v>45.54</v>
      </c>
      <c r="H65" t="n">
        <v>42.25</v>
      </c>
      <c r="I65" t="n">
        <v>50.67</v>
      </c>
      <c r="J65" t="n">
        <v>38.64</v>
      </c>
      <c r="K65" t="n">
        <v>31.14</v>
      </c>
      <c r="L65" t="n">
        <v>28.69</v>
      </c>
      <c r="M65" t="n">
        <v>32.54</v>
      </c>
      <c r="N65" t="n">
        <v>32.23</v>
      </c>
      <c r="O65" t="n">
        <v>36.16</v>
      </c>
      <c r="P65" t="n">
        <v>36.9</v>
      </c>
      <c r="Q65" t="n">
        <v>38.37</v>
      </c>
      <c r="R65" t="n">
        <v>41.49</v>
      </c>
      <c r="S65" t="n">
        <v>36.5</v>
      </c>
      <c r="T65" t="n">
        <v>47.32</v>
      </c>
      <c r="U65" t="n">
        <v>42.01</v>
      </c>
      <c r="V65" t="n">
        <v>49.48</v>
      </c>
      <c r="W65" t="inlineStr">
        <is>
          <t>-</t>
        </is>
      </c>
    </row>
    <row r="66">
      <c r="A66" s="5" t="inlineStr">
        <is>
          <t>Fremdkapitalquote in %</t>
        </is>
      </c>
      <c r="B66" s="5" t="inlineStr">
        <is>
          <t>Debt Ratio in %</t>
        </is>
      </c>
      <c r="C66" t="n">
        <v>52.11</v>
      </c>
      <c r="D66" t="n">
        <v>53.69</v>
      </c>
      <c r="E66" t="n">
        <v>47.67</v>
      </c>
      <c r="F66" t="n">
        <v>47.34</v>
      </c>
      <c r="G66" t="n">
        <v>54.46</v>
      </c>
      <c r="H66" t="n">
        <v>57.75</v>
      </c>
      <c r="I66" t="n">
        <v>49.33</v>
      </c>
      <c r="J66" t="n">
        <v>61.36</v>
      </c>
      <c r="K66" t="n">
        <v>68.86</v>
      </c>
      <c r="L66" t="n">
        <v>71.31</v>
      </c>
      <c r="M66" t="n">
        <v>67.45999999999999</v>
      </c>
      <c r="N66" t="n">
        <v>67.77</v>
      </c>
      <c r="O66" t="n">
        <v>63.84</v>
      </c>
      <c r="P66" t="n">
        <v>63.1</v>
      </c>
      <c r="Q66" t="n">
        <v>61.63</v>
      </c>
      <c r="R66" t="n">
        <v>58.51</v>
      </c>
      <c r="S66" t="n">
        <v>63.5</v>
      </c>
      <c r="T66" t="n">
        <v>52.68</v>
      </c>
      <c r="U66" t="n">
        <v>57.99</v>
      </c>
      <c r="V66" t="n">
        <v>50.52</v>
      </c>
      <c r="W66" t="inlineStr">
        <is>
          <t>-</t>
        </is>
      </c>
    </row>
    <row r="67">
      <c r="A67" s="5" t="inlineStr">
        <is>
          <t>Verschuldungsgrad in %</t>
        </is>
      </c>
      <c r="B67" s="5" t="inlineStr">
        <is>
          <t>Finance Gearing in %</t>
        </is>
      </c>
      <c r="C67" t="n">
        <v>108.8</v>
      </c>
      <c r="D67" t="n">
        <v>115.95</v>
      </c>
      <c r="E67" t="n">
        <v>91.08</v>
      </c>
      <c r="F67" t="n">
        <v>89.90000000000001</v>
      </c>
      <c r="G67" t="n">
        <v>119.58</v>
      </c>
      <c r="H67" t="n">
        <v>136.69</v>
      </c>
      <c r="I67" t="n">
        <v>97.36</v>
      </c>
      <c r="J67" t="n">
        <v>158.81</v>
      </c>
      <c r="K67" t="n">
        <v>221.09</v>
      </c>
      <c r="L67" t="n">
        <v>248.53</v>
      </c>
      <c r="M67" t="n">
        <v>207.29</v>
      </c>
      <c r="N67" t="n">
        <v>210.28</v>
      </c>
      <c r="O67" t="n">
        <v>176.58</v>
      </c>
      <c r="P67" t="n">
        <v>170.98</v>
      </c>
      <c r="Q67" t="n">
        <v>160.59</v>
      </c>
      <c r="R67" t="n">
        <v>141</v>
      </c>
      <c r="S67" t="n">
        <v>173.95</v>
      </c>
      <c r="T67" t="n">
        <v>111.32</v>
      </c>
      <c r="U67" t="n">
        <v>138.03</v>
      </c>
      <c r="V67" t="n">
        <v>102.12</v>
      </c>
      <c r="W67" t="inlineStr">
        <is>
          <t>-</t>
        </is>
      </c>
    </row>
    <row r="68">
      <c r="A68" s="5" t="inlineStr"/>
      <c r="B68" s="5" t="inlineStr"/>
    </row>
    <row r="69">
      <c r="A69" s="5" t="inlineStr">
        <is>
          <t>Kurzfristige Vermögensquote in %</t>
        </is>
      </c>
      <c r="B69" s="5" t="inlineStr">
        <is>
          <t>Current Assets Ratio in %</t>
        </is>
      </c>
      <c r="C69" t="n">
        <v>60.9</v>
      </c>
      <c r="D69" t="n">
        <v>56.15</v>
      </c>
      <c r="E69" t="n">
        <v>63.29</v>
      </c>
      <c r="F69" t="n">
        <v>68.95</v>
      </c>
      <c r="G69" t="n">
        <v>63.58</v>
      </c>
      <c r="H69" t="n">
        <v>65.04000000000001</v>
      </c>
      <c r="I69" t="n">
        <v>65.97</v>
      </c>
      <c r="J69" t="n">
        <v>70.37</v>
      </c>
      <c r="K69" t="n">
        <v>72.04000000000001</v>
      </c>
      <c r="L69" t="n">
        <v>67.81</v>
      </c>
      <c r="M69" t="n">
        <v>69.09</v>
      </c>
      <c r="N69" t="n">
        <v>69.01000000000001</v>
      </c>
      <c r="O69" t="n">
        <v>67.63</v>
      </c>
      <c r="P69" t="n">
        <v>63.68</v>
      </c>
      <c r="Q69" t="n">
        <v>61.63</v>
      </c>
      <c r="R69" t="n">
        <v>55.73</v>
      </c>
      <c r="S69" t="n">
        <v>56.88</v>
      </c>
      <c r="T69" t="n">
        <v>49.4</v>
      </c>
      <c r="U69" t="n">
        <v>56.02</v>
      </c>
      <c r="V69" t="n">
        <v>71.36</v>
      </c>
    </row>
    <row r="70">
      <c r="A70" s="5" t="inlineStr">
        <is>
          <t>Nettogewinn Marge in %</t>
        </is>
      </c>
      <c r="B70" s="5" t="inlineStr">
        <is>
          <t>Net Profit Marge in %</t>
        </is>
      </c>
      <c r="C70" t="n">
        <v>91.06999999999999</v>
      </c>
      <c r="D70" t="n">
        <v>108.01</v>
      </c>
      <c r="E70" t="n">
        <v>120.1</v>
      </c>
      <c r="F70" t="n">
        <v>106.88</v>
      </c>
      <c r="G70" t="n">
        <v>71.47</v>
      </c>
      <c r="H70" t="n">
        <v>45.6</v>
      </c>
      <c r="I70" t="n">
        <v>69.11</v>
      </c>
      <c r="J70" t="n">
        <v>47.11</v>
      </c>
      <c r="K70" t="n">
        <v>43.89</v>
      </c>
      <c r="L70" t="n">
        <v>29.53</v>
      </c>
      <c r="M70" t="n">
        <v>25.11</v>
      </c>
      <c r="N70" t="n">
        <v>16.25</v>
      </c>
      <c r="O70" t="n">
        <v>32.57</v>
      </c>
      <c r="P70" t="n">
        <v>18.84</v>
      </c>
      <c r="Q70" t="n">
        <v>8.49</v>
      </c>
      <c r="R70" t="n">
        <v>1.66</v>
      </c>
      <c r="S70" t="n">
        <v>-184.01</v>
      </c>
      <c r="T70" t="n">
        <v>-3.48</v>
      </c>
      <c r="U70" t="inlineStr">
        <is>
          <t>-</t>
        </is>
      </c>
      <c r="V70" t="n">
        <v>8.99</v>
      </c>
    </row>
    <row r="71">
      <c r="A71" s="5" t="inlineStr">
        <is>
          <t>Operative Ergebnis Marge in %</t>
        </is>
      </c>
      <c r="B71" s="5" t="inlineStr">
        <is>
          <t>EBIT Marge in %</t>
        </is>
      </c>
      <c r="C71" t="n">
        <v>135.36</v>
      </c>
      <c r="D71" t="n">
        <v>165.18</v>
      </c>
      <c r="E71" t="n">
        <v>182.56</v>
      </c>
      <c r="F71" t="n">
        <v>164.16</v>
      </c>
      <c r="G71" t="n">
        <v>131.14</v>
      </c>
      <c r="H71" t="n">
        <v>103.41</v>
      </c>
      <c r="I71" t="n">
        <v>107.72</v>
      </c>
      <c r="J71" t="n">
        <v>84.8</v>
      </c>
      <c r="K71" t="n">
        <v>70.61</v>
      </c>
      <c r="L71" t="n">
        <v>51.87</v>
      </c>
      <c r="M71" t="n">
        <v>34.47</v>
      </c>
      <c r="N71" t="n">
        <v>42.12</v>
      </c>
      <c r="O71" t="n">
        <v>42.97</v>
      </c>
      <c r="P71" t="n">
        <v>33.75</v>
      </c>
      <c r="Q71" t="n">
        <v>20.37</v>
      </c>
      <c r="R71" t="n">
        <v>10.81</v>
      </c>
      <c r="S71" t="n">
        <v>-150.71</v>
      </c>
      <c r="T71" t="n">
        <v>4.06</v>
      </c>
      <c r="U71" t="n">
        <v>21.59</v>
      </c>
      <c r="V71" t="n">
        <v>34.46</v>
      </c>
    </row>
    <row r="72">
      <c r="A72" s="5" t="inlineStr">
        <is>
          <t>Vermögensumsschlag in %</t>
        </is>
      </c>
      <c r="B72" s="5" t="inlineStr">
        <is>
          <t>Asset Turnover in %</t>
        </is>
      </c>
      <c r="C72" t="n">
        <v>3.34</v>
      </c>
      <c r="D72" t="n">
        <v>4.7</v>
      </c>
      <c r="E72" t="n">
        <v>4.79</v>
      </c>
      <c r="F72" t="n">
        <v>5.81</v>
      </c>
      <c r="G72" t="n">
        <v>7.18</v>
      </c>
      <c r="H72" t="n">
        <v>6.34</v>
      </c>
      <c r="I72" t="n">
        <v>6.53</v>
      </c>
      <c r="J72" t="n">
        <v>11.7</v>
      </c>
      <c r="K72" t="n">
        <v>13.44</v>
      </c>
      <c r="L72" t="n">
        <v>14.89</v>
      </c>
      <c r="M72" t="n">
        <v>15.06</v>
      </c>
      <c r="N72" t="n">
        <v>13.77</v>
      </c>
      <c r="O72" t="n">
        <v>14.37</v>
      </c>
      <c r="P72" t="n">
        <v>14.83</v>
      </c>
      <c r="Q72" t="n">
        <v>16.8</v>
      </c>
      <c r="R72" t="n">
        <v>20.89</v>
      </c>
      <c r="S72" t="n">
        <v>20.39</v>
      </c>
      <c r="T72" t="n">
        <v>18.84</v>
      </c>
      <c r="U72" t="n">
        <v>16.9</v>
      </c>
      <c r="V72" t="n">
        <v>20.01</v>
      </c>
    </row>
    <row r="73">
      <c r="A73" s="5" t="inlineStr">
        <is>
          <t>Langfristige Vermögensquote in %</t>
        </is>
      </c>
      <c r="B73" s="5" t="inlineStr">
        <is>
          <t>Non-Current Assets Ratio in %</t>
        </is>
      </c>
      <c r="C73" t="n">
        <v>39.13</v>
      </c>
      <c r="D73" t="n">
        <v>43.85</v>
      </c>
      <c r="E73" t="n">
        <v>36.71</v>
      </c>
      <c r="F73" t="n">
        <v>31.05</v>
      </c>
      <c r="G73" t="n">
        <v>36.42</v>
      </c>
      <c r="H73" t="n">
        <v>34.96</v>
      </c>
      <c r="I73" t="n">
        <v>34.03</v>
      </c>
      <c r="J73" t="n">
        <v>29.63</v>
      </c>
      <c r="K73" t="n">
        <v>27.96</v>
      </c>
      <c r="L73" t="n">
        <v>32.19</v>
      </c>
      <c r="M73" t="n">
        <v>30.91</v>
      </c>
      <c r="N73" t="n">
        <v>30.99</v>
      </c>
      <c r="O73" t="n">
        <v>32.37</v>
      </c>
      <c r="P73" t="n">
        <v>36.32</v>
      </c>
      <c r="Q73" t="n">
        <v>38.37</v>
      </c>
      <c r="R73" t="n">
        <v>44.27</v>
      </c>
      <c r="S73" t="n">
        <v>43.12</v>
      </c>
      <c r="T73" t="n">
        <v>50.6</v>
      </c>
      <c r="U73" t="n">
        <v>43.98</v>
      </c>
      <c r="V73" t="n">
        <v>28.64</v>
      </c>
    </row>
    <row r="74">
      <c r="A74" s="5" t="inlineStr">
        <is>
          <t>Gesamtkapitalrentabilität</t>
        </is>
      </c>
      <c r="B74" s="5" t="inlineStr">
        <is>
          <t>ROA Return on Assets in %</t>
        </is>
      </c>
      <c r="C74" t="n">
        <v>3.04</v>
      </c>
      <c r="D74" t="n">
        <v>5.07</v>
      </c>
      <c r="E74" t="n">
        <v>5.75</v>
      </c>
      <c r="F74" t="n">
        <v>6.21</v>
      </c>
      <c r="G74" t="n">
        <v>5.13</v>
      </c>
      <c r="H74" t="n">
        <v>2.89</v>
      </c>
      <c r="I74" t="n">
        <v>4.51</v>
      </c>
      <c r="J74" t="n">
        <v>5.51</v>
      </c>
      <c r="K74" t="n">
        <v>5.9</v>
      </c>
      <c r="L74" t="n">
        <v>4.4</v>
      </c>
      <c r="M74" t="n">
        <v>3.78</v>
      </c>
      <c r="N74" t="n">
        <v>2.24</v>
      </c>
      <c r="O74" t="n">
        <v>4.68</v>
      </c>
      <c r="P74" t="n">
        <v>2.79</v>
      </c>
      <c r="Q74" t="n">
        <v>1.43</v>
      </c>
      <c r="R74" t="n">
        <v>0.35</v>
      </c>
      <c r="S74" t="n">
        <v>-37.52</v>
      </c>
      <c r="T74" t="n">
        <v>-0.66</v>
      </c>
      <c r="U74" t="inlineStr">
        <is>
          <t>-</t>
        </is>
      </c>
      <c r="V74" t="n">
        <v>1.8</v>
      </c>
    </row>
    <row r="75">
      <c r="A75" s="5" t="inlineStr">
        <is>
          <t>Ertrag des eingesetzten Kapitals</t>
        </is>
      </c>
      <c r="B75" s="5" t="inlineStr">
        <is>
          <t>ROCE Return on Cap. Empl. in %</t>
        </is>
      </c>
      <c r="C75" t="n">
        <v>7.42</v>
      </c>
      <c r="D75" t="n">
        <v>13.85</v>
      </c>
      <c r="E75" t="n">
        <v>15.22</v>
      </c>
      <c r="F75" t="n">
        <v>14.69</v>
      </c>
      <c r="G75" t="n">
        <v>14.85</v>
      </c>
      <c r="H75" t="n">
        <v>10.67</v>
      </c>
      <c r="I75" t="n">
        <v>12.1</v>
      </c>
      <c r="J75" t="n">
        <v>20.29</v>
      </c>
      <c r="K75" t="n">
        <v>21.74</v>
      </c>
      <c r="L75" t="n">
        <v>15.64</v>
      </c>
      <c r="M75" t="n">
        <v>10.39</v>
      </c>
      <c r="N75" t="n">
        <v>11.69</v>
      </c>
      <c r="O75" t="n">
        <v>11.36</v>
      </c>
      <c r="P75" t="n">
        <v>9.19</v>
      </c>
      <c r="Q75" t="n">
        <v>6.42</v>
      </c>
      <c r="R75" t="n">
        <v>3.96</v>
      </c>
      <c r="S75" t="n">
        <v>-57.28</v>
      </c>
      <c r="T75" t="n">
        <v>1.31</v>
      </c>
      <c r="U75" t="n">
        <v>6.93</v>
      </c>
      <c r="V75" t="n">
        <v>13.26</v>
      </c>
    </row>
    <row r="76">
      <c r="A76" s="5" t="inlineStr">
        <is>
          <t>Eigenkapital zu Anlagevermögen</t>
        </is>
      </c>
      <c r="B76" s="5" t="inlineStr">
        <is>
          <t>Equity to Fixed Assets in %</t>
        </is>
      </c>
      <c r="C76" t="n">
        <v>122.44</v>
      </c>
      <c r="D76" t="n">
        <v>105.61</v>
      </c>
      <c r="E76" t="n">
        <v>142.54</v>
      </c>
      <c r="F76" t="n">
        <v>169.58</v>
      </c>
      <c r="G76" t="n">
        <v>125.05</v>
      </c>
      <c r="H76" t="n">
        <v>120.83</v>
      </c>
      <c r="I76" t="n">
        <v>148.9</v>
      </c>
      <c r="J76" t="n">
        <v>130.42</v>
      </c>
      <c r="K76" t="n">
        <v>111.38</v>
      </c>
      <c r="L76" t="n">
        <v>89.14</v>
      </c>
      <c r="M76" t="n">
        <v>105.28</v>
      </c>
      <c r="N76" t="n">
        <v>104.01</v>
      </c>
      <c r="O76" t="n">
        <v>111.69</v>
      </c>
      <c r="P76" t="n">
        <v>101.6</v>
      </c>
      <c r="Q76" t="n">
        <v>100</v>
      </c>
      <c r="R76" t="n">
        <v>93.73</v>
      </c>
      <c r="S76" t="n">
        <v>84.65000000000001</v>
      </c>
      <c r="T76" t="n">
        <v>93.52</v>
      </c>
      <c r="U76" t="n">
        <v>95.52</v>
      </c>
      <c r="V76" t="n">
        <v>172.77</v>
      </c>
    </row>
    <row r="77">
      <c r="A77" s="5" t="inlineStr">
        <is>
          <t>Liquidität Dritten Grades</t>
        </is>
      </c>
      <c r="B77" s="5" t="inlineStr">
        <is>
          <t>Current Ratio in %</t>
        </is>
      </c>
      <c r="C77" t="n">
        <v>155.49</v>
      </c>
      <c r="D77" t="n">
        <v>127.57</v>
      </c>
      <c r="E77" t="n">
        <v>148.68</v>
      </c>
      <c r="F77" t="n">
        <v>196.71</v>
      </c>
      <c r="G77" t="n">
        <v>173.81</v>
      </c>
      <c r="H77" t="n">
        <v>168.55</v>
      </c>
      <c r="I77" t="n">
        <v>157.46</v>
      </c>
      <c r="J77" t="n">
        <v>137.71</v>
      </c>
      <c r="K77" t="n">
        <v>127.87</v>
      </c>
      <c r="L77" t="n">
        <v>133.96</v>
      </c>
      <c r="M77" t="n">
        <v>138.07</v>
      </c>
      <c r="N77" t="n">
        <v>137.01</v>
      </c>
      <c r="O77" t="n">
        <v>148.25</v>
      </c>
      <c r="P77" t="n">
        <v>139.9</v>
      </c>
      <c r="Q77" t="n">
        <v>132.11</v>
      </c>
      <c r="R77" t="n">
        <v>129.44</v>
      </c>
      <c r="S77" t="n">
        <v>122.71</v>
      </c>
      <c r="T77" t="n">
        <v>118.32</v>
      </c>
      <c r="U77" t="n">
        <v>118.33</v>
      </c>
      <c r="V77" t="n">
        <v>148.75</v>
      </c>
    </row>
    <row r="78">
      <c r="A78" s="5" t="inlineStr">
        <is>
          <t>Operativer Cashflow</t>
        </is>
      </c>
      <c r="B78" s="5" t="inlineStr">
        <is>
          <t>Operating Cashflow in M</t>
        </is>
      </c>
      <c r="C78" t="n">
        <v>602.151</v>
      </c>
      <c r="D78" t="n">
        <v>429.5904</v>
      </c>
      <c r="E78" t="n">
        <v>341.2896</v>
      </c>
      <c r="F78" t="n">
        <v>500.2672</v>
      </c>
      <c r="G78" t="n">
        <v>1424.016</v>
      </c>
      <c r="H78" t="n">
        <v>448.7808</v>
      </c>
      <c r="I78" t="n">
        <v>685.4435</v>
      </c>
      <c r="J78" t="n">
        <v>218.9988</v>
      </c>
      <c r="K78" t="n">
        <v>71.2754</v>
      </c>
      <c r="L78" t="n">
        <v>119.6</v>
      </c>
      <c r="M78" t="n">
        <v>79.03999999999999</v>
      </c>
      <c r="N78" t="n">
        <v>38.27200000000001</v>
      </c>
      <c r="O78" t="n">
        <v>139.152</v>
      </c>
      <c r="P78" t="n">
        <v>-575.12</v>
      </c>
      <c r="Q78" t="n">
        <v>218.304</v>
      </c>
      <c r="R78" t="n">
        <v>79.11999999999999</v>
      </c>
      <c r="S78" t="n">
        <v>358.4</v>
      </c>
      <c r="T78" t="n">
        <v>96.55799999999999</v>
      </c>
      <c r="U78" t="n">
        <v>-599.3819999999999</v>
      </c>
      <c r="V78" t="n">
        <v>-194.11</v>
      </c>
    </row>
    <row r="79">
      <c r="A79" s="5" t="inlineStr">
        <is>
          <t>Aktienrückkauf</t>
        </is>
      </c>
      <c r="B79" s="5" t="inlineStr">
        <is>
          <t>Share Buyback in M</t>
        </is>
      </c>
      <c r="C79" t="n">
        <v>-3.509999999999998</v>
      </c>
      <c r="D79" t="n">
        <v>0</v>
      </c>
      <c r="E79" t="n">
        <v>-2.299999999999997</v>
      </c>
      <c r="F79" t="n">
        <v>-2.98</v>
      </c>
      <c r="G79" t="n">
        <v>0</v>
      </c>
      <c r="H79" t="n">
        <v>-0.5300000000000011</v>
      </c>
      <c r="I79" t="n">
        <v>-6.370000000000001</v>
      </c>
      <c r="J79" t="n">
        <v>-2.079999999999998</v>
      </c>
      <c r="K79" t="n">
        <v>0.01999999999999957</v>
      </c>
      <c r="L79" t="n">
        <v>0</v>
      </c>
      <c r="M79" t="n">
        <v>0</v>
      </c>
      <c r="N79" t="n">
        <v>0</v>
      </c>
      <c r="O79" t="n">
        <v>0</v>
      </c>
      <c r="P79" t="n">
        <v>-1.600000000000001</v>
      </c>
      <c r="Q79" t="n">
        <v>-2</v>
      </c>
      <c r="R79" t="n">
        <v>-1.199999999999999</v>
      </c>
      <c r="S79" t="n">
        <v>-0.5999999999999996</v>
      </c>
      <c r="T79" t="n">
        <v>-1.200000000000001</v>
      </c>
      <c r="U79" t="n">
        <v>-2.399999999999999</v>
      </c>
      <c r="V79" t="n">
        <v>-3.600000000000001</v>
      </c>
    </row>
    <row r="80">
      <c r="A80" s="5" t="inlineStr">
        <is>
          <t>Umsatzwachstum 1J in %</t>
        </is>
      </c>
      <c r="B80" s="5" t="inlineStr">
        <is>
          <t>Revenue Growth 1Y in %</t>
        </is>
      </c>
      <c r="C80" t="n">
        <v>2.13</v>
      </c>
      <c r="D80" t="n">
        <v>18.74</v>
      </c>
      <c r="E80" t="n">
        <v>6.05</v>
      </c>
      <c r="F80" t="n">
        <v>-0.29</v>
      </c>
      <c r="G80" t="n">
        <v>12.53</v>
      </c>
      <c r="H80" t="n">
        <v>32.75</v>
      </c>
      <c r="I80" t="n">
        <v>-14.05</v>
      </c>
      <c r="J80" t="n">
        <v>-6.83</v>
      </c>
      <c r="K80" t="n">
        <v>-0.8</v>
      </c>
      <c r="L80" t="n">
        <v>30.03</v>
      </c>
      <c r="M80" t="n">
        <v>22.2</v>
      </c>
      <c r="N80" t="n">
        <v>15.18</v>
      </c>
      <c r="O80" t="n">
        <v>13.27</v>
      </c>
      <c r="P80" t="n">
        <v>8.15</v>
      </c>
      <c r="Q80" t="n">
        <v>-2.08</v>
      </c>
      <c r="R80" t="n">
        <v>0.17</v>
      </c>
      <c r="S80" t="n">
        <v>-30.34</v>
      </c>
      <c r="T80" t="n">
        <v>0.58</v>
      </c>
      <c r="U80" t="n">
        <v>28.39</v>
      </c>
      <c r="V80" t="inlineStr">
        <is>
          <t>-</t>
        </is>
      </c>
    </row>
    <row r="81">
      <c r="A81" s="5" t="inlineStr">
        <is>
          <t>Umsatzwachstum 3J in %</t>
        </is>
      </c>
      <c r="B81" s="5" t="inlineStr">
        <is>
          <t>Revenue Growth 3Y in %</t>
        </is>
      </c>
      <c r="C81" t="n">
        <v>8.970000000000001</v>
      </c>
      <c r="D81" t="n">
        <v>8.17</v>
      </c>
      <c r="E81" t="n">
        <v>6.1</v>
      </c>
      <c r="F81" t="n">
        <v>15</v>
      </c>
      <c r="G81" t="n">
        <v>10.41</v>
      </c>
      <c r="H81" t="n">
        <v>3.96</v>
      </c>
      <c r="I81" t="n">
        <v>-7.23</v>
      </c>
      <c r="J81" t="n">
        <v>7.47</v>
      </c>
      <c r="K81" t="n">
        <v>17.14</v>
      </c>
      <c r="L81" t="n">
        <v>22.47</v>
      </c>
      <c r="M81" t="n">
        <v>16.88</v>
      </c>
      <c r="N81" t="n">
        <v>12.2</v>
      </c>
      <c r="O81" t="n">
        <v>6.45</v>
      </c>
      <c r="P81" t="n">
        <v>2.08</v>
      </c>
      <c r="Q81" t="n">
        <v>-10.75</v>
      </c>
      <c r="R81" t="n">
        <v>-9.859999999999999</v>
      </c>
      <c r="S81" t="n">
        <v>-0.46</v>
      </c>
      <c r="T81" t="inlineStr">
        <is>
          <t>-</t>
        </is>
      </c>
      <c r="U81" t="inlineStr">
        <is>
          <t>-</t>
        </is>
      </c>
      <c r="V81" t="inlineStr">
        <is>
          <t>-</t>
        </is>
      </c>
    </row>
    <row r="82">
      <c r="A82" s="5" t="inlineStr">
        <is>
          <t>Umsatzwachstum 5J in %</t>
        </is>
      </c>
      <c r="B82" s="5" t="inlineStr">
        <is>
          <t>Revenue Growth 5Y in %</t>
        </is>
      </c>
      <c r="C82" t="n">
        <v>7.83</v>
      </c>
      <c r="D82" t="n">
        <v>13.96</v>
      </c>
      <c r="E82" t="n">
        <v>7.4</v>
      </c>
      <c r="F82" t="n">
        <v>4.82</v>
      </c>
      <c r="G82" t="n">
        <v>4.72</v>
      </c>
      <c r="H82" t="n">
        <v>8.220000000000001</v>
      </c>
      <c r="I82" t="n">
        <v>6.11</v>
      </c>
      <c r="J82" t="n">
        <v>11.96</v>
      </c>
      <c r="K82" t="n">
        <v>15.98</v>
      </c>
      <c r="L82" t="n">
        <v>17.77</v>
      </c>
      <c r="M82" t="n">
        <v>11.34</v>
      </c>
      <c r="N82" t="n">
        <v>6.94</v>
      </c>
      <c r="O82" t="n">
        <v>-2.17</v>
      </c>
      <c r="P82" t="n">
        <v>-4.7</v>
      </c>
      <c r="Q82" t="n">
        <v>-0.66</v>
      </c>
      <c r="R82" t="inlineStr">
        <is>
          <t>-</t>
        </is>
      </c>
      <c r="S82" t="inlineStr">
        <is>
          <t>-</t>
        </is>
      </c>
      <c r="T82" t="inlineStr">
        <is>
          <t>-</t>
        </is>
      </c>
      <c r="U82" t="inlineStr">
        <is>
          <t>-</t>
        </is>
      </c>
      <c r="V82" t="inlineStr">
        <is>
          <t>-</t>
        </is>
      </c>
    </row>
    <row r="83">
      <c r="A83" s="5" t="inlineStr">
        <is>
          <t>Umsatzwachstum 10J in %</t>
        </is>
      </c>
      <c r="B83" s="5" t="inlineStr">
        <is>
          <t>Revenue Growth 10Y in %</t>
        </is>
      </c>
      <c r="C83" t="n">
        <v>8.029999999999999</v>
      </c>
      <c r="D83" t="n">
        <v>10.03</v>
      </c>
      <c r="E83" t="n">
        <v>9.68</v>
      </c>
      <c r="F83" t="n">
        <v>10.4</v>
      </c>
      <c r="G83" t="n">
        <v>11.24</v>
      </c>
      <c r="H83" t="n">
        <v>9.779999999999999</v>
      </c>
      <c r="I83" t="n">
        <v>6.52</v>
      </c>
      <c r="J83" t="n">
        <v>4.9</v>
      </c>
      <c r="K83" t="n">
        <v>5.64</v>
      </c>
      <c r="L83" t="n">
        <v>8.550000000000001</v>
      </c>
      <c r="M83" t="inlineStr">
        <is>
          <t>-</t>
        </is>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-13.88</v>
      </c>
      <c r="D84" t="n">
        <v>6.78</v>
      </c>
      <c r="E84" t="n">
        <v>19.16</v>
      </c>
      <c r="F84" t="n">
        <v>49.11</v>
      </c>
      <c r="G84" t="n">
        <v>76.38</v>
      </c>
      <c r="H84" t="n">
        <v>-12.41</v>
      </c>
      <c r="I84" t="n">
        <v>26.09</v>
      </c>
      <c r="J84" t="inlineStr">
        <is>
          <t>-</t>
        </is>
      </c>
      <c r="K84" t="n">
        <v>47.44</v>
      </c>
      <c r="L84" t="n">
        <v>52.94</v>
      </c>
      <c r="M84" t="n">
        <v>88.89</v>
      </c>
      <c r="N84" t="n">
        <v>-42.55</v>
      </c>
      <c r="O84" t="n">
        <v>95.83</v>
      </c>
      <c r="P84" t="n">
        <v>140</v>
      </c>
      <c r="Q84" t="n">
        <v>400</v>
      </c>
      <c r="R84" t="n">
        <v>-100.9</v>
      </c>
      <c r="S84" t="n">
        <v>3583.33</v>
      </c>
      <c r="T84" t="inlineStr">
        <is>
          <t>-</t>
        </is>
      </c>
      <c r="U84" t="inlineStr">
        <is>
          <t>-</t>
        </is>
      </c>
      <c r="V84" t="inlineStr">
        <is>
          <t>-</t>
        </is>
      </c>
    </row>
    <row r="85">
      <c r="A85" s="5" t="inlineStr">
        <is>
          <t>Gewinnwachstum 3J in %</t>
        </is>
      </c>
      <c r="B85" s="5" t="inlineStr">
        <is>
          <t>Earnings Growth 3Y in %</t>
        </is>
      </c>
      <c r="C85" t="n">
        <v>4.02</v>
      </c>
      <c r="D85" t="n">
        <v>25.02</v>
      </c>
      <c r="E85" t="n">
        <v>48.22</v>
      </c>
      <c r="F85" t="n">
        <v>37.69</v>
      </c>
      <c r="G85" t="n">
        <v>30.02</v>
      </c>
      <c r="H85" t="n">
        <v>4.56</v>
      </c>
      <c r="I85" t="n">
        <v>24.51</v>
      </c>
      <c r="J85" t="n">
        <v>33.46</v>
      </c>
      <c r="K85" t="n">
        <v>63.09</v>
      </c>
      <c r="L85" t="n">
        <v>33.09</v>
      </c>
      <c r="M85" t="n">
        <v>47.39</v>
      </c>
      <c r="N85" t="n">
        <v>64.43000000000001</v>
      </c>
      <c r="O85" t="n">
        <v>211.94</v>
      </c>
      <c r="P85" t="n">
        <v>146.37</v>
      </c>
      <c r="Q85" t="n">
        <v>1294.14</v>
      </c>
      <c r="R85" t="inlineStr">
        <is>
          <t>-</t>
        </is>
      </c>
      <c r="S85" t="inlineStr">
        <is>
          <t>-</t>
        </is>
      </c>
      <c r="T85" t="inlineStr">
        <is>
          <t>-</t>
        </is>
      </c>
      <c r="U85" t="inlineStr">
        <is>
          <t>-</t>
        </is>
      </c>
      <c r="V85" t="inlineStr">
        <is>
          <t>-</t>
        </is>
      </c>
    </row>
    <row r="86">
      <c r="A86" s="5" t="inlineStr">
        <is>
          <t>Gewinnwachstum 5J in %</t>
        </is>
      </c>
      <c r="B86" s="5" t="inlineStr">
        <is>
          <t>Earnings Growth 5Y in %</t>
        </is>
      </c>
      <c r="C86" t="n">
        <v>27.51</v>
      </c>
      <c r="D86" t="n">
        <v>27.8</v>
      </c>
      <c r="E86" t="n">
        <v>31.67</v>
      </c>
      <c r="F86" t="n">
        <v>27.83</v>
      </c>
      <c r="G86" t="n">
        <v>27.5</v>
      </c>
      <c r="H86" t="n">
        <v>22.81</v>
      </c>
      <c r="I86" t="n">
        <v>43.07</v>
      </c>
      <c r="J86" t="n">
        <v>29.34</v>
      </c>
      <c r="K86" t="n">
        <v>48.51</v>
      </c>
      <c r="L86" t="n">
        <v>67.02</v>
      </c>
      <c r="M86" t="n">
        <v>136.43</v>
      </c>
      <c r="N86" t="n">
        <v>98.48</v>
      </c>
      <c r="O86" t="n">
        <v>823.65</v>
      </c>
      <c r="P86" t="inlineStr">
        <is>
          <t>-</t>
        </is>
      </c>
      <c r="Q86" t="inlineStr">
        <is>
          <t>-</t>
        </is>
      </c>
      <c r="R86" t="inlineStr">
        <is>
          <t>-</t>
        </is>
      </c>
      <c r="S86" t="inlineStr">
        <is>
          <t>-</t>
        </is>
      </c>
      <c r="T86" t="inlineStr">
        <is>
          <t>-</t>
        </is>
      </c>
      <c r="U86" t="inlineStr">
        <is>
          <t>-</t>
        </is>
      </c>
      <c r="V86" t="inlineStr">
        <is>
          <t>-</t>
        </is>
      </c>
    </row>
    <row r="87">
      <c r="A87" s="5" t="inlineStr">
        <is>
          <t>Gewinnwachstum 10J in %</t>
        </is>
      </c>
      <c r="B87" s="5" t="inlineStr">
        <is>
          <t>Earnings Growth 10Y in %</t>
        </is>
      </c>
      <c r="C87" t="n">
        <v>25.16</v>
      </c>
      <c r="D87" t="n">
        <v>35.44</v>
      </c>
      <c r="E87" t="n">
        <v>30.5</v>
      </c>
      <c r="F87" t="n">
        <v>38.17</v>
      </c>
      <c r="G87" t="n">
        <v>47.26</v>
      </c>
      <c r="H87" t="n">
        <v>79.62</v>
      </c>
      <c r="I87" t="n">
        <v>70.77</v>
      </c>
      <c r="J87" t="n">
        <v>426.5</v>
      </c>
      <c r="K87" t="inlineStr">
        <is>
          <t>-</t>
        </is>
      </c>
      <c r="L87" t="inlineStr">
        <is>
          <t>-</t>
        </is>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1.93</v>
      </c>
      <c r="D88" t="n">
        <v>0.86</v>
      </c>
      <c r="E88" t="n">
        <v>0.91</v>
      </c>
      <c r="F88" t="n">
        <v>0.77</v>
      </c>
      <c r="G88" t="n">
        <v>0.8</v>
      </c>
      <c r="H88" t="n">
        <v>1.22</v>
      </c>
      <c r="I88" t="n">
        <v>0.58</v>
      </c>
      <c r="J88" t="n">
        <v>0.42</v>
      </c>
      <c r="K88" t="n">
        <v>0.16</v>
      </c>
      <c r="L88" t="n">
        <v>0.17</v>
      </c>
      <c r="M88" t="n">
        <v>0.06</v>
      </c>
      <c r="N88" t="n">
        <v>0.05</v>
      </c>
      <c r="O88" t="n">
        <v>0.01</v>
      </c>
      <c r="P88" t="inlineStr">
        <is>
          <t>-</t>
        </is>
      </c>
      <c r="Q88" t="inlineStr">
        <is>
          <t>-</t>
        </is>
      </c>
      <c r="R88" t="inlineStr">
        <is>
          <t>-</t>
        </is>
      </c>
      <c r="S88" t="inlineStr">
        <is>
          <t>-</t>
        </is>
      </c>
      <c r="T88" t="inlineStr">
        <is>
          <t>-</t>
        </is>
      </c>
      <c r="U88" t="inlineStr">
        <is>
          <t>-</t>
        </is>
      </c>
      <c r="V88" t="inlineStr">
        <is>
          <t>-</t>
        </is>
      </c>
    </row>
    <row r="89">
      <c r="A89" s="5" t="inlineStr">
        <is>
          <t>EBIT-Wachstum 1J in %</t>
        </is>
      </c>
      <c r="B89" s="5" t="inlineStr">
        <is>
          <t>EBIT Growth 1Y in %</t>
        </is>
      </c>
      <c r="C89" t="n">
        <v>-16.31</v>
      </c>
      <c r="D89" t="n">
        <v>7.44</v>
      </c>
      <c r="E89" t="n">
        <v>17.93</v>
      </c>
      <c r="F89" t="n">
        <v>24.82</v>
      </c>
      <c r="G89" t="n">
        <v>42.71</v>
      </c>
      <c r="H89" t="n">
        <v>27.43</v>
      </c>
      <c r="I89" t="n">
        <v>9.18</v>
      </c>
      <c r="J89" t="n">
        <v>11.89</v>
      </c>
      <c r="K89" t="n">
        <v>35.04</v>
      </c>
      <c r="L89" t="n">
        <v>95.70999999999999</v>
      </c>
      <c r="M89" t="inlineStr">
        <is>
          <t>-</t>
        </is>
      </c>
      <c r="N89" t="n">
        <v>12.9</v>
      </c>
      <c r="O89" t="n">
        <v>44.19</v>
      </c>
      <c r="P89" t="n">
        <v>79.17</v>
      </c>
      <c r="Q89" t="n">
        <v>84.62</v>
      </c>
      <c r="R89" t="n">
        <v>-107.18</v>
      </c>
      <c r="S89" t="n">
        <v>-2685.71</v>
      </c>
      <c r="T89" t="n">
        <v>-81.08</v>
      </c>
      <c r="U89" t="n">
        <v>-19.57</v>
      </c>
      <c r="V89" t="inlineStr">
        <is>
          <t>-</t>
        </is>
      </c>
    </row>
    <row r="90">
      <c r="A90" s="5" t="inlineStr">
        <is>
          <t>EBIT-Wachstum 3J in %</t>
        </is>
      </c>
      <c r="B90" s="5" t="inlineStr">
        <is>
          <t>EBIT Growth 3Y in %</t>
        </is>
      </c>
      <c r="C90" t="n">
        <v>3.02</v>
      </c>
      <c r="D90" t="n">
        <v>16.73</v>
      </c>
      <c r="E90" t="n">
        <v>28.49</v>
      </c>
      <c r="F90" t="n">
        <v>31.65</v>
      </c>
      <c r="G90" t="n">
        <v>26.44</v>
      </c>
      <c r="H90" t="n">
        <v>16.17</v>
      </c>
      <c r="I90" t="n">
        <v>18.7</v>
      </c>
      <c r="J90" t="n">
        <v>47.55</v>
      </c>
      <c r="K90" t="n">
        <v>43.58</v>
      </c>
      <c r="L90" t="n">
        <v>36.2</v>
      </c>
      <c r="M90" t="n">
        <v>19.03</v>
      </c>
      <c r="N90" t="n">
        <v>45.42</v>
      </c>
      <c r="O90" t="n">
        <v>69.33</v>
      </c>
      <c r="P90" t="n">
        <v>18.87</v>
      </c>
      <c r="Q90" t="n">
        <v>-902.76</v>
      </c>
      <c r="R90" t="n">
        <v>-957.99</v>
      </c>
      <c r="S90" t="n">
        <v>-928.79</v>
      </c>
      <c r="T90" t="inlineStr">
        <is>
          <t>-</t>
        </is>
      </c>
      <c r="U90" t="inlineStr">
        <is>
          <t>-</t>
        </is>
      </c>
      <c r="V90" t="inlineStr">
        <is>
          <t>-</t>
        </is>
      </c>
    </row>
    <row r="91">
      <c r="A91" s="5" t="inlineStr">
        <is>
          <t>EBIT-Wachstum 5J in %</t>
        </is>
      </c>
      <c r="B91" s="5" t="inlineStr">
        <is>
          <t>EBIT Growth 5Y in %</t>
        </is>
      </c>
      <c r="C91" t="n">
        <v>15.32</v>
      </c>
      <c r="D91" t="n">
        <v>24.07</v>
      </c>
      <c r="E91" t="n">
        <v>24.41</v>
      </c>
      <c r="F91" t="n">
        <v>23.21</v>
      </c>
      <c r="G91" t="n">
        <v>25.25</v>
      </c>
      <c r="H91" t="n">
        <v>35.85</v>
      </c>
      <c r="I91" t="n">
        <v>30.36</v>
      </c>
      <c r="J91" t="n">
        <v>31.11</v>
      </c>
      <c r="K91" t="n">
        <v>37.57</v>
      </c>
      <c r="L91" t="n">
        <v>46.39</v>
      </c>
      <c r="M91" t="n">
        <v>44.18</v>
      </c>
      <c r="N91" t="n">
        <v>22.74</v>
      </c>
      <c r="O91" t="n">
        <v>-516.98</v>
      </c>
      <c r="P91" t="n">
        <v>-542.04</v>
      </c>
      <c r="Q91" t="n">
        <v>-561.78</v>
      </c>
      <c r="R91" t="inlineStr">
        <is>
          <t>-</t>
        </is>
      </c>
      <c r="S91" t="inlineStr">
        <is>
          <t>-</t>
        </is>
      </c>
      <c r="T91" t="inlineStr">
        <is>
          <t>-</t>
        </is>
      </c>
      <c r="U91" t="inlineStr">
        <is>
          <t>-</t>
        </is>
      </c>
      <c r="V91" t="inlineStr">
        <is>
          <t>-</t>
        </is>
      </c>
    </row>
    <row r="92">
      <c r="A92" s="5" t="inlineStr">
        <is>
          <t>EBIT-Wachstum 10J in %</t>
        </is>
      </c>
      <c r="B92" s="5" t="inlineStr">
        <is>
          <t>EBIT Growth 10Y in %</t>
        </is>
      </c>
      <c r="C92" t="n">
        <v>25.58</v>
      </c>
      <c r="D92" t="n">
        <v>27.22</v>
      </c>
      <c r="E92" t="n">
        <v>27.76</v>
      </c>
      <c r="F92" t="n">
        <v>30.39</v>
      </c>
      <c r="G92" t="n">
        <v>35.82</v>
      </c>
      <c r="H92" t="n">
        <v>40.01</v>
      </c>
      <c r="I92" t="n">
        <v>26.55</v>
      </c>
      <c r="J92" t="n">
        <v>-242.94</v>
      </c>
      <c r="K92" t="n">
        <v>-252.23</v>
      </c>
      <c r="L92" t="n">
        <v>-257.7</v>
      </c>
      <c r="M92" t="inlineStr">
        <is>
          <t>-</t>
        </is>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27.41</v>
      </c>
      <c r="D93" t="n">
        <v>25.87</v>
      </c>
      <c r="E93" t="n">
        <v>-36.26</v>
      </c>
      <c r="F93" t="n">
        <v>-68.06999999999999</v>
      </c>
      <c r="G93" t="n">
        <v>217.31</v>
      </c>
      <c r="H93" t="n">
        <v>-35.69</v>
      </c>
      <c r="I93" t="n">
        <v>144.78</v>
      </c>
      <c r="J93" t="n">
        <v>179.3</v>
      </c>
      <c r="K93" t="n">
        <v>-40.35</v>
      </c>
      <c r="L93" t="n">
        <v>51.32</v>
      </c>
      <c r="M93" t="n">
        <v>106.52</v>
      </c>
      <c r="N93" t="n">
        <v>-72.5</v>
      </c>
      <c r="O93" t="n">
        <v>-124.2</v>
      </c>
      <c r="P93" t="n">
        <v>-343.18</v>
      </c>
      <c r="Q93" t="n">
        <v>147.17</v>
      </c>
      <c r="R93" t="n">
        <v>-79.45999999999999</v>
      </c>
      <c r="S93" t="n">
        <v>257.26</v>
      </c>
      <c r="T93" t="n">
        <v>-114.85</v>
      </c>
      <c r="U93" t="n">
        <v>156.6</v>
      </c>
      <c r="V93" t="inlineStr">
        <is>
          <t>-</t>
        </is>
      </c>
    </row>
    <row r="94">
      <c r="A94" s="5" t="inlineStr">
        <is>
          <t>Op.Cashflow Wachstum 3J in %</t>
        </is>
      </c>
      <c r="B94" s="5" t="inlineStr">
        <is>
          <t>Op.Cashflow Wachstum 3Y in %</t>
        </is>
      </c>
      <c r="C94" t="n">
        <v>5.67</v>
      </c>
      <c r="D94" t="n">
        <v>-26.15</v>
      </c>
      <c r="E94" t="n">
        <v>37.66</v>
      </c>
      <c r="F94" t="n">
        <v>37.85</v>
      </c>
      <c r="G94" t="n">
        <v>108.8</v>
      </c>
      <c r="H94" t="n">
        <v>96.13</v>
      </c>
      <c r="I94" t="n">
        <v>94.58</v>
      </c>
      <c r="J94" t="n">
        <v>63.42</v>
      </c>
      <c r="K94" t="n">
        <v>39.16</v>
      </c>
      <c r="L94" t="n">
        <v>28.45</v>
      </c>
      <c r="M94" t="n">
        <v>-30.06</v>
      </c>
      <c r="N94" t="n">
        <v>-179.96</v>
      </c>
      <c r="O94" t="n">
        <v>-106.74</v>
      </c>
      <c r="P94" t="n">
        <v>-91.81999999999999</v>
      </c>
      <c r="Q94" t="n">
        <v>108.32</v>
      </c>
      <c r="R94" t="n">
        <v>20.98</v>
      </c>
      <c r="S94" t="n">
        <v>99.67</v>
      </c>
      <c r="T94" t="inlineStr">
        <is>
          <t>-</t>
        </is>
      </c>
      <c r="U94" t="inlineStr">
        <is>
          <t>-</t>
        </is>
      </c>
      <c r="V94" t="inlineStr">
        <is>
          <t>-</t>
        </is>
      </c>
    </row>
    <row r="95">
      <c r="A95" s="5" t="inlineStr">
        <is>
          <t>Op.Cashflow Wachstum 5J in %</t>
        </is>
      </c>
      <c r="B95" s="5" t="inlineStr">
        <is>
          <t>Op.Cashflow Wachstum 5Y in %</t>
        </is>
      </c>
      <c r="C95" t="n">
        <v>33.25</v>
      </c>
      <c r="D95" t="n">
        <v>20.63</v>
      </c>
      <c r="E95" t="n">
        <v>44.41</v>
      </c>
      <c r="F95" t="n">
        <v>87.53</v>
      </c>
      <c r="G95" t="n">
        <v>93.06999999999999</v>
      </c>
      <c r="H95" t="n">
        <v>59.87</v>
      </c>
      <c r="I95" t="n">
        <v>88.31</v>
      </c>
      <c r="J95" t="n">
        <v>44.86</v>
      </c>
      <c r="K95" t="n">
        <v>-15.84</v>
      </c>
      <c r="L95" t="n">
        <v>-76.41</v>
      </c>
      <c r="M95" t="n">
        <v>-57.24</v>
      </c>
      <c r="N95" t="n">
        <v>-94.43000000000001</v>
      </c>
      <c r="O95" t="n">
        <v>-28.48</v>
      </c>
      <c r="P95" t="n">
        <v>-26.61</v>
      </c>
      <c r="Q95" t="n">
        <v>73.34</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46.56</v>
      </c>
      <c r="D96" t="n">
        <v>54.47</v>
      </c>
      <c r="E96" t="n">
        <v>44.64</v>
      </c>
      <c r="F96" t="n">
        <v>35.84</v>
      </c>
      <c r="G96" t="n">
        <v>8.33</v>
      </c>
      <c r="H96" t="n">
        <v>1.32</v>
      </c>
      <c r="I96" t="n">
        <v>-3.06</v>
      </c>
      <c r="J96" t="n">
        <v>8.19</v>
      </c>
      <c r="K96" t="n">
        <v>-21.23</v>
      </c>
      <c r="L96" t="n">
        <v>-1.53</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261.9</v>
      </c>
      <c r="D97" t="n">
        <v>101.7</v>
      </c>
      <c r="E97" t="n">
        <v>143.4</v>
      </c>
      <c r="F97" t="n">
        <v>182.3</v>
      </c>
      <c r="G97" t="n">
        <v>117.8</v>
      </c>
      <c r="H97" t="n">
        <v>116.2</v>
      </c>
      <c r="I97" t="n">
        <v>77.40000000000001</v>
      </c>
      <c r="J97" t="n">
        <v>40.2</v>
      </c>
      <c r="K97" t="n">
        <v>30.6</v>
      </c>
      <c r="L97" t="n">
        <v>30.5</v>
      </c>
      <c r="M97" t="n">
        <v>25.7</v>
      </c>
      <c r="N97" t="n">
        <v>22.5</v>
      </c>
      <c r="O97" t="n">
        <v>22.1</v>
      </c>
      <c r="P97" t="n">
        <v>15.6</v>
      </c>
      <c r="Q97" t="n">
        <v>10.5</v>
      </c>
      <c r="R97" t="n">
        <v>7.3</v>
      </c>
      <c r="S97" t="n">
        <v>6.2</v>
      </c>
      <c r="T97" t="n">
        <v>7</v>
      </c>
      <c r="U97" t="n">
        <v>8.800000000000001</v>
      </c>
      <c r="V97" t="n">
        <v>15.6</v>
      </c>
      <c r="W97" t="inlineStr">
        <is>
          <t>-</t>
        </is>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2020-05-16T22:47:27Z</dcterms:created>
  <dcterms:modified xsi:type="dcterms:W3CDTF">2020-05-16T22:47:27Z</dcterms:modified>
</cp:coreProperties>
</file>